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540" windowWidth="27225" windowHeight="12465"/>
  </bookViews>
  <sheets>
    <sheet name="Rekapitulace zakázky" sheetId="1" r:id="rId1"/>
    <sheet name="SO 01.1 - Stavební část M..." sheetId="2" r:id="rId2"/>
    <sheet name="SO 01.2 - Kolej most v km..." sheetId="3" r:id="rId3"/>
    <sheet name="SO 01.3 - VRN Most v km 5..." sheetId="4" r:id="rId4"/>
    <sheet name="SO 02.1 - Stavební část M..." sheetId="5" r:id="rId5"/>
    <sheet name="SO 02.2 - Kolej Most v km..." sheetId="6" r:id="rId6"/>
    <sheet name="SO 02.3 - VRN Most v km 6..." sheetId="7" r:id="rId7"/>
    <sheet name="SO 03.1 - Stavební část M..." sheetId="8" r:id="rId8"/>
    <sheet name="SO 03.2 - Kolej Most v km..." sheetId="9" r:id="rId9"/>
    <sheet name="SO 03.3 - VRN Most v km 6..." sheetId="10" r:id="rId10"/>
  </sheets>
  <definedNames>
    <definedName name="_xlnm._FilterDatabase" localSheetId="1" hidden="1">'SO 01.1 - Stavební část M...'!$C$131:$K$266</definedName>
    <definedName name="_xlnm._FilterDatabase" localSheetId="2" hidden="1">'SO 01.2 - Kolej most v km...'!$C$126:$K$185</definedName>
    <definedName name="_xlnm._FilterDatabase" localSheetId="3" hidden="1">'SO 01.3 - VRN Most v km 5...'!$C$125:$K$153</definedName>
    <definedName name="_xlnm._FilterDatabase" localSheetId="4" hidden="1">'SO 02.1 - Stavební část M...'!$C$131:$K$271</definedName>
    <definedName name="_xlnm._FilterDatabase" localSheetId="5" hidden="1">'SO 02.2 - Kolej Most v km...'!$C$127:$K$198</definedName>
    <definedName name="_xlnm._FilterDatabase" localSheetId="6" hidden="1">'SO 02.3 - VRN Most v km 6...'!$C$125:$K$153</definedName>
    <definedName name="_xlnm._FilterDatabase" localSheetId="7" hidden="1">'SO 03.1 - Stavební část M...'!$C$131:$K$256</definedName>
    <definedName name="_xlnm._FilterDatabase" localSheetId="8" hidden="1">'SO 03.2 - Kolej Most v km...'!$C$127:$K$203</definedName>
    <definedName name="_xlnm._FilterDatabase" localSheetId="9" hidden="1">'SO 03.3 - VRN Most v km 6...'!$C$125:$K$153</definedName>
    <definedName name="_xlnm.Print_Titles" localSheetId="0">'Rekapitulace zakázky'!$92:$92</definedName>
    <definedName name="_xlnm.Print_Titles" localSheetId="1">'SO 01.1 - Stavební část M...'!$131:$131</definedName>
    <definedName name="_xlnm.Print_Titles" localSheetId="2">'SO 01.2 - Kolej most v km...'!$126:$126</definedName>
    <definedName name="_xlnm.Print_Titles" localSheetId="3">'SO 01.3 - VRN Most v km 5...'!$125:$125</definedName>
    <definedName name="_xlnm.Print_Titles" localSheetId="4">'SO 02.1 - Stavební část M...'!$131:$131</definedName>
    <definedName name="_xlnm.Print_Titles" localSheetId="5">'SO 02.2 - Kolej Most v km...'!$127:$127</definedName>
    <definedName name="_xlnm.Print_Titles" localSheetId="6">'SO 02.3 - VRN Most v km 6...'!$125:$125</definedName>
    <definedName name="_xlnm.Print_Titles" localSheetId="7">'SO 03.1 - Stavební část M...'!$131:$131</definedName>
    <definedName name="_xlnm.Print_Titles" localSheetId="8">'SO 03.2 - Kolej Most v km...'!$127:$127</definedName>
    <definedName name="_xlnm.Print_Titles" localSheetId="9">'SO 03.3 - VRN Most v km 6...'!$125:$125</definedName>
    <definedName name="_xlnm.Print_Area" localSheetId="0">'Rekapitulace zakázky'!$D$4:$AO$76,'Rekapitulace zakázky'!$C$82:$AQ$107</definedName>
    <definedName name="_xlnm.Print_Area" localSheetId="1">'SO 01.1 - Stavební část M...'!$C$4:$J$76,'SO 01.1 - Stavební část M...'!$C$82:$J$111,'SO 01.1 - Stavební část M...'!$C$117:$K$266</definedName>
    <definedName name="_xlnm.Print_Area" localSheetId="2">'SO 01.2 - Kolej most v km...'!$C$4:$J$76,'SO 01.2 - Kolej most v km...'!$C$82:$J$106,'SO 01.2 - Kolej most v km...'!$C$112:$K$185</definedName>
    <definedName name="_xlnm.Print_Area" localSheetId="3">'SO 01.3 - VRN Most v km 5...'!$C$4:$J$76,'SO 01.3 - VRN Most v km 5...'!$C$82:$J$105,'SO 01.3 - VRN Most v km 5...'!$C$111:$K$153</definedName>
    <definedName name="_xlnm.Print_Area" localSheetId="4">'SO 02.1 - Stavební část M...'!$C$4:$J$76,'SO 02.1 - Stavební část M...'!$C$82:$J$111,'SO 02.1 - Stavební část M...'!$C$117:$K$271</definedName>
    <definedName name="_xlnm.Print_Area" localSheetId="5">'SO 02.2 - Kolej Most v km...'!$C$4:$J$76,'SO 02.2 - Kolej Most v km...'!$C$82:$J$107,'SO 02.2 - Kolej Most v km...'!$C$113:$K$198</definedName>
    <definedName name="_xlnm.Print_Area" localSheetId="6">'SO 02.3 - VRN Most v km 6...'!$C$4:$J$76,'SO 02.3 - VRN Most v km 6...'!$C$82:$J$105,'SO 02.3 - VRN Most v km 6...'!$C$111:$K$153</definedName>
    <definedName name="_xlnm.Print_Area" localSheetId="7">'SO 03.1 - Stavební část M...'!$C$4:$J$76,'SO 03.1 - Stavební část M...'!$C$82:$J$111,'SO 03.1 - Stavební část M...'!$C$117:$K$256</definedName>
    <definedName name="_xlnm.Print_Area" localSheetId="8">'SO 03.2 - Kolej Most v km...'!$C$4:$J$76,'SO 03.2 - Kolej Most v km...'!$C$82:$J$107,'SO 03.2 - Kolej Most v km...'!$C$113:$K$203</definedName>
    <definedName name="_xlnm.Print_Area" localSheetId="9">'SO 03.3 - VRN Most v km 6...'!$C$4:$J$76,'SO 03.3 - VRN Most v km 6...'!$C$82:$J$105,'SO 03.3 - VRN Most v km 6...'!$C$111:$K$153</definedName>
  </definedNames>
  <calcPr calcId="145621"/>
</workbook>
</file>

<file path=xl/calcChain.xml><?xml version="1.0" encoding="utf-8"?>
<calcChain xmlns="http://schemas.openxmlformats.org/spreadsheetml/2006/main">
  <c r="J39" i="10" l="1"/>
  <c r="J38" i="10"/>
  <c r="AY106" i="1" s="1"/>
  <c r="J37" i="10"/>
  <c r="AX106" i="1"/>
  <c r="BI153" i="10"/>
  <c r="BH153" i="10"/>
  <c r="BG153" i="10"/>
  <c r="BF153" i="10"/>
  <c r="T153" i="10"/>
  <c r="T152" i="10" s="1"/>
  <c r="R153" i="10"/>
  <c r="R152" i="10" s="1"/>
  <c r="P153" i="10"/>
  <c r="P152" i="10" s="1"/>
  <c r="BI150" i="10"/>
  <c r="BH150" i="10"/>
  <c r="BG150" i="10"/>
  <c r="BF150" i="10"/>
  <c r="T150" i="10"/>
  <c r="R150" i="10"/>
  <c r="P150" i="10"/>
  <c r="BI149" i="10"/>
  <c r="BH149" i="10"/>
  <c r="BG149" i="10"/>
  <c r="BF149" i="10"/>
  <c r="T149" i="10"/>
  <c r="R149" i="10"/>
  <c r="P149" i="10"/>
  <c r="BI146" i="10"/>
  <c r="BH146" i="10"/>
  <c r="BG146" i="10"/>
  <c r="BF146" i="10"/>
  <c r="T146" i="10"/>
  <c r="R146" i="10"/>
  <c r="P146" i="10"/>
  <c r="BI144" i="10"/>
  <c r="BH144" i="10"/>
  <c r="BG144" i="10"/>
  <c r="BF144" i="10"/>
  <c r="T144" i="10"/>
  <c r="R144" i="10"/>
  <c r="P144" i="10"/>
  <c r="BI143" i="10"/>
  <c r="BH143" i="10"/>
  <c r="BG143" i="10"/>
  <c r="BF143" i="10"/>
  <c r="T143" i="10"/>
  <c r="R143" i="10"/>
  <c r="P143" i="10"/>
  <c r="BI140" i="10"/>
  <c r="BH140" i="10"/>
  <c r="BG140" i="10"/>
  <c r="BF140" i="10"/>
  <c r="T140" i="10"/>
  <c r="R140" i="10"/>
  <c r="P140" i="10"/>
  <c r="BI138" i="10"/>
  <c r="BH138" i="10"/>
  <c r="BG138" i="10"/>
  <c r="BF138" i="10"/>
  <c r="T138" i="10"/>
  <c r="R138" i="10"/>
  <c r="P138" i="10"/>
  <c r="BI136" i="10"/>
  <c r="BH136" i="10"/>
  <c r="BG136" i="10"/>
  <c r="BF136" i="10"/>
  <c r="T136" i="10"/>
  <c r="R136" i="10"/>
  <c r="P136" i="10"/>
  <c r="BI134" i="10"/>
  <c r="BH134" i="10"/>
  <c r="BG134" i="10"/>
  <c r="BF134" i="10"/>
  <c r="T134" i="10"/>
  <c r="R134" i="10"/>
  <c r="P134" i="10"/>
  <c r="BI132" i="10"/>
  <c r="BH132" i="10"/>
  <c r="BG132" i="10"/>
  <c r="BF132" i="10"/>
  <c r="T132" i="10"/>
  <c r="R132" i="10"/>
  <c r="P132" i="10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F120" i="10"/>
  <c r="E118" i="10"/>
  <c r="F91" i="10"/>
  <c r="E89" i="10"/>
  <c r="J26" i="10"/>
  <c r="E26" i="10"/>
  <c r="J123" i="10" s="1"/>
  <c r="J25" i="10"/>
  <c r="J23" i="10"/>
  <c r="E23" i="10"/>
  <c r="J122" i="10" s="1"/>
  <c r="J22" i="10"/>
  <c r="J20" i="10"/>
  <c r="E20" i="10"/>
  <c r="F123" i="10" s="1"/>
  <c r="J19" i="10"/>
  <c r="J17" i="10"/>
  <c r="E17" i="10"/>
  <c r="F122" i="10" s="1"/>
  <c r="J16" i="10"/>
  <c r="J14" i="10"/>
  <c r="J91" i="10" s="1"/>
  <c r="E7" i="10"/>
  <c r="E85" i="10"/>
  <c r="J182" i="9"/>
  <c r="J102" i="9" s="1"/>
  <c r="J39" i="9"/>
  <c r="J38" i="9"/>
  <c r="AY105" i="1"/>
  <c r="J37" i="9"/>
  <c r="AX105" i="1" s="1"/>
  <c r="BI202" i="9"/>
  <c r="BH202" i="9"/>
  <c r="BG202" i="9"/>
  <c r="BF202" i="9"/>
  <c r="T202" i="9"/>
  <c r="R202" i="9"/>
  <c r="P202" i="9"/>
  <c r="BI200" i="9"/>
  <c r="BH200" i="9"/>
  <c r="BG200" i="9"/>
  <c r="BF200" i="9"/>
  <c r="T200" i="9"/>
  <c r="R200" i="9"/>
  <c r="P200" i="9"/>
  <c r="BI198" i="9"/>
  <c r="BH198" i="9"/>
  <c r="BG198" i="9"/>
  <c r="BF198" i="9"/>
  <c r="T198" i="9"/>
  <c r="T197" i="9" s="1"/>
  <c r="R198" i="9"/>
  <c r="R197" i="9" s="1"/>
  <c r="P198" i="9"/>
  <c r="P197" i="9" s="1"/>
  <c r="BI194" i="9"/>
  <c r="BH194" i="9"/>
  <c r="BG194" i="9"/>
  <c r="BF194" i="9"/>
  <c r="T194" i="9"/>
  <c r="R194" i="9"/>
  <c r="P194" i="9"/>
  <c r="BI191" i="9"/>
  <c r="BH191" i="9"/>
  <c r="BG191" i="9"/>
  <c r="BF191" i="9"/>
  <c r="T191" i="9"/>
  <c r="R191" i="9"/>
  <c r="P191" i="9"/>
  <c r="BI190" i="9"/>
  <c r="BH190" i="9"/>
  <c r="BG190" i="9"/>
  <c r="BF190" i="9"/>
  <c r="T190" i="9"/>
  <c r="R190" i="9"/>
  <c r="P190" i="9"/>
  <c r="BI187" i="9"/>
  <c r="BH187" i="9"/>
  <c r="BG187" i="9"/>
  <c r="BF187" i="9"/>
  <c r="T187" i="9"/>
  <c r="R187" i="9"/>
  <c r="P187" i="9"/>
  <c r="BI184" i="9"/>
  <c r="BH184" i="9"/>
  <c r="BG184" i="9"/>
  <c r="BF184" i="9"/>
  <c r="T184" i="9"/>
  <c r="R184" i="9"/>
  <c r="P184" i="9"/>
  <c r="BI179" i="9"/>
  <c r="BH179" i="9"/>
  <c r="BG179" i="9"/>
  <c r="BF179" i="9"/>
  <c r="T179" i="9"/>
  <c r="R179" i="9"/>
  <c r="P179" i="9"/>
  <c r="BI178" i="9"/>
  <c r="BH178" i="9"/>
  <c r="BG178" i="9"/>
  <c r="BF178" i="9"/>
  <c r="T178" i="9"/>
  <c r="R178" i="9"/>
  <c r="P178" i="9"/>
  <c r="BI177" i="9"/>
  <c r="BH177" i="9"/>
  <c r="BG177" i="9"/>
  <c r="BF177" i="9"/>
  <c r="T177" i="9"/>
  <c r="R177" i="9"/>
  <c r="P177" i="9"/>
  <c r="BI176" i="9"/>
  <c r="BH176" i="9"/>
  <c r="BG176" i="9"/>
  <c r="BF176" i="9"/>
  <c r="T176" i="9"/>
  <c r="R176" i="9"/>
  <c r="P176" i="9"/>
  <c r="BI175" i="9"/>
  <c r="BH175" i="9"/>
  <c r="BG175" i="9"/>
  <c r="BF175" i="9"/>
  <c r="T175" i="9"/>
  <c r="R175" i="9"/>
  <c r="P175" i="9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69" i="9"/>
  <c r="BH169" i="9"/>
  <c r="BG169" i="9"/>
  <c r="BF169" i="9"/>
  <c r="T169" i="9"/>
  <c r="R169" i="9"/>
  <c r="P169" i="9"/>
  <c r="BI166" i="9"/>
  <c r="BH166" i="9"/>
  <c r="BG166" i="9"/>
  <c r="BF166" i="9"/>
  <c r="T166" i="9"/>
  <c r="R166" i="9"/>
  <c r="P166" i="9"/>
  <c r="BI165" i="9"/>
  <c r="BH165" i="9"/>
  <c r="BG165" i="9"/>
  <c r="BF165" i="9"/>
  <c r="T165" i="9"/>
  <c r="R165" i="9"/>
  <c r="P165" i="9"/>
  <c r="BI164" i="9"/>
  <c r="BH164" i="9"/>
  <c r="BG164" i="9"/>
  <c r="BF164" i="9"/>
  <c r="T164" i="9"/>
  <c r="R164" i="9"/>
  <c r="P164" i="9"/>
  <c r="BI162" i="9"/>
  <c r="BH162" i="9"/>
  <c r="BG162" i="9"/>
  <c r="BF162" i="9"/>
  <c r="T162" i="9"/>
  <c r="R162" i="9"/>
  <c r="P162" i="9"/>
  <c r="BI159" i="9"/>
  <c r="BH159" i="9"/>
  <c r="BG159" i="9"/>
  <c r="BF159" i="9"/>
  <c r="T159" i="9"/>
  <c r="R159" i="9"/>
  <c r="P159" i="9"/>
  <c r="BI158" i="9"/>
  <c r="BH158" i="9"/>
  <c r="BG158" i="9"/>
  <c r="BF158" i="9"/>
  <c r="T158" i="9"/>
  <c r="R158" i="9"/>
  <c r="P158" i="9"/>
  <c r="BI157" i="9"/>
  <c r="BH157" i="9"/>
  <c r="BG157" i="9"/>
  <c r="BF157" i="9"/>
  <c r="T157" i="9"/>
  <c r="R157" i="9"/>
  <c r="P157" i="9"/>
  <c r="BI156" i="9"/>
  <c r="BH156" i="9"/>
  <c r="BG156" i="9"/>
  <c r="BF156" i="9"/>
  <c r="T156" i="9"/>
  <c r="R156" i="9"/>
  <c r="P156" i="9"/>
  <c r="BI155" i="9"/>
  <c r="BH155" i="9"/>
  <c r="BG155" i="9"/>
  <c r="BF155" i="9"/>
  <c r="T155" i="9"/>
  <c r="R155" i="9"/>
  <c r="P155" i="9"/>
  <c r="BI152" i="9"/>
  <c r="BH152" i="9"/>
  <c r="BG152" i="9"/>
  <c r="BF152" i="9"/>
  <c r="T152" i="9"/>
  <c r="R152" i="9"/>
  <c r="P152" i="9"/>
  <c r="BI151" i="9"/>
  <c r="BH151" i="9"/>
  <c r="BG151" i="9"/>
  <c r="BF151" i="9"/>
  <c r="T151" i="9"/>
  <c r="R151" i="9"/>
  <c r="P151" i="9"/>
  <c r="BI150" i="9"/>
  <c r="BH150" i="9"/>
  <c r="BG150" i="9"/>
  <c r="BF150" i="9"/>
  <c r="T150" i="9"/>
  <c r="R150" i="9"/>
  <c r="P150" i="9"/>
  <c r="BI149" i="9"/>
  <c r="BH149" i="9"/>
  <c r="BG149" i="9"/>
  <c r="BF149" i="9"/>
  <c r="T149" i="9"/>
  <c r="R149" i="9"/>
  <c r="P149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5" i="9"/>
  <c r="BH135" i="9"/>
  <c r="BG135" i="9"/>
  <c r="BF135" i="9"/>
  <c r="T135" i="9"/>
  <c r="R135" i="9"/>
  <c r="P135" i="9"/>
  <c r="BI131" i="9"/>
  <c r="BH131" i="9"/>
  <c r="BG131" i="9"/>
  <c r="BF131" i="9"/>
  <c r="T131" i="9"/>
  <c r="R131" i="9"/>
  <c r="P131" i="9"/>
  <c r="F122" i="9"/>
  <c r="E120" i="9"/>
  <c r="F91" i="9"/>
  <c r="E89" i="9"/>
  <c r="J26" i="9"/>
  <c r="E26" i="9"/>
  <c r="J94" i="9" s="1"/>
  <c r="J25" i="9"/>
  <c r="J23" i="9"/>
  <c r="E23" i="9"/>
  <c r="J93" i="9" s="1"/>
  <c r="J22" i="9"/>
  <c r="J20" i="9"/>
  <c r="E20" i="9"/>
  <c r="F125" i="9" s="1"/>
  <c r="J19" i="9"/>
  <c r="J17" i="9"/>
  <c r="E17" i="9"/>
  <c r="F124" i="9" s="1"/>
  <c r="J16" i="9"/>
  <c r="J14" i="9"/>
  <c r="J91" i="9" s="1"/>
  <c r="E7" i="9"/>
  <c r="E116" i="9"/>
  <c r="J39" i="8"/>
  <c r="J38" i="8"/>
  <c r="AY104" i="1" s="1"/>
  <c r="J37" i="8"/>
  <c r="AX104" i="1" s="1"/>
  <c r="BI256" i="8"/>
  <c r="BH256" i="8"/>
  <c r="BG256" i="8"/>
  <c r="BF256" i="8"/>
  <c r="T256" i="8"/>
  <c r="R256" i="8"/>
  <c r="P256" i="8"/>
  <c r="BI255" i="8"/>
  <c r="BH255" i="8"/>
  <c r="BG255" i="8"/>
  <c r="BF255" i="8"/>
  <c r="T255" i="8"/>
  <c r="R255" i="8"/>
  <c r="P255" i="8"/>
  <c r="BI254" i="8"/>
  <c r="BH254" i="8"/>
  <c r="BG254" i="8"/>
  <c r="BF254" i="8"/>
  <c r="T254" i="8"/>
  <c r="R254" i="8"/>
  <c r="P254" i="8"/>
  <c r="BI249" i="8"/>
  <c r="BH249" i="8"/>
  <c r="BG249" i="8"/>
  <c r="BF249" i="8"/>
  <c r="T249" i="8"/>
  <c r="R249" i="8"/>
  <c r="P249" i="8"/>
  <c r="BI246" i="8"/>
  <c r="BH246" i="8"/>
  <c r="BG246" i="8"/>
  <c r="BF246" i="8"/>
  <c r="T246" i="8"/>
  <c r="R246" i="8"/>
  <c r="P246" i="8"/>
  <c r="BI243" i="8"/>
  <c r="BH243" i="8"/>
  <c r="BG243" i="8"/>
  <c r="BF243" i="8"/>
  <c r="T243" i="8"/>
  <c r="R243" i="8"/>
  <c r="P243" i="8"/>
  <c r="BI242" i="8"/>
  <c r="BH242" i="8"/>
  <c r="BG242" i="8"/>
  <c r="BF242" i="8"/>
  <c r="T242" i="8"/>
  <c r="R242" i="8"/>
  <c r="P242" i="8"/>
  <c r="BI240" i="8"/>
  <c r="BH240" i="8"/>
  <c r="BG240" i="8"/>
  <c r="BF240" i="8"/>
  <c r="T240" i="8"/>
  <c r="R240" i="8"/>
  <c r="P240" i="8"/>
  <c r="BI239" i="8"/>
  <c r="BH239" i="8"/>
  <c r="BG239" i="8"/>
  <c r="BF239" i="8"/>
  <c r="T239" i="8"/>
  <c r="R239" i="8"/>
  <c r="P239" i="8"/>
  <c r="BI236" i="8"/>
  <c r="BH236" i="8"/>
  <c r="BG236" i="8"/>
  <c r="BF236" i="8"/>
  <c r="T236" i="8"/>
  <c r="R236" i="8"/>
  <c r="P236" i="8"/>
  <c r="BI235" i="8"/>
  <c r="BH235" i="8"/>
  <c r="BG235" i="8"/>
  <c r="BF235" i="8"/>
  <c r="T235" i="8"/>
  <c r="R235" i="8"/>
  <c r="P235" i="8"/>
  <c r="BI234" i="8"/>
  <c r="BH234" i="8"/>
  <c r="BG234" i="8"/>
  <c r="BF234" i="8"/>
  <c r="T234" i="8"/>
  <c r="R234" i="8"/>
  <c r="P234" i="8"/>
  <c r="BI233" i="8"/>
  <c r="BH233" i="8"/>
  <c r="BG233" i="8"/>
  <c r="BF233" i="8"/>
  <c r="T233" i="8"/>
  <c r="R233" i="8"/>
  <c r="P233" i="8"/>
  <c r="BI232" i="8"/>
  <c r="BH232" i="8"/>
  <c r="BG232" i="8"/>
  <c r="BF232" i="8"/>
  <c r="T232" i="8"/>
  <c r="R232" i="8"/>
  <c r="P232" i="8"/>
  <c r="BI229" i="8"/>
  <c r="BH229" i="8"/>
  <c r="BG229" i="8"/>
  <c r="BF229" i="8"/>
  <c r="T229" i="8"/>
  <c r="R229" i="8"/>
  <c r="P229" i="8"/>
  <c r="BI228" i="8"/>
  <c r="BH228" i="8"/>
  <c r="BG228" i="8"/>
  <c r="BF228" i="8"/>
  <c r="T228" i="8"/>
  <c r="R228" i="8"/>
  <c r="P228" i="8"/>
  <c r="BI225" i="8"/>
  <c r="BH225" i="8"/>
  <c r="BG225" i="8"/>
  <c r="BF225" i="8"/>
  <c r="T225" i="8"/>
  <c r="R225" i="8"/>
  <c r="P225" i="8"/>
  <c r="BI224" i="8"/>
  <c r="BH224" i="8"/>
  <c r="BG224" i="8"/>
  <c r="BF224" i="8"/>
  <c r="T224" i="8"/>
  <c r="R224" i="8"/>
  <c r="P224" i="8"/>
  <c r="BI221" i="8"/>
  <c r="BH221" i="8"/>
  <c r="BG221" i="8"/>
  <c r="BF221" i="8"/>
  <c r="T221" i="8"/>
  <c r="R221" i="8"/>
  <c r="P221" i="8"/>
  <c r="BI218" i="8"/>
  <c r="BH218" i="8"/>
  <c r="BG218" i="8"/>
  <c r="BF218" i="8"/>
  <c r="T218" i="8"/>
  <c r="R218" i="8"/>
  <c r="P218" i="8"/>
  <c r="BI214" i="8"/>
  <c r="BH214" i="8"/>
  <c r="BG214" i="8"/>
  <c r="BF214" i="8"/>
  <c r="T214" i="8"/>
  <c r="R214" i="8"/>
  <c r="P214" i="8"/>
  <c r="BI211" i="8"/>
  <c r="BH211" i="8"/>
  <c r="BG211" i="8"/>
  <c r="BF211" i="8"/>
  <c r="T211" i="8"/>
  <c r="R211" i="8"/>
  <c r="P211" i="8"/>
  <c r="BI208" i="8"/>
  <c r="BH208" i="8"/>
  <c r="BG208" i="8"/>
  <c r="BF208" i="8"/>
  <c r="T208" i="8"/>
  <c r="R208" i="8"/>
  <c r="P208" i="8"/>
  <c r="BI205" i="8"/>
  <c r="BH205" i="8"/>
  <c r="BG205" i="8"/>
  <c r="BF205" i="8"/>
  <c r="T205" i="8"/>
  <c r="R205" i="8"/>
  <c r="P205" i="8"/>
  <c r="BI202" i="8"/>
  <c r="BH202" i="8"/>
  <c r="BG202" i="8"/>
  <c r="BF202" i="8"/>
  <c r="T202" i="8"/>
  <c r="R202" i="8"/>
  <c r="P202" i="8"/>
  <c r="BI199" i="8"/>
  <c r="BH199" i="8"/>
  <c r="BG199" i="8"/>
  <c r="BF199" i="8"/>
  <c r="T199" i="8"/>
  <c r="R199" i="8"/>
  <c r="P199" i="8"/>
  <c r="BI198" i="8"/>
  <c r="BH198" i="8"/>
  <c r="BG198" i="8"/>
  <c r="BF198" i="8"/>
  <c r="T198" i="8"/>
  <c r="R198" i="8"/>
  <c r="P198" i="8"/>
  <c r="BI197" i="8"/>
  <c r="BH197" i="8"/>
  <c r="BG197" i="8"/>
  <c r="BF197" i="8"/>
  <c r="T197" i="8"/>
  <c r="R197" i="8"/>
  <c r="P197" i="8"/>
  <c r="BI194" i="8"/>
  <c r="BH194" i="8"/>
  <c r="BG194" i="8"/>
  <c r="BF194" i="8"/>
  <c r="T194" i="8"/>
  <c r="R194" i="8"/>
  <c r="P194" i="8"/>
  <c r="BI193" i="8"/>
  <c r="BH193" i="8"/>
  <c r="BG193" i="8"/>
  <c r="BF193" i="8"/>
  <c r="T193" i="8"/>
  <c r="R193" i="8"/>
  <c r="P193" i="8"/>
  <c r="BI190" i="8"/>
  <c r="BH190" i="8"/>
  <c r="BG190" i="8"/>
  <c r="BF190" i="8"/>
  <c r="T190" i="8"/>
  <c r="R190" i="8"/>
  <c r="P190" i="8"/>
  <c r="BI189" i="8"/>
  <c r="BH189" i="8"/>
  <c r="BG189" i="8"/>
  <c r="BF189" i="8"/>
  <c r="T189" i="8"/>
  <c r="R189" i="8"/>
  <c r="P189" i="8"/>
  <c r="BI188" i="8"/>
  <c r="BH188" i="8"/>
  <c r="BG188" i="8"/>
  <c r="BF188" i="8"/>
  <c r="T188" i="8"/>
  <c r="R188" i="8"/>
  <c r="P188" i="8"/>
  <c r="BI185" i="8"/>
  <c r="BH185" i="8"/>
  <c r="BG185" i="8"/>
  <c r="BF185" i="8"/>
  <c r="T185" i="8"/>
  <c r="R185" i="8"/>
  <c r="P185" i="8"/>
  <c r="BI184" i="8"/>
  <c r="BH184" i="8"/>
  <c r="BG184" i="8"/>
  <c r="BF184" i="8"/>
  <c r="T184" i="8"/>
  <c r="R184" i="8"/>
  <c r="P184" i="8"/>
  <c r="BI183" i="8"/>
  <c r="BH183" i="8"/>
  <c r="BG183" i="8"/>
  <c r="BF183" i="8"/>
  <c r="T183" i="8"/>
  <c r="R183" i="8"/>
  <c r="P183" i="8"/>
  <c r="BI180" i="8"/>
  <c r="BH180" i="8"/>
  <c r="BG180" i="8"/>
  <c r="BF180" i="8"/>
  <c r="T180" i="8"/>
  <c r="R180" i="8"/>
  <c r="P180" i="8"/>
  <c r="BI179" i="8"/>
  <c r="BH179" i="8"/>
  <c r="BG179" i="8"/>
  <c r="BF179" i="8"/>
  <c r="T179" i="8"/>
  <c r="R179" i="8"/>
  <c r="P179" i="8"/>
  <c r="BI178" i="8"/>
  <c r="BH178" i="8"/>
  <c r="BG178" i="8"/>
  <c r="BF178" i="8"/>
  <c r="T178" i="8"/>
  <c r="R178" i="8"/>
  <c r="P178" i="8"/>
  <c r="BI175" i="8"/>
  <c r="BH175" i="8"/>
  <c r="BG175" i="8"/>
  <c r="BF175" i="8"/>
  <c r="T175" i="8"/>
  <c r="R175" i="8"/>
  <c r="P175" i="8"/>
  <c r="BI174" i="8"/>
  <c r="BH174" i="8"/>
  <c r="BG174" i="8"/>
  <c r="BF174" i="8"/>
  <c r="T174" i="8"/>
  <c r="R174" i="8"/>
  <c r="P174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67" i="8"/>
  <c r="BH167" i="8"/>
  <c r="BG167" i="8"/>
  <c r="BF167" i="8"/>
  <c r="T167" i="8"/>
  <c r="T166" i="8" s="1"/>
  <c r="R167" i="8"/>
  <c r="R166" i="8"/>
  <c r="P167" i="8"/>
  <c r="P166" i="8" s="1"/>
  <c r="BI165" i="8"/>
  <c r="BH165" i="8"/>
  <c r="BG165" i="8"/>
  <c r="BF165" i="8"/>
  <c r="T165" i="8"/>
  <c r="R165" i="8"/>
  <c r="P165" i="8"/>
  <c r="BI164" i="8"/>
  <c r="BH164" i="8"/>
  <c r="BG164" i="8"/>
  <c r="BF164" i="8"/>
  <c r="T164" i="8"/>
  <c r="R164" i="8"/>
  <c r="P164" i="8"/>
  <c r="BI162" i="8"/>
  <c r="BH162" i="8"/>
  <c r="BG162" i="8"/>
  <c r="BF162" i="8"/>
  <c r="T162" i="8"/>
  <c r="R162" i="8"/>
  <c r="P162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6" i="8"/>
  <c r="BH156" i="8"/>
  <c r="BG156" i="8"/>
  <c r="BF156" i="8"/>
  <c r="T156" i="8"/>
  <c r="R156" i="8"/>
  <c r="P156" i="8"/>
  <c r="BI155" i="8"/>
  <c r="BH155" i="8"/>
  <c r="BG155" i="8"/>
  <c r="BF155" i="8"/>
  <c r="T155" i="8"/>
  <c r="R155" i="8"/>
  <c r="P155" i="8"/>
  <c r="BI153" i="8"/>
  <c r="BH153" i="8"/>
  <c r="BG153" i="8"/>
  <c r="BF153" i="8"/>
  <c r="T153" i="8"/>
  <c r="R153" i="8"/>
  <c r="P153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1" i="8"/>
  <c r="BH141" i="8"/>
  <c r="BG141" i="8"/>
  <c r="BF141" i="8"/>
  <c r="T141" i="8"/>
  <c r="R141" i="8"/>
  <c r="P141" i="8"/>
  <c r="BI137" i="8"/>
  <c r="BH137" i="8"/>
  <c r="BG137" i="8"/>
  <c r="BF137" i="8"/>
  <c r="T137" i="8"/>
  <c r="R137" i="8"/>
  <c r="P137" i="8"/>
  <c r="BI135" i="8"/>
  <c r="BH135" i="8"/>
  <c r="BG135" i="8"/>
  <c r="BF135" i="8"/>
  <c r="T135" i="8"/>
  <c r="T134" i="8" s="1"/>
  <c r="R135" i="8"/>
  <c r="R134" i="8" s="1"/>
  <c r="P135" i="8"/>
  <c r="P134" i="8" s="1"/>
  <c r="F126" i="8"/>
  <c r="E124" i="8"/>
  <c r="F91" i="8"/>
  <c r="E89" i="8"/>
  <c r="J26" i="8"/>
  <c r="E26" i="8"/>
  <c r="J129" i="8" s="1"/>
  <c r="J25" i="8"/>
  <c r="J23" i="8"/>
  <c r="E23" i="8"/>
  <c r="J128" i="8" s="1"/>
  <c r="J22" i="8"/>
  <c r="J20" i="8"/>
  <c r="E20" i="8"/>
  <c r="F129" i="8" s="1"/>
  <c r="J19" i="8"/>
  <c r="J17" i="8"/>
  <c r="E17" i="8"/>
  <c r="F128" i="8" s="1"/>
  <c r="J16" i="8"/>
  <c r="J14" i="8"/>
  <c r="J126" i="8" s="1"/>
  <c r="E7" i="8"/>
  <c r="E85" i="8" s="1"/>
  <c r="J39" i="7"/>
  <c r="J38" i="7"/>
  <c r="AY102" i="1" s="1"/>
  <c r="J37" i="7"/>
  <c r="AX102" i="1"/>
  <c r="BI153" i="7"/>
  <c r="BH153" i="7"/>
  <c r="BG153" i="7"/>
  <c r="BF153" i="7"/>
  <c r="T153" i="7"/>
  <c r="T152" i="7" s="1"/>
  <c r="R153" i="7"/>
  <c r="R152" i="7" s="1"/>
  <c r="P153" i="7"/>
  <c r="P152" i="7" s="1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F120" i="7"/>
  <c r="E118" i="7"/>
  <c r="F91" i="7"/>
  <c r="E89" i="7"/>
  <c r="J26" i="7"/>
  <c r="E26" i="7"/>
  <c r="J123" i="7" s="1"/>
  <c r="J25" i="7"/>
  <c r="J23" i="7"/>
  <c r="E23" i="7"/>
  <c r="J122" i="7" s="1"/>
  <c r="J22" i="7"/>
  <c r="J20" i="7"/>
  <c r="E20" i="7"/>
  <c r="F123" i="7" s="1"/>
  <c r="J19" i="7"/>
  <c r="J17" i="7"/>
  <c r="E17" i="7"/>
  <c r="F93" i="7" s="1"/>
  <c r="J16" i="7"/>
  <c r="J14" i="7"/>
  <c r="J120" i="7" s="1"/>
  <c r="E7" i="7"/>
  <c r="E85" i="7" s="1"/>
  <c r="J177" i="6"/>
  <c r="J102" i="6" s="1"/>
  <c r="J39" i="6"/>
  <c r="J38" i="6"/>
  <c r="AY101" i="1" s="1"/>
  <c r="J37" i="6"/>
  <c r="AX101" i="1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T192" i="6"/>
  <c r="R193" i="6"/>
  <c r="R192" i="6" s="1"/>
  <c r="P193" i="6"/>
  <c r="P192" i="6" s="1"/>
  <c r="BI189" i="6"/>
  <c r="BH189" i="6"/>
  <c r="BG189" i="6"/>
  <c r="BF189" i="6"/>
  <c r="T189" i="6"/>
  <c r="R189" i="6"/>
  <c r="P189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2" i="6"/>
  <c r="BH182" i="6"/>
  <c r="BG182" i="6"/>
  <c r="BF182" i="6"/>
  <c r="T182" i="6"/>
  <c r="R182" i="6"/>
  <c r="P182" i="6"/>
  <c r="BI179" i="6"/>
  <c r="BH179" i="6"/>
  <c r="BG179" i="6"/>
  <c r="BF179" i="6"/>
  <c r="T179" i="6"/>
  <c r="R179" i="6"/>
  <c r="P179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5" i="6"/>
  <c r="BH155" i="6"/>
  <c r="BG155" i="6"/>
  <c r="BF155" i="6"/>
  <c r="T155" i="6"/>
  <c r="R155" i="6"/>
  <c r="P155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F122" i="6"/>
  <c r="E120" i="6"/>
  <c r="F91" i="6"/>
  <c r="E89" i="6"/>
  <c r="J26" i="6"/>
  <c r="E26" i="6"/>
  <c r="J125" i="6" s="1"/>
  <c r="J25" i="6"/>
  <c r="J23" i="6"/>
  <c r="E23" i="6"/>
  <c r="J93" i="6" s="1"/>
  <c r="J22" i="6"/>
  <c r="J20" i="6"/>
  <c r="E20" i="6"/>
  <c r="F125" i="6" s="1"/>
  <c r="J19" i="6"/>
  <c r="J17" i="6"/>
  <c r="E17" i="6"/>
  <c r="F93" i="6" s="1"/>
  <c r="J16" i="6"/>
  <c r="J14" i="6"/>
  <c r="J122" i="6" s="1"/>
  <c r="E7" i="6"/>
  <c r="E85" i="6" s="1"/>
  <c r="J39" i="5"/>
  <c r="J38" i="5"/>
  <c r="AY100" i="1" s="1"/>
  <c r="J37" i="5"/>
  <c r="AX100" i="1" s="1"/>
  <c r="BI271" i="5"/>
  <c r="BH271" i="5"/>
  <c r="BG271" i="5"/>
  <c r="BF271" i="5"/>
  <c r="T271" i="5"/>
  <c r="R271" i="5"/>
  <c r="P271" i="5"/>
  <c r="BI270" i="5"/>
  <c r="BH270" i="5"/>
  <c r="BG270" i="5"/>
  <c r="BF270" i="5"/>
  <c r="T270" i="5"/>
  <c r="R270" i="5"/>
  <c r="P270" i="5"/>
  <c r="BI269" i="5"/>
  <c r="BH269" i="5"/>
  <c r="BG269" i="5"/>
  <c r="BF269" i="5"/>
  <c r="T269" i="5"/>
  <c r="R269" i="5"/>
  <c r="P269" i="5"/>
  <c r="BI264" i="5"/>
  <c r="BH264" i="5"/>
  <c r="BG264" i="5"/>
  <c r="BF264" i="5"/>
  <c r="T264" i="5"/>
  <c r="R264" i="5"/>
  <c r="P264" i="5"/>
  <c r="BI261" i="5"/>
  <c r="BH261" i="5"/>
  <c r="BG261" i="5"/>
  <c r="BF261" i="5"/>
  <c r="T261" i="5"/>
  <c r="R261" i="5"/>
  <c r="P261" i="5"/>
  <c r="BI258" i="5"/>
  <c r="BH258" i="5"/>
  <c r="BG258" i="5"/>
  <c r="BF258" i="5"/>
  <c r="T258" i="5"/>
  <c r="R258" i="5"/>
  <c r="P258" i="5"/>
  <c r="BI257" i="5"/>
  <c r="BH257" i="5"/>
  <c r="BG257" i="5"/>
  <c r="BF257" i="5"/>
  <c r="T257" i="5"/>
  <c r="R257" i="5"/>
  <c r="P257" i="5"/>
  <c r="BI255" i="5"/>
  <c r="BH255" i="5"/>
  <c r="BG255" i="5"/>
  <c r="BF255" i="5"/>
  <c r="T255" i="5"/>
  <c r="R255" i="5"/>
  <c r="P255" i="5"/>
  <c r="BI252" i="5"/>
  <c r="BH252" i="5"/>
  <c r="BG252" i="5"/>
  <c r="BF252" i="5"/>
  <c r="T252" i="5"/>
  <c r="R252" i="5"/>
  <c r="P252" i="5"/>
  <c r="BI251" i="5"/>
  <c r="BH251" i="5"/>
  <c r="BG251" i="5"/>
  <c r="BF251" i="5"/>
  <c r="T251" i="5"/>
  <c r="R251" i="5"/>
  <c r="P251" i="5"/>
  <c r="BI250" i="5"/>
  <c r="BH250" i="5"/>
  <c r="BG250" i="5"/>
  <c r="BF250" i="5"/>
  <c r="T250" i="5"/>
  <c r="R250" i="5"/>
  <c r="P250" i="5"/>
  <c r="BI249" i="5"/>
  <c r="BH249" i="5"/>
  <c r="BG249" i="5"/>
  <c r="BF249" i="5"/>
  <c r="T249" i="5"/>
  <c r="R249" i="5"/>
  <c r="P249" i="5"/>
  <c r="BI246" i="5"/>
  <c r="BH246" i="5"/>
  <c r="BG246" i="5"/>
  <c r="BF246" i="5"/>
  <c r="T246" i="5"/>
  <c r="R246" i="5"/>
  <c r="P246" i="5"/>
  <c r="BI245" i="5"/>
  <c r="BH245" i="5"/>
  <c r="BG245" i="5"/>
  <c r="BF245" i="5"/>
  <c r="T245" i="5"/>
  <c r="R245" i="5"/>
  <c r="P245" i="5"/>
  <c r="BI244" i="5"/>
  <c r="BH244" i="5"/>
  <c r="BG244" i="5"/>
  <c r="BF244" i="5"/>
  <c r="T244" i="5"/>
  <c r="R244" i="5"/>
  <c r="P244" i="5"/>
  <c r="BI243" i="5"/>
  <c r="BH243" i="5"/>
  <c r="BG243" i="5"/>
  <c r="BF243" i="5"/>
  <c r="T243" i="5"/>
  <c r="R243" i="5"/>
  <c r="P243" i="5"/>
  <c r="BI240" i="5"/>
  <c r="BH240" i="5"/>
  <c r="BG240" i="5"/>
  <c r="BF240" i="5"/>
  <c r="T240" i="5"/>
  <c r="R240" i="5"/>
  <c r="P240" i="5"/>
  <c r="BI237" i="5"/>
  <c r="BH237" i="5"/>
  <c r="BG237" i="5"/>
  <c r="BF237" i="5"/>
  <c r="T237" i="5"/>
  <c r="R237" i="5"/>
  <c r="P237" i="5"/>
  <c r="BI234" i="5"/>
  <c r="BH234" i="5"/>
  <c r="BG234" i="5"/>
  <c r="BF234" i="5"/>
  <c r="T234" i="5"/>
  <c r="R234" i="5"/>
  <c r="P234" i="5"/>
  <c r="BI232" i="5"/>
  <c r="BH232" i="5"/>
  <c r="BG232" i="5"/>
  <c r="BF232" i="5"/>
  <c r="T232" i="5"/>
  <c r="R232" i="5"/>
  <c r="P232" i="5"/>
  <c r="BI231" i="5"/>
  <c r="BH231" i="5"/>
  <c r="BG231" i="5"/>
  <c r="BF231" i="5"/>
  <c r="T231" i="5"/>
  <c r="R231" i="5"/>
  <c r="P231" i="5"/>
  <c r="BI230" i="5"/>
  <c r="BH230" i="5"/>
  <c r="BG230" i="5"/>
  <c r="BF230" i="5"/>
  <c r="T230" i="5"/>
  <c r="R230" i="5"/>
  <c r="P230" i="5"/>
  <c r="BI229" i="5"/>
  <c r="BH229" i="5"/>
  <c r="BG229" i="5"/>
  <c r="BF229" i="5"/>
  <c r="T229" i="5"/>
  <c r="R229" i="5"/>
  <c r="P229" i="5"/>
  <c r="BI228" i="5"/>
  <c r="BH228" i="5"/>
  <c r="BG228" i="5"/>
  <c r="BF228" i="5"/>
  <c r="T228" i="5"/>
  <c r="R228" i="5"/>
  <c r="P228" i="5"/>
  <c r="BI227" i="5"/>
  <c r="BH227" i="5"/>
  <c r="BG227" i="5"/>
  <c r="BF227" i="5"/>
  <c r="T227" i="5"/>
  <c r="R227" i="5"/>
  <c r="P227" i="5"/>
  <c r="BI226" i="5"/>
  <c r="BH226" i="5"/>
  <c r="BG226" i="5"/>
  <c r="BF226" i="5"/>
  <c r="T226" i="5"/>
  <c r="R226" i="5"/>
  <c r="P226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21" i="5"/>
  <c r="BH221" i="5"/>
  <c r="BG221" i="5"/>
  <c r="BF221" i="5"/>
  <c r="T221" i="5"/>
  <c r="R221" i="5"/>
  <c r="P221" i="5"/>
  <c r="BI220" i="5"/>
  <c r="BH220" i="5"/>
  <c r="BG220" i="5"/>
  <c r="BF220" i="5"/>
  <c r="T220" i="5"/>
  <c r="R220" i="5"/>
  <c r="P220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3" i="5"/>
  <c r="BH213" i="5"/>
  <c r="BG213" i="5"/>
  <c r="BF213" i="5"/>
  <c r="T213" i="5"/>
  <c r="R213" i="5"/>
  <c r="P213" i="5"/>
  <c r="BI212" i="5"/>
  <c r="BH212" i="5"/>
  <c r="BG212" i="5"/>
  <c r="BF212" i="5"/>
  <c r="T212" i="5"/>
  <c r="R212" i="5"/>
  <c r="P212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79" i="5"/>
  <c r="BH179" i="5"/>
  <c r="BG179" i="5"/>
  <c r="BF179" i="5"/>
  <c r="T179" i="5"/>
  <c r="T178" i="5"/>
  <c r="R179" i="5"/>
  <c r="R178" i="5" s="1"/>
  <c r="P179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T134" i="5"/>
  <c r="R135" i="5"/>
  <c r="R134" i="5" s="1"/>
  <c r="P135" i="5"/>
  <c r="P134" i="5" s="1"/>
  <c r="F126" i="5"/>
  <c r="E124" i="5"/>
  <c r="F91" i="5"/>
  <c r="E89" i="5"/>
  <c r="J26" i="5"/>
  <c r="E26" i="5"/>
  <c r="J129" i="5" s="1"/>
  <c r="J25" i="5"/>
  <c r="J23" i="5"/>
  <c r="E23" i="5"/>
  <c r="J93" i="5" s="1"/>
  <c r="J22" i="5"/>
  <c r="J20" i="5"/>
  <c r="E20" i="5"/>
  <c r="F129" i="5" s="1"/>
  <c r="J19" i="5"/>
  <c r="J17" i="5"/>
  <c r="E17" i="5"/>
  <c r="F128" i="5" s="1"/>
  <c r="J16" i="5"/>
  <c r="J14" i="5"/>
  <c r="J126" i="5" s="1"/>
  <c r="E7" i="5"/>
  <c r="E120" i="5" s="1"/>
  <c r="J39" i="4"/>
  <c r="J38" i="4"/>
  <c r="AY98" i="1" s="1"/>
  <c r="J37" i="4"/>
  <c r="AX98" i="1" s="1"/>
  <c r="BI153" i="4"/>
  <c r="BH153" i="4"/>
  <c r="BG153" i="4"/>
  <c r="BF153" i="4"/>
  <c r="T153" i="4"/>
  <c r="T152" i="4" s="1"/>
  <c r="R153" i="4"/>
  <c r="R152" i="4" s="1"/>
  <c r="P153" i="4"/>
  <c r="P152" i="4" s="1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F120" i="4"/>
  <c r="E118" i="4"/>
  <c r="F91" i="4"/>
  <c r="E89" i="4"/>
  <c r="J26" i="4"/>
  <c r="E26" i="4"/>
  <c r="J123" i="4" s="1"/>
  <c r="J25" i="4"/>
  <c r="J23" i="4"/>
  <c r="E23" i="4"/>
  <c r="J93" i="4" s="1"/>
  <c r="J22" i="4"/>
  <c r="J20" i="4"/>
  <c r="E20" i="4"/>
  <c r="F123" i="4" s="1"/>
  <c r="J19" i="4"/>
  <c r="J17" i="4"/>
  <c r="E17" i="4"/>
  <c r="F122" i="4" s="1"/>
  <c r="J16" i="4"/>
  <c r="J14" i="4"/>
  <c r="J120" i="4" s="1"/>
  <c r="E7" i="4"/>
  <c r="E85" i="4" s="1"/>
  <c r="J164" i="3"/>
  <c r="J101" i="3" s="1"/>
  <c r="J39" i="3"/>
  <c r="J38" i="3"/>
  <c r="AY97" i="1" s="1"/>
  <c r="J37" i="3"/>
  <c r="AX97" i="1" s="1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T179" i="3" s="1"/>
  <c r="R180" i="3"/>
  <c r="R179" i="3" s="1"/>
  <c r="P180" i="3"/>
  <c r="P179" i="3" s="1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F121" i="3"/>
  <c r="E119" i="3"/>
  <c r="F91" i="3"/>
  <c r="E89" i="3"/>
  <c r="J26" i="3"/>
  <c r="E26" i="3"/>
  <c r="J94" i="3" s="1"/>
  <c r="J25" i="3"/>
  <c r="J23" i="3"/>
  <c r="E23" i="3"/>
  <c r="J123" i="3" s="1"/>
  <c r="J22" i="3"/>
  <c r="J20" i="3"/>
  <c r="E20" i="3"/>
  <c r="F124" i="3" s="1"/>
  <c r="J19" i="3"/>
  <c r="J17" i="3"/>
  <c r="E17" i="3"/>
  <c r="F93" i="3" s="1"/>
  <c r="J16" i="3"/>
  <c r="J14" i="3"/>
  <c r="J91" i="3" s="1"/>
  <c r="E7" i="3"/>
  <c r="E115" i="3" s="1"/>
  <c r="J39" i="2"/>
  <c r="J38" i="2"/>
  <c r="AY96" i="1" s="1"/>
  <c r="J37" i="2"/>
  <c r="AX96" i="1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5" i="2"/>
  <c r="BH185" i="2"/>
  <c r="BG185" i="2"/>
  <c r="BF185" i="2"/>
  <c r="T185" i="2"/>
  <c r="T184" i="2" s="1"/>
  <c r="R185" i="2"/>
  <c r="R184" i="2" s="1"/>
  <c r="P185" i="2"/>
  <c r="P184" i="2" s="1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T134" i="2" s="1"/>
  <c r="R135" i="2"/>
  <c r="R134" i="2" s="1"/>
  <c r="P135" i="2"/>
  <c r="P134" i="2"/>
  <c r="F126" i="2"/>
  <c r="E124" i="2"/>
  <c r="F91" i="2"/>
  <c r="E89" i="2"/>
  <c r="J26" i="2"/>
  <c r="E26" i="2"/>
  <c r="J94" i="2" s="1"/>
  <c r="J25" i="2"/>
  <c r="J23" i="2"/>
  <c r="E23" i="2"/>
  <c r="J128" i="2" s="1"/>
  <c r="J22" i="2"/>
  <c r="J20" i="2"/>
  <c r="E20" i="2"/>
  <c r="F94" i="2" s="1"/>
  <c r="J19" i="2"/>
  <c r="J17" i="2"/>
  <c r="E17" i="2"/>
  <c r="F93" i="2" s="1"/>
  <c r="J16" i="2"/>
  <c r="J14" i="2"/>
  <c r="J126" i="2" s="1"/>
  <c r="E7" i="2"/>
  <c r="E120" i="2"/>
  <c r="L90" i="1"/>
  <c r="AM90" i="1"/>
  <c r="AM89" i="1"/>
  <c r="L89" i="1"/>
  <c r="AM87" i="1"/>
  <c r="L87" i="1"/>
  <c r="L85" i="1"/>
  <c r="L84" i="1"/>
  <c r="BK153" i="10"/>
  <c r="BK150" i="10"/>
  <c r="BK149" i="10"/>
  <c r="J146" i="10"/>
  <c r="BK144" i="10"/>
  <c r="BK143" i="10"/>
  <c r="J138" i="10"/>
  <c r="J130" i="10"/>
  <c r="BK190" i="9"/>
  <c r="J187" i="9"/>
  <c r="BK179" i="9"/>
  <c r="J178" i="9"/>
  <c r="J177" i="9"/>
  <c r="J175" i="9"/>
  <c r="BK172" i="9"/>
  <c r="BK169" i="9"/>
  <c r="BK166" i="9"/>
  <c r="J159" i="9"/>
  <c r="J155" i="9"/>
  <c r="J152" i="9"/>
  <c r="J149" i="9"/>
  <c r="BK142" i="9"/>
  <c r="BK135" i="9"/>
  <c r="BK131" i="9"/>
  <c r="J256" i="8"/>
  <c r="BK254" i="8"/>
  <c r="BK242" i="8"/>
  <c r="BK233" i="8"/>
  <c r="J232" i="8"/>
  <c r="BK228" i="8"/>
  <c r="BK225" i="8"/>
  <c r="BK224" i="8"/>
  <c r="BK221" i="8"/>
  <c r="J208" i="8"/>
  <c r="BK205" i="8"/>
  <c r="J205" i="8"/>
  <c r="BK202" i="8"/>
  <c r="BK199" i="8"/>
  <c r="BK194" i="8"/>
  <c r="J193" i="8"/>
  <c r="BK190" i="8"/>
  <c r="BK188" i="8"/>
  <c r="J180" i="8"/>
  <c r="J174" i="8"/>
  <c r="J167" i="8"/>
  <c r="J155" i="8"/>
  <c r="BK153" i="8"/>
  <c r="J150" i="8"/>
  <c r="BK144" i="8"/>
  <c r="BK137" i="8"/>
  <c r="BK135" i="8"/>
  <c r="J149" i="7"/>
  <c r="J146" i="7"/>
  <c r="J140" i="7"/>
  <c r="BK138" i="7"/>
  <c r="J136" i="7"/>
  <c r="BK132" i="7"/>
  <c r="BK129" i="7"/>
  <c r="J197" i="6"/>
  <c r="BK193" i="6"/>
  <c r="J185" i="6"/>
  <c r="BK179" i="6"/>
  <c r="BK174" i="6"/>
  <c r="BK170" i="6"/>
  <c r="BK164" i="6"/>
  <c r="BK163" i="6"/>
  <c r="J162" i="6"/>
  <c r="BK159" i="6"/>
  <c r="BK144" i="6"/>
  <c r="J142" i="6"/>
  <c r="J140" i="6"/>
  <c r="BK138" i="6"/>
  <c r="J270" i="5"/>
  <c r="BK261" i="5"/>
  <c r="BK258" i="5"/>
  <c r="J255" i="5"/>
  <c r="J252" i="5"/>
  <c r="BK251" i="5"/>
  <c r="BK249" i="5"/>
  <c r="J245" i="5"/>
  <c r="J244" i="5"/>
  <c r="J243" i="5"/>
  <c r="J237" i="5"/>
  <c r="BK234" i="5"/>
  <c r="J228" i="5"/>
  <c r="BK227" i="5"/>
  <c r="J225" i="5"/>
  <c r="BK218" i="5"/>
  <c r="BK216" i="5"/>
  <c r="J213" i="5"/>
  <c r="J208" i="5"/>
  <c r="BK204" i="5"/>
  <c r="J203" i="5"/>
  <c r="BK197" i="5"/>
  <c r="BK189" i="5"/>
  <c r="BK188" i="5"/>
  <c r="J186" i="5"/>
  <c r="BK185" i="5"/>
  <c r="BK179" i="5"/>
  <c r="BK177" i="5"/>
  <c r="J171" i="5"/>
  <c r="BK169" i="5"/>
  <c r="BK161" i="5"/>
  <c r="BK158" i="5"/>
  <c r="J156" i="5"/>
  <c r="J155" i="5"/>
  <c r="J150" i="5"/>
  <c r="J149" i="5"/>
  <c r="BK145" i="5"/>
  <c r="BK137" i="5"/>
  <c r="J135" i="5"/>
  <c r="J146" i="4"/>
  <c r="J143" i="4"/>
  <c r="BK138" i="4"/>
  <c r="J136" i="4"/>
  <c r="BK130" i="4"/>
  <c r="BK184" i="3"/>
  <c r="J182" i="3"/>
  <c r="J168" i="3"/>
  <c r="J166" i="3"/>
  <c r="J158" i="3"/>
  <c r="BK156" i="3"/>
  <c r="J155" i="3"/>
  <c r="BK148" i="3"/>
  <c r="J146" i="3"/>
  <c r="J145" i="3"/>
  <c r="BK141" i="3"/>
  <c r="J140" i="3"/>
  <c r="J136" i="3"/>
  <c r="J135" i="3"/>
  <c r="BK133" i="3"/>
  <c r="BK131" i="3"/>
  <c r="J264" i="2"/>
  <c r="J255" i="2"/>
  <c r="J252" i="2"/>
  <c r="J251" i="2"/>
  <c r="BK246" i="2"/>
  <c r="BK244" i="2"/>
  <c r="J242" i="2"/>
  <c r="BK239" i="2"/>
  <c r="J237" i="2"/>
  <c r="J223" i="2"/>
  <c r="J220" i="2"/>
  <c r="J214" i="2"/>
  <c r="BK211" i="2"/>
  <c r="BK208" i="2"/>
  <c r="BK206" i="2"/>
  <c r="J205" i="2"/>
  <c r="BK197" i="2"/>
  <c r="J192" i="2"/>
  <c r="J191" i="2"/>
  <c r="J183" i="2"/>
  <c r="J179" i="2"/>
  <c r="J178" i="2"/>
  <c r="BK175" i="2"/>
  <c r="J175" i="2"/>
  <c r="J162" i="2"/>
  <c r="J155" i="2"/>
  <c r="J152" i="2"/>
  <c r="J149" i="2"/>
  <c r="J146" i="2"/>
  <c r="BK145" i="2"/>
  <c r="BK144" i="2"/>
  <c r="J137" i="2"/>
  <c r="J135" i="2"/>
  <c r="AS99" i="1"/>
  <c r="AS95" i="1"/>
  <c r="J153" i="10"/>
  <c r="BK146" i="10"/>
  <c r="J144" i="10"/>
  <c r="J143" i="10"/>
  <c r="J140" i="10"/>
  <c r="J136" i="10"/>
  <c r="J132" i="10"/>
  <c r="BK202" i="9"/>
  <c r="BK200" i="9"/>
  <c r="J198" i="9"/>
  <c r="BK194" i="9"/>
  <c r="J191" i="9"/>
  <c r="BK184" i="9"/>
  <c r="BK178" i="9"/>
  <c r="BK177" i="9"/>
  <c r="J174" i="9"/>
  <c r="J173" i="9"/>
  <c r="J166" i="9"/>
  <c r="J165" i="9"/>
  <c r="BK157" i="9"/>
  <c r="BK155" i="9"/>
  <c r="J141" i="9"/>
  <c r="J249" i="8"/>
  <c r="J246" i="8"/>
  <c r="J243" i="8"/>
  <c r="J239" i="8"/>
  <c r="J236" i="8"/>
  <c r="BK235" i="8"/>
  <c r="J234" i="8"/>
  <c r="BK229" i="8"/>
  <c r="BK218" i="8"/>
  <c r="BK211" i="8"/>
  <c r="BK208" i="8"/>
  <c r="J199" i="8"/>
  <c r="J198" i="8"/>
  <c r="J194" i="8"/>
  <c r="J190" i="8"/>
  <c r="BK189" i="8"/>
  <c r="BK184" i="8"/>
  <c r="J183" i="8"/>
  <c r="J178" i="8"/>
  <c r="J175" i="8"/>
  <c r="BK174" i="8"/>
  <c r="BK165" i="8"/>
  <c r="BK164" i="8"/>
  <c r="BK159" i="8"/>
  <c r="J158" i="8"/>
  <c r="BK155" i="8"/>
  <c r="J153" i="8"/>
  <c r="BK150" i="8"/>
  <c r="J149" i="8"/>
  <c r="BK146" i="8"/>
  <c r="J144" i="8"/>
  <c r="J141" i="8"/>
  <c r="J137" i="8"/>
  <c r="J150" i="7"/>
  <c r="BK149" i="7"/>
  <c r="BK143" i="7"/>
  <c r="BK136" i="7"/>
  <c r="BK134" i="7"/>
  <c r="J132" i="7"/>
  <c r="BK195" i="6"/>
  <c r="J193" i="6"/>
  <c r="J189" i="6"/>
  <c r="J186" i="6"/>
  <c r="BK182" i="6"/>
  <c r="BK176" i="6"/>
  <c r="BK175" i="6"/>
  <c r="BK171" i="6"/>
  <c r="J170" i="6"/>
  <c r="BK169" i="6"/>
  <c r="BK168" i="6"/>
  <c r="BK161" i="6"/>
  <c r="J159" i="6"/>
  <c r="BK155" i="6"/>
  <c r="BK152" i="6"/>
  <c r="J150" i="6"/>
  <c r="J149" i="6"/>
  <c r="BK143" i="6"/>
  <c r="BK139" i="6"/>
  <c r="J131" i="6"/>
  <c r="BK269" i="5"/>
  <c r="J258" i="5"/>
  <c r="BK250" i="5"/>
  <c r="BK246" i="5"/>
  <c r="BK240" i="5"/>
  <c r="J232" i="5"/>
  <c r="J231" i="5"/>
  <c r="J230" i="5"/>
  <c r="J229" i="5"/>
  <c r="BK228" i="5"/>
  <c r="J227" i="5"/>
  <c r="BK226" i="5"/>
  <c r="BK223" i="5"/>
  <c r="BK221" i="5"/>
  <c r="BK220" i="5"/>
  <c r="BK219" i="5"/>
  <c r="J212" i="5"/>
  <c r="BK208" i="5"/>
  <c r="J207" i="5"/>
  <c r="J202" i="5"/>
  <c r="J199" i="5"/>
  <c r="J194" i="5"/>
  <c r="BK191" i="5"/>
  <c r="BK190" i="5"/>
  <c r="BK187" i="5"/>
  <c r="BK186" i="5"/>
  <c r="J185" i="5"/>
  <c r="J176" i="5"/>
  <c r="J172" i="5"/>
  <c r="BK171" i="5"/>
  <c r="J167" i="5"/>
  <c r="J161" i="5"/>
  <c r="J146" i="5"/>
  <c r="J145" i="5"/>
  <c r="J144" i="5"/>
  <c r="BK141" i="5"/>
  <c r="J137" i="5"/>
  <c r="BK153" i="4"/>
  <c r="J150" i="4"/>
  <c r="BK149" i="4"/>
  <c r="J144" i="4"/>
  <c r="BK134" i="4"/>
  <c r="J130" i="4"/>
  <c r="BK129" i="4"/>
  <c r="BK182" i="3"/>
  <c r="J180" i="3"/>
  <c r="BK176" i="3"/>
  <c r="BK173" i="3"/>
  <c r="BK172" i="3"/>
  <c r="BK166" i="3"/>
  <c r="J163" i="3"/>
  <c r="J160" i="3"/>
  <c r="BK159" i="3"/>
  <c r="BK158" i="3"/>
  <c r="BK157" i="3"/>
  <c r="J156" i="3"/>
  <c r="BK155" i="3"/>
  <c r="BK154" i="3"/>
  <c r="J154" i="3"/>
  <c r="BK153" i="3"/>
  <c r="J152" i="3"/>
  <c r="J149" i="3"/>
  <c r="J148" i="3"/>
  <c r="BK145" i="3"/>
  <c r="J142" i="3"/>
  <c r="BK140" i="3"/>
  <c r="BK134" i="3"/>
  <c r="J266" i="2"/>
  <c r="BK265" i="2"/>
  <c r="BK264" i="2"/>
  <c r="BK247" i="2"/>
  <c r="J244" i="2"/>
  <c r="BK243" i="2"/>
  <c r="BK236" i="2"/>
  <c r="BK230" i="2"/>
  <c r="BK227" i="2"/>
  <c r="BK217" i="2"/>
  <c r="J211" i="2"/>
  <c r="J207" i="2"/>
  <c r="J206" i="2"/>
  <c r="J202" i="2"/>
  <c r="BK201" i="2"/>
  <c r="BK196" i="2"/>
  <c r="BK193" i="2"/>
  <c r="BK192" i="2"/>
  <c r="BK191" i="2"/>
  <c r="J185" i="2"/>
  <c r="BK183" i="2"/>
  <c r="BK178" i="2"/>
  <c r="BK177" i="2"/>
  <c r="BK176" i="2"/>
  <c r="J172" i="2"/>
  <c r="BK165" i="2"/>
  <c r="BK160" i="2"/>
  <c r="J158" i="2"/>
  <c r="BK154" i="2"/>
  <c r="BK152" i="2"/>
  <c r="BK146" i="2"/>
  <c r="J144" i="2"/>
  <c r="BK137" i="2"/>
  <c r="J150" i="10"/>
  <c r="J149" i="10"/>
  <c r="BK140" i="10"/>
  <c r="BK138" i="10"/>
  <c r="BK136" i="10"/>
  <c r="J134" i="10"/>
  <c r="BK132" i="10"/>
  <c r="BK130" i="10"/>
  <c r="BK129" i="10"/>
  <c r="J202" i="9"/>
  <c r="J194" i="9"/>
  <c r="BK191" i="9"/>
  <c r="J190" i="9"/>
  <c r="BK187" i="9"/>
  <c r="J184" i="9"/>
  <c r="J179" i="9"/>
  <c r="J176" i="9"/>
  <c r="BK175" i="9"/>
  <c r="BK174" i="9"/>
  <c r="BK173" i="9"/>
  <c r="BK164" i="9"/>
  <c r="J162" i="9"/>
  <c r="BK159" i="9"/>
  <c r="J158" i="9"/>
  <c r="J156" i="9"/>
  <c r="BK152" i="9"/>
  <c r="BK151" i="9"/>
  <c r="J150" i="9"/>
  <c r="BK149" i="9"/>
  <c r="BK145" i="9"/>
  <c r="J144" i="9"/>
  <c r="J143" i="9"/>
  <c r="J142" i="9"/>
  <c r="BK141" i="9"/>
  <c r="BK140" i="9"/>
  <c r="J135" i="9"/>
  <c r="J131" i="9"/>
  <c r="BK256" i="8"/>
  <c r="J255" i="8"/>
  <c r="J254" i="8"/>
  <c r="BK246" i="8"/>
  <c r="BK243" i="8"/>
  <c r="J240" i="8"/>
  <c r="BK234" i="8"/>
  <c r="J229" i="8"/>
  <c r="J228" i="8"/>
  <c r="J225" i="8"/>
  <c r="J221" i="8"/>
  <c r="BK214" i="8"/>
  <c r="J211" i="8"/>
  <c r="BK197" i="8"/>
  <c r="J185" i="8"/>
  <c r="BK183" i="8"/>
  <c r="BK180" i="8"/>
  <c r="J179" i="8"/>
  <c r="BK173" i="8"/>
  <c r="J172" i="8"/>
  <c r="BK167" i="8"/>
  <c r="BK162" i="8"/>
  <c r="J159" i="8"/>
  <c r="BK158" i="8"/>
  <c r="J156" i="8"/>
  <c r="BK149" i="8"/>
  <c r="J146" i="8"/>
  <c r="J145" i="8"/>
  <c r="BK141" i="8"/>
  <c r="BK153" i="7"/>
  <c r="J144" i="7"/>
  <c r="J138" i="7"/>
  <c r="J134" i="7"/>
  <c r="J130" i="7"/>
  <c r="J129" i="7"/>
  <c r="BK197" i="6"/>
  <c r="BK186" i="6"/>
  <c r="J174" i="6"/>
  <c r="J171" i="6"/>
  <c r="J169" i="6"/>
  <c r="J168" i="6"/>
  <c r="J164" i="6"/>
  <c r="J163" i="6"/>
  <c r="BK162" i="6"/>
  <c r="BK151" i="6"/>
  <c r="BK149" i="6"/>
  <c r="J146" i="6"/>
  <c r="J145" i="6"/>
  <c r="J144" i="6"/>
  <c r="J143" i="6"/>
  <c r="BK141" i="6"/>
  <c r="BK140" i="6"/>
  <c r="J139" i="6"/>
  <c r="J138" i="6"/>
  <c r="BK134" i="6"/>
  <c r="BK131" i="6"/>
  <c r="BK271" i="5"/>
  <c r="J271" i="5"/>
  <c r="BK270" i="5"/>
  <c r="J269" i="5"/>
  <c r="BK264" i="5"/>
  <c r="BK257" i="5"/>
  <c r="J251" i="5"/>
  <c r="J249" i="5"/>
  <c r="J246" i="5"/>
  <c r="BK245" i="5"/>
  <c r="BK244" i="5"/>
  <c r="BK243" i="5"/>
  <c r="BK230" i="5"/>
  <c r="J224" i="5"/>
  <c r="J222" i="5"/>
  <c r="J219" i="5"/>
  <c r="BK217" i="5"/>
  <c r="J216" i="5"/>
  <c r="BK213" i="5"/>
  <c r="BK209" i="5"/>
  <c r="BK202" i="5"/>
  <c r="J198" i="5"/>
  <c r="J191" i="5"/>
  <c r="J190" i="5"/>
  <c r="J189" i="5"/>
  <c r="J187" i="5"/>
  <c r="J184" i="5"/>
  <c r="J177" i="5"/>
  <c r="BK176" i="5"/>
  <c r="BK173" i="5"/>
  <c r="J170" i="5"/>
  <c r="J168" i="5"/>
  <c r="BK167" i="5"/>
  <c r="J163" i="5"/>
  <c r="J158" i="5"/>
  <c r="BK155" i="5"/>
  <c r="J153" i="5"/>
  <c r="BK150" i="5"/>
  <c r="BK146" i="5"/>
  <c r="BK144" i="5"/>
  <c r="J141" i="5"/>
  <c r="BK135" i="5"/>
  <c r="BK150" i="4"/>
  <c r="J149" i="4"/>
  <c r="BK146" i="4"/>
  <c r="J140" i="4"/>
  <c r="J134" i="4"/>
  <c r="BK132" i="4"/>
  <c r="J184" i="3"/>
  <c r="BK180" i="3"/>
  <c r="J176" i="3"/>
  <c r="J173" i="3"/>
  <c r="J172" i="3"/>
  <c r="BK168" i="3"/>
  <c r="BK163" i="3"/>
  <c r="BK160" i="3"/>
  <c r="J159" i="3"/>
  <c r="J157" i="3"/>
  <c r="J153" i="3"/>
  <c r="BK152" i="3"/>
  <c r="BK149" i="3"/>
  <c r="BK146" i="3"/>
  <c r="BK142" i="3"/>
  <c r="J141" i="3"/>
  <c r="BK136" i="3"/>
  <c r="J134" i="3"/>
  <c r="J132" i="3"/>
  <c r="J130" i="3"/>
  <c r="BK259" i="2"/>
  <c r="BK252" i="2"/>
  <c r="J247" i="2"/>
  <c r="J246" i="2"/>
  <c r="BK245" i="2"/>
  <c r="BK242" i="2"/>
  <c r="J239" i="2"/>
  <c r="BK238" i="2"/>
  <c r="J236" i="2"/>
  <c r="BK233" i="2"/>
  <c r="BK214" i="2"/>
  <c r="BK207" i="2"/>
  <c r="BK198" i="2"/>
  <c r="J197" i="2"/>
  <c r="J196" i="2"/>
  <c r="BK185" i="2"/>
  <c r="J182" i="2"/>
  <c r="J177" i="2"/>
  <c r="BK174" i="2"/>
  <c r="BK169" i="2"/>
  <c r="J166" i="2"/>
  <c r="J161" i="2"/>
  <c r="J160" i="2"/>
  <c r="BK158" i="2"/>
  <c r="BK157" i="2"/>
  <c r="J154" i="2"/>
  <c r="BK150" i="2"/>
  <c r="BK149" i="2"/>
  <c r="J145" i="2"/>
  <c r="BK141" i="2"/>
  <c r="AS103" i="1"/>
  <c r="BK134" i="10"/>
  <c r="J129" i="10"/>
  <c r="J200" i="9"/>
  <c r="BK198" i="9"/>
  <c r="BK176" i="9"/>
  <c r="J172" i="9"/>
  <c r="J169" i="9"/>
  <c r="BK165" i="9"/>
  <c r="J164" i="9"/>
  <c r="BK162" i="9"/>
  <c r="BK158" i="9"/>
  <c r="J157" i="9"/>
  <c r="BK156" i="9"/>
  <c r="J151" i="9"/>
  <c r="BK150" i="9"/>
  <c r="J145" i="9"/>
  <c r="BK144" i="9"/>
  <c r="BK143" i="9"/>
  <c r="J140" i="9"/>
  <c r="BK255" i="8"/>
  <c r="BK249" i="8"/>
  <c r="J242" i="8"/>
  <c r="BK240" i="8"/>
  <c r="BK239" i="8"/>
  <c r="BK236" i="8"/>
  <c r="J235" i="8"/>
  <c r="J233" i="8"/>
  <c r="BK232" i="8"/>
  <c r="J224" i="8"/>
  <c r="J218" i="8"/>
  <c r="J214" i="8"/>
  <c r="J202" i="8"/>
  <c r="BK198" i="8"/>
  <c r="J197" i="8"/>
  <c r="BK193" i="8"/>
  <c r="J189" i="8"/>
  <c r="J188" i="8"/>
  <c r="BK185" i="8"/>
  <c r="J184" i="8"/>
  <c r="BK179" i="8"/>
  <c r="BK178" i="8"/>
  <c r="BK175" i="8"/>
  <c r="J173" i="8"/>
  <c r="BK172" i="8"/>
  <c r="J165" i="8"/>
  <c r="J164" i="8"/>
  <c r="J162" i="8"/>
  <c r="BK156" i="8"/>
  <c r="BK145" i="8"/>
  <c r="J135" i="8"/>
  <c r="J153" i="7"/>
  <c r="BK150" i="7"/>
  <c r="BK146" i="7"/>
  <c r="BK144" i="7"/>
  <c r="J143" i="7"/>
  <c r="BK140" i="7"/>
  <c r="BK130" i="7"/>
  <c r="J195" i="6"/>
  <c r="BK189" i="6"/>
  <c r="BK185" i="6"/>
  <c r="J182" i="6"/>
  <c r="J179" i="6"/>
  <c r="J176" i="6"/>
  <c r="J175" i="6"/>
  <c r="J161" i="6"/>
  <c r="J155" i="6"/>
  <c r="J152" i="6"/>
  <c r="J151" i="6"/>
  <c r="BK150" i="6"/>
  <c r="BK146" i="6"/>
  <c r="BK145" i="6"/>
  <c r="BK142" i="6"/>
  <c r="J141" i="6"/>
  <c r="J134" i="6"/>
  <c r="J264" i="5"/>
  <c r="J261" i="5"/>
  <c r="J257" i="5"/>
  <c r="BK255" i="5"/>
  <c r="BK252" i="5"/>
  <c r="J250" i="5"/>
  <c r="J240" i="5"/>
  <c r="BK237" i="5"/>
  <c r="J234" i="5"/>
  <c r="BK232" i="5"/>
  <c r="BK231" i="5"/>
  <c r="BK229" i="5"/>
  <c r="J226" i="5"/>
  <c r="BK225" i="5"/>
  <c r="BK224" i="5"/>
  <c r="J223" i="5"/>
  <c r="BK222" i="5"/>
  <c r="J221" i="5"/>
  <c r="J220" i="5"/>
  <c r="J218" i="5"/>
  <c r="J217" i="5"/>
  <c r="BK212" i="5"/>
  <c r="J209" i="5"/>
  <c r="BK207" i="5"/>
  <c r="J204" i="5"/>
  <c r="BK203" i="5"/>
  <c r="BK199" i="5"/>
  <c r="BK198" i="5"/>
  <c r="J197" i="5"/>
  <c r="BK194" i="5"/>
  <c r="J188" i="5"/>
  <c r="BK184" i="5"/>
  <c r="J179" i="5"/>
  <c r="J173" i="5"/>
  <c r="BK172" i="5"/>
  <c r="BK170" i="5"/>
  <c r="J169" i="5"/>
  <c r="BK168" i="5"/>
  <c r="BK163" i="5"/>
  <c r="BK156" i="5"/>
  <c r="BK153" i="5"/>
  <c r="BK149" i="5"/>
  <c r="J153" i="4"/>
  <c r="BK144" i="4"/>
  <c r="BK143" i="4"/>
  <c r="BK140" i="4"/>
  <c r="J138" i="4"/>
  <c r="BK136" i="4"/>
  <c r="J132" i="4"/>
  <c r="J129" i="4"/>
  <c r="BK135" i="3"/>
  <c r="J133" i="3"/>
  <c r="BK132" i="3"/>
  <c r="J131" i="3"/>
  <c r="BK130" i="3"/>
  <c r="BK266" i="2"/>
  <c r="J265" i="2"/>
  <c r="J259" i="2"/>
  <c r="BK255" i="2"/>
  <c r="BK251" i="2"/>
  <c r="J245" i="2"/>
  <c r="J243" i="2"/>
  <c r="J238" i="2"/>
  <c r="BK237" i="2"/>
  <c r="J233" i="2"/>
  <c r="J230" i="2"/>
  <c r="J227" i="2"/>
  <c r="BK223" i="2"/>
  <c r="BK220" i="2"/>
  <c r="J217" i="2"/>
  <c r="J208" i="2"/>
  <c r="BK205" i="2"/>
  <c r="BK202" i="2"/>
  <c r="J201" i="2"/>
  <c r="J198" i="2"/>
  <c r="J193" i="2"/>
  <c r="BK182" i="2"/>
  <c r="BK179" i="2"/>
  <c r="J176" i="2"/>
  <c r="J174" i="2"/>
  <c r="BK172" i="2"/>
  <c r="J169" i="2"/>
  <c r="BK166" i="2"/>
  <c r="J165" i="2"/>
  <c r="BK162" i="2"/>
  <c r="BK161" i="2"/>
  <c r="J157" i="2"/>
  <c r="BK155" i="2"/>
  <c r="J150" i="2"/>
  <c r="J141" i="2"/>
  <c r="BK135" i="2"/>
  <c r="E114" i="4" l="1"/>
  <c r="P136" i="2"/>
  <c r="T148" i="2"/>
  <c r="R190" i="2"/>
  <c r="R226" i="2"/>
  <c r="P250" i="2"/>
  <c r="R254" i="2"/>
  <c r="R253" i="2"/>
  <c r="T263" i="2"/>
  <c r="T262" i="2" s="1"/>
  <c r="BK128" i="4"/>
  <c r="R128" i="4"/>
  <c r="R135" i="4"/>
  <c r="P142" i="4"/>
  <c r="P148" i="4"/>
  <c r="R136" i="5"/>
  <c r="BK148" i="5"/>
  <c r="J148" i="5" s="1"/>
  <c r="J102" i="5" s="1"/>
  <c r="P148" i="5"/>
  <c r="R148" i="5"/>
  <c r="R183" i="5"/>
  <c r="R233" i="5"/>
  <c r="T256" i="5"/>
  <c r="T260" i="5"/>
  <c r="T259" i="5"/>
  <c r="R268" i="5"/>
  <c r="R267" i="5" s="1"/>
  <c r="P137" i="6"/>
  <c r="R178" i="6"/>
  <c r="P184" i="6"/>
  <c r="P194" i="6"/>
  <c r="R128" i="7"/>
  <c r="R135" i="7"/>
  <c r="T142" i="7"/>
  <c r="T148" i="7"/>
  <c r="T136" i="8"/>
  <c r="T148" i="8"/>
  <c r="T133" i="8" s="1"/>
  <c r="T171" i="8"/>
  <c r="R217" i="8"/>
  <c r="R241" i="8"/>
  <c r="P245" i="8"/>
  <c r="P244" i="8" s="1"/>
  <c r="BK253" i="8"/>
  <c r="J253" i="8" s="1"/>
  <c r="J110" i="8" s="1"/>
  <c r="BK130" i="9"/>
  <c r="R139" i="9"/>
  <c r="BK189" i="9"/>
  <c r="J189" i="9" s="1"/>
  <c r="J104" i="9" s="1"/>
  <c r="R199" i="9"/>
  <c r="BK148" i="10"/>
  <c r="J148" i="10" s="1"/>
  <c r="J103" i="10" s="1"/>
  <c r="BK136" i="2"/>
  <c r="J136" i="2" s="1"/>
  <c r="J101" i="2" s="1"/>
  <c r="BK148" i="2"/>
  <c r="J148" i="2" s="1"/>
  <c r="J102" i="2" s="1"/>
  <c r="BK190" i="2"/>
  <c r="J190" i="2"/>
  <c r="J104" i="2" s="1"/>
  <c r="BK226" i="2"/>
  <c r="J226" i="2" s="1"/>
  <c r="J105" i="2" s="1"/>
  <c r="P263" i="2"/>
  <c r="P262" i="2" s="1"/>
  <c r="BK129" i="3"/>
  <c r="J129" i="3" s="1"/>
  <c r="J100" i="3" s="1"/>
  <c r="R129" i="3"/>
  <c r="BK135" i="4"/>
  <c r="J135" i="4" s="1"/>
  <c r="J101" i="4" s="1"/>
  <c r="BK142" i="4"/>
  <c r="J142" i="4" s="1"/>
  <c r="J102" i="4" s="1"/>
  <c r="BK148" i="4"/>
  <c r="J148" i="4" s="1"/>
  <c r="J103" i="4" s="1"/>
  <c r="T148" i="5"/>
  <c r="T183" i="5"/>
  <c r="T233" i="5"/>
  <c r="P256" i="5"/>
  <c r="R260" i="5"/>
  <c r="R259" i="5" s="1"/>
  <c r="T268" i="5"/>
  <c r="T267" i="5" s="1"/>
  <c r="P130" i="6"/>
  <c r="R137" i="6"/>
  <c r="P178" i="6"/>
  <c r="R184" i="6"/>
  <c r="T194" i="6"/>
  <c r="BK128" i="7"/>
  <c r="J128" i="7" s="1"/>
  <c r="J100" i="7" s="1"/>
  <c r="T128" i="7"/>
  <c r="BK142" i="7"/>
  <c r="J142" i="7" s="1"/>
  <c r="J102" i="7" s="1"/>
  <c r="BK148" i="7"/>
  <c r="J148" i="7" s="1"/>
  <c r="J103" i="7" s="1"/>
  <c r="BK136" i="8"/>
  <c r="J136" i="8"/>
  <c r="J101" i="8"/>
  <c r="BK148" i="8"/>
  <c r="J148" i="8" s="1"/>
  <c r="J102" i="8" s="1"/>
  <c r="BK171" i="8"/>
  <c r="J171" i="8" s="1"/>
  <c r="J104" i="8" s="1"/>
  <c r="BK217" i="8"/>
  <c r="J217" i="8"/>
  <c r="J105" i="8" s="1"/>
  <c r="BK241" i="8"/>
  <c r="J241" i="8" s="1"/>
  <c r="J106" i="8" s="1"/>
  <c r="T241" i="8"/>
  <c r="R245" i="8"/>
  <c r="R244" i="8" s="1"/>
  <c r="R253" i="8"/>
  <c r="R252" i="8" s="1"/>
  <c r="P130" i="9"/>
  <c r="BK139" i="9"/>
  <c r="J139" i="9" s="1"/>
  <c r="J101" i="9" s="1"/>
  <c r="BK183" i="9"/>
  <c r="J183" i="9"/>
  <c r="J103" i="9"/>
  <c r="T183" i="9"/>
  <c r="T189" i="9"/>
  <c r="P199" i="9"/>
  <c r="T128" i="10"/>
  <c r="R135" i="10"/>
  <c r="P142" i="10"/>
  <c r="P148" i="10"/>
  <c r="T136" i="2"/>
  <c r="P148" i="2"/>
  <c r="P190" i="2"/>
  <c r="P133" i="2" s="1"/>
  <c r="P226" i="2"/>
  <c r="BK250" i="2"/>
  <c r="J250" i="2" s="1"/>
  <c r="J106" i="2" s="1"/>
  <c r="T250" i="2"/>
  <c r="BK254" i="2"/>
  <c r="J254" i="2" s="1"/>
  <c r="J108" i="2" s="1"/>
  <c r="P254" i="2"/>
  <c r="P253" i="2" s="1"/>
  <c r="R263" i="2"/>
  <c r="R262" i="2" s="1"/>
  <c r="T129" i="3"/>
  <c r="P165" i="3"/>
  <c r="T165" i="3"/>
  <c r="T171" i="3"/>
  <c r="P181" i="3"/>
  <c r="T181" i="3"/>
  <c r="T128" i="4"/>
  <c r="T135" i="4"/>
  <c r="R142" i="4"/>
  <c r="T148" i="4"/>
  <c r="BK136" i="5"/>
  <c r="J136" i="5" s="1"/>
  <c r="J101" i="5" s="1"/>
  <c r="T136" i="5"/>
  <c r="T133" i="5" s="1"/>
  <c r="BK183" i="5"/>
  <c r="J183" i="5" s="1"/>
  <c r="J104" i="5" s="1"/>
  <c r="BK233" i="5"/>
  <c r="J233" i="5" s="1"/>
  <c r="J105" i="5" s="1"/>
  <c r="BK256" i="5"/>
  <c r="J256" i="5" s="1"/>
  <c r="J106" i="5" s="1"/>
  <c r="BK260" i="5"/>
  <c r="J260" i="5" s="1"/>
  <c r="J108" i="5" s="1"/>
  <c r="BK268" i="5"/>
  <c r="BK267" i="5"/>
  <c r="J267" i="5" s="1"/>
  <c r="J109" i="5" s="1"/>
  <c r="BK130" i="6"/>
  <c r="J130" i="6"/>
  <c r="J100" i="6" s="1"/>
  <c r="R130" i="6"/>
  <c r="BK137" i="6"/>
  <c r="J137" i="6" s="1"/>
  <c r="J101" i="6" s="1"/>
  <c r="BK178" i="6"/>
  <c r="J178" i="6"/>
  <c r="J103" i="6" s="1"/>
  <c r="T178" i="6"/>
  <c r="T184" i="6"/>
  <c r="BK194" i="6"/>
  <c r="J194" i="6" s="1"/>
  <c r="J106" i="6" s="1"/>
  <c r="P128" i="7"/>
  <c r="P135" i="7"/>
  <c r="P142" i="7"/>
  <c r="P148" i="7"/>
  <c r="P136" i="8"/>
  <c r="P148" i="8"/>
  <c r="P171" i="8"/>
  <c r="P133" i="8" s="1"/>
  <c r="P217" i="8"/>
  <c r="P241" i="8"/>
  <c r="T245" i="8"/>
  <c r="T244" i="8"/>
  <c r="T253" i="8"/>
  <c r="T252" i="8" s="1"/>
  <c r="R130" i="9"/>
  <c r="T139" i="9"/>
  <c r="R183" i="9"/>
  <c r="R189" i="9"/>
  <c r="BK199" i="9"/>
  <c r="J199" i="9" s="1"/>
  <c r="J106" i="9" s="1"/>
  <c r="BK128" i="10"/>
  <c r="R128" i="10"/>
  <c r="P135" i="10"/>
  <c r="BK142" i="10"/>
  <c r="J142" i="10" s="1"/>
  <c r="J102" i="10" s="1"/>
  <c r="R142" i="10"/>
  <c r="R148" i="10"/>
  <c r="R136" i="2"/>
  <c r="R148" i="2"/>
  <c r="T190" i="2"/>
  <c r="T226" i="2"/>
  <c r="R250" i="2"/>
  <c r="T254" i="2"/>
  <c r="T253" i="2" s="1"/>
  <c r="BK263" i="2"/>
  <c r="J263" i="2" s="1"/>
  <c r="J110" i="2" s="1"/>
  <c r="P129" i="3"/>
  <c r="BK165" i="3"/>
  <c r="J165" i="3"/>
  <c r="J102" i="3" s="1"/>
  <c r="R165" i="3"/>
  <c r="BK171" i="3"/>
  <c r="J171" i="3"/>
  <c r="J103" i="3" s="1"/>
  <c r="P171" i="3"/>
  <c r="R171" i="3"/>
  <c r="BK181" i="3"/>
  <c r="J181" i="3" s="1"/>
  <c r="J105" i="3" s="1"/>
  <c r="R181" i="3"/>
  <c r="P128" i="4"/>
  <c r="P127" i="4"/>
  <c r="P126" i="4" s="1"/>
  <c r="AU98" i="1" s="1"/>
  <c r="P135" i="4"/>
  <c r="T142" i="4"/>
  <c r="R148" i="4"/>
  <c r="P136" i="5"/>
  <c r="P183" i="5"/>
  <c r="P233" i="5"/>
  <c r="R256" i="5"/>
  <c r="P260" i="5"/>
  <c r="P259" i="5" s="1"/>
  <c r="P268" i="5"/>
  <c r="P267" i="5"/>
  <c r="T130" i="6"/>
  <c r="T137" i="6"/>
  <c r="BK184" i="6"/>
  <c r="J184" i="6"/>
  <c r="J104" i="6" s="1"/>
  <c r="R194" i="6"/>
  <c r="BK135" i="7"/>
  <c r="J135" i="7" s="1"/>
  <c r="J101" i="7" s="1"/>
  <c r="T135" i="7"/>
  <c r="R142" i="7"/>
  <c r="R148" i="7"/>
  <c r="R136" i="8"/>
  <c r="R148" i="8"/>
  <c r="R171" i="8"/>
  <c r="T217" i="8"/>
  <c r="BK245" i="8"/>
  <c r="J245" i="8"/>
  <c r="J108" i="8" s="1"/>
  <c r="P253" i="8"/>
  <c r="P252" i="8"/>
  <c r="T130" i="9"/>
  <c r="T129" i="9" s="1"/>
  <c r="P139" i="9"/>
  <c r="P183" i="9"/>
  <c r="P189" i="9"/>
  <c r="T199" i="9"/>
  <c r="P128" i="10"/>
  <c r="BK135" i="10"/>
  <c r="J135" i="10"/>
  <c r="J101" i="10" s="1"/>
  <c r="T135" i="10"/>
  <c r="T142" i="10"/>
  <c r="T148" i="10"/>
  <c r="J93" i="2"/>
  <c r="BE141" i="2"/>
  <c r="BE145" i="2"/>
  <c r="BE169" i="2"/>
  <c r="BE172" i="2"/>
  <c r="BE174" i="2"/>
  <c r="BE175" i="2"/>
  <c r="BE177" i="2"/>
  <c r="BE182" i="2"/>
  <c r="BE183" i="2"/>
  <c r="BE191" i="2"/>
  <c r="BE198" i="2"/>
  <c r="BE206" i="2"/>
  <c r="BE211" i="2"/>
  <c r="BE217" i="2"/>
  <c r="BE237" i="2"/>
  <c r="BE239" i="2"/>
  <c r="BE243" i="2"/>
  <c r="BE252" i="2"/>
  <c r="BE264" i="2"/>
  <c r="BE266" i="2"/>
  <c r="E85" i="3"/>
  <c r="J93" i="3"/>
  <c r="F123" i="3"/>
  <c r="BE134" i="3"/>
  <c r="BE135" i="3"/>
  <c r="J91" i="4"/>
  <c r="F94" i="4"/>
  <c r="J122" i="4"/>
  <c r="BE140" i="4"/>
  <c r="E85" i="5"/>
  <c r="J91" i="5"/>
  <c r="J94" i="5"/>
  <c r="J128" i="5"/>
  <c r="BE137" i="5"/>
  <c r="BE145" i="5"/>
  <c r="BE161" i="5"/>
  <c r="BE176" i="5"/>
  <c r="BE185" i="5"/>
  <c r="BE186" i="5"/>
  <c r="BE187" i="5"/>
  <c r="BE190" i="5"/>
  <c r="BE191" i="5"/>
  <c r="BE197" i="5"/>
  <c r="BE208" i="5"/>
  <c r="BE213" i="5"/>
  <c r="BE216" i="5"/>
  <c r="BE227" i="5"/>
  <c r="BE237" i="5"/>
  <c r="BE240" i="5"/>
  <c r="BE243" i="5"/>
  <c r="BE245" i="5"/>
  <c r="BE250" i="5"/>
  <c r="BE264" i="5"/>
  <c r="BK134" i="5"/>
  <c r="J134" i="5"/>
  <c r="J100" i="5" s="1"/>
  <c r="J94" i="6"/>
  <c r="J124" i="6"/>
  <c r="BE131" i="6"/>
  <c r="BE134" i="6"/>
  <c r="BE139" i="6"/>
  <c r="BE143" i="6"/>
  <c r="BE159" i="6"/>
  <c r="BE162" i="6"/>
  <c r="BE164" i="6"/>
  <c r="BE169" i="6"/>
  <c r="BE182" i="6"/>
  <c r="BE195" i="6"/>
  <c r="BE197" i="6"/>
  <c r="J91" i="7"/>
  <c r="J94" i="7"/>
  <c r="F122" i="7"/>
  <c r="BE134" i="7"/>
  <c r="BE136" i="7"/>
  <c r="J93" i="8"/>
  <c r="BE135" i="8"/>
  <c r="BE137" i="8"/>
  <c r="BE145" i="8"/>
  <c r="BE155" i="8"/>
  <c r="BE158" i="8"/>
  <c r="BE174" i="8"/>
  <c r="BE188" i="8"/>
  <c r="BE190" i="8"/>
  <c r="BE205" i="8"/>
  <c r="BE208" i="8"/>
  <c r="BE218" i="8"/>
  <c r="BE221" i="8"/>
  <c r="BE242" i="8"/>
  <c r="BE254" i="8"/>
  <c r="F93" i="9"/>
  <c r="F94" i="9"/>
  <c r="J122" i="9"/>
  <c r="J124" i="9"/>
  <c r="BE141" i="9"/>
  <c r="BE151" i="9"/>
  <c r="BE152" i="9"/>
  <c r="BE166" i="9"/>
  <c r="BE169" i="9"/>
  <c r="BE173" i="9"/>
  <c r="BE174" i="9"/>
  <c r="BE177" i="9"/>
  <c r="BE184" i="9"/>
  <c r="BE187" i="9"/>
  <c r="BE191" i="9"/>
  <c r="BK197" i="9"/>
  <c r="J197" i="9" s="1"/>
  <c r="J105" i="9" s="1"/>
  <c r="J93" i="10"/>
  <c r="E114" i="10"/>
  <c r="E85" i="2"/>
  <c r="F128" i="2"/>
  <c r="J129" i="2"/>
  <c r="BE146" i="2"/>
  <c r="BE150" i="2"/>
  <c r="BE155" i="2"/>
  <c r="BE161" i="2"/>
  <c r="BE162" i="2"/>
  <c r="BE176" i="2"/>
  <c r="BE178" i="2"/>
  <c r="BE179" i="2"/>
  <c r="BE192" i="2"/>
  <c r="BE193" i="2"/>
  <c r="BE201" i="2"/>
  <c r="BE214" i="2"/>
  <c r="BE220" i="2"/>
  <c r="BE227" i="2"/>
  <c r="BE246" i="2"/>
  <c r="BE247" i="2"/>
  <c r="BE265" i="2"/>
  <c r="J121" i="3"/>
  <c r="J124" i="3"/>
  <c r="BE131" i="3"/>
  <c r="BE136" i="3"/>
  <c r="BE140" i="3"/>
  <c r="BE148" i="3"/>
  <c r="BE149" i="3"/>
  <c r="BE153" i="3"/>
  <c r="BE154" i="3"/>
  <c r="BE157" i="3"/>
  <c r="BE158" i="3"/>
  <c r="BE159" i="3"/>
  <c r="BE163" i="3"/>
  <c r="BE173" i="3"/>
  <c r="F93" i="4"/>
  <c r="J94" i="4"/>
  <c r="BE134" i="4"/>
  <c r="BE136" i="4"/>
  <c r="BE138" i="4"/>
  <c r="BE144" i="4"/>
  <c r="BE153" i="4"/>
  <c r="BK152" i="4"/>
  <c r="J152" i="4" s="1"/>
  <c r="J104" i="4" s="1"/>
  <c r="BE146" i="5"/>
  <c r="BE158" i="5"/>
  <c r="BE170" i="5"/>
  <c r="BE171" i="5"/>
  <c r="BE177" i="5"/>
  <c r="BE184" i="5"/>
  <c r="BE188" i="5"/>
  <c r="BE194" i="5"/>
  <c r="BE203" i="5"/>
  <c r="BE204" i="5"/>
  <c r="BE220" i="5"/>
  <c r="BE224" i="5"/>
  <c r="BE229" i="5"/>
  <c r="BE252" i="5"/>
  <c r="BE257" i="5"/>
  <c r="BE269" i="5"/>
  <c r="BE270" i="5"/>
  <c r="BE271" i="5"/>
  <c r="E116" i="6"/>
  <c r="F124" i="6"/>
  <c r="BE138" i="6"/>
  <c r="BE144" i="6"/>
  <c r="BE152" i="6"/>
  <c r="BE163" i="6"/>
  <c r="BE174" i="6"/>
  <c r="BE175" i="6"/>
  <c r="BE176" i="6"/>
  <c r="BE189" i="6"/>
  <c r="BE193" i="6"/>
  <c r="E114" i="7"/>
  <c r="BE129" i="7"/>
  <c r="BE130" i="7"/>
  <c r="BE132" i="7"/>
  <c r="BE138" i="7"/>
  <c r="BE144" i="7"/>
  <c r="BE146" i="7"/>
  <c r="BE149" i="7"/>
  <c r="BE153" i="7"/>
  <c r="BK152" i="7"/>
  <c r="J152" i="7" s="1"/>
  <c r="J104" i="7" s="1"/>
  <c r="F94" i="8"/>
  <c r="BE153" i="8"/>
  <c r="BE162" i="8"/>
  <c r="BE180" i="8"/>
  <c r="BE184" i="8"/>
  <c r="BE189" i="8"/>
  <c r="BE193" i="8"/>
  <c r="BE194" i="8"/>
  <c r="BE199" i="8"/>
  <c r="BE228" i="8"/>
  <c r="BE232" i="8"/>
  <c r="BE233" i="8"/>
  <c r="BE239" i="8"/>
  <c r="BE243" i="8"/>
  <c r="BE246" i="8"/>
  <c r="BE249" i="8"/>
  <c r="BE256" i="8"/>
  <c r="BK166" i="8"/>
  <c r="J166" i="8" s="1"/>
  <c r="J103" i="8" s="1"/>
  <c r="E85" i="9"/>
  <c r="J125" i="9"/>
  <c r="BE162" i="9"/>
  <c r="BE176" i="9"/>
  <c r="BE190" i="9"/>
  <c r="BE194" i="9"/>
  <c r="F93" i="10"/>
  <c r="F94" i="10"/>
  <c r="J120" i="10"/>
  <c r="BE138" i="10"/>
  <c r="BE140" i="10"/>
  <c r="BE144" i="10"/>
  <c r="BE150" i="10"/>
  <c r="BE153" i="10"/>
  <c r="J91" i="2"/>
  <c r="F129" i="2"/>
  <c r="BE135" i="2"/>
  <c r="BE152" i="2"/>
  <c r="BE165" i="2"/>
  <c r="BE196" i="2"/>
  <c r="BE197" i="2"/>
  <c r="BE202" i="2"/>
  <c r="BE207" i="2"/>
  <c r="BE208" i="2"/>
  <c r="BE223" i="2"/>
  <c r="BE233" i="2"/>
  <c r="BE236" i="2"/>
  <c r="BE242" i="2"/>
  <c r="BE251" i="2"/>
  <c r="BE255" i="2"/>
  <c r="BE259" i="2"/>
  <c r="BK134" i="2"/>
  <c r="J134" i="2" s="1"/>
  <c r="J100" i="2" s="1"/>
  <c r="BK184" i="2"/>
  <c r="J184" i="2" s="1"/>
  <c r="J103" i="2" s="1"/>
  <c r="BE130" i="3"/>
  <c r="BE133" i="3"/>
  <c r="BE141" i="3"/>
  <c r="BE146" i="3"/>
  <c r="BE152" i="3"/>
  <c r="BE156" i="3"/>
  <c r="BE166" i="3"/>
  <c r="BE168" i="3"/>
  <c r="BK179" i="3"/>
  <c r="J179" i="3" s="1"/>
  <c r="J104" i="3" s="1"/>
  <c r="BE129" i="4"/>
  <c r="BE146" i="4"/>
  <c r="F94" i="5"/>
  <c r="BE135" i="5"/>
  <c r="BE144" i="5"/>
  <c r="BE149" i="5"/>
  <c r="BE153" i="5"/>
  <c r="BE169" i="5"/>
  <c r="BE173" i="5"/>
  <c r="BE179" i="5"/>
  <c r="BE189" i="5"/>
  <c r="BE198" i="5"/>
  <c r="BE202" i="5"/>
  <c r="BE207" i="5"/>
  <c r="BE217" i="5"/>
  <c r="BE218" i="5"/>
  <c r="BE234" i="5"/>
  <c r="BE249" i="5"/>
  <c r="BE251" i="5"/>
  <c r="BE255" i="5"/>
  <c r="BE258" i="5"/>
  <c r="BE261" i="5"/>
  <c r="J91" i="6"/>
  <c r="F94" i="6"/>
  <c r="BE140" i="6"/>
  <c r="BE141" i="6"/>
  <c r="BE142" i="6"/>
  <c r="BE145" i="6"/>
  <c r="BE168" i="6"/>
  <c r="F94" i="7"/>
  <c r="BE140" i="7"/>
  <c r="BE150" i="7"/>
  <c r="F93" i="8"/>
  <c r="E120" i="8"/>
  <c r="BE141" i="8"/>
  <c r="BE144" i="8"/>
  <c r="BE150" i="8"/>
  <c r="BE156" i="8"/>
  <c r="BE165" i="8"/>
  <c r="BE172" i="8"/>
  <c r="BE179" i="8"/>
  <c r="BE198" i="8"/>
  <c r="BE202" i="8"/>
  <c r="BE224" i="8"/>
  <c r="BE225" i="8"/>
  <c r="BE255" i="8"/>
  <c r="BK134" i="8"/>
  <c r="BK133" i="8" s="1"/>
  <c r="BE131" i="9"/>
  <c r="BE135" i="9"/>
  <c r="BE140" i="9"/>
  <c r="BE144" i="9"/>
  <c r="BE156" i="9"/>
  <c r="BE158" i="9"/>
  <c r="BE159" i="9"/>
  <c r="BE165" i="9"/>
  <c r="BE172" i="9"/>
  <c r="BE175" i="9"/>
  <c r="BE179" i="9"/>
  <c r="BE198" i="9"/>
  <c r="BE202" i="9"/>
  <c r="J94" i="10"/>
  <c r="BE129" i="10"/>
  <c r="BE146" i="10"/>
  <c r="BE137" i="2"/>
  <c r="BE144" i="2"/>
  <c r="BE149" i="2"/>
  <c r="BE154" i="2"/>
  <c r="BE157" i="2"/>
  <c r="BE158" i="2"/>
  <c r="BE160" i="2"/>
  <c r="BE166" i="2"/>
  <c r="BE185" i="2"/>
  <c r="BE205" i="2"/>
  <c r="BE230" i="2"/>
  <c r="BE238" i="2"/>
  <c r="BE244" i="2"/>
  <c r="BE245" i="2"/>
  <c r="F94" i="3"/>
  <c r="BE132" i="3"/>
  <c r="BE142" i="3"/>
  <c r="BE145" i="3"/>
  <c r="BE155" i="3"/>
  <c r="BE160" i="3"/>
  <c r="BE172" i="3"/>
  <c r="BE176" i="3"/>
  <c r="BE180" i="3"/>
  <c r="BE182" i="3"/>
  <c r="BE184" i="3"/>
  <c r="BE130" i="4"/>
  <c r="BE132" i="4"/>
  <c r="BE143" i="4"/>
  <c r="BE149" i="4"/>
  <c r="BE150" i="4"/>
  <c r="F93" i="5"/>
  <c r="BE141" i="5"/>
  <c r="BE150" i="5"/>
  <c r="BE155" i="5"/>
  <c r="BE156" i="5"/>
  <c r="BE163" i="5"/>
  <c r="BE167" i="5"/>
  <c r="BE168" i="5"/>
  <c r="BE172" i="5"/>
  <c r="BE199" i="5"/>
  <c r="BE209" i="5"/>
  <c r="BE212" i="5"/>
  <c r="BE219" i="5"/>
  <c r="BE221" i="5"/>
  <c r="BE222" i="5"/>
  <c r="BE223" i="5"/>
  <c r="BE225" i="5"/>
  <c r="BE226" i="5"/>
  <c r="BE228" i="5"/>
  <c r="BE230" i="5"/>
  <c r="BE231" i="5"/>
  <c r="BE232" i="5"/>
  <c r="BE244" i="5"/>
  <c r="BE246" i="5"/>
  <c r="BK178" i="5"/>
  <c r="J178" i="5" s="1"/>
  <c r="J103" i="5" s="1"/>
  <c r="BE146" i="6"/>
  <c r="BE149" i="6"/>
  <c r="BE150" i="6"/>
  <c r="BE151" i="6"/>
  <c r="BE155" i="6"/>
  <c r="BE161" i="6"/>
  <c r="BE170" i="6"/>
  <c r="BE171" i="6"/>
  <c r="BE179" i="6"/>
  <c r="BE185" i="6"/>
  <c r="BE186" i="6"/>
  <c r="BK192" i="6"/>
  <c r="J192" i="6" s="1"/>
  <c r="J105" i="6" s="1"/>
  <c r="J93" i="7"/>
  <c r="BE143" i="7"/>
  <c r="J91" i="8"/>
  <c r="J94" i="8"/>
  <c r="BE146" i="8"/>
  <c r="BE149" i="8"/>
  <c r="BE159" i="8"/>
  <c r="BE164" i="8"/>
  <c r="BE167" i="8"/>
  <c r="BE173" i="8"/>
  <c r="BE175" i="8"/>
  <c r="BE178" i="8"/>
  <c r="BE183" i="8"/>
  <c r="BE185" i="8"/>
  <c r="BE197" i="8"/>
  <c r="BE211" i="8"/>
  <c r="BE214" i="8"/>
  <c r="BE229" i="8"/>
  <c r="BE234" i="8"/>
  <c r="BE235" i="8"/>
  <c r="BE236" i="8"/>
  <c r="BE240" i="8"/>
  <c r="BE142" i="9"/>
  <c r="BE143" i="9"/>
  <c r="BE145" i="9"/>
  <c r="BE149" i="9"/>
  <c r="BE150" i="9"/>
  <c r="BE155" i="9"/>
  <c r="BE157" i="9"/>
  <c r="BE164" i="9"/>
  <c r="BE178" i="9"/>
  <c r="BE200" i="9"/>
  <c r="BE130" i="10"/>
  <c r="BE132" i="10"/>
  <c r="BE134" i="10"/>
  <c r="BE136" i="10"/>
  <c r="BE143" i="10"/>
  <c r="BE149" i="10"/>
  <c r="BK152" i="10"/>
  <c r="J152" i="10" s="1"/>
  <c r="J104" i="10" s="1"/>
  <c r="F37" i="2"/>
  <c r="BB96" i="1"/>
  <c r="J36" i="8"/>
  <c r="AW104" i="1" s="1"/>
  <c r="J36" i="4"/>
  <c r="AW98" i="1"/>
  <c r="F36" i="9"/>
  <c r="BA105" i="1" s="1"/>
  <c r="F39" i="10"/>
  <c r="BD106" i="1" s="1"/>
  <c r="F39" i="3"/>
  <c r="BD97" i="1" s="1"/>
  <c r="F38" i="6"/>
  <c r="BC101" i="1" s="1"/>
  <c r="F38" i="9"/>
  <c r="BC105" i="1" s="1"/>
  <c r="J36" i="2"/>
  <c r="AW96" i="1"/>
  <c r="J36" i="3"/>
  <c r="AW97" i="1" s="1"/>
  <c r="F37" i="4"/>
  <c r="BB98" i="1"/>
  <c r="F37" i="5"/>
  <c r="BB100" i="1" s="1"/>
  <c r="F36" i="8"/>
  <c r="BA104" i="1" s="1"/>
  <c r="J36" i="9"/>
  <c r="AW105" i="1" s="1"/>
  <c r="F37" i="10"/>
  <c r="BB106" i="1" s="1"/>
  <c r="F39" i="4"/>
  <c r="BD98" i="1" s="1"/>
  <c r="F36" i="7"/>
  <c r="BA102" i="1"/>
  <c r="F37" i="9"/>
  <c r="BB105" i="1" s="1"/>
  <c r="F39" i="5"/>
  <c r="BD100" i="1" s="1"/>
  <c r="F37" i="7"/>
  <c r="BB102" i="1" s="1"/>
  <c r="J36" i="10"/>
  <c r="AW106" i="1"/>
  <c r="F36" i="4"/>
  <c r="BA98" i="1" s="1"/>
  <c r="F38" i="4"/>
  <c r="BC98" i="1" s="1"/>
  <c r="F38" i="5"/>
  <c r="BC100" i="1" s="1"/>
  <c r="F38" i="8"/>
  <c r="BC104" i="1"/>
  <c r="F38" i="10"/>
  <c r="BC106" i="1" s="1"/>
  <c r="F38" i="3"/>
  <c r="BC97" i="1" s="1"/>
  <c r="F36" i="5"/>
  <c r="BA100" i="1" s="1"/>
  <c r="J36" i="6"/>
  <c r="AW101" i="1"/>
  <c r="F37" i="8"/>
  <c r="BB104" i="1" s="1"/>
  <c r="J36" i="5"/>
  <c r="AW100" i="1" s="1"/>
  <c r="F38" i="7"/>
  <c r="BC102" i="1" s="1"/>
  <c r="F39" i="2"/>
  <c r="BD96" i="1"/>
  <c r="F36" i="6"/>
  <c r="BA101" i="1" s="1"/>
  <c r="F39" i="8"/>
  <c r="BD104" i="1" s="1"/>
  <c r="F38" i="2"/>
  <c r="BC96" i="1" s="1"/>
  <c r="F39" i="7"/>
  <c r="BD102" i="1"/>
  <c r="F36" i="10"/>
  <c r="BA106" i="1" s="1"/>
  <c r="J36" i="7"/>
  <c r="AW102" i="1" s="1"/>
  <c r="AS94" i="1"/>
  <c r="F37" i="6"/>
  <c r="BB101" i="1"/>
  <c r="F37" i="3"/>
  <c r="BB97" i="1"/>
  <c r="F39" i="6"/>
  <c r="BD101" i="1"/>
  <c r="F39" i="9"/>
  <c r="BD105" i="1"/>
  <c r="F36" i="2"/>
  <c r="BA96" i="1"/>
  <c r="F36" i="3"/>
  <c r="BA97" i="1"/>
  <c r="R133" i="8" l="1"/>
  <c r="R132" i="8" s="1"/>
  <c r="P128" i="3"/>
  <c r="P127" i="3" s="1"/>
  <c r="AU97" i="1" s="1"/>
  <c r="R133" i="2"/>
  <c r="R132" i="2" s="1"/>
  <c r="P132" i="8"/>
  <c r="AU104" i="1" s="1"/>
  <c r="T128" i="3"/>
  <c r="T127" i="3" s="1"/>
  <c r="R133" i="5"/>
  <c r="P133" i="5"/>
  <c r="P132" i="5" s="1"/>
  <c r="AU100" i="1" s="1"/>
  <c r="P127" i="10"/>
  <c r="P126" i="10" s="1"/>
  <c r="AU106" i="1" s="1"/>
  <c r="T133" i="2"/>
  <c r="T132" i="2" s="1"/>
  <c r="R129" i="6"/>
  <c r="P132" i="2"/>
  <c r="AU96" i="1" s="1"/>
  <c r="T132" i="8"/>
  <c r="R132" i="5"/>
  <c r="T132" i="5"/>
  <c r="T127" i="10"/>
  <c r="T126" i="10" s="1"/>
  <c r="T127" i="7"/>
  <c r="T126" i="7" s="1"/>
  <c r="BK129" i="9"/>
  <c r="BK128" i="9"/>
  <c r="J128" i="9" s="1"/>
  <c r="J32" i="9" s="1"/>
  <c r="AG105" i="1" s="1"/>
  <c r="T128" i="9"/>
  <c r="T129" i="6"/>
  <c r="T128" i="6"/>
  <c r="R127" i="10"/>
  <c r="R126" i="10" s="1"/>
  <c r="R129" i="9"/>
  <c r="R128" i="9"/>
  <c r="R127" i="4"/>
  <c r="R126" i="4" s="1"/>
  <c r="R128" i="6"/>
  <c r="P129" i="9"/>
  <c r="P128" i="9" s="1"/>
  <c r="AU105" i="1" s="1"/>
  <c r="AU103" i="1" s="1"/>
  <c r="R128" i="3"/>
  <c r="R127" i="3" s="1"/>
  <c r="BK127" i="10"/>
  <c r="BK126" i="10" s="1"/>
  <c r="J126" i="10" s="1"/>
  <c r="J98" i="10" s="1"/>
  <c r="P127" i="7"/>
  <c r="P126" i="7" s="1"/>
  <c r="AU102" i="1" s="1"/>
  <c r="T127" i="4"/>
  <c r="T126" i="4" s="1"/>
  <c r="P129" i="6"/>
  <c r="P128" i="6" s="1"/>
  <c r="AU101" i="1" s="1"/>
  <c r="R127" i="7"/>
  <c r="R126" i="7" s="1"/>
  <c r="BK127" i="4"/>
  <c r="J127" i="4" s="1"/>
  <c r="J99" i="4" s="1"/>
  <c r="BK133" i="2"/>
  <c r="J133" i="2" s="1"/>
  <c r="J99" i="2" s="1"/>
  <c r="BK253" i="2"/>
  <c r="J253" i="2" s="1"/>
  <c r="J107" i="2" s="1"/>
  <c r="BK133" i="5"/>
  <c r="J133" i="5"/>
  <c r="J99" i="5" s="1"/>
  <c r="J133" i="8"/>
  <c r="J99" i="8" s="1"/>
  <c r="J134" i="8"/>
  <c r="J100" i="8" s="1"/>
  <c r="BK252" i="8"/>
  <c r="J252" i="8"/>
  <c r="J109" i="8" s="1"/>
  <c r="J130" i="9"/>
  <c r="J100" i="9" s="1"/>
  <c r="J128" i="4"/>
  <c r="J100" i="4"/>
  <c r="BK259" i="5"/>
  <c r="J259" i="5" s="1"/>
  <c r="J107" i="5" s="1"/>
  <c r="BK129" i="6"/>
  <c r="J129" i="6" s="1"/>
  <c r="J99" i="6" s="1"/>
  <c r="J128" i="10"/>
  <c r="J100" i="10"/>
  <c r="BK262" i="2"/>
  <c r="J262" i="2" s="1"/>
  <c r="J109" i="2" s="1"/>
  <c r="BK128" i="3"/>
  <c r="J128" i="3" s="1"/>
  <c r="J99" i="3" s="1"/>
  <c r="J268" i="5"/>
  <c r="J110" i="5"/>
  <c r="BK127" i="7"/>
  <c r="J127" i="7" s="1"/>
  <c r="J99" i="7" s="1"/>
  <c r="BK244" i="8"/>
  <c r="J244" i="8" s="1"/>
  <c r="J107" i="8" s="1"/>
  <c r="BD103" i="1"/>
  <c r="F35" i="8"/>
  <c r="AZ104" i="1" s="1"/>
  <c r="F35" i="2"/>
  <c r="AZ96" i="1" s="1"/>
  <c r="BB95" i="1"/>
  <c r="AX95" i="1" s="1"/>
  <c r="BA99" i="1"/>
  <c r="AW99" i="1" s="1"/>
  <c r="J35" i="2"/>
  <c r="AV96" i="1" s="1"/>
  <c r="AT96" i="1" s="1"/>
  <c r="J35" i="9"/>
  <c r="AV105" i="1"/>
  <c r="AT105" i="1" s="1"/>
  <c r="BD99" i="1"/>
  <c r="J35" i="4"/>
  <c r="AV98" i="1" s="1"/>
  <c r="AT98" i="1" s="1"/>
  <c r="F35" i="9"/>
  <c r="AZ105" i="1"/>
  <c r="BC99" i="1"/>
  <c r="AY99" i="1"/>
  <c r="BB103" i="1"/>
  <c r="AX103" i="1"/>
  <c r="J35" i="3"/>
  <c r="AV97" i="1"/>
  <c r="AT97" i="1" s="1"/>
  <c r="BC103" i="1"/>
  <c r="AY103" i="1"/>
  <c r="F35" i="5"/>
  <c r="AZ100" i="1" s="1"/>
  <c r="J35" i="7"/>
  <c r="AV102" i="1" s="1"/>
  <c r="AT102" i="1" s="1"/>
  <c r="AU95" i="1"/>
  <c r="BA95" i="1"/>
  <c r="AW95" i="1" s="1"/>
  <c r="BC95" i="1"/>
  <c r="AY95" i="1" s="1"/>
  <c r="BA103" i="1"/>
  <c r="AW103" i="1"/>
  <c r="F35" i="4"/>
  <c r="AZ98" i="1" s="1"/>
  <c r="F35" i="7"/>
  <c r="AZ102" i="1" s="1"/>
  <c r="J35" i="5"/>
  <c r="AV100" i="1" s="1"/>
  <c r="AT100" i="1" s="1"/>
  <c r="J35" i="8"/>
  <c r="AV104" i="1"/>
  <c r="AT104" i="1" s="1"/>
  <c r="F35" i="10"/>
  <c r="AZ106" i="1"/>
  <c r="BB99" i="1"/>
  <c r="AX99" i="1" s="1"/>
  <c r="F35" i="3"/>
  <c r="AZ97" i="1" s="1"/>
  <c r="J35" i="6"/>
  <c r="AV101" i="1" s="1"/>
  <c r="AT101" i="1" s="1"/>
  <c r="BD95" i="1"/>
  <c r="BD94" i="1"/>
  <c r="W33" i="1" s="1"/>
  <c r="F35" i="6"/>
  <c r="AZ101" i="1"/>
  <c r="J35" i="10"/>
  <c r="AV106" i="1" s="1"/>
  <c r="AT106" i="1" s="1"/>
  <c r="AN105" i="1" l="1"/>
  <c r="J41" i="9"/>
  <c r="BK132" i="8"/>
  <c r="J132" i="8"/>
  <c r="J98" i="8" s="1"/>
  <c r="BK126" i="4"/>
  <c r="J126" i="4" s="1"/>
  <c r="J98" i="4" s="1"/>
  <c r="BK126" i="7"/>
  <c r="J126" i="7" s="1"/>
  <c r="J32" i="7" s="1"/>
  <c r="AG102" i="1" s="1"/>
  <c r="AN102" i="1" s="1"/>
  <c r="J98" i="9"/>
  <c r="BK132" i="5"/>
  <c r="J132" i="5" s="1"/>
  <c r="J98" i="5" s="1"/>
  <c r="J127" i="10"/>
  <c r="J99" i="10"/>
  <c r="BK132" i="2"/>
  <c r="J132" i="2" s="1"/>
  <c r="J98" i="2" s="1"/>
  <c r="BK127" i="3"/>
  <c r="J127" i="3" s="1"/>
  <c r="J32" i="3" s="1"/>
  <c r="AG97" i="1" s="1"/>
  <c r="AN97" i="1" s="1"/>
  <c r="J129" i="9"/>
  <c r="J99" i="9"/>
  <c r="BK128" i="6"/>
  <c r="J128" i="6" s="1"/>
  <c r="J98" i="6" s="1"/>
  <c r="AZ103" i="1"/>
  <c r="AV103" i="1" s="1"/>
  <c r="AT103" i="1" s="1"/>
  <c r="AU99" i="1"/>
  <c r="BC94" i="1"/>
  <c r="W32" i="1"/>
  <c r="AZ95" i="1"/>
  <c r="AV95" i="1"/>
  <c r="AT95" i="1" s="1"/>
  <c r="AZ99" i="1"/>
  <c r="AV99" i="1"/>
  <c r="AT99" i="1" s="1"/>
  <c r="BA94" i="1"/>
  <c r="W30" i="1" s="1"/>
  <c r="J32" i="10"/>
  <c r="AG106" i="1" s="1"/>
  <c r="AN106" i="1" s="1"/>
  <c r="BB94" i="1"/>
  <c r="AX94" i="1"/>
  <c r="J98" i="3" l="1"/>
  <c r="J41" i="7"/>
  <c r="J98" i="7"/>
  <c r="J41" i="10"/>
  <c r="J41" i="3"/>
  <c r="AU94" i="1"/>
  <c r="J32" i="2"/>
  <c r="AG96" i="1" s="1"/>
  <c r="AN96" i="1" s="1"/>
  <c r="J32" i="5"/>
  <c r="AG100" i="1" s="1"/>
  <c r="AN100" i="1" s="1"/>
  <c r="J32" i="6"/>
  <c r="AG101" i="1"/>
  <c r="AN101" i="1" s="1"/>
  <c r="J32" i="8"/>
  <c r="AG104" i="1" s="1"/>
  <c r="AN104" i="1" s="1"/>
  <c r="J32" i="4"/>
  <c r="AG98" i="1" s="1"/>
  <c r="AN98" i="1" s="1"/>
  <c r="AZ94" i="1"/>
  <c r="AV94" i="1" s="1"/>
  <c r="AK29" i="1" s="1"/>
  <c r="AW94" i="1"/>
  <c r="AK30" i="1" s="1"/>
  <c r="W31" i="1"/>
  <c r="AY94" i="1"/>
  <c r="J41" i="2" l="1"/>
  <c r="J41" i="8"/>
  <c r="J41" i="6"/>
  <c r="J41" i="4"/>
  <c r="J41" i="5"/>
  <c r="AT94" i="1"/>
  <c r="AG95" i="1"/>
  <c r="AN95" i="1" s="1"/>
  <c r="AG103" i="1"/>
  <c r="AN103" i="1"/>
  <c r="W29" i="1"/>
  <c r="AG99" i="1"/>
  <c r="AN99" i="1" s="1"/>
  <c r="AG94" i="1" l="1"/>
  <c r="AK26" i="1"/>
  <c r="AK35" i="1"/>
  <c r="AN94" i="1" l="1"/>
</calcChain>
</file>

<file path=xl/sharedStrings.xml><?xml version="1.0" encoding="utf-8"?>
<sst xmlns="http://schemas.openxmlformats.org/spreadsheetml/2006/main" count="9006" uniqueCount="737">
  <si>
    <t>Export Komplet</t>
  </si>
  <si>
    <t/>
  </si>
  <si>
    <t>2.0</t>
  </si>
  <si>
    <t>ZAMOK</t>
  </si>
  <si>
    <t>False</t>
  </si>
  <si>
    <t>{35d5f0ca-f656-4d54-ba34-e95f9cce8898}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</si>
  <si>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</si>
  <si>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</si>
  <si>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</si>
  <si>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</si>
  <si>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</si>
  <si>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</si>
  <si>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</si>
  <si>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</si>
  <si>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2020/01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</si>
  <si>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</si>
  <si>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</si>
  <si>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mostů v úseku Týniště nad Orlicí - Potštejn</t>
  </si>
  <si>
    <t>KSO:</t>
  </si>
  <si>
    <t>CC-CZ:</t>
  </si>
  <si>
    <t>Místo:</t>
  </si>
  <si>
    <t xml:space="preserve"> </t>
  </si>
  <si>
    <t>Datum:</t>
  </si>
  <si>
    <t>27. 1. 2020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</si>
  <si>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</si>
  <si>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</si>
  <si>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</si>
  <si>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</si>
  <si>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</si>
  <si>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</si>
  <si>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</si>
  <si>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</si>
  <si>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</si>
  <si>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45274983</t>
  </si>
  <si>
    <t>TOP CON SERVIS s.r.o.</t>
  </si>
  <si>
    <t>CZ45274983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</si>
  <si>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</si>
  <si>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</si>
  <si>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</si>
  <si>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</si>
  <si>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</si>
  <si>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</si>
  <si>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</si>
  <si>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</si>
  <si>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</si>
  <si>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</si>
  <si>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</si>
  <si>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</si>
  <si>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</si>
  <si>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</si>
  <si>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</si>
  <si>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</si>
  <si>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</si>
  <si>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</si>
  <si>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</si>
  <si>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</si>
  <si>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</si>
  <si>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</si>
  <si>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</si>
  <si>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</si>
  <si>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</si>
  <si>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</si>
  <si>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</si>
  <si>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</si>
  <si>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</si>
  <si>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</si>
  <si>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</si>
  <si>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</si>
  <si>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</si>
  <si>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</si>
  <si>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</si>
  <si>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</si>
  <si>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</si>
  <si>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</si>
  <si>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</si>
  <si>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</si>
  <si>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</si>
  <si>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</si>
  <si>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</si>
  <si>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</si>
  <si>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</si>
  <si>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</si>
  <si>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</si>
  <si>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2020/01.1</t>
  </si>
  <si>
    <t>SO 01 Most v km 53,696</t>
  </si>
  <si>
    <t>STA</t>
  </si>
  <si>
    <t>1</t>
  </si>
  <si>
    <t>{c5f731dd-2345-4612-a522-8a2439370234}</t>
  </si>
  <si>
    <t>2</t>
  </si>
  <si>
    <t>/</t>
  </si>
  <si>
    <t>SO 01.1</t>
  </si>
  <si>
    <t>Stavební část Most v km 53,696</t>
  </si>
  <si>
    <t>Soupis</t>
  </si>
  <si>
    <t>{351b9f7d-8369-4d9f-97de-c667b09f3104}</t>
  </si>
  <si>
    <t>SO 01.2</t>
  </si>
  <si>
    <t>Kolej most v km 53,696</t>
  </si>
  <si>
    <t>{b60afc25-0501-49a8-9d25-1e42aace5e6c}</t>
  </si>
  <si>
    <t>SO 01.3</t>
  </si>
  <si>
    <t>VRN Most v km 53,696</t>
  </si>
  <si>
    <t>{fddf4372-1416-46bd-ae24-361f6ed0dd26}</t>
  </si>
  <si>
    <t>2020/01.2</t>
  </si>
  <si>
    <t>SO 02 Most v km 64,576</t>
  </si>
  <si>
    <t>{183af936-1ed4-40b6-86c1-bdea7be4f2a1}</t>
  </si>
  <si>
    <t>SO 02.1</t>
  </si>
  <si>
    <t>Stavební část Most v km 64,576</t>
  </si>
  <si>
    <t>{faa55937-c781-4095-bc81-6ad397c8b762}</t>
  </si>
  <si>
    <t>SO 02.2</t>
  </si>
  <si>
    <t xml:space="preserve">Kolej Most v km 64,576 </t>
  </si>
  <si>
    <t>{52043290-fa38-414c-a516-bca343d73199}</t>
  </si>
  <si>
    <t>SO 02.3</t>
  </si>
  <si>
    <t>VRN Most v km 64,576</t>
  </si>
  <si>
    <t>{692e5116-4426-447e-9422-be34a5a6a4fc}</t>
  </si>
  <si>
    <t>2020/01.3</t>
  </si>
  <si>
    <t>SO 03 Most v km 64,948</t>
  </si>
  <si>
    <t>{a03b7bf3-7450-4343-8dcb-6908474c7193}</t>
  </si>
  <si>
    <t>SO 03.1</t>
  </si>
  <si>
    <t>Stavební část Most v km 64,948</t>
  </si>
  <si>
    <t>{270974b7-9627-4192-85e7-80ef9ae47d86}</t>
  </si>
  <si>
    <t>SO 03.2</t>
  </si>
  <si>
    <t>Kolej Most v km 64,948</t>
  </si>
  <si>
    <t>{c64728a2-2853-473b-9f82-569136c695d7}</t>
  </si>
  <si>
    <t>SO 03.3</t>
  </si>
  <si>
    <t>VRN Most v km 64,948</t>
  </si>
  <si>
    <t>{c1e7364c-d748-4bbe-ba24-db44d29fbd7f}</t>
  </si>
  <si>
    <t>KRYCÍ LIST SOUPISU PRACÍ</t>
  </si>
  <si>
    <t>Objekt:</t>
  </si>
  <si>
    <t>2020/01.1 - SO 01 Most v km 53,696</t>
  </si>
  <si>
    <t>Soupis:</t>
  </si>
  <si>
    <t>SO 01.1 - Stavební část Most v km 53,696</t>
  </si>
  <si>
    <t>REKAPITULACE ČLENĚNÍ SOUPISU PRACÍ</t>
  </si>
  <si>
    <t>Kód dílu - Popis</t>
  </si>
  <si>
    <t>Cena celkem [CZK]</t>
  </si>
  <si>
    <t>Náklady ze soupisu prací</t>
  </si>
  <si>
    <t>-1</t>
  </si>
  <si>
    <t>HSV -   Práce a dodávky HSV</t>
  </si>
  <si>
    <t xml:space="preserve">    1 -   Zemní práce</t>
  </si>
  <si>
    <t xml:space="preserve">    3 -  Svislé a kompletní konstrukce</t>
  </si>
  <si>
    <t xml:space="preserve">    4 -  Vodorovné konstrukce</t>
  </si>
  <si>
    <t xml:space="preserve">    6 -  Úpravy povrchů, podlahy a osazování výplní</t>
  </si>
  <si>
    <t xml:space="preserve">    9 -  Ostatní konstrukce a práce-bourání</t>
  </si>
  <si>
    <t xml:space="preserve">    997 -  Přesun sutě</t>
  </si>
  <si>
    <t xml:space="preserve">    998 - Přesun hmot</t>
  </si>
  <si>
    <t>PSV -  Práce a dodávky PSV</t>
  </si>
  <si>
    <t xml:space="preserve">    789 -  Povrchové úpravy ocelových konstrukcí a technologických zařízení</t>
  </si>
  <si>
    <t>M - 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</si>
  <si>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</si>
  <si>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</si>
  <si>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</si>
  <si>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</si>
  <si>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</si>
  <si>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</si>
  <si>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</si>
  <si>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</si>
  <si>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</si>
  <si>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</si>
  <si>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</si>
  <si>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</si>
  <si>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</si>
  <si>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</si>
  <si>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</si>
  <si>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 Práce a dodávky HSV</t>
  </si>
  <si>
    <t>ROZPOCET</t>
  </si>
  <si>
    <t xml:space="preserve">  Zemní práce</t>
  </si>
  <si>
    <t>K</t>
  </si>
  <si>
    <t>119001422.R</t>
  </si>
  <si>
    <t>Dočasné vyvěšení kabelů a kabelových tratí vč. pomocných konstrukcí</t>
  </si>
  <si>
    <t>m</t>
  </si>
  <si>
    <t>CS ÚRS 2020 01</t>
  </si>
  <si>
    <t>4</t>
  </si>
  <si>
    <t>3</t>
  </si>
  <si>
    <t xml:space="preserve"> Svislé a kompletní konstrukce</t>
  </si>
  <si>
    <t>334951113</t>
  </si>
  <si>
    <t>Podpěrné skruže dočasné ze dřeva z hranolů - zřízení</t>
  </si>
  <si>
    <t>m3</t>
  </si>
  <si>
    <t>P</t>
  </si>
  <si>
    <t>Poznámka k položce:_x000D_
Poznámka k položce: podepření NK</t>
  </si>
  <si>
    <t>VV</t>
  </si>
  <si>
    <t>0,5*0,5*1,5*4</t>
  </si>
  <si>
    <t>Součet</t>
  </si>
  <si>
    <t>334952113</t>
  </si>
  <si>
    <t>Podpěrné skruže dočasné ze dřeva z hranolů - odstranění</t>
  </si>
  <si>
    <t>6</t>
  </si>
  <si>
    <t>389361003</t>
  </si>
  <si>
    <t>Výztuž doplňková uzavírací nebo petlicové spáry dílců rámové konstrukce D do 12 mm z oceli 10 505</t>
  </si>
  <si>
    <t>t</t>
  </si>
  <si>
    <t>8</t>
  </si>
  <si>
    <t>5</t>
  </si>
  <si>
    <t>389381119</t>
  </si>
  <si>
    <t>Doplňková betonáž a bednění malého rozsahu uzavírací nebo petlicové spáry dílců z betonu C 30/37</t>
  </si>
  <si>
    <t>10</t>
  </si>
  <si>
    <t>389941021.R</t>
  </si>
  <si>
    <t>Montáž a dodávka kovových doplňkových konstrukcí</t>
  </si>
  <si>
    <t>kpl</t>
  </si>
  <si>
    <t>12</t>
  </si>
  <si>
    <t>Poznámka k položce:_x000D_
Poznámka k položce: deska se zhotovitelem - letopočet opravy</t>
  </si>
  <si>
    <t xml:space="preserve"> Vodorovné konstrukce</t>
  </si>
  <si>
    <t>7</t>
  </si>
  <si>
    <t>421941521</t>
  </si>
  <si>
    <t>Demontáž podlahových plechů bez výztuh na mostech</t>
  </si>
  <si>
    <t>m2</t>
  </si>
  <si>
    <t>14</t>
  </si>
  <si>
    <t>421941311</t>
  </si>
  <si>
    <t>Montáž podlahy z plechů s výztuhami při opravě mostu</t>
  </si>
  <si>
    <t>16</t>
  </si>
  <si>
    <t>Poznámka k položce:_x000D_
Poznámka k položce: včetně repase, nových dílů a spojovovacího mat.</t>
  </si>
  <si>
    <t>9</t>
  </si>
  <si>
    <t>911122111.R</t>
  </si>
  <si>
    <t>Výroba drobných zámečnických dílů do 5 kg při opravách mostů</t>
  </si>
  <si>
    <t>kg</t>
  </si>
  <si>
    <t>18</t>
  </si>
  <si>
    <t>Poznámka k položce:_x000D_
Poznámka k položce: Výroba prvků pro montáž podlah</t>
  </si>
  <si>
    <t>M</t>
  </si>
  <si>
    <t>137565800</t>
  </si>
  <si>
    <t>plech tenký hladký stud.jakost S235 JR  2,00x1000x2000 mm</t>
  </si>
  <si>
    <t>20</t>
  </si>
  <si>
    <t>11</t>
  </si>
  <si>
    <t>130104140</t>
  </si>
  <si>
    <t>úhelník ocelový rovnostranný, v jakosti 11 375, 40 x 40 x 4 mm</t>
  </si>
  <si>
    <t>22</t>
  </si>
  <si>
    <t>Poznámka k položce:_x000D_
Poznámka k položce: Hmotnost: 2,61 kg/m</t>
  </si>
  <si>
    <t>428992119.R</t>
  </si>
  <si>
    <t>Vybourání stávajících mostních ložisek</t>
  </si>
  <si>
    <t>kus</t>
  </si>
  <si>
    <t>24</t>
  </si>
  <si>
    <t>13</t>
  </si>
  <si>
    <t>428941125.R</t>
  </si>
  <si>
    <t>Výroba ocelových ložisek</t>
  </si>
  <si>
    <t>26</t>
  </si>
  <si>
    <t>Poznámka k položce:_x000D_
Poznámka k položce: Nová mostní ložiska</t>
  </si>
  <si>
    <t>428941121.R</t>
  </si>
  <si>
    <t>Osazení mostního ložiska ocelového vodícího přídržného zatížení do 2 500 kN</t>
  </si>
  <si>
    <t>28</t>
  </si>
  <si>
    <t>428941123</t>
  </si>
  <si>
    <t>Osazení mostního ložiska ocelového pevného zatížení do 2500 kN</t>
  </si>
  <si>
    <t>30</t>
  </si>
  <si>
    <t>429173111</t>
  </si>
  <si>
    <t>Přizvednutí a spuštění kcí hmotnosti do 10 t</t>
  </si>
  <si>
    <t>32</t>
  </si>
  <si>
    <t>2*9,147</t>
  </si>
  <si>
    <t>17</t>
  </si>
  <si>
    <t>423901121</t>
  </si>
  <si>
    <t>Rektifikace mostní konstrukce - hydraulické zvedáky zatížení do 250 kN</t>
  </si>
  <si>
    <t>34</t>
  </si>
  <si>
    <t>451475111</t>
  </si>
  <si>
    <t>Podkladní vrstva pod ložiska z plastbetonu s pryskyřicí první vrstva tl 10 mm</t>
  </si>
  <si>
    <t>36</t>
  </si>
  <si>
    <t>8*0,4*0,4</t>
  </si>
  <si>
    <t>19</t>
  </si>
  <si>
    <t>451475112</t>
  </si>
  <si>
    <t>Podkladní vrstva pod ložiska z plastbetonu s pryskyřicí další vrstvy tl 10 mm</t>
  </si>
  <si>
    <t>38</t>
  </si>
  <si>
    <t>1,28*6</t>
  </si>
  <si>
    <t>429172111</t>
  </si>
  <si>
    <t>Výroba ocelových prvků pro opravu mostů šroubovaných nebo svařovaných do 100 kg</t>
  </si>
  <si>
    <t>40</t>
  </si>
  <si>
    <t>Poznámka k položce:_x000D_
Poznámka k položce: nové části OK včetně spojovacího a kotevního materiálu - viz příloha 6 - OK -Nové části</t>
  </si>
  <si>
    <t>429172211</t>
  </si>
  <si>
    <t>Montáž ocelových prvků pro opravu mostů šroubovaných nebo svařovaných do 100 kg</t>
  </si>
  <si>
    <t>42</t>
  </si>
  <si>
    <t>135308160.R</t>
  </si>
  <si>
    <t>ocel široká jakost S235 J2+N</t>
  </si>
  <si>
    <t>44</t>
  </si>
  <si>
    <t>23</t>
  </si>
  <si>
    <t>429172121</t>
  </si>
  <si>
    <t>Výroba ocelových prvků pro opravu mostů nýtovaných do 100 kg</t>
  </si>
  <si>
    <t>46</t>
  </si>
  <si>
    <t>429172221</t>
  </si>
  <si>
    <t>Montáž ocelových prvků pro opravu mostů nýtovaných do 100 kg</t>
  </si>
  <si>
    <t>48</t>
  </si>
  <si>
    <t>25</t>
  </si>
  <si>
    <t>135308300.R</t>
  </si>
  <si>
    <t>ocel široká jakost S235J2+N</t>
  </si>
  <si>
    <t>50</t>
  </si>
  <si>
    <t>309252910.R</t>
  </si>
  <si>
    <t>šroub vysokopevnostní HRC</t>
  </si>
  <si>
    <t>ks</t>
  </si>
  <si>
    <t>52</t>
  </si>
  <si>
    <t>2*2*8/0,08</t>
  </si>
  <si>
    <t>27</t>
  </si>
  <si>
    <t>465513156</t>
  </si>
  <si>
    <t>Dlažba svahu u opěr z upraveného lomového žulového kamene LK 20 do lože C 25/30 plochy do 10 m2</t>
  </si>
  <si>
    <t>54</t>
  </si>
  <si>
    <t>113105113</t>
  </si>
  <si>
    <t>Rozebrání dlažeb z lomového kamene kladených na MC vyspárované MC</t>
  </si>
  <si>
    <t>56</t>
  </si>
  <si>
    <t xml:space="preserve"> Úpravy povrchů, podlahy a osazování výplní</t>
  </si>
  <si>
    <t>29</t>
  </si>
  <si>
    <t>628613511</t>
  </si>
  <si>
    <t>Ochranný nátěr OK mostů - základní a podkladní epoxidový, vrchní PU, tl. min 280 µm</t>
  </si>
  <si>
    <t>58</t>
  </si>
  <si>
    <t>Poznámka k položce:_x000D_
Poznámka k položce: obnova PKO - ONS 14</t>
  </si>
  <si>
    <t xml:space="preserve">"nosná OK - horní pásnice, část spodní pásnice" 32,92 </t>
  </si>
  <si>
    <t>"ložiska" 4,1</t>
  </si>
  <si>
    <t xml:space="preserve"> Ostatní konstrukce a práce-bourání</t>
  </si>
  <si>
    <t>938905109</t>
  </si>
  <si>
    <t>Údržba OK mostů - jednotlivá výměna nýtu za nýt počtu přes 50 do 100 kusů</t>
  </si>
  <si>
    <t>60</t>
  </si>
  <si>
    <t>31</t>
  </si>
  <si>
    <t>944611111</t>
  </si>
  <si>
    <t>Montáž ochranné plachty z textilie z umělých vláken</t>
  </si>
  <si>
    <t>62</t>
  </si>
  <si>
    <t>944611211</t>
  </si>
  <si>
    <t>Příplatek k ochranné plachtě za první a ZKD den použití</t>
  </si>
  <si>
    <t>64</t>
  </si>
  <si>
    <t>40*20</t>
  </si>
  <si>
    <t>33</t>
  </si>
  <si>
    <t>944611811</t>
  </si>
  <si>
    <t>Demontáž ochranné plachty z textilie z umělých vláken</t>
  </si>
  <si>
    <t>66</t>
  </si>
  <si>
    <t>946211131</t>
  </si>
  <si>
    <t>Montáž lešení zavěšeného trubkového na potrubních mostech zatížení tř. 3 do 200 kg/m2 v do 10 m</t>
  </si>
  <si>
    <t>68</t>
  </si>
  <si>
    <t>35</t>
  </si>
  <si>
    <t>946211211</t>
  </si>
  <si>
    <t>Příplatek k lešení zavěšenému trubkovému na mostech 75 kg/m2 v 10 m za první a ZKD den použití</t>
  </si>
  <si>
    <t>70</t>
  </si>
  <si>
    <t>946211831</t>
  </si>
  <si>
    <t>Demontáž lešení zavěšeného trubkového na potrubních mostech zatížení tř. 3 do 200 kg/m2 v do 10 m</t>
  </si>
  <si>
    <t>72</t>
  </si>
  <si>
    <t>37</t>
  </si>
  <si>
    <t>962051111</t>
  </si>
  <si>
    <t>Bourání mostních zdí a pilířů z ŽB</t>
  </si>
  <si>
    <t>74</t>
  </si>
  <si>
    <t>"lokální části závěrných zdí a úložných prahů" 1,5</t>
  </si>
  <si>
    <t>963071121</t>
  </si>
  <si>
    <t>Demontáž ocelových prvků mostů nýtovaných do 100 kg</t>
  </si>
  <si>
    <t>76</t>
  </si>
  <si>
    <t>39</t>
  </si>
  <si>
    <t>985121101</t>
  </si>
  <si>
    <t>Tryskání degradovaného betonu stěn a rubu kleneb sušeným pískem</t>
  </si>
  <si>
    <t>78</t>
  </si>
  <si>
    <t>985121121</t>
  </si>
  <si>
    <t>Tryskání stěn a rubu kleneb vodou pod tlakem do 300 barů</t>
  </si>
  <si>
    <t>80</t>
  </si>
  <si>
    <t>41</t>
  </si>
  <si>
    <t>985311111</t>
  </si>
  <si>
    <t>Reprofilace stěn cementovými sanačními maltami tl 10 mm</t>
  </si>
  <si>
    <t>82</t>
  </si>
  <si>
    <t>"sanace betonového povrchu opěr a úložných prahů" 100</t>
  </si>
  <si>
    <t>985311911</t>
  </si>
  <si>
    <t>Příplatek při reprofilaci sanačními maltami za práci ve stísněném prostoru</t>
  </si>
  <si>
    <t>84</t>
  </si>
  <si>
    <t>43</t>
  </si>
  <si>
    <t>985312111</t>
  </si>
  <si>
    <t>Stěrka k vyrovnání betonových ploch stěn tl 2 mm</t>
  </si>
  <si>
    <t>86</t>
  </si>
  <si>
    <t>985312191</t>
  </si>
  <si>
    <t>Příplatek ke stěrce pro vyrovnání betonových ploch za práci ve stísněném prostoru</t>
  </si>
  <si>
    <t>88</t>
  </si>
  <si>
    <t>45</t>
  </si>
  <si>
    <t>985324211</t>
  </si>
  <si>
    <t>Ochranný akrylátový nátěr betonu dvojnásobný s impregnací (OS-B)</t>
  </si>
  <si>
    <t>90</t>
  </si>
  <si>
    <t>985324911</t>
  </si>
  <si>
    <t>Příplatek k cenám ochranných nátěrů betonu za práci ve stísněném prostoru</t>
  </si>
  <si>
    <t>92</t>
  </si>
  <si>
    <t>997</t>
  </si>
  <si>
    <t xml:space="preserve"> Přesun sutě</t>
  </si>
  <si>
    <t>47</t>
  </si>
  <si>
    <t>997013841</t>
  </si>
  <si>
    <t>Poplatek za uložení na skládce (skládkovné) odpadu po otryskávání bez obsahu nebezpečných látek kód odpadu 12 01 17</t>
  </si>
  <si>
    <t>94</t>
  </si>
  <si>
    <t>100*40/1000</t>
  </si>
  <si>
    <t>997013843</t>
  </si>
  <si>
    <t>Poplatek za uložení na skládce (skládkovné) odpadu po otryskávání s obsahem nebezpečných látek kód odpadu 12 01 16</t>
  </si>
  <si>
    <t>96</t>
  </si>
  <si>
    <t>37,02*50/1000</t>
  </si>
  <si>
    <t>49</t>
  </si>
  <si>
    <t>997221615</t>
  </si>
  <si>
    <t>Poplatek za uložení na skládce (skládkovné) stavebního odpadu betonového kód odpadu 17 01 01</t>
  </si>
  <si>
    <t>98</t>
  </si>
  <si>
    <t>12,844</t>
  </si>
  <si>
    <t>997241611</t>
  </si>
  <si>
    <t>Nakládání nebo překládání vybouraných hmot</t>
  </si>
  <si>
    <t>100</t>
  </si>
  <si>
    <t>51</t>
  </si>
  <si>
    <t>997211612</t>
  </si>
  <si>
    <t>Nakládání vybouraných hmot na dopravní prostředky pro vodorovnou dopravu</t>
  </si>
  <si>
    <t>102</t>
  </si>
  <si>
    <t>997211521</t>
  </si>
  <si>
    <t>Vodorovná doprava vybouraných hmot po suchu na vzdálenost do 1 km</t>
  </si>
  <si>
    <t>104</t>
  </si>
  <si>
    <t>53</t>
  </si>
  <si>
    <t>997211529</t>
  </si>
  <si>
    <t>Příplatek ZKD 1 km u vodorovné dopravy vybouraných hmot</t>
  </si>
  <si>
    <t>106</t>
  </si>
  <si>
    <t>"předpokládaná skládka do 30 km" 12,844*29</t>
  </si>
  <si>
    <t>997241612</t>
  </si>
  <si>
    <t>Nakládání nebo překládání suti</t>
  </si>
  <si>
    <t>108</t>
  </si>
  <si>
    <t>55</t>
  </si>
  <si>
    <t>997211611</t>
  </si>
  <si>
    <t>Nakládání suti na dopravní prostředky pro vodorovnou dopravu</t>
  </si>
  <si>
    <t>110</t>
  </si>
  <si>
    <t>997221111</t>
  </si>
  <si>
    <t>Vodorovná doprava suti ze sypkých materiálů nošením do 50 m</t>
  </si>
  <si>
    <t>112</t>
  </si>
  <si>
    <t>57</t>
  </si>
  <si>
    <t>997221119</t>
  </si>
  <si>
    <t>Příplatek ZKD 10 m u vodorovné dopravy suti ze sypkých materiálů nošením</t>
  </si>
  <si>
    <t>114</t>
  </si>
  <si>
    <t>997211511</t>
  </si>
  <si>
    <t>Vodorovná doprava suti po suchu na vzdálenost do 1 km</t>
  </si>
  <si>
    <t>116</t>
  </si>
  <si>
    <t>59</t>
  </si>
  <si>
    <t>997211519</t>
  </si>
  <si>
    <t>Příplatek ZKD 1 km u vodorovné dopravy suti</t>
  </si>
  <si>
    <t>118</t>
  </si>
  <si>
    <t>"předpokládaná skládka do 30 km"5,851*29</t>
  </si>
  <si>
    <t>998</t>
  </si>
  <si>
    <t>Přesun hmot</t>
  </si>
  <si>
    <t>998212111</t>
  </si>
  <si>
    <t>Přesun hmot pro mosty zděné, monolitické betonové nebo ocelové v do 20 m</t>
  </si>
  <si>
    <t>120</t>
  </si>
  <si>
    <t>61</t>
  </si>
  <si>
    <t>998212191</t>
  </si>
  <si>
    <t>Příplatek k přesunu hmot pro mosty zděné nebo monolitické za zvětšený přesun do 1000 m</t>
  </si>
  <si>
    <t>122</t>
  </si>
  <si>
    <t>PSV</t>
  </si>
  <si>
    <t xml:space="preserve"> Práce a dodávky PSV</t>
  </si>
  <si>
    <t>789</t>
  </si>
  <si>
    <t xml:space="preserve"> Povrchové úpravy ocelových konstrukcí a technologických zařízení</t>
  </si>
  <si>
    <t>789223122</t>
  </si>
  <si>
    <t>Otryskání ocelových konstrukcí třídy III povrch jemný a střední B na Sa 2 1/2</t>
  </si>
  <si>
    <t>124</t>
  </si>
  <si>
    <t>63</t>
  </si>
  <si>
    <t>58154421</t>
  </si>
  <si>
    <t>křemičitý písek sušený pytlovaný 1-2mm</t>
  </si>
  <si>
    <t>126</t>
  </si>
  <si>
    <t xml:space="preserve"> Práce a dodávky M</t>
  </si>
  <si>
    <t>22-M</t>
  </si>
  <si>
    <t>Montáže technologických zařízení pro dopravní stavby</t>
  </si>
  <si>
    <t>220260721</t>
  </si>
  <si>
    <t>Montáž kabelového žlabu MARS 62 / 50 mm</t>
  </si>
  <si>
    <t>629313222</t>
  </si>
  <si>
    <t>65</t>
  </si>
  <si>
    <t>34575493</t>
  </si>
  <si>
    <t>žlab kabelový pozinkovaný 2m/ks 100X125</t>
  </si>
  <si>
    <t>256</t>
  </si>
  <si>
    <t>130</t>
  </si>
  <si>
    <t>34575562.1</t>
  </si>
  <si>
    <t>konzola kabelového žlabu</t>
  </si>
  <si>
    <t>132</t>
  </si>
  <si>
    <t>SO 01.2 - Kolej most v km 53,696</t>
  </si>
  <si>
    <t>HSV -  Práce a dodávky HSV</t>
  </si>
  <si>
    <t xml:space="preserve">    5 -  Komunikace pozemní</t>
  </si>
  <si>
    <t xml:space="preserve">    99 -   Přesun hmot</t>
  </si>
  <si>
    <t xml:space="preserve">    997 - Přesun sutě</t>
  </si>
  <si>
    <t xml:space="preserve">    998 -  Přesun hmot</t>
  </si>
  <si>
    <t>OST - Ostatní</t>
  </si>
  <si>
    <t xml:space="preserve"> Práce a dodávky HSV</t>
  </si>
  <si>
    <t xml:space="preserve"> Komunikace pozemní</t>
  </si>
  <si>
    <t>548930011</t>
  </si>
  <si>
    <t>Řezání kolejnic pilou</t>
  </si>
  <si>
    <t>525010022</t>
  </si>
  <si>
    <t>Rozebrání koleje na pražcích dřevěných v ose</t>
  </si>
  <si>
    <t>525049095</t>
  </si>
  <si>
    <t>Příplatek za ztížení rozebrání koleje v ose při rekonstrukcích</t>
  </si>
  <si>
    <t>525070011</t>
  </si>
  <si>
    <t>Rozebrání koleje na ocelových mostech</t>
  </si>
  <si>
    <t>525079095</t>
  </si>
  <si>
    <t>Příplatek za ztížení rozebrání koleje na ocelových mostech při rekonstrukcích</t>
  </si>
  <si>
    <t>521272215</t>
  </si>
  <si>
    <t>Demontáž mostnic s odsunem hmot mimo objekt mostu se zřízením pomocné montážní lávky</t>
  </si>
  <si>
    <t>545121016.R</t>
  </si>
  <si>
    <t>Demontáž rozponové podkladnice</t>
  </si>
  <si>
    <t>Poznámka k položce:_x000D_
Poznámka k položce: odebere ST</t>
  </si>
  <si>
    <t>"mostnice" 2*15</t>
  </si>
  <si>
    <t>521273111</t>
  </si>
  <si>
    <t>Výroba dřevěných mostnic železničního mostu v přímé, v oblouku nebo přechodnici bez převýšení</t>
  </si>
  <si>
    <t>521273211</t>
  </si>
  <si>
    <t>Montáž dřevěných mostnic železničního mostu v přímé, v oblouku nebo přechodnici bez převýšení</t>
  </si>
  <si>
    <t>60815370</t>
  </si>
  <si>
    <t>mostnice dřevěná impregnovaná olejem DB 240x260mm dl 2,5m</t>
  </si>
  <si>
    <t>15*0,24*0,26*2,5</t>
  </si>
  <si>
    <t>521371111</t>
  </si>
  <si>
    <t>Kolej z kolejnic S49 na mostech na mostnici</t>
  </si>
  <si>
    <t>521327112.R</t>
  </si>
  <si>
    <t>Kolej z kolejnic S49 v ose pražce betonové podkladnice rozponová tuhá svěrka rozdělení d</t>
  </si>
  <si>
    <t>Poznámka k položce:_x000D_
Poznámka k položce: kolejnice stávající,mimo vložky, výměna poškozeného svrškového materiálu cca 50%</t>
  </si>
  <si>
    <t>529999995</t>
  </si>
  <si>
    <t>Příplatek za ztížení zřízení koleje z kolejových polí při rekonstrukcích</t>
  </si>
  <si>
    <t>5906005020</t>
  </si>
  <si>
    <t>Ruční výměna pražce v KL otevřeném pražec dřevěný příčný vystrojený</t>
  </si>
  <si>
    <t>ÚOŽI 2019 01</t>
  </si>
  <si>
    <t>5+3</t>
  </si>
  <si>
    <t>5906055030</t>
  </si>
  <si>
    <t>Příplatek za současnou výměnu pražce s podkladnicovým upevněním a kompletů, pryžových a polyetylenových podložek</t>
  </si>
  <si>
    <t>5956101035</t>
  </si>
  <si>
    <t>Pražec dřevěný příčný vystrojený   buk 2600x260x150 mm</t>
  </si>
  <si>
    <t>548911122</t>
  </si>
  <si>
    <t>Stykové svařování kolejnic odtavením ojedinělé tvaru S49</t>
  </si>
  <si>
    <t>5905105010</t>
  </si>
  <si>
    <t>Doplnění KL kamenivem ojediněle ručně v koleji</t>
  </si>
  <si>
    <t>58344005</t>
  </si>
  <si>
    <t>kamenivo drcené hrubé frakce 32/63 třída BI OTP ČD</t>
  </si>
  <si>
    <t>5910035030</t>
  </si>
  <si>
    <t>Dosažení dovolené upínací teploty v BK prodloužením kolejnicového pásu v koleji tv. S49</t>
  </si>
  <si>
    <t>svar</t>
  </si>
  <si>
    <t>5910040020</t>
  </si>
  <si>
    <t>Umožnění volné dilatace kolejnice demontáž upevňovadel bez osazení kluzných podložek rozdělení pražců "d"</t>
  </si>
  <si>
    <t>5910040120</t>
  </si>
  <si>
    <t>Umožnění volné dilatace kolejnice montáž upevňovadel bez odstranění kluzných podložek rozdělení pražců "d"</t>
  </si>
  <si>
    <t>521271921</t>
  </si>
  <si>
    <t>Dotažení mostnicového šroubu po dosednutí vlivem provozu</t>
  </si>
  <si>
    <t>15*2</t>
  </si>
  <si>
    <t>5909032020</t>
  </si>
  <si>
    <t>Přesná úprava GPK koleje směrové a výškové uspořádání pražce betonové</t>
  </si>
  <si>
    <t>km</t>
  </si>
  <si>
    <t>99</t>
  </si>
  <si>
    <t xml:space="preserve">  Přesun hmot</t>
  </si>
  <si>
    <t>Poznámka k položce:_x000D_
Poznámka k položce: kovový odpad odebere ST</t>
  </si>
  <si>
    <t>997013822</t>
  </si>
  <si>
    <t>Poplatek za uložení stavebního odpadu s oleji nebo ropnými látkami na skládce (skládkovné)</t>
  </si>
  <si>
    <t>"mostnice+pražce"    0,120*15+8*0,09</t>
  </si>
  <si>
    <t>Přesun sutě</t>
  </si>
  <si>
    <t>"předpokládaná skládka do 30 km"3,076*29</t>
  </si>
  <si>
    <t>997211621</t>
  </si>
  <si>
    <t>Ekologická likvidace mostnic - drcení a odvoz do 20 km</t>
  </si>
  <si>
    <t>15+8</t>
  </si>
  <si>
    <t xml:space="preserve"> Přesun hmot</t>
  </si>
  <si>
    <t>998242013</t>
  </si>
  <si>
    <t>Přesun hmot pro železniční svršek drah kolejových o sklonu přes 1,5 do 2,5 %</t>
  </si>
  <si>
    <t>OST</t>
  </si>
  <si>
    <t>Ostatní</t>
  </si>
  <si>
    <t>9903100100</t>
  </si>
  <si>
    <t>Přeprava mechanizace na místo prováděných prací o hmotnosti do 12 t přes 50 do 100 km</t>
  </si>
  <si>
    <t>262144</t>
  </si>
  <si>
    <t>Poznámka k položce:_x000D_
Poznámka k položce: Poznámka k položce:, Poznámka k položce:, nájezd MHS</t>
  </si>
  <si>
    <t>9903200100</t>
  </si>
  <si>
    <t>Přeprava mechanizace na místo prováděných prací o hmotnosti přes 12 t přes 50 do 100 km</t>
  </si>
  <si>
    <t>Poznámka k položce:_x000D_
Poznámka k položce: Poznámka k položce:, Poznámka k položce:, nájezd podbíječky</t>
  </si>
  <si>
    <t>SO 01.3 - VRN Most v km 53,696</t>
  </si>
  <si>
    <t>VRN -  Vedlejší rozpočtové náklady</t>
  </si>
  <si>
    <t xml:space="preserve">    VRN1 -  Průzkumné, geodetické a projektové práce</t>
  </si>
  <si>
    <t xml:space="preserve">    VRN3 -  Zařízení staveniště</t>
  </si>
  <si>
    <t xml:space="preserve">    VRN4 -  Inženýrská činnost</t>
  </si>
  <si>
    <t xml:space="preserve">    VRN6 -  Územní vlivy</t>
  </si>
  <si>
    <t xml:space="preserve">    VRN8 -  Přesun stavebních kapacit</t>
  </si>
  <si>
    <t>VRN</t>
  </si>
  <si>
    <t xml:space="preserve"> Vedlejší rozpočtové náklady</t>
  </si>
  <si>
    <t>VRN1</t>
  </si>
  <si>
    <t xml:space="preserve"> Průzkumné, geodetické a projektové práce</t>
  </si>
  <si>
    <t>012203000</t>
  </si>
  <si>
    <t>Geodetické práce při provádění stavby</t>
  </si>
  <si>
    <t>012303000</t>
  </si>
  <si>
    <t>Geodetické práce po výstavbě</t>
  </si>
  <si>
    <t>Poznámka k položce:_x000D_
Poznámka k položce: geodetické zaměření, vč. osazení a dodávky geodetické značky</t>
  </si>
  <si>
    <t>013254000</t>
  </si>
  <si>
    <t>Dokumentace skutečného provedení stavby</t>
  </si>
  <si>
    <t>Poznámka k položce:_x000D_
Poznámka k položce: DSPS 2x -  dle přílohy - postup zhotovitele při zpracování DSPS, vč. digitální podoby</t>
  </si>
  <si>
    <t>013294000</t>
  </si>
  <si>
    <t>Ostatní dokumentace - povodňový plán</t>
  </si>
  <si>
    <t>VRN3</t>
  </si>
  <si>
    <t xml:space="preserve"> Zařízení staveniště</t>
  </si>
  <si>
    <t>030001000</t>
  </si>
  <si>
    <t>Zařízení staveniště</t>
  </si>
  <si>
    <t>Poznámka k položce:_x000D_
Poznámka k položce: včetně pronájmů pozemků</t>
  </si>
  <si>
    <t>034002000</t>
  </si>
  <si>
    <t>Zabezpečení staveniště</t>
  </si>
  <si>
    <t>Poznámka k položce:_x000D_
Poznámka k položce: střežení staveniště mimo pracovní dobu</t>
  </si>
  <si>
    <t>039002000</t>
  </si>
  <si>
    <t>Zrušení zařízení staveniště</t>
  </si>
  <si>
    <t>Poznámka k položce:_x000D_
Poznámka k položce: včetně uvedení pozemků do původního stavu</t>
  </si>
  <si>
    <t>VRN4</t>
  </si>
  <si>
    <t xml:space="preserve"> Inženýrská činnost</t>
  </si>
  <si>
    <t>040001000</t>
  </si>
  <si>
    <t>Inženýrská činnost</t>
  </si>
  <si>
    <t>042002000</t>
  </si>
  <si>
    <t>Posudky</t>
  </si>
  <si>
    <t>Poznámka k položce:_x000D_
Poznámka k položce: rozbory odpadů</t>
  </si>
  <si>
    <t>043002000</t>
  </si>
  <si>
    <t>Zkoušky a ostatní měření</t>
  </si>
  <si>
    <t>Poznámka k položce:_x000D_
Poznámka k položce: Měření a revize dotčených sítí na mostě</t>
  </si>
  <si>
    <t>VRN6</t>
  </si>
  <si>
    <t xml:space="preserve"> Územní vlivy</t>
  </si>
  <si>
    <t>060001000</t>
  </si>
  <si>
    <t>Územní vlivy</t>
  </si>
  <si>
    <t>065002000</t>
  </si>
  <si>
    <t>Mimostaveništní doprava materiálů a mechanizace</t>
  </si>
  <si>
    <t>Poznámka k položce:_x000D_
Poznámka k položce: přepravy které nejsou zakalkulovány v rozpočtu,vč. ASP</t>
  </si>
  <si>
    <t>VRN8</t>
  </si>
  <si>
    <t xml:space="preserve"> Přesun stavebních kapacit</t>
  </si>
  <si>
    <t>081002000</t>
  </si>
  <si>
    <t>Doprava zaměstnanců</t>
  </si>
  <si>
    <t>2020/01.2 - SO 02 Most v km 64,576</t>
  </si>
  <si>
    <t>SO 02.1 - Stavební část Most v km 64,576</t>
  </si>
  <si>
    <t>"chodníkové a středové plechy"    60</t>
  </si>
  <si>
    <t>429173112</t>
  </si>
  <si>
    <t>Přizvednutí a spuštění kcí hmotnosti přes 10 do 50 t</t>
  </si>
  <si>
    <t>2*13,7</t>
  </si>
  <si>
    <t>451475121</t>
  </si>
  <si>
    <t>Podkladní vrstva plastbetonová samonivelační první vrstva tl 10 mm</t>
  </si>
  <si>
    <t>Poznámka k položce:_x000D_
Poznámka k položce: Oprava ÚP</t>
  </si>
  <si>
    <t>451475122</t>
  </si>
  <si>
    <t>Podkladní vrstva plastbetonová samonivelační každá další vrstva tl 10 mm</t>
  </si>
  <si>
    <t>0,3*8</t>
  </si>
  <si>
    <t>2*2*11,5/0,08</t>
  </si>
  <si>
    <t>465513256</t>
  </si>
  <si>
    <t>Dlažba svahu u opěr z upraveného lomového žulového kamene tl 250 mm do lože C 25/30 pl do 10 m2</t>
  </si>
  <si>
    <t>"nosná OK - horní pásnice, část spodní pásnice" 41,2</t>
  </si>
  <si>
    <t>925942311</t>
  </si>
  <si>
    <t>Výroba ochranných štítů z plechu pod nosnou mostní konstrukci</t>
  </si>
  <si>
    <t>925942321</t>
  </si>
  <si>
    <t>Montáž ochranných štítů z plechu pod nosnou mostní konstrukcí</t>
  </si>
  <si>
    <t>135308162.R</t>
  </si>
  <si>
    <t>profilová ocel S235 JR</t>
  </si>
  <si>
    <t>15484312</t>
  </si>
  <si>
    <t>plech trapézový 40/160 PES 25µm tl 0,88mm</t>
  </si>
  <si>
    <t>938905111</t>
  </si>
  <si>
    <t>Údržba OK mostů - jednotlivá výměna nýtu za nýt počtu přes 100 kusů</t>
  </si>
  <si>
    <t>938905311</t>
  </si>
  <si>
    <t>Údržba OK mostů - očistění, nátěr, namazání ložisek</t>
  </si>
  <si>
    <t>938905312</t>
  </si>
  <si>
    <t>Údržba OK mostů - vysekání obetonávky ložisek a zalití ložiskových desek</t>
  </si>
  <si>
    <t>941111111</t>
  </si>
  <si>
    <t>Montáž lešení řadového trubkového lehkého s podlahami zatížení do 200 kg/m2 š do 0,9 m v do 10 m</t>
  </si>
  <si>
    <t>47,2+52</t>
  </si>
  <si>
    <t>941111211</t>
  </si>
  <si>
    <t>Příplatek k lešení řadovému trubkovému lehkému s podlahami š 0,9 m v 10 m za první a ZKD den použití</t>
  </si>
  <si>
    <t>99,2*25</t>
  </si>
  <si>
    <t>941111811</t>
  </si>
  <si>
    <t>Demontáž lešení řadového trubkového lehkého s podlahami zatížení do 200 kg/m2 š do 0,9 m v do 10 m</t>
  </si>
  <si>
    <t>944111111</t>
  </si>
  <si>
    <t>Montáž ochranného zábradlí trubkového na vnějších stranách objektů odkloněného od svislice do 15°</t>
  </si>
  <si>
    <t>944111211</t>
  </si>
  <si>
    <t>Příplatek k ochrannému zábradlí trubkovému na vnějších stranách objektů za první a ZKD den použití</t>
  </si>
  <si>
    <t>24*25</t>
  </si>
  <si>
    <t>944111811</t>
  </si>
  <si>
    <t>Demontáž ochranného zábradlí trubkového na vnějších stranách objektů odkloněného od svislice do 15°</t>
  </si>
  <si>
    <t>108*20</t>
  </si>
  <si>
    <t>60*20</t>
  </si>
  <si>
    <t>"lokální části závěrných zdí a úložných prahů" 2</t>
  </si>
  <si>
    <t>966075311</t>
  </si>
  <si>
    <t>Demontáž ochranných štítů z plechu pod nosnou mostní konstrukcí</t>
  </si>
  <si>
    <t>985142212</t>
  </si>
  <si>
    <t>Vysekání spojovací hmoty ze spár zdiva hl přes 40 mm dl do 12 m/m2</t>
  </si>
  <si>
    <t>985223211</t>
  </si>
  <si>
    <t>Přezdívání kamenného zdiva do aktivované malty do 3 m3</t>
  </si>
  <si>
    <t>985232112</t>
  </si>
  <si>
    <t>Hloubkové spárování zdiva aktivovanou maltou spára hl do 80 mm dl do 12 m/m2</t>
  </si>
  <si>
    <t>985233121</t>
  </si>
  <si>
    <t>Úprava spár po spárování zdiva uhlazením spára dl do 12 m/m2</t>
  </si>
  <si>
    <t>985311115</t>
  </si>
  <si>
    <t>Reprofilace stěn cementovými sanačními maltami tl 50 mm</t>
  </si>
  <si>
    <t>985311912</t>
  </si>
  <si>
    <t>Příplatek při reprofilaci sanačními maltami za plochu do 10 m2 jednotlivě</t>
  </si>
  <si>
    <t>985312192</t>
  </si>
  <si>
    <t>Příplatek ke stěrce pro vyrovnání betonových ploch za plochu do 10 m2 jednotlivě</t>
  </si>
  <si>
    <t>985324912</t>
  </si>
  <si>
    <t>Příplatek k cenám ochranných nátěrů betonu za plochu do 10 m2 jednotlivě</t>
  </si>
  <si>
    <t>160*40/1000</t>
  </si>
  <si>
    <t>41,2*50/1000</t>
  </si>
  <si>
    <t>128</t>
  </si>
  <si>
    <t>47,028</t>
  </si>
  <si>
    <t>67</t>
  </si>
  <si>
    <t>134</t>
  </si>
  <si>
    <t>136</t>
  </si>
  <si>
    <t>"předpokládaná skládka do 40 km" 47,028*39</t>
  </si>
  <si>
    <t>69</t>
  </si>
  <si>
    <t>138</t>
  </si>
  <si>
    <t>140</t>
  </si>
  <si>
    <t>71</t>
  </si>
  <si>
    <t>142</t>
  </si>
  <si>
    <t>144</t>
  </si>
  <si>
    <t>"předpokládaná skládka do 40 km"8,46*39</t>
  </si>
  <si>
    <t>73</t>
  </si>
  <si>
    <t>146</t>
  </si>
  <si>
    <t>148</t>
  </si>
  <si>
    <t>75</t>
  </si>
  <si>
    <t>150</t>
  </si>
  <si>
    <t>152</t>
  </si>
  <si>
    <t>77</t>
  </si>
  <si>
    <t>154</t>
  </si>
  <si>
    <t>220260721.R</t>
  </si>
  <si>
    <t>Montáž kabelového žlabu MARS</t>
  </si>
  <si>
    <t>156</t>
  </si>
  <si>
    <t>79</t>
  </si>
  <si>
    <t>158</t>
  </si>
  <si>
    <t>160</t>
  </si>
  <si>
    <t xml:space="preserve">SO 02.2 - Kolej Most v km 64,576 </t>
  </si>
  <si>
    <t xml:space="preserve">    4 - Vodorovné konstrukce</t>
  </si>
  <si>
    <t>Vodorovné konstrukce</t>
  </si>
  <si>
    <t>451476111</t>
  </si>
  <si>
    <t>Podkladní vrstva pod ložiska z plastbetonu první vrstva tl 10 mm</t>
  </si>
  <si>
    <t>12*0,24*0,24*1</t>
  </si>
  <si>
    <t>451476112</t>
  </si>
  <si>
    <t>Podkladní vrstva pod ložiska z plastbetonu další vrstvy tl 10 mm</t>
  </si>
  <si>
    <t>0,691*3</t>
  </si>
  <si>
    <t>24*0,24*0,26*2,5</t>
  </si>
  <si>
    <t>608153500.R</t>
  </si>
  <si>
    <t>podložka ocelová pod mostnici tloušťka do 10 mm</t>
  </si>
  <si>
    <t>521281111</t>
  </si>
  <si>
    <t>Výroba pozednic železničního mostu z tvrdého dřeva</t>
  </si>
  <si>
    <t>521281211</t>
  </si>
  <si>
    <t>Montáž pozednic železničního mostu z tvrdého dřeva</t>
  </si>
  <si>
    <t>2*0,24*0,26*2,5</t>
  </si>
  <si>
    <t>"mostnice" 2*26</t>
  </si>
  <si>
    <t>43765101</t>
  </si>
  <si>
    <t>kolejnice železniční širokopatní tvaru 49 E1 (S49)</t>
  </si>
  <si>
    <t>Poznámka k položce:_x000D_
Poznámka k položce: vložka 2*4m</t>
  </si>
  <si>
    <t>2*4*49,39/1000</t>
  </si>
  <si>
    <t>"mostnice+pražce"    0,120*26</t>
  </si>
  <si>
    <t>"předpokládaná skládka do 40 km"3,076*39</t>
  </si>
  <si>
    <t>24+2</t>
  </si>
  <si>
    <t>SO 02.3 - VRN Most v km 64,576</t>
  </si>
  <si>
    <t>2020/01.3 - SO 03 Most v km 64,948</t>
  </si>
  <si>
    <t>SO 03.1 - Stavební část Most v km 64,948</t>
  </si>
  <si>
    <t>429172221.R</t>
  </si>
  <si>
    <t>Oprava poškozených lokálních částí nosné ocelové konstrukce</t>
  </si>
  <si>
    <t>Poznámka k položce:_x000D_
Poznámka k položce: Oprava poškozené pásnice</t>
  </si>
  <si>
    <t>"nosná OK - horní pásnice" 12,9</t>
  </si>
  <si>
    <t>15*15</t>
  </si>
  <si>
    <t>24*17</t>
  </si>
  <si>
    <t>60*17</t>
  </si>
  <si>
    <t>"sanace betonového povrchu opěr a úložných prahů" 150</t>
  </si>
  <si>
    <t>150*40/1000</t>
  </si>
  <si>
    <t>12,9*50/1000</t>
  </si>
  <si>
    <t>"předpokládaná skládka do 40 km"6,645*39</t>
  </si>
  <si>
    <t>"předpokládaná skládka do 40 km" 16,094*39</t>
  </si>
  <si>
    <t>16,094</t>
  </si>
  <si>
    <t>"nosná OK - horní pásnice, část spodní pásnice" 12,9</t>
  </si>
  <si>
    <t>SO 03.2 - Kolej Most v km 64,948</t>
  </si>
  <si>
    <t>Poznámka k položce:_x000D_
Poznámka k položce: podlití pozednic</t>
  </si>
  <si>
    <t>608153501.R</t>
  </si>
  <si>
    <t>podložka ocelová pod mostnici tloušťka do 30 mm</t>
  </si>
  <si>
    <t>521283221</t>
  </si>
  <si>
    <t>Demontáž pozednic včetně odstranění štěrkového podsypu</t>
  </si>
  <si>
    <t>545361211</t>
  </si>
  <si>
    <t>Výměna pražců z betonu s žebrovými podkladnicemi</t>
  </si>
  <si>
    <t>7+12</t>
  </si>
  <si>
    <t>5956140050</t>
  </si>
  <si>
    <t>Pražec betonový příčný vystrojený včetně kompletů tv. SB 8 P upevnění pružné-Skl24</t>
  </si>
  <si>
    <t>"mostnice+pražce"    0,120*26+19*0,08</t>
  </si>
  <si>
    <t>"předpokládaná skládka do 40 km"3,386*39</t>
  </si>
  <si>
    <t>24+2+19</t>
  </si>
  <si>
    <t>SO 03.3 - VRN Most v km 64,948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</si>
</sst>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8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95" t="s">
        <v>14</v>
      </c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O5" s="296"/>
      <c r="AP5" s="21"/>
      <c r="AQ5" s="21"/>
      <c r="AR5" s="19"/>
      <c r="BE5" s="292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97" t="s">
        <v>17</v>
      </c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96"/>
      <c r="W6" s="296"/>
      <c r="X6" s="296"/>
      <c r="Y6" s="296"/>
      <c r="Z6" s="296"/>
      <c r="AA6" s="296"/>
      <c r="AB6" s="296"/>
      <c r="AC6" s="296"/>
      <c r="AD6" s="296"/>
      <c r="AE6" s="296"/>
      <c r="AF6" s="296"/>
      <c r="AG6" s="296"/>
      <c r="AH6" s="296"/>
      <c r="AI6" s="296"/>
      <c r="AJ6" s="296"/>
      <c r="AK6" s="296"/>
      <c r="AL6" s="296"/>
      <c r="AM6" s="296"/>
      <c r="AN6" s="296"/>
      <c r="AO6" s="296"/>
      <c r="AP6" s="21"/>
      <c r="AQ6" s="21"/>
      <c r="AR6" s="19"/>
      <c r="BE6" s="293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93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93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93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93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93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93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93"/>
      <c r="BS13" s="16" t="s">
        <v>6</v>
      </c>
    </row>
    <row r="14" spans="1:74" ht="12.75">
      <c r="B14" s="20"/>
      <c r="C14" s="21"/>
      <c r="D14" s="21"/>
      <c r="E14" s="298" t="s">
        <v>31</v>
      </c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299"/>
      <c r="W14" s="299"/>
      <c r="X14" s="299"/>
      <c r="Y14" s="299"/>
      <c r="Z14" s="299"/>
      <c r="AA14" s="299"/>
      <c r="AB14" s="299"/>
      <c r="AC14" s="299"/>
      <c r="AD14" s="299"/>
      <c r="AE14" s="299"/>
      <c r="AF14" s="299"/>
      <c r="AG14" s="299"/>
      <c r="AH14" s="299"/>
      <c r="AI14" s="299"/>
      <c r="AJ14" s="299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93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93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293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293"/>
      <c r="BS17" s="16" t="s">
        <v>36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93"/>
      <c r="BS18" s="16" t="s">
        <v>6</v>
      </c>
    </row>
    <row r="19" spans="1:71" s="1" customFormat="1" ht="12" customHeight="1">
      <c r="B19" s="20"/>
      <c r="C19" s="21"/>
      <c r="D19" s="28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93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93"/>
      <c r="BS20" s="16" t="s">
        <v>36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93"/>
    </row>
    <row r="22" spans="1:71" s="1" customFormat="1" ht="12" customHeight="1">
      <c r="B22" s="20"/>
      <c r="C22" s="21"/>
      <c r="D22" s="28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93"/>
    </row>
    <row r="23" spans="1:71" s="1" customFormat="1" ht="16.5" customHeight="1">
      <c r="B23" s="20"/>
      <c r="C23" s="21"/>
      <c r="D23" s="21"/>
      <c r="E23" s="300" t="s">
        <v>1</v>
      </c>
      <c r="F23" s="300"/>
      <c r="G23" s="300"/>
      <c r="H23" s="300"/>
      <c r="I23" s="300"/>
      <c r="J23" s="300"/>
      <c r="K23" s="300"/>
      <c r="L23" s="300"/>
      <c r="M23" s="300"/>
      <c r="N23" s="300"/>
      <c r="O23" s="300"/>
      <c r="P23" s="300"/>
      <c r="Q23" s="300"/>
      <c r="R23" s="300"/>
      <c r="S23" s="300"/>
      <c r="T23" s="300"/>
      <c r="U23" s="300"/>
      <c r="V23" s="300"/>
      <c r="W23" s="300"/>
      <c r="X23" s="300"/>
      <c r="Y23" s="300"/>
      <c r="Z23" s="300"/>
      <c r="AA23" s="300"/>
      <c r="AB23" s="300"/>
      <c r="AC23" s="300"/>
      <c r="AD23" s="300"/>
      <c r="AE23" s="300"/>
      <c r="AF23" s="300"/>
      <c r="AG23" s="300"/>
      <c r="AH23" s="300"/>
      <c r="AI23" s="300"/>
      <c r="AJ23" s="300"/>
      <c r="AK23" s="300"/>
      <c r="AL23" s="300"/>
      <c r="AM23" s="300"/>
      <c r="AN23" s="300"/>
      <c r="AO23" s="21"/>
      <c r="AP23" s="21"/>
      <c r="AQ23" s="21"/>
      <c r="AR23" s="19"/>
      <c r="BE23" s="293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93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93"/>
    </row>
    <row r="26" spans="1:71" s="2" customFormat="1" ht="25.9" customHeight="1">
      <c r="A26" s="33"/>
      <c r="B26" s="34"/>
      <c r="C26" s="35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1">
        <f>ROUND(AG94,2)</f>
        <v>0</v>
      </c>
      <c r="AL26" s="302"/>
      <c r="AM26" s="302"/>
      <c r="AN26" s="302"/>
      <c r="AO26" s="302"/>
      <c r="AP26" s="35"/>
      <c r="AQ26" s="35"/>
      <c r="AR26" s="38"/>
      <c r="BE26" s="293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93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03" t="s">
        <v>40</v>
      </c>
      <c r="M28" s="303"/>
      <c r="N28" s="303"/>
      <c r="O28" s="303"/>
      <c r="P28" s="303"/>
      <c r="Q28" s="35"/>
      <c r="R28" s="35"/>
      <c r="S28" s="35"/>
      <c r="T28" s="35"/>
      <c r="U28" s="35"/>
      <c r="V28" s="35"/>
      <c r="W28" s="303" t="s">
        <v>41</v>
      </c>
      <c r="X28" s="303"/>
      <c r="Y28" s="303"/>
      <c r="Z28" s="303"/>
      <c r="AA28" s="303"/>
      <c r="AB28" s="303"/>
      <c r="AC28" s="303"/>
      <c r="AD28" s="303"/>
      <c r="AE28" s="303"/>
      <c r="AF28" s="35"/>
      <c r="AG28" s="35"/>
      <c r="AH28" s="35"/>
      <c r="AI28" s="35"/>
      <c r="AJ28" s="35"/>
      <c r="AK28" s="303" t="s">
        <v>42</v>
      </c>
      <c r="AL28" s="303"/>
      <c r="AM28" s="303"/>
      <c r="AN28" s="303"/>
      <c r="AO28" s="303"/>
      <c r="AP28" s="35"/>
      <c r="AQ28" s="35"/>
      <c r="AR28" s="38"/>
      <c r="BE28" s="293"/>
    </row>
    <row r="29" spans="1:71" s="3" customFormat="1" ht="14.45" customHeight="1">
      <c r="B29" s="39"/>
      <c r="C29" s="40"/>
      <c r="D29" s="28" t="s">
        <v>43</v>
      </c>
      <c r="E29" s="40"/>
      <c r="F29" s="28" t="s">
        <v>44</v>
      </c>
      <c r="G29" s="40"/>
      <c r="H29" s="40"/>
      <c r="I29" s="40"/>
      <c r="J29" s="40"/>
      <c r="K29" s="40"/>
      <c r="L29" s="287">
        <v>0.21</v>
      </c>
      <c r="M29" s="288"/>
      <c r="N29" s="288"/>
      <c r="O29" s="288"/>
      <c r="P29" s="288"/>
      <c r="Q29" s="40"/>
      <c r="R29" s="40"/>
      <c r="S29" s="40"/>
      <c r="T29" s="40"/>
      <c r="U29" s="40"/>
      <c r="V29" s="40"/>
      <c r="W29" s="289">
        <f>ROUND(AZ94, 2)</f>
        <v>0</v>
      </c>
      <c r="X29" s="288"/>
      <c r="Y29" s="288"/>
      <c r="Z29" s="288"/>
      <c r="AA29" s="288"/>
      <c r="AB29" s="288"/>
      <c r="AC29" s="288"/>
      <c r="AD29" s="288"/>
      <c r="AE29" s="288"/>
      <c r="AF29" s="40"/>
      <c r="AG29" s="40"/>
      <c r="AH29" s="40"/>
      <c r="AI29" s="40"/>
      <c r="AJ29" s="40"/>
      <c r="AK29" s="289">
        <f>ROUND(AV94, 2)</f>
        <v>0</v>
      </c>
      <c r="AL29" s="288"/>
      <c r="AM29" s="288"/>
      <c r="AN29" s="288"/>
      <c r="AO29" s="288"/>
      <c r="AP29" s="40"/>
      <c r="AQ29" s="40"/>
      <c r="AR29" s="41"/>
      <c r="BE29" s="294"/>
    </row>
    <row r="30" spans="1:71" s="3" customFormat="1" ht="14.45" customHeight="1">
      <c r="B30" s="39"/>
      <c r="C30" s="40"/>
      <c r="D30" s="40"/>
      <c r="E30" s="40"/>
      <c r="F30" s="28" t="s">
        <v>45</v>
      </c>
      <c r="G30" s="40"/>
      <c r="H30" s="40"/>
      <c r="I30" s="40"/>
      <c r="J30" s="40"/>
      <c r="K30" s="40"/>
      <c r="L30" s="287">
        <v>0.15</v>
      </c>
      <c r="M30" s="288"/>
      <c r="N30" s="288"/>
      <c r="O30" s="288"/>
      <c r="P30" s="288"/>
      <c r="Q30" s="40"/>
      <c r="R30" s="40"/>
      <c r="S30" s="40"/>
      <c r="T30" s="40"/>
      <c r="U30" s="40"/>
      <c r="V30" s="40"/>
      <c r="W30" s="289">
        <f>ROUND(BA94, 2)</f>
        <v>0</v>
      </c>
      <c r="X30" s="288"/>
      <c r="Y30" s="288"/>
      <c r="Z30" s="288"/>
      <c r="AA30" s="288"/>
      <c r="AB30" s="288"/>
      <c r="AC30" s="288"/>
      <c r="AD30" s="288"/>
      <c r="AE30" s="288"/>
      <c r="AF30" s="40"/>
      <c r="AG30" s="40"/>
      <c r="AH30" s="40"/>
      <c r="AI30" s="40"/>
      <c r="AJ30" s="40"/>
      <c r="AK30" s="289">
        <f>ROUND(AW94, 2)</f>
        <v>0</v>
      </c>
      <c r="AL30" s="288"/>
      <c r="AM30" s="288"/>
      <c r="AN30" s="288"/>
      <c r="AO30" s="288"/>
      <c r="AP30" s="40"/>
      <c r="AQ30" s="40"/>
      <c r="AR30" s="41"/>
      <c r="BE30" s="294"/>
    </row>
    <row r="31" spans="1:71" s="3" customFormat="1" ht="14.45" hidden="1" customHeight="1">
      <c r="B31" s="39"/>
      <c r="C31" s="40"/>
      <c r="D31" s="40"/>
      <c r="E31" s="40"/>
      <c r="F31" s="28" t="s">
        <v>46</v>
      </c>
      <c r="G31" s="40"/>
      <c r="H31" s="40"/>
      <c r="I31" s="40"/>
      <c r="J31" s="40"/>
      <c r="K31" s="40"/>
      <c r="L31" s="287">
        <v>0.21</v>
      </c>
      <c r="M31" s="288"/>
      <c r="N31" s="288"/>
      <c r="O31" s="288"/>
      <c r="P31" s="288"/>
      <c r="Q31" s="40"/>
      <c r="R31" s="40"/>
      <c r="S31" s="40"/>
      <c r="T31" s="40"/>
      <c r="U31" s="40"/>
      <c r="V31" s="40"/>
      <c r="W31" s="289">
        <f>ROUND(BB94, 2)</f>
        <v>0</v>
      </c>
      <c r="X31" s="288"/>
      <c r="Y31" s="288"/>
      <c r="Z31" s="288"/>
      <c r="AA31" s="288"/>
      <c r="AB31" s="288"/>
      <c r="AC31" s="288"/>
      <c r="AD31" s="288"/>
      <c r="AE31" s="288"/>
      <c r="AF31" s="40"/>
      <c r="AG31" s="40"/>
      <c r="AH31" s="40"/>
      <c r="AI31" s="40"/>
      <c r="AJ31" s="40"/>
      <c r="AK31" s="289">
        <v>0</v>
      </c>
      <c r="AL31" s="288"/>
      <c r="AM31" s="288"/>
      <c r="AN31" s="288"/>
      <c r="AO31" s="288"/>
      <c r="AP31" s="40"/>
      <c r="AQ31" s="40"/>
      <c r="AR31" s="41"/>
      <c r="BE31" s="294"/>
    </row>
    <row r="32" spans="1:71" s="3" customFormat="1" ht="14.45" hidden="1" customHeight="1">
      <c r="B32" s="39"/>
      <c r="C32" s="40"/>
      <c r="D32" s="40"/>
      <c r="E32" s="40"/>
      <c r="F32" s="28" t="s">
        <v>47</v>
      </c>
      <c r="G32" s="40"/>
      <c r="H32" s="40"/>
      <c r="I32" s="40"/>
      <c r="J32" s="40"/>
      <c r="K32" s="40"/>
      <c r="L32" s="287">
        <v>0.15</v>
      </c>
      <c r="M32" s="288"/>
      <c r="N32" s="288"/>
      <c r="O32" s="288"/>
      <c r="P32" s="288"/>
      <c r="Q32" s="40"/>
      <c r="R32" s="40"/>
      <c r="S32" s="40"/>
      <c r="T32" s="40"/>
      <c r="U32" s="40"/>
      <c r="V32" s="40"/>
      <c r="W32" s="289">
        <f>ROUND(BC94, 2)</f>
        <v>0</v>
      </c>
      <c r="X32" s="288"/>
      <c r="Y32" s="288"/>
      <c r="Z32" s="288"/>
      <c r="AA32" s="288"/>
      <c r="AB32" s="288"/>
      <c r="AC32" s="288"/>
      <c r="AD32" s="288"/>
      <c r="AE32" s="288"/>
      <c r="AF32" s="40"/>
      <c r="AG32" s="40"/>
      <c r="AH32" s="40"/>
      <c r="AI32" s="40"/>
      <c r="AJ32" s="40"/>
      <c r="AK32" s="289">
        <v>0</v>
      </c>
      <c r="AL32" s="288"/>
      <c r="AM32" s="288"/>
      <c r="AN32" s="288"/>
      <c r="AO32" s="288"/>
      <c r="AP32" s="40"/>
      <c r="AQ32" s="40"/>
      <c r="AR32" s="41"/>
      <c r="BE32" s="294"/>
    </row>
    <row r="33" spans="1:57" s="3" customFormat="1" ht="14.45" hidden="1" customHeight="1">
      <c r="B33" s="39"/>
      <c r="C33" s="40"/>
      <c r="D33" s="40"/>
      <c r="E33" s="40"/>
      <c r="F33" s="28" t="s">
        <v>48</v>
      </c>
      <c r="G33" s="40"/>
      <c r="H33" s="40"/>
      <c r="I33" s="40"/>
      <c r="J33" s="40"/>
      <c r="K33" s="40"/>
      <c r="L33" s="287">
        <v>0</v>
      </c>
      <c r="M33" s="288"/>
      <c r="N33" s="288"/>
      <c r="O33" s="288"/>
      <c r="P33" s="288"/>
      <c r="Q33" s="40"/>
      <c r="R33" s="40"/>
      <c r="S33" s="40"/>
      <c r="T33" s="40"/>
      <c r="U33" s="40"/>
      <c r="V33" s="40"/>
      <c r="W33" s="289">
        <f>ROUND(BD94, 2)</f>
        <v>0</v>
      </c>
      <c r="X33" s="288"/>
      <c r="Y33" s="288"/>
      <c r="Z33" s="288"/>
      <c r="AA33" s="288"/>
      <c r="AB33" s="288"/>
      <c r="AC33" s="288"/>
      <c r="AD33" s="288"/>
      <c r="AE33" s="288"/>
      <c r="AF33" s="40"/>
      <c r="AG33" s="40"/>
      <c r="AH33" s="40"/>
      <c r="AI33" s="40"/>
      <c r="AJ33" s="40"/>
      <c r="AK33" s="289">
        <v>0</v>
      </c>
      <c r="AL33" s="288"/>
      <c r="AM33" s="288"/>
      <c r="AN33" s="288"/>
      <c r="AO33" s="288"/>
      <c r="AP33" s="40"/>
      <c r="AQ33" s="40"/>
      <c r="AR33" s="41"/>
      <c r="BE33" s="294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93"/>
    </row>
    <row r="35" spans="1:57" s="2" customFormat="1" ht="25.9" customHeight="1">
      <c r="A35" s="33"/>
      <c r="B35" s="34"/>
      <c r="C35" s="42"/>
      <c r="D35" s="43" t="s">
        <v>49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50</v>
      </c>
      <c r="U35" s="44"/>
      <c r="V35" s="44"/>
      <c r="W35" s="44"/>
      <c r="X35" s="278" t="s">
        <v>51</v>
      </c>
      <c r="Y35" s="276"/>
      <c r="Z35" s="276"/>
      <c r="AA35" s="276"/>
      <c r="AB35" s="276"/>
      <c r="AC35" s="44"/>
      <c r="AD35" s="44"/>
      <c r="AE35" s="44"/>
      <c r="AF35" s="44"/>
      <c r="AG35" s="44"/>
      <c r="AH35" s="44"/>
      <c r="AI35" s="44"/>
      <c r="AJ35" s="44"/>
      <c r="AK35" s="275">
        <f>SUM(AK26:AK33)</f>
        <v>0</v>
      </c>
      <c r="AL35" s="276"/>
      <c r="AM35" s="276"/>
      <c r="AN35" s="276"/>
      <c r="AO35" s="27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52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53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54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55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54</v>
      </c>
      <c r="AI60" s="37"/>
      <c r="AJ60" s="37"/>
      <c r="AK60" s="37"/>
      <c r="AL60" s="37"/>
      <c r="AM60" s="51" t="s">
        <v>55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56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57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54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55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54</v>
      </c>
      <c r="AI75" s="37"/>
      <c r="AJ75" s="37"/>
      <c r="AK75" s="37"/>
      <c r="AL75" s="37"/>
      <c r="AM75" s="51" t="s">
        <v>55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58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2020/01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304" t="str">
        <f>K6</f>
        <v>Oprava mostů v úseku Týniště nad Orlicí - Potštejn</v>
      </c>
      <c r="M85" s="305"/>
      <c r="N85" s="305"/>
      <c r="O85" s="305"/>
      <c r="P85" s="305"/>
      <c r="Q85" s="305"/>
      <c r="R85" s="305"/>
      <c r="S85" s="305"/>
      <c r="T85" s="305"/>
      <c r="U85" s="305"/>
      <c r="V85" s="305"/>
      <c r="W85" s="305"/>
      <c r="X85" s="305"/>
      <c r="Y85" s="305"/>
      <c r="Z85" s="305"/>
      <c r="AA85" s="305"/>
      <c r="AB85" s="305"/>
      <c r="AC85" s="305"/>
      <c r="AD85" s="305"/>
      <c r="AE85" s="305"/>
      <c r="AF85" s="305"/>
      <c r="AG85" s="305"/>
      <c r="AH85" s="305"/>
      <c r="AI85" s="305"/>
      <c r="AJ85" s="305"/>
      <c r="AK85" s="305"/>
      <c r="AL85" s="305"/>
      <c r="AM85" s="305"/>
      <c r="AN85" s="305"/>
      <c r="AO85" s="305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84" t="str">
        <f>IF(AN8= "","",AN8)</f>
        <v>27. 1. 2020</v>
      </c>
      <c r="AN87" s="284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85" t="str">
        <f>IF(E17="","",E17)</f>
        <v>TOP CON SERVIS s.r.o.</v>
      </c>
      <c r="AN89" s="286"/>
      <c r="AO89" s="286"/>
      <c r="AP89" s="286"/>
      <c r="AQ89" s="35"/>
      <c r="AR89" s="38"/>
      <c r="AS89" s="269" t="s">
        <v>59</v>
      </c>
      <c r="AT89" s="270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37</v>
      </c>
      <c r="AJ90" s="35"/>
      <c r="AK90" s="35"/>
      <c r="AL90" s="35"/>
      <c r="AM90" s="285" t="str">
        <f>IF(E20="","",E20)</f>
        <v xml:space="preserve"> </v>
      </c>
      <c r="AN90" s="286"/>
      <c r="AO90" s="286"/>
      <c r="AP90" s="286"/>
      <c r="AQ90" s="35"/>
      <c r="AR90" s="38"/>
      <c r="AS90" s="271"/>
      <c r="AT90" s="272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3"/>
      <c r="AT91" s="274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309" t="s">
        <v>60</v>
      </c>
      <c r="D92" s="283"/>
      <c r="E92" s="283"/>
      <c r="F92" s="283"/>
      <c r="G92" s="283"/>
      <c r="H92" s="72"/>
      <c r="I92" s="307" t="s">
        <v>61</v>
      </c>
      <c r="J92" s="283"/>
      <c r="K92" s="283"/>
      <c r="L92" s="283"/>
      <c r="M92" s="283"/>
      <c r="N92" s="283"/>
      <c r="O92" s="283"/>
      <c r="P92" s="283"/>
      <c r="Q92" s="283"/>
      <c r="R92" s="283"/>
      <c r="S92" s="283"/>
      <c r="T92" s="283"/>
      <c r="U92" s="283"/>
      <c r="V92" s="283"/>
      <c r="W92" s="283"/>
      <c r="X92" s="283"/>
      <c r="Y92" s="283"/>
      <c r="Z92" s="283"/>
      <c r="AA92" s="283"/>
      <c r="AB92" s="283"/>
      <c r="AC92" s="283"/>
      <c r="AD92" s="283"/>
      <c r="AE92" s="283"/>
      <c r="AF92" s="283"/>
      <c r="AG92" s="282" t="s">
        <v>62</v>
      </c>
      <c r="AH92" s="283"/>
      <c r="AI92" s="283"/>
      <c r="AJ92" s="283"/>
      <c r="AK92" s="283"/>
      <c r="AL92" s="283"/>
      <c r="AM92" s="283"/>
      <c r="AN92" s="307" t="s">
        <v>63</v>
      </c>
      <c r="AO92" s="283"/>
      <c r="AP92" s="308"/>
      <c r="AQ92" s="73" t="s">
        <v>64</v>
      </c>
      <c r="AR92" s="38"/>
      <c r="AS92" s="74" t="s">
        <v>65</v>
      </c>
      <c r="AT92" s="75" t="s">
        <v>66</v>
      </c>
      <c r="AU92" s="75" t="s">
        <v>67</v>
      </c>
      <c r="AV92" s="75" t="s">
        <v>68</v>
      </c>
      <c r="AW92" s="75" t="s">
        <v>69</v>
      </c>
      <c r="AX92" s="75" t="s">
        <v>70</v>
      </c>
      <c r="AY92" s="75" t="s">
        <v>71</v>
      </c>
      <c r="AZ92" s="75" t="s">
        <v>72</v>
      </c>
      <c r="BA92" s="75" t="s">
        <v>73</v>
      </c>
      <c r="BB92" s="75" t="s">
        <v>74</v>
      </c>
      <c r="BC92" s="75" t="s">
        <v>75</v>
      </c>
      <c r="BD92" s="76" t="s">
        <v>76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77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91">
        <f>ROUND(AG95+AG99+AG103,2)</f>
        <v>0</v>
      </c>
      <c r="AH94" s="291"/>
      <c r="AI94" s="291"/>
      <c r="AJ94" s="291"/>
      <c r="AK94" s="291"/>
      <c r="AL94" s="291"/>
      <c r="AM94" s="291"/>
      <c r="AN94" s="268">
        <f t="shared" ref="AN94:AN106" si="0">SUM(AG94,AT94)</f>
        <v>0</v>
      </c>
      <c r="AO94" s="268"/>
      <c r="AP94" s="268"/>
      <c r="AQ94" s="84" t="s">
        <v>1</v>
      </c>
      <c r="AR94" s="85"/>
      <c r="AS94" s="86">
        <f>ROUND(AS95+AS99+AS103,2)</f>
        <v>0</v>
      </c>
      <c r="AT94" s="87">
        <f t="shared" ref="AT94:AT106" si="1">ROUND(SUM(AV94:AW94),2)</f>
        <v>0</v>
      </c>
      <c r="AU94" s="88">
        <f>ROUND(AU95+AU99+AU103,5)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ROUND(AZ95+AZ99+AZ103,2)</f>
        <v>0</v>
      </c>
      <c r="BA94" s="87">
        <f>ROUND(BA95+BA99+BA103,2)</f>
        <v>0</v>
      </c>
      <c r="BB94" s="87">
        <f>ROUND(BB95+BB99+BB103,2)</f>
        <v>0</v>
      </c>
      <c r="BC94" s="87">
        <f>ROUND(BC95+BC99+BC103,2)</f>
        <v>0</v>
      </c>
      <c r="BD94" s="89">
        <f>ROUND(BD95+BD99+BD103,2)</f>
        <v>0</v>
      </c>
      <c r="BS94" s="90" t="s">
        <v>78</v>
      </c>
      <c r="BT94" s="90" t="s">
        <v>79</v>
      </c>
      <c r="BU94" s="91" t="s">
        <v>80</v>
      </c>
      <c r="BV94" s="90" t="s">
        <v>81</v>
      </c>
      <c r="BW94" s="90" t="s">
        <v>5</v>
      </c>
      <c r="BX94" s="90" t="s">
        <v>82</v>
      </c>
      <c r="CL94" s="90" t="s">
        <v>1</v>
      </c>
    </row>
    <row r="95" spans="1:91" s="7" customFormat="1" ht="24.75" customHeight="1">
      <c r="B95" s="92"/>
      <c r="C95" s="93"/>
      <c r="D95" s="310" t="s">
        <v>83</v>
      </c>
      <c r="E95" s="310"/>
      <c r="F95" s="310"/>
      <c r="G95" s="310"/>
      <c r="H95" s="310"/>
      <c r="I95" s="94"/>
      <c r="J95" s="310" t="s">
        <v>84</v>
      </c>
      <c r="K95" s="310"/>
      <c r="L95" s="310"/>
      <c r="M95" s="310"/>
      <c r="N95" s="310"/>
      <c r="O95" s="310"/>
      <c r="P95" s="310"/>
      <c r="Q95" s="310"/>
      <c r="R95" s="310"/>
      <c r="S95" s="310"/>
      <c r="T95" s="310"/>
      <c r="U95" s="310"/>
      <c r="V95" s="310"/>
      <c r="W95" s="310"/>
      <c r="X95" s="310"/>
      <c r="Y95" s="310"/>
      <c r="Z95" s="310"/>
      <c r="AA95" s="310"/>
      <c r="AB95" s="310"/>
      <c r="AC95" s="310"/>
      <c r="AD95" s="310"/>
      <c r="AE95" s="310"/>
      <c r="AF95" s="310"/>
      <c r="AG95" s="280">
        <f>ROUND(SUM(AG96:AG98),2)</f>
        <v>0</v>
      </c>
      <c r="AH95" s="281"/>
      <c r="AI95" s="281"/>
      <c r="AJ95" s="281"/>
      <c r="AK95" s="281"/>
      <c r="AL95" s="281"/>
      <c r="AM95" s="281"/>
      <c r="AN95" s="306">
        <f t="shared" si="0"/>
        <v>0</v>
      </c>
      <c r="AO95" s="281"/>
      <c r="AP95" s="281"/>
      <c r="AQ95" s="95" t="s">
        <v>85</v>
      </c>
      <c r="AR95" s="96"/>
      <c r="AS95" s="97">
        <f>ROUND(SUM(AS96:AS98),2)</f>
        <v>0</v>
      </c>
      <c r="AT95" s="98">
        <f t="shared" si="1"/>
        <v>0</v>
      </c>
      <c r="AU95" s="99">
        <f>ROUND(SUM(AU96:AU98),5)</f>
        <v>0</v>
      </c>
      <c r="AV95" s="98">
        <f>ROUND(AZ95*L29,2)</f>
        <v>0</v>
      </c>
      <c r="AW95" s="98">
        <f>ROUND(BA95*L30,2)</f>
        <v>0</v>
      </c>
      <c r="AX95" s="98">
        <f>ROUND(BB95*L29,2)</f>
        <v>0</v>
      </c>
      <c r="AY95" s="98">
        <f>ROUND(BC95*L30,2)</f>
        <v>0</v>
      </c>
      <c r="AZ95" s="98">
        <f>ROUND(SUM(AZ96:AZ98),2)</f>
        <v>0</v>
      </c>
      <c r="BA95" s="98">
        <f>ROUND(SUM(BA96:BA98),2)</f>
        <v>0</v>
      </c>
      <c r="BB95" s="98">
        <f>ROUND(SUM(BB96:BB98),2)</f>
        <v>0</v>
      </c>
      <c r="BC95" s="98">
        <f>ROUND(SUM(BC96:BC98),2)</f>
        <v>0</v>
      </c>
      <c r="BD95" s="100">
        <f>ROUND(SUM(BD96:BD98),2)</f>
        <v>0</v>
      </c>
      <c r="BS95" s="101" t="s">
        <v>78</v>
      </c>
      <c r="BT95" s="101" t="s">
        <v>86</v>
      </c>
      <c r="BU95" s="101" t="s">
        <v>80</v>
      </c>
      <c r="BV95" s="101" t="s">
        <v>81</v>
      </c>
      <c r="BW95" s="101" t="s">
        <v>87</v>
      </c>
      <c r="BX95" s="101" t="s">
        <v>5</v>
      </c>
      <c r="CL95" s="101" t="s">
        <v>1</v>
      </c>
      <c r="CM95" s="101" t="s">
        <v>88</v>
      </c>
    </row>
    <row r="96" spans="1:91" s="4" customFormat="1" ht="16.5" customHeight="1">
      <c r="A96" s="102" t="s">
        <v>89</v>
      </c>
      <c r="B96" s="57"/>
      <c r="C96" s="103"/>
      <c r="D96" s="103"/>
      <c r="E96" s="290" t="s">
        <v>90</v>
      </c>
      <c r="F96" s="290"/>
      <c r="G96" s="290"/>
      <c r="H96" s="290"/>
      <c r="I96" s="290"/>
      <c r="J96" s="103"/>
      <c r="K96" s="290" t="s">
        <v>91</v>
      </c>
      <c r="L96" s="290"/>
      <c r="M96" s="290"/>
      <c r="N96" s="290"/>
      <c r="O96" s="290"/>
      <c r="P96" s="290"/>
      <c r="Q96" s="290"/>
      <c r="R96" s="290"/>
      <c r="S96" s="290"/>
      <c r="T96" s="290"/>
      <c r="U96" s="290"/>
      <c r="V96" s="290"/>
      <c r="W96" s="290"/>
      <c r="X96" s="290"/>
      <c r="Y96" s="290"/>
      <c r="Z96" s="290"/>
      <c r="AA96" s="290"/>
      <c r="AB96" s="290"/>
      <c r="AC96" s="290"/>
      <c r="AD96" s="290"/>
      <c r="AE96" s="290"/>
      <c r="AF96" s="290"/>
      <c r="AG96" s="266">
        <f>'SO 01.1 - Stavební část M...'!J32</f>
        <v>0</v>
      </c>
      <c r="AH96" s="267"/>
      <c r="AI96" s="267"/>
      <c r="AJ96" s="267"/>
      <c r="AK96" s="267"/>
      <c r="AL96" s="267"/>
      <c r="AM96" s="267"/>
      <c r="AN96" s="266">
        <f t="shared" si="0"/>
        <v>0</v>
      </c>
      <c r="AO96" s="267"/>
      <c r="AP96" s="267"/>
      <c r="AQ96" s="104" t="s">
        <v>92</v>
      </c>
      <c r="AR96" s="59"/>
      <c r="AS96" s="105">
        <v>0</v>
      </c>
      <c r="AT96" s="106">
        <f t="shared" si="1"/>
        <v>0</v>
      </c>
      <c r="AU96" s="107">
        <f>'SO 01.1 - Stavební část M...'!P132</f>
        <v>0</v>
      </c>
      <c r="AV96" s="106">
        <f>'SO 01.1 - Stavební část M...'!J35</f>
        <v>0</v>
      </c>
      <c r="AW96" s="106">
        <f>'SO 01.1 - Stavební část M...'!J36</f>
        <v>0</v>
      </c>
      <c r="AX96" s="106">
        <f>'SO 01.1 - Stavební část M...'!J37</f>
        <v>0</v>
      </c>
      <c r="AY96" s="106">
        <f>'SO 01.1 - Stavební část M...'!J38</f>
        <v>0</v>
      </c>
      <c r="AZ96" s="106">
        <f>'SO 01.1 - Stavební část M...'!F35</f>
        <v>0</v>
      </c>
      <c r="BA96" s="106">
        <f>'SO 01.1 - Stavební část M...'!F36</f>
        <v>0</v>
      </c>
      <c r="BB96" s="106">
        <f>'SO 01.1 - Stavební část M...'!F37</f>
        <v>0</v>
      </c>
      <c r="BC96" s="106">
        <f>'SO 01.1 - Stavební část M...'!F38</f>
        <v>0</v>
      </c>
      <c r="BD96" s="108">
        <f>'SO 01.1 - Stavební část M...'!F39</f>
        <v>0</v>
      </c>
      <c r="BT96" s="109" t="s">
        <v>88</v>
      </c>
      <c r="BV96" s="109" t="s">
        <v>81</v>
      </c>
      <c r="BW96" s="109" t="s">
        <v>93</v>
      </c>
      <c r="BX96" s="109" t="s">
        <v>87</v>
      </c>
      <c r="CL96" s="109" t="s">
        <v>1</v>
      </c>
    </row>
    <row r="97" spans="1:91" s="4" customFormat="1" ht="16.5" customHeight="1">
      <c r="A97" s="102" t="s">
        <v>89</v>
      </c>
      <c r="B97" s="57"/>
      <c r="C97" s="103"/>
      <c r="D97" s="103"/>
      <c r="E97" s="290" t="s">
        <v>94</v>
      </c>
      <c r="F97" s="290"/>
      <c r="G97" s="290"/>
      <c r="H97" s="290"/>
      <c r="I97" s="290"/>
      <c r="J97" s="103"/>
      <c r="K97" s="290" t="s">
        <v>95</v>
      </c>
      <c r="L97" s="290"/>
      <c r="M97" s="290"/>
      <c r="N97" s="290"/>
      <c r="O97" s="290"/>
      <c r="P97" s="290"/>
      <c r="Q97" s="290"/>
      <c r="R97" s="290"/>
      <c r="S97" s="290"/>
      <c r="T97" s="290"/>
      <c r="U97" s="290"/>
      <c r="V97" s="290"/>
      <c r="W97" s="290"/>
      <c r="X97" s="290"/>
      <c r="Y97" s="290"/>
      <c r="Z97" s="290"/>
      <c r="AA97" s="290"/>
      <c r="AB97" s="290"/>
      <c r="AC97" s="290"/>
      <c r="AD97" s="290"/>
      <c r="AE97" s="290"/>
      <c r="AF97" s="290"/>
      <c r="AG97" s="266">
        <f>'SO 01.2 - Kolej most v km...'!J32</f>
        <v>0</v>
      </c>
      <c r="AH97" s="267"/>
      <c r="AI97" s="267"/>
      <c r="AJ97" s="267"/>
      <c r="AK97" s="267"/>
      <c r="AL97" s="267"/>
      <c r="AM97" s="267"/>
      <c r="AN97" s="266">
        <f t="shared" si="0"/>
        <v>0</v>
      </c>
      <c r="AO97" s="267"/>
      <c r="AP97" s="267"/>
      <c r="AQ97" s="104" t="s">
        <v>92</v>
      </c>
      <c r="AR97" s="59"/>
      <c r="AS97" s="105">
        <v>0</v>
      </c>
      <c r="AT97" s="106">
        <f t="shared" si="1"/>
        <v>0</v>
      </c>
      <c r="AU97" s="107">
        <f>'SO 01.2 - Kolej most v km...'!P127</f>
        <v>0</v>
      </c>
      <c r="AV97" s="106">
        <f>'SO 01.2 - Kolej most v km...'!J35</f>
        <v>0</v>
      </c>
      <c r="AW97" s="106">
        <f>'SO 01.2 - Kolej most v km...'!J36</f>
        <v>0</v>
      </c>
      <c r="AX97" s="106">
        <f>'SO 01.2 - Kolej most v km...'!J37</f>
        <v>0</v>
      </c>
      <c r="AY97" s="106">
        <f>'SO 01.2 - Kolej most v km...'!J38</f>
        <v>0</v>
      </c>
      <c r="AZ97" s="106">
        <f>'SO 01.2 - Kolej most v km...'!F35</f>
        <v>0</v>
      </c>
      <c r="BA97" s="106">
        <f>'SO 01.2 - Kolej most v km...'!F36</f>
        <v>0</v>
      </c>
      <c r="BB97" s="106">
        <f>'SO 01.2 - Kolej most v km...'!F37</f>
        <v>0</v>
      </c>
      <c r="BC97" s="106">
        <f>'SO 01.2 - Kolej most v km...'!F38</f>
        <v>0</v>
      </c>
      <c r="BD97" s="108">
        <f>'SO 01.2 - Kolej most v km...'!F39</f>
        <v>0</v>
      </c>
      <c r="BT97" s="109" t="s">
        <v>88</v>
      </c>
      <c r="BV97" s="109" t="s">
        <v>81</v>
      </c>
      <c r="BW97" s="109" t="s">
        <v>96</v>
      </c>
      <c r="BX97" s="109" t="s">
        <v>87</v>
      </c>
      <c r="CL97" s="109" t="s">
        <v>1</v>
      </c>
    </row>
    <row r="98" spans="1:91" s="4" customFormat="1" ht="16.5" customHeight="1">
      <c r="A98" s="102" t="s">
        <v>89</v>
      </c>
      <c r="B98" s="57"/>
      <c r="C98" s="103"/>
      <c r="D98" s="103"/>
      <c r="E98" s="290" t="s">
        <v>97</v>
      </c>
      <c r="F98" s="290"/>
      <c r="G98" s="290"/>
      <c r="H98" s="290"/>
      <c r="I98" s="290"/>
      <c r="J98" s="103"/>
      <c r="K98" s="290" t="s">
        <v>98</v>
      </c>
      <c r="L98" s="290"/>
      <c r="M98" s="290"/>
      <c r="N98" s="290"/>
      <c r="O98" s="290"/>
      <c r="P98" s="290"/>
      <c r="Q98" s="290"/>
      <c r="R98" s="290"/>
      <c r="S98" s="290"/>
      <c r="T98" s="290"/>
      <c r="U98" s="290"/>
      <c r="V98" s="290"/>
      <c r="W98" s="290"/>
      <c r="X98" s="290"/>
      <c r="Y98" s="290"/>
      <c r="Z98" s="290"/>
      <c r="AA98" s="290"/>
      <c r="AB98" s="290"/>
      <c r="AC98" s="290"/>
      <c r="AD98" s="290"/>
      <c r="AE98" s="290"/>
      <c r="AF98" s="290"/>
      <c r="AG98" s="266">
        <f>'SO 01.3 - VRN Most v km 5...'!J32</f>
        <v>0</v>
      </c>
      <c r="AH98" s="267"/>
      <c r="AI98" s="267"/>
      <c r="AJ98" s="267"/>
      <c r="AK98" s="267"/>
      <c r="AL98" s="267"/>
      <c r="AM98" s="267"/>
      <c r="AN98" s="266">
        <f t="shared" si="0"/>
        <v>0</v>
      </c>
      <c r="AO98" s="267"/>
      <c r="AP98" s="267"/>
      <c r="AQ98" s="104" t="s">
        <v>92</v>
      </c>
      <c r="AR98" s="59"/>
      <c r="AS98" s="105">
        <v>0</v>
      </c>
      <c r="AT98" s="106">
        <f t="shared" si="1"/>
        <v>0</v>
      </c>
      <c r="AU98" s="107">
        <f>'SO 01.3 - VRN Most v km 5...'!P126</f>
        <v>0</v>
      </c>
      <c r="AV98" s="106">
        <f>'SO 01.3 - VRN Most v km 5...'!J35</f>
        <v>0</v>
      </c>
      <c r="AW98" s="106">
        <f>'SO 01.3 - VRN Most v km 5...'!J36</f>
        <v>0</v>
      </c>
      <c r="AX98" s="106">
        <f>'SO 01.3 - VRN Most v km 5...'!J37</f>
        <v>0</v>
      </c>
      <c r="AY98" s="106">
        <f>'SO 01.3 - VRN Most v km 5...'!J38</f>
        <v>0</v>
      </c>
      <c r="AZ98" s="106">
        <f>'SO 01.3 - VRN Most v km 5...'!F35</f>
        <v>0</v>
      </c>
      <c r="BA98" s="106">
        <f>'SO 01.3 - VRN Most v km 5...'!F36</f>
        <v>0</v>
      </c>
      <c r="BB98" s="106">
        <f>'SO 01.3 - VRN Most v km 5...'!F37</f>
        <v>0</v>
      </c>
      <c r="BC98" s="106">
        <f>'SO 01.3 - VRN Most v km 5...'!F38</f>
        <v>0</v>
      </c>
      <c r="BD98" s="108">
        <f>'SO 01.3 - VRN Most v km 5...'!F39</f>
        <v>0</v>
      </c>
      <c r="BT98" s="109" t="s">
        <v>88</v>
      </c>
      <c r="BV98" s="109" t="s">
        <v>81</v>
      </c>
      <c r="BW98" s="109" t="s">
        <v>99</v>
      </c>
      <c r="BX98" s="109" t="s">
        <v>87</v>
      </c>
      <c r="CL98" s="109" t="s">
        <v>1</v>
      </c>
    </row>
    <row r="99" spans="1:91" s="7" customFormat="1" ht="24.75" customHeight="1">
      <c r="B99" s="92"/>
      <c r="C99" s="93"/>
      <c r="D99" s="310" t="s">
        <v>100</v>
      </c>
      <c r="E99" s="310"/>
      <c r="F99" s="310"/>
      <c r="G99" s="310"/>
      <c r="H99" s="310"/>
      <c r="I99" s="94"/>
      <c r="J99" s="310" t="s">
        <v>101</v>
      </c>
      <c r="K99" s="310"/>
      <c r="L99" s="310"/>
      <c r="M99" s="310"/>
      <c r="N99" s="310"/>
      <c r="O99" s="310"/>
      <c r="P99" s="310"/>
      <c r="Q99" s="310"/>
      <c r="R99" s="310"/>
      <c r="S99" s="310"/>
      <c r="T99" s="310"/>
      <c r="U99" s="310"/>
      <c r="V99" s="310"/>
      <c r="W99" s="310"/>
      <c r="X99" s="310"/>
      <c r="Y99" s="310"/>
      <c r="Z99" s="310"/>
      <c r="AA99" s="310"/>
      <c r="AB99" s="310"/>
      <c r="AC99" s="310"/>
      <c r="AD99" s="310"/>
      <c r="AE99" s="310"/>
      <c r="AF99" s="310"/>
      <c r="AG99" s="280">
        <f>ROUND(SUM(AG100:AG102),2)</f>
        <v>0</v>
      </c>
      <c r="AH99" s="281"/>
      <c r="AI99" s="281"/>
      <c r="AJ99" s="281"/>
      <c r="AK99" s="281"/>
      <c r="AL99" s="281"/>
      <c r="AM99" s="281"/>
      <c r="AN99" s="306">
        <f t="shared" si="0"/>
        <v>0</v>
      </c>
      <c r="AO99" s="281"/>
      <c r="AP99" s="281"/>
      <c r="AQ99" s="95" t="s">
        <v>85</v>
      </c>
      <c r="AR99" s="96"/>
      <c r="AS99" s="97">
        <f>ROUND(SUM(AS100:AS102),2)</f>
        <v>0</v>
      </c>
      <c r="AT99" s="98">
        <f t="shared" si="1"/>
        <v>0</v>
      </c>
      <c r="AU99" s="99">
        <f>ROUND(SUM(AU100:AU102),5)</f>
        <v>0</v>
      </c>
      <c r="AV99" s="98">
        <f>ROUND(AZ99*L29,2)</f>
        <v>0</v>
      </c>
      <c r="AW99" s="98">
        <f>ROUND(BA99*L30,2)</f>
        <v>0</v>
      </c>
      <c r="AX99" s="98">
        <f>ROUND(BB99*L29,2)</f>
        <v>0</v>
      </c>
      <c r="AY99" s="98">
        <f>ROUND(BC99*L30,2)</f>
        <v>0</v>
      </c>
      <c r="AZ99" s="98">
        <f>ROUND(SUM(AZ100:AZ102),2)</f>
        <v>0</v>
      </c>
      <c r="BA99" s="98">
        <f>ROUND(SUM(BA100:BA102),2)</f>
        <v>0</v>
      </c>
      <c r="BB99" s="98">
        <f>ROUND(SUM(BB100:BB102),2)</f>
        <v>0</v>
      </c>
      <c r="BC99" s="98">
        <f>ROUND(SUM(BC100:BC102),2)</f>
        <v>0</v>
      </c>
      <c r="BD99" s="100">
        <f>ROUND(SUM(BD100:BD102),2)</f>
        <v>0</v>
      </c>
      <c r="BS99" s="101" t="s">
        <v>78</v>
      </c>
      <c r="BT99" s="101" t="s">
        <v>86</v>
      </c>
      <c r="BU99" s="101" t="s">
        <v>80</v>
      </c>
      <c r="BV99" s="101" t="s">
        <v>81</v>
      </c>
      <c r="BW99" s="101" t="s">
        <v>102</v>
      </c>
      <c r="BX99" s="101" t="s">
        <v>5</v>
      </c>
      <c r="CL99" s="101" t="s">
        <v>1</v>
      </c>
      <c r="CM99" s="101" t="s">
        <v>88</v>
      </c>
    </row>
    <row r="100" spans="1:91" s="4" customFormat="1" ht="16.5" customHeight="1">
      <c r="A100" s="102" t="s">
        <v>89</v>
      </c>
      <c r="B100" s="57"/>
      <c r="C100" s="103"/>
      <c r="D100" s="103"/>
      <c r="E100" s="290" t="s">
        <v>103</v>
      </c>
      <c r="F100" s="290"/>
      <c r="G100" s="290"/>
      <c r="H100" s="290"/>
      <c r="I100" s="290"/>
      <c r="J100" s="103"/>
      <c r="K100" s="290" t="s">
        <v>104</v>
      </c>
      <c r="L100" s="290"/>
      <c r="M100" s="290"/>
      <c r="N100" s="290"/>
      <c r="O100" s="290"/>
      <c r="P100" s="290"/>
      <c r="Q100" s="290"/>
      <c r="R100" s="290"/>
      <c r="S100" s="290"/>
      <c r="T100" s="290"/>
      <c r="U100" s="290"/>
      <c r="V100" s="290"/>
      <c r="W100" s="290"/>
      <c r="X100" s="290"/>
      <c r="Y100" s="290"/>
      <c r="Z100" s="290"/>
      <c r="AA100" s="290"/>
      <c r="AB100" s="290"/>
      <c r="AC100" s="290"/>
      <c r="AD100" s="290"/>
      <c r="AE100" s="290"/>
      <c r="AF100" s="290"/>
      <c r="AG100" s="266">
        <f>'SO 02.1 - Stavební část M...'!J32</f>
        <v>0</v>
      </c>
      <c r="AH100" s="267"/>
      <c r="AI100" s="267"/>
      <c r="AJ100" s="267"/>
      <c r="AK100" s="267"/>
      <c r="AL100" s="267"/>
      <c r="AM100" s="267"/>
      <c r="AN100" s="266">
        <f t="shared" si="0"/>
        <v>0</v>
      </c>
      <c r="AO100" s="267"/>
      <c r="AP100" s="267"/>
      <c r="AQ100" s="104" t="s">
        <v>92</v>
      </c>
      <c r="AR100" s="59"/>
      <c r="AS100" s="105">
        <v>0</v>
      </c>
      <c r="AT100" s="106">
        <f t="shared" si="1"/>
        <v>0</v>
      </c>
      <c r="AU100" s="107">
        <f>'SO 02.1 - Stavební část M...'!P132</f>
        <v>0</v>
      </c>
      <c r="AV100" s="106">
        <f>'SO 02.1 - Stavební část M...'!J35</f>
        <v>0</v>
      </c>
      <c r="AW100" s="106">
        <f>'SO 02.1 - Stavební část M...'!J36</f>
        <v>0</v>
      </c>
      <c r="AX100" s="106">
        <f>'SO 02.1 - Stavební část M...'!J37</f>
        <v>0</v>
      </c>
      <c r="AY100" s="106">
        <f>'SO 02.1 - Stavební část M...'!J38</f>
        <v>0</v>
      </c>
      <c r="AZ100" s="106">
        <f>'SO 02.1 - Stavební část M...'!F35</f>
        <v>0</v>
      </c>
      <c r="BA100" s="106">
        <f>'SO 02.1 - Stavební část M...'!F36</f>
        <v>0</v>
      </c>
      <c r="BB100" s="106">
        <f>'SO 02.1 - Stavební část M...'!F37</f>
        <v>0</v>
      </c>
      <c r="BC100" s="106">
        <f>'SO 02.1 - Stavební část M...'!F38</f>
        <v>0</v>
      </c>
      <c r="BD100" s="108">
        <f>'SO 02.1 - Stavební část M...'!F39</f>
        <v>0</v>
      </c>
      <c r="BT100" s="109" t="s">
        <v>88</v>
      </c>
      <c r="BV100" s="109" t="s">
        <v>81</v>
      </c>
      <c r="BW100" s="109" t="s">
        <v>105</v>
      </c>
      <c r="BX100" s="109" t="s">
        <v>102</v>
      </c>
      <c r="CL100" s="109" t="s">
        <v>1</v>
      </c>
    </row>
    <row r="101" spans="1:91" s="4" customFormat="1" ht="16.5" customHeight="1">
      <c r="A101" s="102" t="s">
        <v>89</v>
      </c>
      <c r="B101" s="57"/>
      <c r="C101" s="103"/>
      <c r="D101" s="103"/>
      <c r="E101" s="290" t="s">
        <v>106</v>
      </c>
      <c r="F101" s="290"/>
      <c r="G101" s="290"/>
      <c r="H101" s="290"/>
      <c r="I101" s="290"/>
      <c r="J101" s="103"/>
      <c r="K101" s="290" t="s">
        <v>107</v>
      </c>
      <c r="L101" s="290"/>
      <c r="M101" s="290"/>
      <c r="N101" s="290"/>
      <c r="O101" s="290"/>
      <c r="P101" s="290"/>
      <c r="Q101" s="290"/>
      <c r="R101" s="290"/>
      <c r="S101" s="290"/>
      <c r="T101" s="290"/>
      <c r="U101" s="290"/>
      <c r="V101" s="290"/>
      <c r="W101" s="290"/>
      <c r="X101" s="290"/>
      <c r="Y101" s="290"/>
      <c r="Z101" s="290"/>
      <c r="AA101" s="290"/>
      <c r="AB101" s="290"/>
      <c r="AC101" s="290"/>
      <c r="AD101" s="290"/>
      <c r="AE101" s="290"/>
      <c r="AF101" s="290"/>
      <c r="AG101" s="266">
        <f>'SO 02.2 - Kolej Most v km...'!J32</f>
        <v>0</v>
      </c>
      <c r="AH101" s="267"/>
      <c r="AI101" s="267"/>
      <c r="AJ101" s="267"/>
      <c r="AK101" s="267"/>
      <c r="AL101" s="267"/>
      <c r="AM101" s="267"/>
      <c r="AN101" s="266">
        <f t="shared" si="0"/>
        <v>0</v>
      </c>
      <c r="AO101" s="267"/>
      <c r="AP101" s="267"/>
      <c r="AQ101" s="104" t="s">
        <v>92</v>
      </c>
      <c r="AR101" s="59"/>
      <c r="AS101" s="105">
        <v>0</v>
      </c>
      <c r="AT101" s="106">
        <f t="shared" si="1"/>
        <v>0</v>
      </c>
      <c r="AU101" s="107">
        <f>'SO 02.2 - Kolej Most v km...'!P128</f>
        <v>0</v>
      </c>
      <c r="AV101" s="106">
        <f>'SO 02.2 - Kolej Most v km...'!J35</f>
        <v>0</v>
      </c>
      <c r="AW101" s="106">
        <f>'SO 02.2 - Kolej Most v km...'!J36</f>
        <v>0</v>
      </c>
      <c r="AX101" s="106">
        <f>'SO 02.2 - Kolej Most v km...'!J37</f>
        <v>0</v>
      </c>
      <c r="AY101" s="106">
        <f>'SO 02.2 - Kolej Most v km...'!J38</f>
        <v>0</v>
      </c>
      <c r="AZ101" s="106">
        <f>'SO 02.2 - Kolej Most v km...'!F35</f>
        <v>0</v>
      </c>
      <c r="BA101" s="106">
        <f>'SO 02.2 - Kolej Most v km...'!F36</f>
        <v>0</v>
      </c>
      <c r="BB101" s="106">
        <f>'SO 02.2 - Kolej Most v km...'!F37</f>
        <v>0</v>
      </c>
      <c r="BC101" s="106">
        <f>'SO 02.2 - Kolej Most v km...'!F38</f>
        <v>0</v>
      </c>
      <c r="BD101" s="108">
        <f>'SO 02.2 - Kolej Most v km...'!F39</f>
        <v>0</v>
      </c>
      <c r="BT101" s="109" t="s">
        <v>88</v>
      </c>
      <c r="BV101" s="109" t="s">
        <v>81</v>
      </c>
      <c r="BW101" s="109" t="s">
        <v>108</v>
      </c>
      <c r="BX101" s="109" t="s">
        <v>102</v>
      </c>
      <c r="CL101" s="109" t="s">
        <v>1</v>
      </c>
    </row>
    <row r="102" spans="1:91" s="4" customFormat="1" ht="16.5" customHeight="1">
      <c r="A102" s="102" t="s">
        <v>89</v>
      </c>
      <c r="B102" s="57"/>
      <c r="C102" s="103"/>
      <c r="D102" s="103"/>
      <c r="E102" s="290" t="s">
        <v>109</v>
      </c>
      <c r="F102" s="290"/>
      <c r="G102" s="290"/>
      <c r="H102" s="290"/>
      <c r="I102" s="290"/>
      <c r="J102" s="103"/>
      <c r="K102" s="290" t="s">
        <v>110</v>
      </c>
      <c r="L102" s="290"/>
      <c r="M102" s="290"/>
      <c r="N102" s="290"/>
      <c r="O102" s="290"/>
      <c r="P102" s="290"/>
      <c r="Q102" s="290"/>
      <c r="R102" s="290"/>
      <c r="S102" s="290"/>
      <c r="T102" s="290"/>
      <c r="U102" s="290"/>
      <c r="V102" s="290"/>
      <c r="W102" s="290"/>
      <c r="X102" s="290"/>
      <c r="Y102" s="290"/>
      <c r="Z102" s="290"/>
      <c r="AA102" s="290"/>
      <c r="AB102" s="290"/>
      <c r="AC102" s="290"/>
      <c r="AD102" s="290"/>
      <c r="AE102" s="290"/>
      <c r="AF102" s="290"/>
      <c r="AG102" s="266">
        <f>'SO 02.3 - VRN Most v km 6...'!J32</f>
        <v>0</v>
      </c>
      <c r="AH102" s="267"/>
      <c r="AI102" s="267"/>
      <c r="AJ102" s="267"/>
      <c r="AK102" s="267"/>
      <c r="AL102" s="267"/>
      <c r="AM102" s="267"/>
      <c r="AN102" s="266">
        <f t="shared" si="0"/>
        <v>0</v>
      </c>
      <c r="AO102" s="267"/>
      <c r="AP102" s="267"/>
      <c r="AQ102" s="104" t="s">
        <v>92</v>
      </c>
      <c r="AR102" s="59"/>
      <c r="AS102" s="105">
        <v>0</v>
      </c>
      <c r="AT102" s="106">
        <f t="shared" si="1"/>
        <v>0</v>
      </c>
      <c r="AU102" s="107">
        <f>'SO 02.3 - VRN Most v km 6...'!P126</f>
        <v>0</v>
      </c>
      <c r="AV102" s="106">
        <f>'SO 02.3 - VRN Most v km 6...'!J35</f>
        <v>0</v>
      </c>
      <c r="AW102" s="106">
        <f>'SO 02.3 - VRN Most v km 6...'!J36</f>
        <v>0</v>
      </c>
      <c r="AX102" s="106">
        <f>'SO 02.3 - VRN Most v km 6...'!J37</f>
        <v>0</v>
      </c>
      <c r="AY102" s="106">
        <f>'SO 02.3 - VRN Most v km 6...'!J38</f>
        <v>0</v>
      </c>
      <c r="AZ102" s="106">
        <f>'SO 02.3 - VRN Most v km 6...'!F35</f>
        <v>0</v>
      </c>
      <c r="BA102" s="106">
        <f>'SO 02.3 - VRN Most v km 6...'!F36</f>
        <v>0</v>
      </c>
      <c r="BB102" s="106">
        <f>'SO 02.3 - VRN Most v km 6...'!F37</f>
        <v>0</v>
      </c>
      <c r="BC102" s="106">
        <f>'SO 02.3 - VRN Most v km 6...'!F38</f>
        <v>0</v>
      </c>
      <c r="BD102" s="108">
        <f>'SO 02.3 - VRN Most v km 6...'!F39</f>
        <v>0</v>
      </c>
      <c r="BT102" s="109" t="s">
        <v>88</v>
      </c>
      <c r="BV102" s="109" t="s">
        <v>81</v>
      </c>
      <c r="BW102" s="109" t="s">
        <v>111</v>
      </c>
      <c r="BX102" s="109" t="s">
        <v>102</v>
      </c>
      <c r="CL102" s="109" t="s">
        <v>1</v>
      </c>
    </row>
    <row r="103" spans="1:91" s="7" customFormat="1" ht="24.75" customHeight="1">
      <c r="B103" s="92"/>
      <c r="C103" s="93"/>
      <c r="D103" s="310" t="s">
        <v>112</v>
      </c>
      <c r="E103" s="310"/>
      <c r="F103" s="310"/>
      <c r="G103" s="310"/>
      <c r="H103" s="310"/>
      <c r="I103" s="94"/>
      <c r="J103" s="310" t="s">
        <v>113</v>
      </c>
      <c r="K103" s="310"/>
      <c r="L103" s="310"/>
      <c r="M103" s="310"/>
      <c r="N103" s="310"/>
      <c r="O103" s="310"/>
      <c r="P103" s="310"/>
      <c r="Q103" s="310"/>
      <c r="R103" s="310"/>
      <c r="S103" s="310"/>
      <c r="T103" s="310"/>
      <c r="U103" s="310"/>
      <c r="V103" s="310"/>
      <c r="W103" s="310"/>
      <c r="X103" s="310"/>
      <c r="Y103" s="310"/>
      <c r="Z103" s="310"/>
      <c r="AA103" s="310"/>
      <c r="AB103" s="310"/>
      <c r="AC103" s="310"/>
      <c r="AD103" s="310"/>
      <c r="AE103" s="310"/>
      <c r="AF103" s="310"/>
      <c r="AG103" s="280">
        <f>ROUND(SUM(AG104:AG106),2)</f>
        <v>0</v>
      </c>
      <c r="AH103" s="281"/>
      <c r="AI103" s="281"/>
      <c r="AJ103" s="281"/>
      <c r="AK103" s="281"/>
      <c r="AL103" s="281"/>
      <c r="AM103" s="281"/>
      <c r="AN103" s="306">
        <f t="shared" si="0"/>
        <v>0</v>
      </c>
      <c r="AO103" s="281"/>
      <c r="AP103" s="281"/>
      <c r="AQ103" s="95" t="s">
        <v>85</v>
      </c>
      <c r="AR103" s="96"/>
      <c r="AS103" s="97">
        <f>ROUND(SUM(AS104:AS106),2)</f>
        <v>0</v>
      </c>
      <c r="AT103" s="98">
        <f t="shared" si="1"/>
        <v>0</v>
      </c>
      <c r="AU103" s="99">
        <f>ROUND(SUM(AU104:AU106),5)</f>
        <v>0</v>
      </c>
      <c r="AV103" s="98">
        <f>ROUND(AZ103*L29,2)</f>
        <v>0</v>
      </c>
      <c r="AW103" s="98">
        <f>ROUND(BA103*L30,2)</f>
        <v>0</v>
      </c>
      <c r="AX103" s="98">
        <f>ROUND(BB103*L29,2)</f>
        <v>0</v>
      </c>
      <c r="AY103" s="98">
        <f>ROUND(BC103*L30,2)</f>
        <v>0</v>
      </c>
      <c r="AZ103" s="98">
        <f>ROUND(SUM(AZ104:AZ106),2)</f>
        <v>0</v>
      </c>
      <c r="BA103" s="98">
        <f>ROUND(SUM(BA104:BA106),2)</f>
        <v>0</v>
      </c>
      <c r="BB103" s="98">
        <f>ROUND(SUM(BB104:BB106),2)</f>
        <v>0</v>
      </c>
      <c r="BC103" s="98">
        <f>ROUND(SUM(BC104:BC106),2)</f>
        <v>0</v>
      </c>
      <c r="BD103" s="100">
        <f>ROUND(SUM(BD104:BD106),2)</f>
        <v>0</v>
      </c>
      <c r="BS103" s="101" t="s">
        <v>78</v>
      </c>
      <c r="BT103" s="101" t="s">
        <v>86</v>
      </c>
      <c r="BU103" s="101" t="s">
        <v>80</v>
      </c>
      <c r="BV103" s="101" t="s">
        <v>81</v>
      </c>
      <c r="BW103" s="101" t="s">
        <v>114</v>
      </c>
      <c r="BX103" s="101" t="s">
        <v>5</v>
      </c>
      <c r="CL103" s="101" t="s">
        <v>1</v>
      </c>
      <c r="CM103" s="101" t="s">
        <v>88</v>
      </c>
    </row>
    <row r="104" spans="1:91" s="4" customFormat="1" ht="16.5" customHeight="1">
      <c r="A104" s="102" t="s">
        <v>89</v>
      </c>
      <c r="B104" s="57"/>
      <c r="C104" s="103"/>
      <c r="D104" s="103"/>
      <c r="E104" s="290" t="s">
        <v>115</v>
      </c>
      <c r="F104" s="290"/>
      <c r="G104" s="290"/>
      <c r="H104" s="290"/>
      <c r="I104" s="290"/>
      <c r="J104" s="103"/>
      <c r="K104" s="290" t="s">
        <v>116</v>
      </c>
      <c r="L104" s="290"/>
      <c r="M104" s="290"/>
      <c r="N104" s="290"/>
      <c r="O104" s="290"/>
      <c r="P104" s="290"/>
      <c r="Q104" s="290"/>
      <c r="R104" s="290"/>
      <c r="S104" s="290"/>
      <c r="T104" s="290"/>
      <c r="U104" s="290"/>
      <c r="V104" s="290"/>
      <c r="W104" s="290"/>
      <c r="X104" s="290"/>
      <c r="Y104" s="290"/>
      <c r="Z104" s="290"/>
      <c r="AA104" s="290"/>
      <c r="AB104" s="290"/>
      <c r="AC104" s="290"/>
      <c r="AD104" s="290"/>
      <c r="AE104" s="290"/>
      <c r="AF104" s="290"/>
      <c r="AG104" s="266">
        <f>'SO 03.1 - Stavební část M...'!J32</f>
        <v>0</v>
      </c>
      <c r="AH104" s="267"/>
      <c r="AI104" s="267"/>
      <c r="AJ104" s="267"/>
      <c r="AK104" s="267"/>
      <c r="AL104" s="267"/>
      <c r="AM104" s="267"/>
      <c r="AN104" s="266">
        <f t="shared" si="0"/>
        <v>0</v>
      </c>
      <c r="AO104" s="267"/>
      <c r="AP104" s="267"/>
      <c r="AQ104" s="104" t="s">
        <v>92</v>
      </c>
      <c r="AR104" s="59"/>
      <c r="AS104" s="105">
        <v>0</v>
      </c>
      <c r="AT104" s="106">
        <f t="shared" si="1"/>
        <v>0</v>
      </c>
      <c r="AU104" s="107">
        <f>'SO 03.1 - Stavební část M...'!P132</f>
        <v>0</v>
      </c>
      <c r="AV104" s="106">
        <f>'SO 03.1 - Stavební část M...'!J35</f>
        <v>0</v>
      </c>
      <c r="AW104" s="106">
        <f>'SO 03.1 - Stavební část M...'!J36</f>
        <v>0</v>
      </c>
      <c r="AX104" s="106">
        <f>'SO 03.1 - Stavební část M...'!J37</f>
        <v>0</v>
      </c>
      <c r="AY104" s="106">
        <f>'SO 03.1 - Stavební část M...'!J38</f>
        <v>0</v>
      </c>
      <c r="AZ104" s="106">
        <f>'SO 03.1 - Stavební část M...'!F35</f>
        <v>0</v>
      </c>
      <c r="BA104" s="106">
        <f>'SO 03.1 - Stavební část M...'!F36</f>
        <v>0</v>
      </c>
      <c r="BB104" s="106">
        <f>'SO 03.1 - Stavební část M...'!F37</f>
        <v>0</v>
      </c>
      <c r="BC104" s="106">
        <f>'SO 03.1 - Stavební část M...'!F38</f>
        <v>0</v>
      </c>
      <c r="BD104" s="108">
        <f>'SO 03.1 - Stavební část M...'!F39</f>
        <v>0</v>
      </c>
      <c r="BT104" s="109" t="s">
        <v>88</v>
      </c>
      <c r="BV104" s="109" t="s">
        <v>81</v>
      </c>
      <c r="BW104" s="109" t="s">
        <v>117</v>
      </c>
      <c r="BX104" s="109" t="s">
        <v>114</v>
      </c>
      <c r="CL104" s="109" t="s">
        <v>1</v>
      </c>
    </row>
    <row r="105" spans="1:91" s="4" customFormat="1" ht="16.5" customHeight="1">
      <c r="A105" s="102" t="s">
        <v>89</v>
      </c>
      <c r="B105" s="57"/>
      <c r="C105" s="103"/>
      <c r="D105" s="103"/>
      <c r="E105" s="290" t="s">
        <v>118</v>
      </c>
      <c r="F105" s="290"/>
      <c r="G105" s="290"/>
      <c r="H105" s="290"/>
      <c r="I105" s="290"/>
      <c r="J105" s="103"/>
      <c r="K105" s="290" t="s">
        <v>119</v>
      </c>
      <c r="L105" s="290"/>
      <c r="M105" s="290"/>
      <c r="N105" s="290"/>
      <c r="O105" s="290"/>
      <c r="P105" s="290"/>
      <c r="Q105" s="290"/>
      <c r="R105" s="290"/>
      <c r="S105" s="290"/>
      <c r="T105" s="290"/>
      <c r="U105" s="290"/>
      <c r="V105" s="290"/>
      <c r="W105" s="290"/>
      <c r="X105" s="290"/>
      <c r="Y105" s="290"/>
      <c r="Z105" s="290"/>
      <c r="AA105" s="290"/>
      <c r="AB105" s="290"/>
      <c r="AC105" s="290"/>
      <c r="AD105" s="290"/>
      <c r="AE105" s="290"/>
      <c r="AF105" s="290"/>
      <c r="AG105" s="266">
        <f>'SO 03.2 - Kolej Most v km...'!J32</f>
        <v>0</v>
      </c>
      <c r="AH105" s="267"/>
      <c r="AI105" s="267"/>
      <c r="AJ105" s="267"/>
      <c r="AK105" s="267"/>
      <c r="AL105" s="267"/>
      <c r="AM105" s="267"/>
      <c r="AN105" s="266">
        <f t="shared" si="0"/>
        <v>0</v>
      </c>
      <c r="AO105" s="267"/>
      <c r="AP105" s="267"/>
      <c r="AQ105" s="104" t="s">
        <v>92</v>
      </c>
      <c r="AR105" s="59"/>
      <c r="AS105" s="105">
        <v>0</v>
      </c>
      <c r="AT105" s="106">
        <f t="shared" si="1"/>
        <v>0</v>
      </c>
      <c r="AU105" s="107">
        <f>'SO 03.2 - Kolej Most v km...'!P128</f>
        <v>0</v>
      </c>
      <c r="AV105" s="106">
        <f>'SO 03.2 - Kolej Most v km...'!J35</f>
        <v>0</v>
      </c>
      <c r="AW105" s="106">
        <f>'SO 03.2 - Kolej Most v km...'!J36</f>
        <v>0</v>
      </c>
      <c r="AX105" s="106">
        <f>'SO 03.2 - Kolej Most v km...'!J37</f>
        <v>0</v>
      </c>
      <c r="AY105" s="106">
        <f>'SO 03.2 - Kolej Most v km...'!J38</f>
        <v>0</v>
      </c>
      <c r="AZ105" s="106">
        <f>'SO 03.2 - Kolej Most v km...'!F35</f>
        <v>0</v>
      </c>
      <c r="BA105" s="106">
        <f>'SO 03.2 - Kolej Most v km...'!F36</f>
        <v>0</v>
      </c>
      <c r="BB105" s="106">
        <f>'SO 03.2 - Kolej Most v km...'!F37</f>
        <v>0</v>
      </c>
      <c r="BC105" s="106">
        <f>'SO 03.2 - Kolej Most v km...'!F38</f>
        <v>0</v>
      </c>
      <c r="BD105" s="108">
        <f>'SO 03.2 - Kolej Most v km...'!F39</f>
        <v>0</v>
      </c>
      <c r="BT105" s="109" t="s">
        <v>88</v>
      </c>
      <c r="BV105" s="109" t="s">
        <v>81</v>
      </c>
      <c r="BW105" s="109" t="s">
        <v>120</v>
      </c>
      <c r="BX105" s="109" t="s">
        <v>114</v>
      </c>
      <c r="CL105" s="109" t="s">
        <v>1</v>
      </c>
    </row>
    <row r="106" spans="1:91" s="4" customFormat="1" ht="16.5" customHeight="1">
      <c r="A106" s="102" t="s">
        <v>89</v>
      </c>
      <c r="B106" s="57"/>
      <c r="C106" s="103"/>
      <c r="D106" s="103"/>
      <c r="E106" s="290" t="s">
        <v>121</v>
      </c>
      <c r="F106" s="290"/>
      <c r="G106" s="290"/>
      <c r="H106" s="290"/>
      <c r="I106" s="290"/>
      <c r="J106" s="103"/>
      <c r="K106" s="290" t="s">
        <v>122</v>
      </c>
      <c r="L106" s="290"/>
      <c r="M106" s="290"/>
      <c r="N106" s="290"/>
      <c r="O106" s="290"/>
      <c r="P106" s="290"/>
      <c r="Q106" s="290"/>
      <c r="R106" s="290"/>
      <c r="S106" s="290"/>
      <c r="T106" s="290"/>
      <c r="U106" s="290"/>
      <c r="V106" s="290"/>
      <c r="W106" s="290"/>
      <c r="X106" s="290"/>
      <c r="Y106" s="290"/>
      <c r="Z106" s="290"/>
      <c r="AA106" s="290"/>
      <c r="AB106" s="290"/>
      <c r="AC106" s="290"/>
      <c r="AD106" s="290"/>
      <c r="AE106" s="290"/>
      <c r="AF106" s="290"/>
      <c r="AG106" s="266">
        <f>'SO 03.3 - VRN Most v km 6...'!J32</f>
        <v>0</v>
      </c>
      <c r="AH106" s="267"/>
      <c r="AI106" s="267"/>
      <c r="AJ106" s="267"/>
      <c r="AK106" s="267"/>
      <c r="AL106" s="267"/>
      <c r="AM106" s="267"/>
      <c r="AN106" s="266">
        <f t="shared" si="0"/>
        <v>0</v>
      </c>
      <c r="AO106" s="267"/>
      <c r="AP106" s="267"/>
      <c r="AQ106" s="104" t="s">
        <v>92</v>
      </c>
      <c r="AR106" s="59"/>
      <c r="AS106" s="110">
        <v>0</v>
      </c>
      <c r="AT106" s="111">
        <f t="shared" si="1"/>
        <v>0</v>
      </c>
      <c r="AU106" s="112">
        <f>'SO 03.3 - VRN Most v km 6...'!P126</f>
        <v>0</v>
      </c>
      <c r="AV106" s="111">
        <f>'SO 03.3 - VRN Most v km 6...'!J35</f>
        <v>0</v>
      </c>
      <c r="AW106" s="111">
        <f>'SO 03.3 - VRN Most v km 6...'!J36</f>
        <v>0</v>
      </c>
      <c r="AX106" s="111">
        <f>'SO 03.3 - VRN Most v km 6...'!J37</f>
        <v>0</v>
      </c>
      <c r="AY106" s="111">
        <f>'SO 03.3 - VRN Most v km 6...'!J38</f>
        <v>0</v>
      </c>
      <c r="AZ106" s="111">
        <f>'SO 03.3 - VRN Most v km 6...'!F35</f>
        <v>0</v>
      </c>
      <c r="BA106" s="111">
        <f>'SO 03.3 - VRN Most v km 6...'!F36</f>
        <v>0</v>
      </c>
      <c r="BB106" s="111">
        <f>'SO 03.3 - VRN Most v km 6...'!F37</f>
        <v>0</v>
      </c>
      <c r="BC106" s="111">
        <f>'SO 03.3 - VRN Most v km 6...'!F38</f>
        <v>0</v>
      </c>
      <c r="BD106" s="113">
        <f>'SO 03.3 - VRN Most v km 6...'!F39</f>
        <v>0</v>
      </c>
      <c r="BT106" s="109" t="s">
        <v>88</v>
      </c>
      <c r="BV106" s="109" t="s">
        <v>81</v>
      </c>
      <c r="BW106" s="109" t="s">
        <v>123</v>
      </c>
      <c r="BX106" s="109" t="s">
        <v>114</v>
      </c>
      <c r="CL106" s="109" t="s">
        <v>1</v>
      </c>
    </row>
    <row r="107" spans="1:91" s="2" customFormat="1" ht="30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8"/>
      <c r="AS107" s="33"/>
      <c r="AT107" s="33"/>
      <c r="AU107" s="33"/>
      <c r="AV107" s="33"/>
      <c r="AW107" s="33"/>
      <c r="AX107" s="33"/>
      <c r="AY107" s="33"/>
      <c r="AZ107" s="33"/>
      <c r="BA107" s="33"/>
      <c r="BB107" s="33"/>
      <c r="BC107" s="33"/>
      <c r="BD107" s="33"/>
      <c r="BE107" s="33"/>
    </row>
    <row r="108" spans="1:91" s="2" customFormat="1" ht="6.95" customHeight="1">
      <c r="A108" s="3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38"/>
      <c r="AS108" s="33"/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</row>
  </sheetData>
  <sheetProtection algorithmName="SHA-512" hashValue="Rv0Io7IYoHmP08ijYtxeAQO9uDLihn6XAwiQrr/rl2+g3l6RFub9tRiU/z/+4jS9f7Yy6+IZg+znsCrrQecwVw==" saltValue="6rt/UOVHI8I1wNSPvbINapUbIP6AC+cDc+0PfryIeaz6GDhM6gM35SsNSltU6w1XG/9xAx7gYXpZz4qGrDfu7Q==" spinCount="100000" sheet="1" objects="1" scenarios="1" formatColumns="0" formatRows="0"/>
  <mergeCells count="86">
    <mergeCell ref="C92:G92"/>
    <mergeCell ref="D103:H103"/>
    <mergeCell ref="D95:H95"/>
    <mergeCell ref="D99:H99"/>
    <mergeCell ref="E101:I101"/>
    <mergeCell ref="I92:AF92"/>
    <mergeCell ref="J95:AF95"/>
    <mergeCell ref="J103:AF103"/>
    <mergeCell ref="J99:AF99"/>
    <mergeCell ref="K100:AF100"/>
    <mergeCell ref="K96:AF96"/>
    <mergeCell ref="K101:AF101"/>
    <mergeCell ref="K98:AF98"/>
    <mergeCell ref="E104:I104"/>
    <mergeCell ref="E97:I97"/>
    <mergeCell ref="E96:I96"/>
    <mergeCell ref="E102:I102"/>
    <mergeCell ref="E98:I98"/>
    <mergeCell ref="E100:I100"/>
    <mergeCell ref="L28:P28"/>
    <mergeCell ref="W28:AE28"/>
    <mergeCell ref="AK28:AO28"/>
    <mergeCell ref="AK29:AO29"/>
    <mergeCell ref="L29:P29"/>
    <mergeCell ref="W29:AE29"/>
    <mergeCell ref="K5:AO5"/>
    <mergeCell ref="K6:AO6"/>
    <mergeCell ref="E14:AJ14"/>
    <mergeCell ref="E23:AN23"/>
    <mergeCell ref="AK26:AO26"/>
    <mergeCell ref="L30:P30"/>
    <mergeCell ref="AK31:AO31"/>
    <mergeCell ref="W31:AE31"/>
    <mergeCell ref="L31:P31"/>
    <mergeCell ref="E106:I106"/>
    <mergeCell ref="K106:AF106"/>
    <mergeCell ref="AG94:AM94"/>
    <mergeCell ref="W30:AE30"/>
    <mergeCell ref="K104:AF104"/>
    <mergeCell ref="K102:AF102"/>
    <mergeCell ref="K97:AF97"/>
    <mergeCell ref="L85:AO85"/>
    <mergeCell ref="E105:I105"/>
    <mergeCell ref="K105:AF105"/>
    <mergeCell ref="AG104:AM104"/>
    <mergeCell ref="AN99:AP99"/>
    <mergeCell ref="L32:P32"/>
    <mergeCell ref="W32:AE32"/>
    <mergeCell ref="AK32:AO32"/>
    <mergeCell ref="L33:P33"/>
    <mergeCell ref="AK33:AO33"/>
    <mergeCell ref="W33:AE33"/>
    <mergeCell ref="AR2:BE2"/>
    <mergeCell ref="AG102:AM102"/>
    <mergeCell ref="AG103:AM103"/>
    <mergeCell ref="AG100:AM100"/>
    <mergeCell ref="AG101:AM101"/>
    <mergeCell ref="AG98:AM98"/>
    <mergeCell ref="AG97:AM97"/>
    <mergeCell ref="AG96:AM96"/>
    <mergeCell ref="AG95:AM95"/>
    <mergeCell ref="AG99:AM99"/>
    <mergeCell ref="AG92:AM92"/>
    <mergeCell ref="AM87:AN87"/>
    <mergeCell ref="AM89:AP89"/>
    <mergeCell ref="AM90:AP90"/>
    <mergeCell ref="AK30:AO30"/>
    <mergeCell ref="BE5:BE34"/>
    <mergeCell ref="AS89:AT91"/>
    <mergeCell ref="AN105:AP105"/>
    <mergeCell ref="AG105:AM105"/>
    <mergeCell ref="AK35:AO35"/>
    <mergeCell ref="X35:AB35"/>
    <mergeCell ref="AN104:AP104"/>
    <mergeCell ref="AN103:AP103"/>
    <mergeCell ref="AN92:AP92"/>
    <mergeCell ref="AN95:AP95"/>
    <mergeCell ref="AN101:AP101"/>
    <mergeCell ref="AN96:AP96"/>
    <mergeCell ref="AN100:AP100"/>
    <mergeCell ref="AN97:AP97"/>
    <mergeCell ref="AN106:AP106"/>
    <mergeCell ref="AG106:AM106"/>
    <mergeCell ref="AN94:AP94"/>
    <mergeCell ref="AN102:AP102"/>
    <mergeCell ref="AN98:AP98"/>
  </mergeCells>
  <hyperlinks>
    <hyperlink ref="A96" location="'SO 01.1 - Stavební část M...'!C2" display="/"/>
    <hyperlink ref="A97" location="'SO 01.2 - Kolej most v km...'!C2" display="/"/>
    <hyperlink ref="A98" location="'SO 01.3 - VRN Most v km 5...'!C2" display="/"/>
    <hyperlink ref="A100" location="'SO 02.1 - Stavební část M...'!C2" display="/"/>
    <hyperlink ref="A101" location="'SO 02.2 - Kolej Most v km...'!C2" display="/"/>
    <hyperlink ref="A102" location="'SO 02.3 - VRN Most v km 6...'!C2" display="/"/>
    <hyperlink ref="A104" location="'SO 03.1 - Stavební část M...'!C2" display="/"/>
    <hyperlink ref="A105" location="'SO 03.2 - Kolej Most v km...'!C2" display="/"/>
    <hyperlink ref="A106" location="'SO 03.3 - VRN Most v km 6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4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6" t="s">
        <v>123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88</v>
      </c>
    </row>
    <row r="4" spans="1:46" s="1" customFormat="1" ht="24.95" customHeight="1">
      <c r="B4" s="19"/>
      <c r="D4" s="118" t="s">
        <v>124</v>
      </c>
      <c r="I4" s="114"/>
      <c r="L4" s="19"/>
      <c r="M4" s="119" t="s">
        <v>10</v>
      </c>
      <c r="AT4" s="16" t="s">
        <v>4</v>
      </c>
    </row>
    <row r="5" spans="1:46" s="1" customFormat="1" ht="6.95" customHeight="1">
      <c r="B5" s="19"/>
      <c r="I5" s="114"/>
      <c r="L5" s="19"/>
    </row>
    <row r="6" spans="1:46" s="1" customFormat="1" ht="12" customHeight="1">
      <c r="B6" s="19"/>
      <c r="D6" s="120" t="s">
        <v>16</v>
      </c>
      <c r="I6" s="114"/>
      <c r="L6" s="19"/>
    </row>
    <row r="7" spans="1:46" s="1" customFormat="1" ht="16.5" customHeight="1">
      <c r="B7" s="19"/>
      <c r="E7" s="314" t="str">
        <f>'Rekapitulace zakázky'!K6</f>
        <v>Oprava mostů v úseku Týniště nad Orlicí - Potštejn</v>
      </c>
      <c r="F7" s="315"/>
      <c r="G7" s="315"/>
      <c r="H7" s="315"/>
      <c r="I7" s="114"/>
      <c r="L7" s="19"/>
    </row>
    <row r="8" spans="1:46" s="1" customFormat="1" ht="12" customHeight="1">
      <c r="B8" s="19"/>
      <c r="D8" s="120" t="s">
        <v>125</v>
      </c>
      <c r="I8" s="114"/>
      <c r="L8" s="19"/>
    </row>
    <row r="9" spans="1:46" s="2" customFormat="1" ht="16.5" customHeight="1">
      <c r="A9" s="33"/>
      <c r="B9" s="38"/>
      <c r="C9" s="33"/>
      <c r="D9" s="33"/>
      <c r="E9" s="314" t="s">
        <v>706</v>
      </c>
      <c r="F9" s="316"/>
      <c r="G9" s="316"/>
      <c r="H9" s="316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20" t="s">
        <v>127</v>
      </c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17" t="s">
        <v>736</v>
      </c>
      <c r="F11" s="316"/>
      <c r="G11" s="316"/>
      <c r="H11" s="316"/>
      <c r="I11" s="121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121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20" t="s">
        <v>18</v>
      </c>
      <c r="E13" s="33"/>
      <c r="F13" s="109" t="s">
        <v>1</v>
      </c>
      <c r="G13" s="33"/>
      <c r="H13" s="33"/>
      <c r="I13" s="122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20" t="s">
        <v>20</v>
      </c>
      <c r="E14" s="33"/>
      <c r="F14" s="109" t="s">
        <v>21</v>
      </c>
      <c r="G14" s="33"/>
      <c r="H14" s="33"/>
      <c r="I14" s="122" t="s">
        <v>22</v>
      </c>
      <c r="J14" s="123" t="str">
        <f>'Rekapitulace zakázky'!AN8</f>
        <v>27. 1. 2020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21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20" t="s">
        <v>24</v>
      </c>
      <c r="E16" s="33"/>
      <c r="F16" s="33"/>
      <c r="G16" s="33"/>
      <c r="H16" s="33"/>
      <c r="I16" s="122" t="s">
        <v>25</v>
      </c>
      <c r="J16" s="109" t="str">
        <f>IF('Rekapitulace zakázky'!AN10="","",'Rekapitulace zakázky'!AN10)</f>
        <v>70994234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>Správa železnic, státní organizace</v>
      </c>
      <c r="F17" s="33"/>
      <c r="G17" s="33"/>
      <c r="H17" s="33"/>
      <c r="I17" s="122" t="s">
        <v>28</v>
      </c>
      <c r="J17" s="109" t="str">
        <f>IF('Rekapitulace zakázky'!AN11="","",'Rekapitulace zakázky'!AN11)</f>
        <v>CZ70994234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21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20" t="s">
        <v>30</v>
      </c>
      <c r="E19" s="33"/>
      <c r="F19" s="33"/>
      <c r="G19" s="33"/>
      <c r="H19" s="33"/>
      <c r="I19" s="122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18" t="str">
        <f>'Rekapitulace zakázky'!E14</f>
        <v>Vyplň údaj</v>
      </c>
      <c r="F20" s="319"/>
      <c r="G20" s="319"/>
      <c r="H20" s="319"/>
      <c r="I20" s="122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21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20" t="s">
        <v>32</v>
      </c>
      <c r="E22" s="33"/>
      <c r="F22" s="33"/>
      <c r="G22" s="33"/>
      <c r="H22" s="33"/>
      <c r="I22" s="122" t="s">
        <v>25</v>
      </c>
      <c r="J22" s="109" t="str">
        <f>IF('Rekapitulace zakázky'!AN16="","",'Rekapitulace zakázky'!AN16)</f>
        <v>45274983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>TOP CON SERVIS s.r.o.</v>
      </c>
      <c r="F23" s="33"/>
      <c r="G23" s="33"/>
      <c r="H23" s="33"/>
      <c r="I23" s="122" t="s">
        <v>28</v>
      </c>
      <c r="J23" s="109" t="str">
        <f>IF('Rekapitulace zakázky'!AN17="","",'Rekapitulace zakázky'!AN17)</f>
        <v>CZ45274983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21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20" t="s">
        <v>37</v>
      </c>
      <c r="E25" s="33"/>
      <c r="F25" s="33"/>
      <c r="G25" s="33"/>
      <c r="H25" s="33"/>
      <c r="I25" s="122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22" t="s">
        <v>28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21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20" t="s">
        <v>38</v>
      </c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4"/>
      <c r="B29" s="125"/>
      <c r="C29" s="124"/>
      <c r="D29" s="124"/>
      <c r="E29" s="320" t="s">
        <v>1</v>
      </c>
      <c r="F29" s="320"/>
      <c r="G29" s="320"/>
      <c r="H29" s="320"/>
      <c r="I29" s="126"/>
      <c r="J29" s="124"/>
      <c r="K29" s="124"/>
      <c r="L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21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30" t="s">
        <v>39</v>
      </c>
      <c r="E32" s="33"/>
      <c r="F32" s="33"/>
      <c r="G32" s="33"/>
      <c r="H32" s="33"/>
      <c r="I32" s="121"/>
      <c r="J32" s="131">
        <f>ROUND(J126,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8"/>
      <c r="E33" s="128"/>
      <c r="F33" s="128"/>
      <c r="G33" s="128"/>
      <c r="H33" s="128"/>
      <c r="I33" s="129"/>
      <c r="J33" s="128"/>
      <c r="K33" s="128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32" t="s">
        <v>41</v>
      </c>
      <c r="G34" s="33"/>
      <c r="H34" s="33"/>
      <c r="I34" s="133" t="s">
        <v>40</v>
      </c>
      <c r="J34" s="132" t="s">
        <v>42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34" t="s">
        <v>43</v>
      </c>
      <c r="E35" s="120" t="s">
        <v>44</v>
      </c>
      <c r="F35" s="135">
        <f>ROUND((SUM(BE126:BE153)),  2)</f>
        <v>0</v>
      </c>
      <c r="G35" s="33"/>
      <c r="H35" s="33"/>
      <c r="I35" s="136">
        <v>0.21</v>
      </c>
      <c r="J35" s="135">
        <f>ROUND(((SUM(BE126:BE153))*I35),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20" t="s">
        <v>45</v>
      </c>
      <c r="F36" s="135">
        <f>ROUND((SUM(BF126:BF153)),  2)</f>
        <v>0</v>
      </c>
      <c r="G36" s="33"/>
      <c r="H36" s="33"/>
      <c r="I36" s="136">
        <v>0.15</v>
      </c>
      <c r="J36" s="135">
        <f>ROUND(((SUM(BF126:BF153))*I36),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0" t="s">
        <v>46</v>
      </c>
      <c r="F37" s="135">
        <f>ROUND((SUM(BG126:BG153)),  2)</f>
        <v>0</v>
      </c>
      <c r="G37" s="33"/>
      <c r="H37" s="33"/>
      <c r="I37" s="136">
        <v>0.21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20" t="s">
        <v>47</v>
      </c>
      <c r="F38" s="135">
        <f>ROUND((SUM(BH126:BH153)),  2)</f>
        <v>0</v>
      </c>
      <c r="G38" s="33"/>
      <c r="H38" s="33"/>
      <c r="I38" s="136">
        <v>0.15</v>
      </c>
      <c r="J38" s="135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20" t="s">
        <v>48</v>
      </c>
      <c r="F39" s="135">
        <f>ROUND((SUM(BI126:BI153)),  2)</f>
        <v>0</v>
      </c>
      <c r="G39" s="33"/>
      <c r="H39" s="33"/>
      <c r="I39" s="136">
        <v>0</v>
      </c>
      <c r="J39" s="135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7"/>
      <c r="D41" s="138" t="s">
        <v>49</v>
      </c>
      <c r="E41" s="139"/>
      <c r="F41" s="139"/>
      <c r="G41" s="140" t="s">
        <v>50</v>
      </c>
      <c r="H41" s="141" t="s">
        <v>51</v>
      </c>
      <c r="I41" s="142"/>
      <c r="J41" s="143">
        <f>SUM(J32:J39)</f>
        <v>0</v>
      </c>
      <c r="K41" s="144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121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I43" s="114"/>
      <c r="L43" s="19"/>
    </row>
    <row r="44" spans="1:31" s="1" customFormat="1" ht="14.45" customHeight="1">
      <c r="B44" s="19"/>
      <c r="I44" s="114"/>
      <c r="L44" s="19"/>
    </row>
    <row r="45" spans="1:31" s="1" customFormat="1" ht="14.45" customHeight="1">
      <c r="B45" s="19"/>
      <c r="I45" s="114"/>
      <c r="L45" s="19"/>
    </row>
    <row r="46" spans="1:31" s="1" customFormat="1" ht="14.45" customHeight="1">
      <c r="B46" s="19"/>
      <c r="I46" s="114"/>
      <c r="L46" s="19"/>
    </row>
    <row r="47" spans="1:31" s="1" customFormat="1" ht="14.45" customHeight="1">
      <c r="B47" s="19"/>
      <c r="I47" s="114"/>
      <c r="L47" s="19"/>
    </row>
    <row r="48" spans="1:31" s="1" customFormat="1" ht="14.45" customHeight="1">
      <c r="B48" s="19"/>
      <c r="I48" s="114"/>
      <c r="L48" s="19"/>
    </row>
    <row r="49" spans="1:31" s="1" customFormat="1" ht="14.45" customHeight="1">
      <c r="B49" s="19"/>
      <c r="I49" s="114"/>
      <c r="L49" s="19"/>
    </row>
    <row r="50" spans="1:31" s="2" customFormat="1" ht="14.45" customHeight="1">
      <c r="B50" s="50"/>
      <c r="D50" s="145" t="s">
        <v>52</v>
      </c>
      <c r="E50" s="146"/>
      <c r="F50" s="146"/>
      <c r="G50" s="145" t="s">
        <v>53</v>
      </c>
      <c r="H50" s="146"/>
      <c r="I50" s="147"/>
      <c r="J50" s="146"/>
      <c r="K50" s="146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8" t="s">
        <v>54</v>
      </c>
      <c r="E61" s="149"/>
      <c r="F61" s="150" t="s">
        <v>55</v>
      </c>
      <c r="G61" s="148" t="s">
        <v>54</v>
      </c>
      <c r="H61" s="149"/>
      <c r="I61" s="151"/>
      <c r="J61" s="152" t="s">
        <v>55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45" t="s">
        <v>56</v>
      </c>
      <c r="E65" s="153"/>
      <c r="F65" s="153"/>
      <c r="G65" s="145" t="s">
        <v>57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8" t="s">
        <v>54</v>
      </c>
      <c r="E76" s="149"/>
      <c r="F76" s="150" t="s">
        <v>55</v>
      </c>
      <c r="G76" s="148" t="s">
        <v>54</v>
      </c>
      <c r="H76" s="149"/>
      <c r="I76" s="151"/>
      <c r="J76" s="152" t="s">
        <v>55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129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2" t="str">
        <f>E7</f>
        <v>Oprava mostů v úseku Týniště nad Orlicí - Potštejn</v>
      </c>
      <c r="F85" s="313"/>
      <c r="G85" s="313"/>
      <c r="H85" s="313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125</v>
      </c>
      <c r="D86" s="21"/>
      <c r="E86" s="21"/>
      <c r="F86" s="21"/>
      <c r="G86" s="21"/>
      <c r="H86" s="21"/>
      <c r="I86" s="114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2" t="s">
        <v>706</v>
      </c>
      <c r="F87" s="311"/>
      <c r="G87" s="311"/>
      <c r="H87" s="311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127</v>
      </c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304" t="str">
        <f>E11</f>
        <v>SO 03.3 - VRN Most v km 64,948</v>
      </c>
      <c r="F89" s="311"/>
      <c r="G89" s="311"/>
      <c r="H89" s="311"/>
      <c r="I89" s="121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122" t="s">
        <v>22</v>
      </c>
      <c r="J91" s="65" t="str">
        <f>IF(J14="","",J14)</f>
        <v>27. 1. 2020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121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122" t="s">
        <v>32</v>
      </c>
      <c r="J93" s="31" t="str">
        <f>E23</f>
        <v>TOP CON SERVIS s.r.o.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122" t="s">
        <v>37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61" t="s">
        <v>130</v>
      </c>
      <c r="D96" s="162"/>
      <c r="E96" s="162"/>
      <c r="F96" s="162"/>
      <c r="G96" s="162"/>
      <c r="H96" s="162"/>
      <c r="I96" s="163"/>
      <c r="J96" s="164" t="s">
        <v>131</v>
      </c>
      <c r="K96" s="162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121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65" t="s">
        <v>132</v>
      </c>
      <c r="D98" s="35"/>
      <c r="E98" s="35"/>
      <c r="F98" s="35"/>
      <c r="G98" s="35"/>
      <c r="H98" s="35"/>
      <c r="I98" s="121"/>
      <c r="J98" s="83">
        <f>J126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133</v>
      </c>
    </row>
    <row r="99" spans="1:47" s="9" customFormat="1" ht="24.95" customHeight="1">
      <c r="B99" s="166"/>
      <c r="C99" s="167"/>
      <c r="D99" s="168" t="s">
        <v>533</v>
      </c>
      <c r="E99" s="169"/>
      <c r="F99" s="169"/>
      <c r="G99" s="169"/>
      <c r="H99" s="169"/>
      <c r="I99" s="170"/>
      <c r="J99" s="171">
        <f>J127</f>
        <v>0</v>
      </c>
      <c r="K99" s="167"/>
      <c r="L99" s="172"/>
    </row>
    <row r="100" spans="1:47" s="10" customFormat="1" ht="19.899999999999999" customHeight="1">
      <c r="B100" s="173"/>
      <c r="C100" s="103"/>
      <c r="D100" s="174" t="s">
        <v>534</v>
      </c>
      <c r="E100" s="175"/>
      <c r="F100" s="175"/>
      <c r="G100" s="175"/>
      <c r="H100" s="175"/>
      <c r="I100" s="176"/>
      <c r="J100" s="177">
        <f>J128</f>
        <v>0</v>
      </c>
      <c r="K100" s="103"/>
      <c r="L100" s="178"/>
    </row>
    <row r="101" spans="1:47" s="10" customFormat="1" ht="19.899999999999999" customHeight="1">
      <c r="B101" s="173"/>
      <c r="C101" s="103"/>
      <c r="D101" s="174" t="s">
        <v>535</v>
      </c>
      <c r="E101" s="175"/>
      <c r="F101" s="175"/>
      <c r="G101" s="175"/>
      <c r="H101" s="175"/>
      <c r="I101" s="176"/>
      <c r="J101" s="177">
        <f>J135</f>
        <v>0</v>
      </c>
      <c r="K101" s="103"/>
      <c r="L101" s="178"/>
    </row>
    <row r="102" spans="1:47" s="10" customFormat="1" ht="19.899999999999999" customHeight="1">
      <c r="B102" s="173"/>
      <c r="C102" s="103"/>
      <c r="D102" s="174" t="s">
        <v>536</v>
      </c>
      <c r="E102" s="175"/>
      <c r="F102" s="175"/>
      <c r="G102" s="175"/>
      <c r="H102" s="175"/>
      <c r="I102" s="176"/>
      <c r="J102" s="177">
        <f>J142</f>
        <v>0</v>
      </c>
      <c r="K102" s="103"/>
      <c r="L102" s="178"/>
    </row>
    <row r="103" spans="1:47" s="10" customFormat="1" ht="19.899999999999999" customHeight="1">
      <c r="B103" s="173"/>
      <c r="C103" s="103"/>
      <c r="D103" s="174" t="s">
        <v>537</v>
      </c>
      <c r="E103" s="175"/>
      <c r="F103" s="175"/>
      <c r="G103" s="175"/>
      <c r="H103" s="175"/>
      <c r="I103" s="176"/>
      <c r="J103" s="177">
        <f>J148</f>
        <v>0</v>
      </c>
      <c r="K103" s="103"/>
      <c r="L103" s="178"/>
    </row>
    <row r="104" spans="1:47" s="10" customFormat="1" ht="19.899999999999999" customHeight="1">
      <c r="B104" s="173"/>
      <c r="C104" s="103"/>
      <c r="D104" s="174" t="s">
        <v>538</v>
      </c>
      <c r="E104" s="175"/>
      <c r="F104" s="175"/>
      <c r="G104" s="175"/>
      <c r="H104" s="175"/>
      <c r="I104" s="176"/>
      <c r="J104" s="177">
        <f>J152</f>
        <v>0</v>
      </c>
      <c r="K104" s="103"/>
      <c r="L104" s="178"/>
    </row>
    <row r="105" spans="1:47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121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157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160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>
      <c r="A111" s="33"/>
      <c r="B111" s="34"/>
      <c r="C111" s="22" t="s">
        <v>146</v>
      </c>
      <c r="D111" s="35"/>
      <c r="E111" s="35"/>
      <c r="F111" s="35"/>
      <c r="G111" s="35"/>
      <c r="H111" s="35"/>
      <c r="I111" s="121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21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121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>
      <c r="A114" s="33"/>
      <c r="B114" s="34"/>
      <c r="C114" s="35"/>
      <c r="D114" s="35"/>
      <c r="E114" s="312" t="str">
        <f>E7</f>
        <v>Oprava mostů v úseku Týniště nad Orlicí - Potštejn</v>
      </c>
      <c r="F114" s="313"/>
      <c r="G114" s="313"/>
      <c r="H114" s="313"/>
      <c r="I114" s="121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0"/>
      <c r="C115" s="28" t="s">
        <v>125</v>
      </c>
      <c r="D115" s="21"/>
      <c r="E115" s="21"/>
      <c r="F115" s="21"/>
      <c r="G115" s="21"/>
      <c r="H115" s="21"/>
      <c r="I115" s="114"/>
      <c r="J115" s="21"/>
      <c r="K115" s="21"/>
      <c r="L115" s="19"/>
    </row>
    <row r="116" spans="1:63" s="2" customFormat="1" ht="16.5" customHeight="1">
      <c r="A116" s="33"/>
      <c r="B116" s="34"/>
      <c r="C116" s="35"/>
      <c r="D116" s="35"/>
      <c r="E116" s="312" t="s">
        <v>706</v>
      </c>
      <c r="F116" s="311"/>
      <c r="G116" s="311"/>
      <c r="H116" s="311"/>
      <c r="I116" s="121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127</v>
      </c>
      <c r="D117" s="35"/>
      <c r="E117" s="35"/>
      <c r="F117" s="35"/>
      <c r="G117" s="35"/>
      <c r="H117" s="35"/>
      <c r="I117" s="121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304" t="str">
        <f>E11</f>
        <v>SO 03.3 - VRN Most v km 64,948</v>
      </c>
      <c r="F118" s="311"/>
      <c r="G118" s="311"/>
      <c r="H118" s="311"/>
      <c r="I118" s="121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121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20</v>
      </c>
      <c r="D120" s="35"/>
      <c r="E120" s="35"/>
      <c r="F120" s="26" t="str">
        <f>F14</f>
        <v xml:space="preserve"> </v>
      </c>
      <c r="G120" s="35"/>
      <c r="H120" s="35"/>
      <c r="I120" s="122" t="s">
        <v>22</v>
      </c>
      <c r="J120" s="65" t="str">
        <f>IF(J14="","",J14)</f>
        <v>27. 1. 2020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121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25.7" customHeight="1">
      <c r="A122" s="33"/>
      <c r="B122" s="34"/>
      <c r="C122" s="28" t="s">
        <v>24</v>
      </c>
      <c r="D122" s="35"/>
      <c r="E122" s="35"/>
      <c r="F122" s="26" t="str">
        <f>E17</f>
        <v>Správa železnic, státní organizace</v>
      </c>
      <c r="G122" s="35"/>
      <c r="H122" s="35"/>
      <c r="I122" s="122" t="s">
        <v>32</v>
      </c>
      <c r="J122" s="31" t="str">
        <f>E23</f>
        <v>TOP CON SERVIS s.r.o.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30</v>
      </c>
      <c r="D123" s="35"/>
      <c r="E123" s="35"/>
      <c r="F123" s="26" t="str">
        <f>IF(E20="","",E20)</f>
        <v>Vyplň údaj</v>
      </c>
      <c r="G123" s="35"/>
      <c r="H123" s="35"/>
      <c r="I123" s="122" t="s">
        <v>37</v>
      </c>
      <c r="J123" s="31" t="str">
        <f>E26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121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79"/>
      <c r="B125" s="180"/>
      <c r="C125" s="181" t="s">
        <v>147</v>
      </c>
      <c r="D125" s="182" t="s">
        <v>64</v>
      </c>
      <c r="E125" s="182" t="s">
        <v>60</v>
      </c>
      <c r="F125" s="182" t="s">
        <v>61</v>
      </c>
      <c r="G125" s="182" t="s">
        <v>148</v>
      </c>
      <c r="H125" s="182" t="s">
        <v>149</v>
      </c>
      <c r="I125" s="183" t="s">
        <v>150</v>
      </c>
      <c r="J125" s="182" t="s">
        <v>131</v>
      </c>
      <c r="K125" s="184" t="s">
        <v>151</v>
      </c>
      <c r="L125" s="185"/>
      <c r="M125" s="74" t="s">
        <v>1</v>
      </c>
      <c r="N125" s="75" t="s">
        <v>43</v>
      </c>
      <c r="O125" s="75" t="s">
        <v>152</v>
      </c>
      <c r="P125" s="75" t="s">
        <v>153</v>
      </c>
      <c r="Q125" s="75" t="s">
        <v>154</v>
      </c>
      <c r="R125" s="75" t="s">
        <v>155</v>
      </c>
      <c r="S125" s="75" t="s">
        <v>156</v>
      </c>
      <c r="T125" s="76" t="s">
        <v>157</v>
      </c>
      <c r="U125" s="179"/>
      <c r="V125" s="179"/>
      <c r="W125" s="179"/>
      <c r="X125" s="179"/>
      <c r="Y125" s="179"/>
      <c r="Z125" s="179"/>
      <c r="AA125" s="179"/>
      <c r="AB125" s="179"/>
      <c r="AC125" s="179"/>
      <c r="AD125" s="179"/>
      <c r="AE125" s="179"/>
    </row>
    <row r="126" spans="1:63" s="2" customFormat="1" ht="22.9" customHeight="1">
      <c r="A126" s="33"/>
      <c r="B126" s="34"/>
      <c r="C126" s="81" t="s">
        <v>158</v>
      </c>
      <c r="D126" s="35"/>
      <c r="E126" s="35"/>
      <c r="F126" s="35"/>
      <c r="G126" s="35"/>
      <c r="H126" s="35"/>
      <c r="I126" s="121"/>
      <c r="J126" s="186">
        <f>BK126</f>
        <v>0</v>
      </c>
      <c r="K126" s="35"/>
      <c r="L126" s="38"/>
      <c r="M126" s="77"/>
      <c r="N126" s="187"/>
      <c r="O126" s="78"/>
      <c r="P126" s="188">
        <f>P127</f>
        <v>0</v>
      </c>
      <c r="Q126" s="78"/>
      <c r="R126" s="188">
        <f>R127</f>
        <v>0</v>
      </c>
      <c r="S126" s="78"/>
      <c r="T126" s="189">
        <f>T127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78</v>
      </c>
      <c r="AU126" s="16" t="s">
        <v>133</v>
      </c>
      <c r="BK126" s="190">
        <f>BK127</f>
        <v>0</v>
      </c>
    </row>
    <row r="127" spans="1:63" s="12" customFormat="1" ht="25.9" customHeight="1">
      <c r="B127" s="191"/>
      <c r="C127" s="192"/>
      <c r="D127" s="193" t="s">
        <v>78</v>
      </c>
      <c r="E127" s="194" t="s">
        <v>539</v>
      </c>
      <c r="F127" s="194" t="s">
        <v>540</v>
      </c>
      <c r="G127" s="192"/>
      <c r="H127" s="192"/>
      <c r="I127" s="195"/>
      <c r="J127" s="196">
        <f>BK127</f>
        <v>0</v>
      </c>
      <c r="K127" s="192"/>
      <c r="L127" s="197"/>
      <c r="M127" s="198"/>
      <c r="N127" s="199"/>
      <c r="O127" s="199"/>
      <c r="P127" s="200">
        <f>P128+P135+P142+P148+P152</f>
        <v>0</v>
      </c>
      <c r="Q127" s="199"/>
      <c r="R127" s="200">
        <f>R128+R135+R142+R148+R152</f>
        <v>0</v>
      </c>
      <c r="S127" s="199"/>
      <c r="T127" s="201">
        <f>T128+T135+T142+T148+T152</f>
        <v>0</v>
      </c>
      <c r="AR127" s="202" t="s">
        <v>186</v>
      </c>
      <c r="AT127" s="203" t="s">
        <v>78</v>
      </c>
      <c r="AU127" s="203" t="s">
        <v>79</v>
      </c>
      <c r="AY127" s="202" t="s">
        <v>161</v>
      </c>
      <c r="BK127" s="204">
        <f>BK128+BK135+BK142+BK148+BK152</f>
        <v>0</v>
      </c>
    </row>
    <row r="128" spans="1:63" s="12" customFormat="1" ht="22.9" customHeight="1">
      <c r="B128" s="191"/>
      <c r="C128" s="192"/>
      <c r="D128" s="193" t="s">
        <v>78</v>
      </c>
      <c r="E128" s="205" t="s">
        <v>541</v>
      </c>
      <c r="F128" s="205" t="s">
        <v>542</v>
      </c>
      <c r="G128" s="192"/>
      <c r="H128" s="192"/>
      <c r="I128" s="195"/>
      <c r="J128" s="206">
        <f>BK128</f>
        <v>0</v>
      </c>
      <c r="K128" s="192"/>
      <c r="L128" s="197"/>
      <c r="M128" s="198"/>
      <c r="N128" s="199"/>
      <c r="O128" s="199"/>
      <c r="P128" s="200">
        <f>SUM(P129:P134)</f>
        <v>0</v>
      </c>
      <c r="Q128" s="199"/>
      <c r="R128" s="200">
        <f>SUM(R129:R134)</f>
        <v>0</v>
      </c>
      <c r="S128" s="199"/>
      <c r="T128" s="201">
        <f>SUM(T129:T134)</f>
        <v>0</v>
      </c>
      <c r="AR128" s="202" t="s">
        <v>186</v>
      </c>
      <c r="AT128" s="203" t="s">
        <v>78</v>
      </c>
      <c r="AU128" s="203" t="s">
        <v>86</v>
      </c>
      <c r="AY128" s="202" t="s">
        <v>161</v>
      </c>
      <c r="BK128" s="204">
        <f>SUM(BK129:BK134)</f>
        <v>0</v>
      </c>
    </row>
    <row r="129" spans="1:65" s="2" customFormat="1" ht="16.5" customHeight="1">
      <c r="A129" s="33"/>
      <c r="B129" s="34"/>
      <c r="C129" s="207" t="s">
        <v>86</v>
      </c>
      <c r="D129" s="207" t="s">
        <v>163</v>
      </c>
      <c r="E129" s="208" t="s">
        <v>543</v>
      </c>
      <c r="F129" s="209" t="s">
        <v>544</v>
      </c>
      <c r="G129" s="210" t="s">
        <v>192</v>
      </c>
      <c r="H129" s="211">
        <v>1</v>
      </c>
      <c r="I129" s="212"/>
      <c r="J129" s="213">
        <f>ROUND(I129*H129,2)</f>
        <v>0</v>
      </c>
      <c r="K129" s="209" t="s">
        <v>167</v>
      </c>
      <c r="L129" s="38"/>
      <c r="M129" s="214" t="s">
        <v>1</v>
      </c>
      <c r="N129" s="215" t="s">
        <v>44</v>
      </c>
      <c r="O129" s="70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8" t="s">
        <v>168</v>
      </c>
      <c r="AT129" s="218" t="s">
        <v>163</v>
      </c>
      <c r="AU129" s="218" t="s">
        <v>88</v>
      </c>
      <c r="AY129" s="16" t="s">
        <v>161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6" t="s">
        <v>86</v>
      </c>
      <c r="BK129" s="219">
        <f>ROUND(I129*H129,2)</f>
        <v>0</v>
      </c>
      <c r="BL129" s="16" t="s">
        <v>168</v>
      </c>
      <c r="BM129" s="218" t="s">
        <v>88</v>
      </c>
    </row>
    <row r="130" spans="1:65" s="2" customFormat="1" ht="16.5" customHeight="1">
      <c r="A130" s="33"/>
      <c r="B130" s="34"/>
      <c r="C130" s="207" t="s">
        <v>88</v>
      </c>
      <c r="D130" s="207" t="s">
        <v>163</v>
      </c>
      <c r="E130" s="208" t="s">
        <v>545</v>
      </c>
      <c r="F130" s="209" t="s">
        <v>546</v>
      </c>
      <c r="G130" s="210" t="s">
        <v>192</v>
      </c>
      <c r="H130" s="211">
        <v>1</v>
      </c>
      <c r="I130" s="212"/>
      <c r="J130" s="213">
        <f>ROUND(I130*H130,2)</f>
        <v>0</v>
      </c>
      <c r="K130" s="209" t="s">
        <v>167</v>
      </c>
      <c r="L130" s="38"/>
      <c r="M130" s="214" t="s">
        <v>1</v>
      </c>
      <c r="N130" s="215" t="s">
        <v>44</v>
      </c>
      <c r="O130" s="70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8" t="s">
        <v>168</v>
      </c>
      <c r="AT130" s="218" t="s">
        <v>163</v>
      </c>
      <c r="AU130" s="218" t="s">
        <v>88</v>
      </c>
      <c r="AY130" s="16" t="s">
        <v>161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6" t="s">
        <v>86</v>
      </c>
      <c r="BK130" s="219">
        <f>ROUND(I130*H130,2)</f>
        <v>0</v>
      </c>
      <c r="BL130" s="16" t="s">
        <v>168</v>
      </c>
      <c r="BM130" s="218" t="s">
        <v>168</v>
      </c>
    </row>
    <row r="131" spans="1:65" s="2" customFormat="1" ht="29.25">
      <c r="A131" s="33"/>
      <c r="B131" s="34"/>
      <c r="C131" s="35"/>
      <c r="D131" s="220" t="s">
        <v>174</v>
      </c>
      <c r="E131" s="35"/>
      <c r="F131" s="221" t="s">
        <v>547</v>
      </c>
      <c r="G131" s="35"/>
      <c r="H131" s="35"/>
      <c r="I131" s="121"/>
      <c r="J131" s="35"/>
      <c r="K131" s="35"/>
      <c r="L131" s="38"/>
      <c r="M131" s="222"/>
      <c r="N131" s="223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174</v>
      </c>
      <c r="AU131" s="16" t="s">
        <v>88</v>
      </c>
    </row>
    <row r="132" spans="1:65" s="2" customFormat="1" ht="16.5" customHeight="1">
      <c r="A132" s="33"/>
      <c r="B132" s="34"/>
      <c r="C132" s="207" t="s">
        <v>169</v>
      </c>
      <c r="D132" s="207" t="s">
        <v>163</v>
      </c>
      <c r="E132" s="208" t="s">
        <v>548</v>
      </c>
      <c r="F132" s="209" t="s">
        <v>549</v>
      </c>
      <c r="G132" s="210" t="s">
        <v>192</v>
      </c>
      <c r="H132" s="211">
        <v>1</v>
      </c>
      <c r="I132" s="212"/>
      <c r="J132" s="213">
        <f>ROUND(I132*H132,2)</f>
        <v>0</v>
      </c>
      <c r="K132" s="209" t="s">
        <v>167</v>
      </c>
      <c r="L132" s="38"/>
      <c r="M132" s="214" t="s">
        <v>1</v>
      </c>
      <c r="N132" s="215" t="s">
        <v>44</v>
      </c>
      <c r="O132" s="70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8" t="s">
        <v>168</v>
      </c>
      <c r="AT132" s="218" t="s">
        <v>163</v>
      </c>
      <c r="AU132" s="218" t="s">
        <v>88</v>
      </c>
      <c r="AY132" s="16" t="s">
        <v>161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6" t="s">
        <v>86</v>
      </c>
      <c r="BK132" s="219">
        <f>ROUND(I132*H132,2)</f>
        <v>0</v>
      </c>
      <c r="BL132" s="16" t="s">
        <v>168</v>
      </c>
      <c r="BM132" s="218" t="s">
        <v>181</v>
      </c>
    </row>
    <row r="133" spans="1:65" s="2" customFormat="1" ht="29.25">
      <c r="A133" s="33"/>
      <c r="B133" s="34"/>
      <c r="C133" s="35"/>
      <c r="D133" s="220" t="s">
        <v>174</v>
      </c>
      <c r="E133" s="35"/>
      <c r="F133" s="221" t="s">
        <v>550</v>
      </c>
      <c r="G133" s="35"/>
      <c r="H133" s="35"/>
      <c r="I133" s="121"/>
      <c r="J133" s="35"/>
      <c r="K133" s="35"/>
      <c r="L133" s="38"/>
      <c r="M133" s="222"/>
      <c r="N133" s="223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174</v>
      </c>
      <c r="AU133" s="16" t="s">
        <v>88</v>
      </c>
    </row>
    <row r="134" spans="1:65" s="2" customFormat="1" ht="16.5" customHeight="1">
      <c r="A134" s="33"/>
      <c r="B134" s="34"/>
      <c r="C134" s="207" t="s">
        <v>168</v>
      </c>
      <c r="D134" s="207" t="s">
        <v>163</v>
      </c>
      <c r="E134" s="208" t="s">
        <v>551</v>
      </c>
      <c r="F134" s="209" t="s">
        <v>552</v>
      </c>
      <c r="G134" s="210" t="s">
        <v>192</v>
      </c>
      <c r="H134" s="211">
        <v>1</v>
      </c>
      <c r="I134" s="212"/>
      <c r="J134" s="213">
        <f>ROUND(I134*H134,2)</f>
        <v>0</v>
      </c>
      <c r="K134" s="209" t="s">
        <v>167</v>
      </c>
      <c r="L134" s="38"/>
      <c r="M134" s="214" t="s">
        <v>1</v>
      </c>
      <c r="N134" s="215" t="s">
        <v>44</v>
      </c>
      <c r="O134" s="70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8" t="s">
        <v>168</v>
      </c>
      <c r="AT134" s="218" t="s">
        <v>163</v>
      </c>
      <c r="AU134" s="218" t="s">
        <v>88</v>
      </c>
      <c r="AY134" s="16" t="s">
        <v>161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6" t="s">
        <v>86</v>
      </c>
      <c r="BK134" s="219">
        <f>ROUND(I134*H134,2)</f>
        <v>0</v>
      </c>
      <c r="BL134" s="16" t="s">
        <v>168</v>
      </c>
      <c r="BM134" s="218" t="s">
        <v>185</v>
      </c>
    </row>
    <row r="135" spans="1:65" s="12" customFormat="1" ht="22.9" customHeight="1">
      <c r="B135" s="191"/>
      <c r="C135" s="192"/>
      <c r="D135" s="193" t="s">
        <v>78</v>
      </c>
      <c r="E135" s="205" t="s">
        <v>553</v>
      </c>
      <c r="F135" s="205" t="s">
        <v>554</v>
      </c>
      <c r="G135" s="192"/>
      <c r="H135" s="192"/>
      <c r="I135" s="195"/>
      <c r="J135" s="206">
        <f>BK135</f>
        <v>0</v>
      </c>
      <c r="K135" s="192"/>
      <c r="L135" s="197"/>
      <c r="M135" s="198"/>
      <c r="N135" s="199"/>
      <c r="O135" s="199"/>
      <c r="P135" s="200">
        <f>SUM(P136:P141)</f>
        <v>0</v>
      </c>
      <c r="Q135" s="199"/>
      <c r="R135" s="200">
        <f>SUM(R136:R141)</f>
        <v>0</v>
      </c>
      <c r="S135" s="199"/>
      <c r="T135" s="201">
        <f>SUM(T136:T141)</f>
        <v>0</v>
      </c>
      <c r="AR135" s="202" t="s">
        <v>186</v>
      </c>
      <c r="AT135" s="203" t="s">
        <v>78</v>
      </c>
      <c r="AU135" s="203" t="s">
        <v>86</v>
      </c>
      <c r="AY135" s="202" t="s">
        <v>161</v>
      </c>
      <c r="BK135" s="204">
        <f>SUM(BK136:BK141)</f>
        <v>0</v>
      </c>
    </row>
    <row r="136" spans="1:65" s="2" customFormat="1" ht="16.5" customHeight="1">
      <c r="A136" s="33"/>
      <c r="B136" s="34"/>
      <c r="C136" s="207" t="s">
        <v>186</v>
      </c>
      <c r="D136" s="207" t="s">
        <v>163</v>
      </c>
      <c r="E136" s="208" t="s">
        <v>555</v>
      </c>
      <c r="F136" s="209" t="s">
        <v>556</v>
      </c>
      <c r="G136" s="210" t="s">
        <v>192</v>
      </c>
      <c r="H136" s="211">
        <v>1</v>
      </c>
      <c r="I136" s="212"/>
      <c r="J136" s="213">
        <f>ROUND(I136*H136,2)</f>
        <v>0</v>
      </c>
      <c r="K136" s="209" t="s">
        <v>167</v>
      </c>
      <c r="L136" s="38"/>
      <c r="M136" s="214" t="s">
        <v>1</v>
      </c>
      <c r="N136" s="215" t="s">
        <v>44</v>
      </c>
      <c r="O136" s="70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8" t="s">
        <v>168</v>
      </c>
      <c r="AT136" s="218" t="s">
        <v>163</v>
      </c>
      <c r="AU136" s="218" t="s">
        <v>88</v>
      </c>
      <c r="AY136" s="16" t="s">
        <v>161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6" t="s">
        <v>86</v>
      </c>
      <c r="BK136" s="219">
        <f>ROUND(I136*H136,2)</f>
        <v>0</v>
      </c>
      <c r="BL136" s="16" t="s">
        <v>168</v>
      </c>
      <c r="BM136" s="218" t="s">
        <v>189</v>
      </c>
    </row>
    <row r="137" spans="1:65" s="2" customFormat="1" ht="19.5">
      <c r="A137" s="33"/>
      <c r="B137" s="34"/>
      <c r="C137" s="35"/>
      <c r="D137" s="220" t="s">
        <v>174</v>
      </c>
      <c r="E137" s="35"/>
      <c r="F137" s="221" t="s">
        <v>557</v>
      </c>
      <c r="G137" s="35"/>
      <c r="H137" s="35"/>
      <c r="I137" s="121"/>
      <c r="J137" s="35"/>
      <c r="K137" s="35"/>
      <c r="L137" s="38"/>
      <c r="M137" s="222"/>
      <c r="N137" s="223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174</v>
      </c>
      <c r="AU137" s="16" t="s">
        <v>88</v>
      </c>
    </row>
    <row r="138" spans="1:65" s="2" customFormat="1" ht="16.5" customHeight="1">
      <c r="A138" s="33"/>
      <c r="B138" s="34"/>
      <c r="C138" s="207" t="s">
        <v>181</v>
      </c>
      <c r="D138" s="207" t="s">
        <v>163</v>
      </c>
      <c r="E138" s="208" t="s">
        <v>558</v>
      </c>
      <c r="F138" s="209" t="s">
        <v>559</v>
      </c>
      <c r="G138" s="210" t="s">
        <v>192</v>
      </c>
      <c r="H138" s="211">
        <v>1</v>
      </c>
      <c r="I138" s="212"/>
      <c r="J138" s="213">
        <f>ROUND(I138*H138,2)</f>
        <v>0</v>
      </c>
      <c r="K138" s="209" t="s">
        <v>167</v>
      </c>
      <c r="L138" s="38"/>
      <c r="M138" s="214" t="s">
        <v>1</v>
      </c>
      <c r="N138" s="215" t="s">
        <v>44</v>
      </c>
      <c r="O138" s="70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8" t="s">
        <v>168</v>
      </c>
      <c r="AT138" s="218" t="s">
        <v>163</v>
      </c>
      <c r="AU138" s="218" t="s">
        <v>88</v>
      </c>
      <c r="AY138" s="16" t="s">
        <v>161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6" t="s">
        <v>86</v>
      </c>
      <c r="BK138" s="219">
        <f>ROUND(I138*H138,2)</f>
        <v>0</v>
      </c>
      <c r="BL138" s="16" t="s">
        <v>168</v>
      </c>
      <c r="BM138" s="218" t="s">
        <v>193</v>
      </c>
    </row>
    <row r="139" spans="1:65" s="2" customFormat="1" ht="19.5">
      <c r="A139" s="33"/>
      <c r="B139" s="34"/>
      <c r="C139" s="35"/>
      <c r="D139" s="220" t="s">
        <v>174</v>
      </c>
      <c r="E139" s="35"/>
      <c r="F139" s="221" t="s">
        <v>560</v>
      </c>
      <c r="G139" s="35"/>
      <c r="H139" s="35"/>
      <c r="I139" s="121"/>
      <c r="J139" s="35"/>
      <c r="K139" s="35"/>
      <c r="L139" s="38"/>
      <c r="M139" s="222"/>
      <c r="N139" s="223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174</v>
      </c>
      <c r="AU139" s="16" t="s">
        <v>88</v>
      </c>
    </row>
    <row r="140" spans="1:65" s="2" customFormat="1" ht="16.5" customHeight="1">
      <c r="A140" s="33"/>
      <c r="B140" s="34"/>
      <c r="C140" s="207" t="s">
        <v>196</v>
      </c>
      <c r="D140" s="207" t="s">
        <v>163</v>
      </c>
      <c r="E140" s="208" t="s">
        <v>561</v>
      </c>
      <c r="F140" s="209" t="s">
        <v>562</v>
      </c>
      <c r="G140" s="210" t="s">
        <v>192</v>
      </c>
      <c r="H140" s="211">
        <v>1</v>
      </c>
      <c r="I140" s="212"/>
      <c r="J140" s="213">
        <f>ROUND(I140*H140,2)</f>
        <v>0</v>
      </c>
      <c r="K140" s="209" t="s">
        <v>167</v>
      </c>
      <c r="L140" s="38"/>
      <c r="M140" s="214" t="s">
        <v>1</v>
      </c>
      <c r="N140" s="215" t="s">
        <v>44</v>
      </c>
      <c r="O140" s="70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8" t="s">
        <v>168</v>
      </c>
      <c r="AT140" s="218" t="s">
        <v>163</v>
      </c>
      <c r="AU140" s="218" t="s">
        <v>88</v>
      </c>
      <c r="AY140" s="16" t="s">
        <v>161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6" t="s">
        <v>86</v>
      </c>
      <c r="BK140" s="219">
        <f>ROUND(I140*H140,2)</f>
        <v>0</v>
      </c>
      <c r="BL140" s="16" t="s">
        <v>168</v>
      </c>
      <c r="BM140" s="218" t="s">
        <v>200</v>
      </c>
    </row>
    <row r="141" spans="1:65" s="2" customFormat="1" ht="19.5">
      <c r="A141" s="33"/>
      <c r="B141" s="34"/>
      <c r="C141" s="35"/>
      <c r="D141" s="220" t="s">
        <v>174</v>
      </c>
      <c r="E141" s="35"/>
      <c r="F141" s="221" t="s">
        <v>563</v>
      </c>
      <c r="G141" s="35"/>
      <c r="H141" s="35"/>
      <c r="I141" s="121"/>
      <c r="J141" s="35"/>
      <c r="K141" s="35"/>
      <c r="L141" s="38"/>
      <c r="M141" s="222"/>
      <c r="N141" s="223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174</v>
      </c>
      <c r="AU141" s="16" t="s">
        <v>88</v>
      </c>
    </row>
    <row r="142" spans="1:65" s="12" customFormat="1" ht="22.9" customHeight="1">
      <c r="B142" s="191"/>
      <c r="C142" s="192"/>
      <c r="D142" s="193" t="s">
        <v>78</v>
      </c>
      <c r="E142" s="205" t="s">
        <v>564</v>
      </c>
      <c r="F142" s="205" t="s">
        <v>565</v>
      </c>
      <c r="G142" s="192"/>
      <c r="H142" s="192"/>
      <c r="I142" s="195"/>
      <c r="J142" s="206">
        <f>BK142</f>
        <v>0</v>
      </c>
      <c r="K142" s="192"/>
      <c r="L142" s="197"/>
      <c r="M142" s="198"/>
      <c r="N142" s="199"/>
      <c r="O142" s="199"/>
      <c r="P142" s="200">
        <f>SUM(P143:P147)</f>
        <v>0</v>
      </c>
      <c r="Q142" s="199"/>
      <c r="R142" s="200">
        <f>SUM(R143:R147)</f>
        <v>0</v>
      </c>
      <c r="S142" s="199"/>
      <c r="T142" s="201">
        <f>SUM(T143:T147)</f>
        <v>0</v>
      </c>
      <c r="AR142" s="202" t="s">
        <v>186</v>
      </c>
      <c r="AT142" s="203" t="s">
        <v>78</v>
      </c>
      <c r="AU142" s="203" t="s">
        <v>86</v>
      </c>
      <c r="AY142" s="202" t="s">
        <v>161</v>
      </c>
      <c r="BK142" s="204">
        <f>SUM(BK143:BK147)</f>
        <v>0</v>
      </c>
    </row>
    <row r="143" spans="1:65" s="2" customFormat="1" ht="16.5" customHeight="1">
      <c r="A143" s="33"/>
      <c r="B143" s="34"/>
      <c r="C143" s="207" t="s">
        <v>185</v>
      </c>
      <c r="D143" s="207" t="s">
        <v>163</v>
      </c>
      <c r="E143" s="208" t="s">
        <v>566</v>
      </c>
      <c r="F143" s="209" t="s">
        <v>567</v>
      </c>
      <c r="G143" s="210" t="s">
        <v>192</v>
      </c>
      <c r="H143" s="211">
        <v>1</v>
      </c>
      <c r="I143" s="212"/>
      <c r="J143" s="213">
        <f>ROUND(I143*H143,2)</f>
        <v>0</v>
      </c>
      <c r="K143" s="209" t="s">
        <v>167</v>
      </c>
      <c r="L143" s="38"/>
      <c r="M143" s="214" t="s">
        <v>1</v>
      </c>
      <c r="N143" s="215" t="s">
        <v>44</v>
      </c>
      <c r="O143" s="70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8" t="s">
        <v>168</v>
      </c>
      <c r="AT143" s="218" t="s">
        <v>163</v>
      </c>
      <c r="AU143" s="218" t="s">
        <v>88</v>
      </c>
      <c r="AY143" s="16" t="s">
        <v>161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6" t="s">
        <v>86</v>
      </c>
      <c r="BK143" s="219">
        <f>ROUND(I143*H143,2)</f>
        <v>0</v>
      </c>
      <c r="BL143" s="16" t="s">
        <v>168</v>
      </c>
      <c r="BM143" s="218" t="s">
        <v>203</v>
      </c>
    </row>
    <row r="144" spans="1:65" s="2" customFormat="1" ht="16.5" customHeight="1">
      <c r="A144" s="33"/>
      <c r="B144" s="34"/>
      <c r="C144" s="207" t="s">
        <v>205</v>
      </c>
      <c r="D144" s="207" t="s">
        <v>163</v>
      </c>
      <c r="E144" s="208" t="s">
        <v>568</v>
      </c>
      <c r="F144" s="209" t="s">
        <v>569</v>
      </c>
      <c r="G144" s="210" t="s">
        <v>192</v>
      </c>
      <c r="H144" s="211">
        <v>1</v>
      </c>
      <c r="I144" s="212"/>
      <c r="J144" s="213">
        <f>ROUND(I144*H144,2)</f>
        <v>0</v>
      </c>
      <c r="K144" s="209" t="s">
        <v>167</v>
      </c>
      <c r="L144" s="38"/>
      <c r="M144" s="214" t="s">
        <v>1</v>
      </c>
      <c r="N144" s="215" t="s">
        <v>44</v>
      </c>
      <c r="O144" s="70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8" t="s">
        <v>168</v>
      </c>
      <c r="AT144" s="218" t="s">
        <v>163</v>
      </c>
      <c r="AU144" s="218" t="s">
        <v>88</v>
      </c>
      <c r="AY144" s="16" t="s">
        <v>161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6" t="s">
        <v>86</v>
      </c>
      <c r="BK144" s="219">
        <f>ROUND(I144*H144,2)</f>
        <v>0</v>
      </c>
      <c r="BL144" s="16" t="s">
        <v>168</v>
      </c>
      <c r="BM144" s="218" t="s">
        <v>209</v>
      </c>
    </row>
    <row r="145" spans="1:65" s="2" customFormat="1" ht="19.5">
      <c r="A145" s="33"/>
      <c r="B145" s="34"/>
      <c r="C145" s="35"/>
      <c r="D145" s="220" t="s">
        <v>174</v>
      </c>
      <c r="E145" s="35"/>
      <c r="F145" s="221" t="s">
        <v>570</v>
      </c>
      <c r="G145" s="35"/>
      <c r="H145" s="35"/>
      <c r="I145" s="121"/>
      <c r="J145" s="35"/>
      <c r="K145" s="35"/>
      <c r="L145" s="38"/>
      <c r="M145" s="222"/>
      <c r="N145" s="223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174</v>
      </c>
      <c r="AU145" s="16" t="s">
        <v>88</v>
      </c>
    </row>
    <row r="146" spans="1:65" s="2" customFormat="1" ht="16.5" customHeight="1">
      <c r="A146" s="33"/>
      <c r="B146" s="34"/>
      <c r="C146" s="207" t="s">
        <v>189</v>
      </c>
      <c r="D146" s="207" t="s">
        <v>163</v>
      </c>
      <c r="E146" s="208" t="s">
        <v>571</v>
      </c>
      <c r="F146" s="209" t="s">
        <v>572</v>
      </c>
      <c r="G146" s="210" t="s">
        <v>192</v>
      </c>
      <c r="H146" s="211">
        <v>1</v>
      </c>
      <c r="I146" s="212"/>
      <c r="J146" s="213">
        <f>ROUND(I146*H146,2)</f>
        <v>0</v>
      </c>
      <c r="K146" s="209" t="s">
        <v>167</v>
      </c>
      <c r="L146" s="38"/>
      <c r="M146" s="214" t="s">
        <v>1</v>
      </c>
      <c r="N146" s="215" t="s">
        <v>44</v>
      </c>
      <c r="O146" s="70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8" t="s">
        <v>168</v>
      </c>
      <c r="AT146" s="218" t="s">
        <v>163</v>
      </c>
      <c r="AU146" s="218" t="s">
        <v>88</v>
      </c>
      <c r="AY146" s="16" t="s">
        <v>161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6" t="s">
        <v>86</v>
      </c>
      <c r="BK146" s="219">
        <f>ROUND(I146*H146,2)</f>
        <v>0</v>
      </c>
      <c r="BL146" s="16" t="s">
        <v>168</v>
      </c>
      <c r="BM146" s="218" t="s">
        <v>214</v>
      </c>
    </row>
    <row r="147" spans="1:65" s="2" customFormat="1" ht="19.5">
      <c r="A147" s="33"/>
      <c r="B147" s="34"/>
      <c r="C147" s="35"/>
      <c r="D147" s="220" t="s">
        <v>174</v>
      </c>
      <c r="E147" s="35"/>
      <c r="F147" s="221" t="s">
        <v>573</v>
      </c>
      <c r="G147" s="35"/>
      <c r="H147" s="35"/>
      <c r="I147" s="121"/>
      <c r="J147" s="35"/>
      <c r="K147" s="35"/>
      <c r="L147" s="38"/>
      <c r="M147" s="222"/>
      <c r="N147" s="223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174</v>
      </c>
      <c r="AU147" s="16" t="s">
        <v>88</v>
      </c>
    </row>
    <row r="148" spans="1:65" s="12" customFormat="1" ht="22.9" customHeight="1">
      <c r="B148" s="191"/>
      <c r="C148" s="192"/>
      <c r="D148" s="193" t="s">
        <v>78</v>
      </c>
      <c r="E148" s="205" t="s">
        <v>574</v>
      </c>
      <c r="F148" s="205" t="s">
        <v>575</v>
      </c>
      <c r="G148" s="192"/>
      <c r="H148" s="192"/>
      <c r="I148" s="195"/>
      <c r="J148" s="206">
        <f>BK148</f>
        <v>0</v>
      </c>
      <c r="K148" s="192"/>
      <c r="L148" s="197"/>
      <c r="M148" s="198"/>
      <c r="N148" s="199"/>
      <c r="O148" s="199"/>
      <c r="P148" s="200">
        <f>SUM(P149:P151)</f>
        <v>0</v>
      </c>
      <c r="Q148" s="199"/>
      <c r="R148" s="200">
        <f>SUM(R149:R151)</f>
        <v>0</v>
      </c>
      <c r="S148" s="199"/>
      <c r="T148" s="201">
        <f>SUM(T149:T151)</f>
        <v>0</v>
      </c>
      <c r="AR148" s="202" t="s">
        <v>186</v>
      </c>
      <c r="AT148" s="203" t="s">
        <v>78</v>
      </c>
      <c r="AU148" s="203" t="s">
        <v>86</v>
      </c>
      <c r="AY148" s="202" t="s">
        <v>161</v>
      </c>
      <c r="BK148" s="204">
        <f>SUM(BK149:BK151)</f>
        <v>0</v>
      </c>
    </row>
    <row r="149" spans="1:65" s="2" customFormat="1" ht="16.5" customHeight="1">
      <c r="A149" s="33"/>
      <c r="B149" s="34"/>
      <c r="C149" s="207" t="s">
        <v>215</v>
      </c>
      <c r="D149" s="207" t="s">
        <v>163</v>
      </c>
      <c r="E149" s="208" t="s">
        <v>576</v>
      </c>
      <c r="F149" s="209" t="s">
        <v>577</v>
      </c>
      <c r="G149" s="210" t="s">
        <v>192</v>
      </c>
      <c r="H149" s="211">
        <v>1</v>
      </c>
      <c r="I149" s="212"/>
      <c r="J149" s="213">
        <f>ROUND(I149*H149,2)</f>
        <v>0</v>
      </c>
      <c r="K149" s="209" t="s">
        <v>167</v>
      </c>
      <c r="L149" s="38"/>
      <c r="M149" s="214" t="s">
        <v>1</v>
      </c>
      <c r="N149" s="215" t="s">
        <v>44</v>
      </c>
      <c r="O149" s="70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8" t="s">
        <v>168</v>
      </c>
      <c r="AT149" s="218" t="s">
        <v>163</v>
      </c>
      <c r="AU149" s="218" t="s">
        <v>88</v>
      </c>
      <c r="AY149" s="16" t="s">
        <v>161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6" t="s">
        <v>86</v>
      </c>
      <c r="BK149" s="219">
        <f>ROUND(I149*H149,2)</f>
        <v>0</v>
      </c>
      <c r="BL149" s="16" t="s">
        <v>168</v>
      </c>
      <c r="BM149" s="218" t="s">
        <v>218</v>
      </c>
    </row>
    <row r="150" spans="1:65" s="2" customFormat="1" ht="16.5" customHeight="1">
      <c r="A150" s="33"/>
      <c r="B150" s="34"/>
      <c r="C150" s="207" t="s">
        <v>193</v>
      </c>
      <c r="D150" s="207" t="s">
        <v>163</v>
      </c>
      <c r="E150" s="208" t="s">
        <v>578</v>
      </c>
      <c r="F150" s="209" t="s">
        <v>579</v>
      </c>
      <c r="G150" s="210" t="s">
        <v>192</v>
      </c>
      <c r="H150" s="211">
        <v>1</v>
      </c>
      <c r="I150" s="212"/>
      <c r="J150" s="213">
        <f>ROUND(I150*H150,2)</f>
        <v>0</v>
      </c>
      <c r="K150" s="209" t="s">
        <v>167</v>
      </c>
      <c r="L150" s="38"/>
      <c r="M150" s="214" t="s">
        <v>1</v>
      </c>
      <c r="N150" s="215" t="s">
        <v>44</v>
      </c>
      <c r="O150" s="70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8" t="s">
        <v>168</v>
      </c>
      <c r="AT150" s="218" t="s">
        <v>163</v>
      </c>
      <c r="AU150" s="218" t="s">
        <v>88</v>
      </c>
      <c r="AY150" s="16" t="s">
        <v>161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6" t="s">
        <v>86</v>
      </c>
      <c r="BK150" s="219">
        <f>ROUND(I150*H150,2)</f>
        <v>0</v>
      </c>
      <c r="BL150" s="16" t="s">
        <v>168</v>
      </c>
      <c r="BM150" s="218" t="s">
        <v>223</v>
      </c>
    </row>
    <row r="151" spans="1:65" s="2" customFormat="1" ht="29.25">
      <c r="A151" s="33"/>
      <c r="B151" s="34"/>
      <c r="C151" s="35"/>
      <c r="D151" s="220" t="s">
        <v>174</v>
      </c>
      <c r="E151" s="35"/>
      <c r="F151" s="221" t="s">
        <v>580</v>
      </c>
      <c r="G151" s="35"/>
      <c r="H151" s="35"/>
      <c r="I151" s="121"/>
      <c r="J151" s="35"/>
      <c r="K151" s="35"/>
      <c r="L151" s="38"/>
      <c r="M151" s="222"/>
      <c r="N151" s="223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174</v>
      </c>
      <c r="AU151" s="16" t="s">
        <v>88</v>
      </c>
    </row>
    <row r="152" spans="1:65" s="12" customFormat="1" ht="22.9" customHeight="1">
      <c r="B152" s="191"/>
      <c r="C152" s="192"/>
      <c r="D152" s="193" t="s">
        <v>78</v>
      </c>
      <c r="E152" s="205" t="s">
        <v>581</v>
      </c>
      <c r="F152" s="205" t="s">
        <v>582</v>
      </c>
      <c r="G152" s="192"/>
      <c r="H152" s="192"/>
      <c r="I152" s="195"/>
      <c r="J152" s="206">
        <f>BK152</f>
        <v>0</v>
      </c>
      <c r="K152" s="192"/>
      <c r="L152" s="197"/>
      <c r="M152" s="198"/>
      <c r="N152" s="199"/>
      <c r="O152" s="199"/>
      <c r="P152" s="200">
        <f>P153</f>
        <v>0</v>
      </c>
      <c r="Q152" s="199"/>
      <c r="R152" s="200">
        <f>R153</f>
        <v>0</v>
      </c>
      <c r="S152" s="199"/>
      <c r="T152" s="201">
        <f>T153</f>
        <v>0</v>
      </c>
      <c r="AR152" s="202" t="s">
        <v>186</v>
      </c>
      <c r="AT152" s="203" t="s">
        <v>78</v>
      </c>
      <c r="AU152" s="203" t="s">
        <v>86</v>
      </c>
      <c r="AY152" s="202" t="s">
        <v>161</v>
      </c>
      <c r="BK152" s="204">
        <f>BK153</f>
        <v>0</v>
      </c>
    </row>
    <row r="153" spans="1:65" s="2" customFormat="1" ht="16.5" customHeight="1">
      <c r="A153" s="33"/>
      <c r="B153" s="34"/>
      <c r="C153" s="207" t="s">
        <v>224</v>
      </c>
      <c r="D153" s="207" t="s">
        <v>163</v>
      </c>
      <c r="E153" s="208" t="s">
        <v>583</v>
      </c>
      <c r="F153" s="209" t="s">
        <v>584</v>
      </c>
      <c r="G153" s="210" t="s">
        <v>192</v>
      </c>
      <c r="H153" s="211">
        <v>1</v>
      </c>
      <c r="I153" s="212"/>
      <c r="J153" s="213">
        <f>ROUND(I153*H153,2)</f>
        <v>0</v>
      </c>
      <c r="K153" s="209" t="s">
        <v>167</v>
      </c>
      <c r="L153" s="38"/>
      <c r="M153" s="264" t="s">
        <v>1</v>
      </c>
      <c r="N153" s="265" t="s">
        <v>44</v>
      </c>
      <c r="O153" s="258"/>
      <c r="P153" s="259">
        <f>O153*H153</f>
        <v>0</v>
      </c>
      <c r="Q153" s="259">
        <v>0</v>
      </c>
      <c r="R153" s="259">
        <f>Q153*H153</f>
        <v>0</v>
      </c>
      <c r="S153" s="259">
        <v>0</v>
      </c>
      <c r="T153" s="26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8" t="s">
        <v>168</v>
      </c>
      <c r="AT153" s="218" t="s">
        <v>163</v>
      </c>
      <c r="AU153" s="218" t="s">
        <v>88</v>
      </c>
      <c r="AY153" s="16" t="s">
        <v>161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6" t="s">
        <v>86</v>
      </c>
      <c r="BK153" s="219">
        <f>ROUND(I153*H153,2)</f>
        <v>0</v>
      </c>
      <c r="BL153" s="16" t="s">
        <v>168</v>
      </c>
      <c r="BM153" s="218" t="s">
        <v>227</v>
      </c>
    </row>
    <row r="154" spans="1:65" s="2" customFormat="1" ht="6.95" customHeight="1">
      <c r="A154" s="33"/>
      <c r="B154" s="53"/>
      <c r="C154" s="54"/>
      <c r="D154" s="54"/>
      <c r="E154" s="54"/>
      <c r="F154" s="54"/>
      <c r="G154" s="54"/>
      <c r="H154" s="54"/>
      <c r="I154" s="157"/>
      <c r="J154" s="54"/>
      <c r="K154" s="54"/>
      <c r="L154" s="38"/>
      <c r="M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</row>
  </sheetData>
  <sheetProtection algorithmName="SHA-512" hashValue="aZ0Bef8owCsTl2ao2KhUQbphFjkeb1zlgmZe2Cjge94VW9t2oDfOWpr/J8eaIC+uv/GAe/Ee7hY9KD4DBv3ypg==" saltValue="grUlpE5jwNqitdPRrK4uFMc3ZF1ZDOjbtYjiZu680azxoZHJ7jK3gl2ptj7FT7XwDLPW8Q5OzByMJK8QMb1y7g==" spinCount="100000" sheet="1" objects="1" scenarios="1" formatColumns="0" formatRows="0" autoFilter="0"/>
  <autoFilter ref="C125:K153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4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6" t="s">
        <v>93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88</v>
      </c>
    </row>
    <row r="4" spans="1:46" s="1" customFormat="1" ht="24.95" customHeight="1">
      <c r="B4" s="19"/>
      <c r="D4" s="118" t="s">
        <v>124</v>
      </c>
      <c r="I4" s="114"/>
      <c r="L4" s="19"/>
      <c r="M4" s="119" t="s">
        <v>10</v>
      </c>
      <c r="AT4" s="16" t="s">
        <v>4</v>
      </c>
    </row>
    <row r="5" spans="1:46" s="1" customFormat="1" ht="6.95" customHeight="1">
      <c r="B5" s="19"/>
      <c r="I5" s="114"/>
      <c r="L5" s="19"/>
    </row>
    <row r="6" spans="1:46" s="1" customFormat="1" ht="12" customHeight="1">
      <c r="B6" s="19"/>
      <c r="D6" s="120" t="s">
        <v>16</v>
      </c>
      <c r="I6" s="114"/>
      <c r="L6" s="19"/>
    </row>
    <row r="7" spans="1:46" s="1" customFormat="1" ht="16.5" customHeight="1">
      <c r="B7" s="19"/>
      <c r="E7" s="314" t="str">
        <f>'Rekapitulace zakázky'!K6</f>
        <v>Oprava mostů v úseku Týniště nad Orlicí - Potštejn</v>
      </c>
      <c r="F7" s="315"/>
      <c r="G7" s="315"/>
      <c r="H7" s="315"/>
      <c r="I7" s="114"/>
      <c r="L7" s="19"/>
    </row>
    <row r="8" spans="1:46" s="1" customFormat="1" ht="12" customHeight="1">
      <c r="B8" s="19"/>
      <c r="D8" s="120" t="s">
        <v>125</v>
      </c>
      <c r="I8" s="114"/>
      <c r="L8" s="19"/>
    </row>
    <row r="9" spans="1:46" s="2" customFormat="1" ht="16.5" customHeight="1">
      <c r="A9" s="33"/>
      <c r="B9" s="38"/>
      <c r="C9" s="33"/>
      <c r="D9" s="33"/>
      <c r="E9" s="314" t="s">
        <v>126</v>
      </c>
      <c r="F9" s="316"/>
      <c r="G9" s="316"/>
      <c r="H9" s="316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20" t="s">
        <v>127</v>
      </c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17" t="s">
        <v>128</v>
      </c>
      <c r="F11" s="316"/>
      <c r="G11" s="316"/>
      <c r="H11" s="316"/>
      <c r="I11" s="121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121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20" t="s">
        <v>18</v>
      </c>
      <c r="E13" s="33"/>
      <c r="F13" s="109" t="s">
        <v>1</v>
      </c>
      <c r="G13" s="33"/>
      <c r="H13" s="33"/>
      <c r="I13" s="122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20" t="s">
        <v>20</v>
      </c>
      <c r="E14" s="33"/>
      <c r="F14" s="109" t="s">
        <v>21</v>
      </c>
      <c r="G14" s="33"/>
      <c r="H14" s="33"/>
      <c r="I14" s="122" t="s">
        <v>22</v>
      </c>
      <c r="J14" s="123" t="str">
        <f>'Rekapitulace zakázky'!AN8</f>
        <v>27. 1. 2020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21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20" t="s">
        <v>24</v>
      </c>
      <c r="E16" s="33"/>
      <c r="F16" s="33"/>
      <c r="G16" s="33"/>
      <c r="H16" s="33"/>
      <c r="I16" s="122" t="s">
        <v>25</v>
      </c>
      <c r="J16" s="109" t="str">
        <f>IF('Rekapitulace zakázky'!AN10="","",'Rekapitulace zakázky'!AN10)</f>
        <v>70994234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>Správa železnic, státní organizace</v>
      </c>
      <c r="F17" s="33"/>
      <c r="G17" s="33"/>
      <c r="H17" s="33"/>
      <c r="I17" s="122" t="s">
        <v>28</v>
      </c>
      <c r="J17" s="109" t="str">
        <f>IF('Rekapitulace zakázky'!AN11="","",'Rekapitulace zakázky'!AN11)</f>
        <v>CZ70994234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21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20" t="s">
        <v>30</v>
      </c>
      <c r="E19" s="33"/>
      <c r="F19" s="33"/>
      <c r="G19" s="33"/>
      <c r="H19" s="33"/>
      <c r="I19" s="122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18" t="str">
        <f>'Rekapitulace zakázky'!E14</f>
        <v>Vyplň údaj</v>
      </c>
      <c r="F20" s="319"/>
      <c r="G20" s="319"/>
      <c r="H20" s="319"/>
      <c r="I20" s="122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21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20" t="s">
        <v>32</v>
      </c>
      <c r="E22" s="33"/>
      <c r="F22" s="33"/>
      <c r="G22" s="33"/>
      <c r="H22" s="33"/>
      <c r="I22" s="122" t="s">
        <v>25</v>
      </c>
      <c r="J22" s="109" t="str">
        <f>IF('Rekapitulace zakázky'!AN16="","",'Rekapitulace zakázky'!AN16)</f>
        <v>45274983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>TOP CON SERVIS s.r.o.</v>
      </c>
      <c r="F23" s="33"/>
      <c r="G23" s="33"/>
      <c r="H23" s="33"/>
      <c r="I23" s="122" t="s">
        <v>28</v>
      </c>
      <c r="J23" s="109" t="str">
        <f>IF('Rekapitulace zakázky'!AN17="","",'Rekapitulace zakázky'!AN17)</f>
        <v>CZ45274983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21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20" t="s">
        <v>37</v>
      </c>
      <c r="E25" s="33"/>
      <c r="F25" s="33"/>
      <c r="G25" s="33"/>
      <c r="H25" s="33"/>
      <c r="I25" s="122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22" t="s">
        <v>28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21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20" t="s">
        <v>38</v>
      </c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4"/>
      <c r="B29" s="125"/>
      <c r="C29" s="124"/>
      <c r="D29" s="124"/>
      <c r="E29" s="320" t="s">
        <v>1</v>
      </c>
      <c r="F29" s="320"/>
      <c r="G29" s="320"/>
      <c r="H29" s="320"/>
      <c r="I29" s="126"/>
      <c r="J29" s="124"/>
      <c r="K29" s="124"/>
      <c r="L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21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30" t="s">
        <v>39</v>
      </c>
      <c r="E32" s="33"/>
      <c r="F32" s="33"/>
      <c r="G32" s="33"/>
      <c r="H32" s="33"/>
      <c r="I32" s="121"/>
      <c r="J32" s="131">
        <f>ROUND(J132,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8"/>
      <c r="E33" s="128"/>
      <c r="F33" s="128"/>
      <c r="G33" s="128"/>
      <c r="H33" s="128"/>
      <c r="I33" s="129"/>
      <c r="J33" s="128"/>
      <c r="K33" s="128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32" t="s">
        <v>41</v>
      </c>
      <c r="G34" s="33"/>
      <c r="H34" s="33"/>
      <c r="I34" s="133" t="s">
        <v>40</v>
      </c>
      <c r="J34" s="132" t="s">
        <v>42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34" t="s">
        <v>43</v>
      </c>
      <c r="E35" s="120" t="s">
        <v>44</v>
      </c>
      <c r="F35" s="135">
        <f>ROUND((SUM(BE132:BE266)),  2)</f>
        <v>0</v>
      </c>
      <c r="G35" s="33"/>
      <c r="H35" s="33"/>
      <c r="I35" s="136">
        <v>0.21</v>
      </c>
      <c r="J35" s="135">
        <f>ROUND(((SUM(BE132:BE266))*I35),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20" t="s">
        <v>45</v>
      </c>
      <c r="F36" s="135">
        <f>ROUND((SUM(BF132:BF266)),  2)</f>
        <v>0</v>
      </c>
      <c r="G36" s="33"/>
      <c r="H36" s="33"/>
      <c r="I36" s="136">
        <v>0.15</v>
      </c>
      <c r="J36" s="135">
        <f>ROUND(((SUM(BF132:BF266))*I36),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0" t="s">
        <v>46</v>
      </c>
      <c r="F37" s="135">
        <f>ROUND((SUM(BG132:BG266)),  2)</f>
        <v>0</v>
      </c>
      <c r="G37" s="33"/>
      <c r="H37" s="33"/>
      <c r="I37" s="136">
        <v>0.21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20" t="s">
        <v>47</v>
      </c>
      <c r="F38" s="135">
        <f>ROUND((SUM(BH132:BH266)),  2)</f>
        <v>0</v>
      </c>
      <c r="G38" s="33"/>
      <c r="H38" s="33"/>
      <c r="I38" s="136">
        <v>0.15</v>
      </c>
      <c r="J38" s="135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20" t="s">
        <v>48</v>
      </c>
      <c r="F39" s="135">
        <f>ROUND((SUM(BI132:BI266)),  2)</f>
        <v>0</v>
      </c>
      <c r="G39" s="33"/>
      <c r="H39" s="33"/>
      <c r="I39" s="136">
        <v>0</v>
      </c>
      <c r="J39" s="135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7"/>
      <c r="D41" s="138" t="s">
        <v>49</v>
      </c>
      <c r="E41" s="139"/>
      <c r="F41" s="139"/>
      <c r="G41" s="140" t="s">
        <v>50</v>
      </c>
      <c r="H41" s="141" t="s">
        <v>51</v>
      </c>
      <c r="I41" s="142"/>
      <c r="J41" s="143">
        <f>SUM(J32:J39)</f>
        <v>0</v>
      </c>
      <c r="K41" s="144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121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I43" s="114"/>
      <c r="L43" s="19"/>
    </row>
    <row r="44" spans="1:31" s="1" customFormat="1" ht="14.45" customHeight="1">
      <c r="B44" s="19"/>
      <c r="I44" s="114"/>
      <c r="L44" s="19"/>
    </row>
    <row r="45" spans="1:31" s="1" customFormat="1" ht="14.45" customHeight="1">
      <c r="B45" s="19"/>
      <c r="I45" s="114"/>
      <c r="L45" s="19"/>
    </row>
    <row r="46" spans="1:31" s="1" customFormat="1" ht="14.45" customHeight="1">
      <c r="B46" s="19"/>
      <c r="I46" s="114"/>
      <c r="L46" s="19"/>
    </row>
    <row r="47" spans="1:31" s="1" customFormat="1" ht="14.45" customHeight="1">
      <c r="B47" s="19"/>
      <c r="I47" s="114"/>
      <c r="L47" s="19"/>
    </row>
    <row r="48" spans="1:31" s="1" customFormat="1" ht="14.45" customHeight="1">
      <c r="B48" s="19"/>
      <c r="I48" s="114"/>
      <c r="L48" s="19"/>
    </row>
    <row r="49" spans="1:31" s="1" customFormat="1" ht="14.45" customHeight="1">
      <c r="B49" s="19"/>
      <c r="I49" s="114"/>
      <c r="L49" s="19"/>
    </row>
    <row r="50" spans="1:31" s="2" customFormat="1" ht="14.45" customHeight="1">
      <c r="B50" s="50"/>
      <c r="D50" s="145" t="s">
        <v>52</v>
      </c>
      <c r="E50" s="146"/>
      <c r="F50" s="146"/>
      <c r="G50" s="145" t="s">
        <v>53</v>
      </c>
      <c r="H50" s="146"/>
      <c r="I50" s="147"/>
      <c r="J50" s="146"/>
      <c r="K50" s="146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8" t="s">
        <v>54</v>
      </c>
      <c r="E61" s="149"/>
      <c r="F61" s="150" t="s">
        <v>55</v>
      </c>
      <c r="G61" s="148" t="s">
        <v>54</v>
      </c>
      <c r="H61" s="149"/>
      <c r="I61" s="151"/>
      <c r="J61" s="152" t="s">
        <v>55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45" t="s">
        <v>56</v>
      </c>
      <c r="E65" s="153"/>
      <c r="F65" s="153"/>
      <c r="G65" s="145" t="s">
        <v>57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8" t="s">
        <v>54</v>
      </c>
      <c r="E76" s="149"/>
      <c r="F76" s="150" t="s">
        <v>55</v>
      </c>
      <c r="G76" s="148" t="s">
        <v>54</v>
      </c>
      <c r="H76" s="149"/>
      <c r="I76" s="151"/>
      <c r="J76" s="152" t="s">
        <v>55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129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2" t="str">
        <f>E7</f>
        <v>Oprava mostů v úseku Týniště nad Orlicí - Potštejn</v>
      </c>
      <c r="F85" s="313"/>
      <c r="G85" s="313"/>
      <c r="H85" s="313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125</v>
      </c>
      <c r="D86" s="21"/>
      <c r="E86" s="21"/>
      <c r="F86" s="21"/>
      <c r="G86" s="21"/>
      <c r="H86" s="21"/>
      <c r="I86" s="114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2" t="s">
        <v>126</v>
      </c>
      <c r="F87" s="311"/>
      <c r="G87" s="311"/>
      <c r="H87" s="311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127</v>
      </c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304" t="str">
        <f>E11</f>
        <v>SO 01.1 - Stavební část Most v km 53,696</v>
      </c>
      <c r="F89" s="311"/>
      <c r="G89" s="311"/>
      <c r="H89" s="311"/>
      <c r="I89" s="121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122" t="s">
        <v>22</v>
      </c>
      <c r="J91" s="65" t="str">
        <f>IF(J14="","",J14)</f>
        <v>27. 1. 2020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121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122" t="s">
        <v>32</v>
      </c>
      <c r="J93" s="31" t="str">
        <f>E23</f>
        <v>TOP CON SERVIS s.r.o.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122" t="s">
        <v>37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61" t="s">
        <v>130</v>
      </c>
      <c r="D96" s="162"/>
      <c r="E96" s="162"/>
      <c r="F96" s="162"/>
      <c r="G96" s="162"/>
      <c r="H96" s="162"/>
      <c r="I96" s="163"/>
      <c r="J96" s="164" t="s">
        <v>131</v>
      </c>
      <c r="K96" s="162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121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65" t="s">
        <v>132</v>
      </c>
      <c r="D98" s="35"/>
      <c r="E98" s="35"/>
      <c r="F98" s="35"/>
      <c r="G98" s="35"/>
      <c r="H98" s="35"/>
      <c r="I98" s="121"/>
      <c r="J98" s="83">
        <f>J132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133</v>
      </c>
    </row>
    <row r="99" spans="1:47" s="9" customFormat="1" ht="24.95" customHeight="1">
      <c r="B99" s="166"/>
      <c r="C99" s="167"/>
      <c r="D99" s="168" t="s">
        <v>134</v>
      </c>
      <c r="E99" s="169"/>
      <c r="F99" s="169"/>
      <c r="G99" s="169"/>
      <c r="H99" s="169"/>
      <c r="I99" s="170"/>
      <c r="J99" s="171">
        <f>J133</f>
        <v>0</v>
      </c>
      <c r="K99" s="167"/>
      <c r="L99" s="172"/>
    </row>
    <row r="100" spans="1:47" s="10" customFormat="1" ht="19.899999999999999" customHeight="1">
      <c r="B100" s="173"/>
      <c r="C100" s="103"/>
      <c r="D100" s="174" t="s">
        <v>135</v>
      </c>
      <c r="E100" s="175"/>
      <c r="F100" s="175"/>
      <c r="G100" s="175"/>
      <c r="H100" s="175"/>
      <c r="I100" s="176"/>
      <c r="J100" s="177">
        <f>J134</f>
        <v>0</v>
      </c>
      <c r="K100" s="103"/>
      <c r="L100" s="178"/>
    </row>
    <row r="101" spans="1:47" s="10" customFormat="1" ht="19.899999999999999" customHeight="1">
      <c r="B101" s="173"/>
      <c r="C101" s="103"/>
      <c r="D101" s="174" t="s">
        <v>136</v>
      </c>
      <c r="E101" s="175"/>
      <c r="F101" s="175"/>
      <c r="G101" s="175"/>
      <c r="H101" s="175"/>
      <c r="I101" s="176"/>
      <c r="J101" s="177">
        <f>J136</f>
        <v>0</v>
      </c>
      <c r="K101" s="103"/>
      <c r="L101" s="178"/>
    </row>
    <row r="102" spans="1:47" s="10" customFormat="1" ht="19.899999999999999" customHeight="1">
      <c r="B102" s="173"/>
      <c r="C102" s="103"/>
      <c r="D102" s="174" t="s">
        <v>137</v>
      </c>
      <c r="E102" s="175"/>
      <c r="F102" s="175"/>
      <c r="G102" s="175"/>
      <c r="H102" s="175"/>
      <c r="I102" s="176"/>
      <c r="J102" s="177">
        <f>J148</f>
        <v>0</v>
      </c>
      <c r="K102" s="103"/>
      <c r="L102" s="178"/>
    </row>
    <row r="103" spans="1:47" s="10" customFormat="1" ht="19.899999999999999" customHeight="1">
      <c r="B103" s="173"/>
      <c r="C103" s="103"/>
      <c r="D103" s="174" t="s">
        <v>138</v>
      </c>
      <c r="E103" s="175"/>
      <c r="F103" s="175"/>
      <c r="G103" s="175"/>
      <c r="H103" s="175"/>
      <c r="I103" s="176"/>
      <c r="J103" s="177">
        <f>J184</f>
        <v>0</v>
      </c>
      <c r="K103" s="103"/>
      <c r="L103" s="178"/>
    </row>
    <row r="104" spans="1:47" s="10" customFormat="1" ht="19.899999999999999" customHeight="1">
      <c r="B104" s="173"/>
      <c r="C104" s="103"/>
      <c r="D104" s="174" t="s">
        <v>139</v>
      </c>
      <c r="E104" s="175"/>
      <c r="F104" s="175"/>
      <c r="G104" s="175"/>
      <c r="H104" s="175"/>
      <c r="I104" s="176"/>
      <c r="J104" s="177">
        <f>J190</f>
        <v>0</v>
      </c>
      <c r="K104" s="103"/>
      <c r="L104" s="178"/>
    </row>
    <row r="105" spans="1:47" s="10" customFormat="1" ht="19.899999999999999" customHeight="1">
      <c r="B105" s="173"/>
      <c r="C105" s="103"/>
      <c r="D105" s="174" t="s">
        <v>140</v>
      </c>
      <c r="E105" s="175"/>
      <c r="F105" s="175"/>
      <c r="G105" s="175"/>
      <c r="H105" s="175"/>
      <c r="I105" s="176"/>
      <c r="J105" s="177">
        <f>J226</f>
        <v>0</v>
      </c>
      <c r="K105" s="103"/>
      <c r="L105" s="178"/>
    </row>
    <row r="106" spans="1:47" s="10" customFormat="1" ht="19.899999999999999" customHeight="1">
      <c r="B106" s="173"/>
      <c r="C106" s="103"/>
      <c r="D106" s="174" t="s">
        <v>141</v>
      </c>
      <c r="E106" s="175"/>
      <c r="F106" s="175"/>
      <c r="G106" s="175"/>
      <c r="H106" s="175"/>
      <c r="I106" s="176"/>
      <c r="J106" s="177">
        <f>J250</f>
        <v>0</v>
      </c>
      <c r="K106" s="103"/>
      <c r="L106" s="178"/>
    </row>
    <row r="107" spans="1:47" s="9" customFormat="1" ht="24.95" customHeight="1">
      <c r="B107" s="166"/>
      <c r="C107" s="167"/>
      <c r="D107" s="168" t="s">
        <v>142</v>
      </c>
      <c r="E107" s="169"/>
      <c r="F107" s="169"/>
      <c r="G107" s="169"/>
      <c r="H107" s="169"/>
      <c r="I107" s="170"/>
      <c r="J107" s="171">
        <f>J253</f>
        <v>0</v>
      </c>
      <c r="K107" s="167"/>
      <c r="L107" s="172"/>
    </row>
    <row r="108" spans="1:47" s="10" customFormat="1" ht="19.899999999999999" customHeight="1">
      <c r="B108" s="173"/>
      <c r="C108" s="103"/>
      <c r="D108" s="174" t="s">
        <v>143</v>
      </c>
      <c r="E108" s="175"/>
      <c r="F108" s="175"/>
      <c r="G108" s="175"/>
      <c r="H108" s="175"/>
      <c r="I108" s="176"/>
      <c r="J108" s="177">
        <f>J254</f>
        <v>0</v>
      </c>
      <c r="K108" s="103"/>
      <c r="L108" s="178"/>
    </row>
    <row r="109" spans="1:47" s="9" customFormat="1" ht="24.95" customHeight="1">
      <c r="B109" s="166"/>
      <c r="C109" s="167"/>
      <c r="D109" s="168" t="s">
        <v>144</v>
      </c>
      <c r="E109" s="169"/>
      <c r="F109" s="169"/>
      <c r="G109" s="169"/>
      <c r="H109" s="169"/>
      <c r="I109" s="170"/>
      <c r="J109" s="171">
        <f>J262</f>
        <v>0</v>
      </c>
      <c r="K109" s="167"/>
      <c r="L109" s="172"/>
    </row>
    <row r="110" spans="1:47" s="10" customFormat="1" ht="19.899999999999999" customHeight="1">
      <c r="B110" s="173"/>
      <c r="C110" s="103"/>
      <c r="D110" s="174" t="s">
        <v>145</v>
      </c>
      <c r="E110" s="175"/>
      <c r="F110" s="175"/>
      <c r="G110" s="175"/>
      <c r="H110" s="175"/>
      <c r="I110" s="176"/>
      <c r="J110" s="177">
        <f>J263</f>
        <v>0</v>
      </c>
      <c r="K110" s="103"/>
      <c r="L110" s="178"/>
    </row>
    <row r="111" spans="1:47" s="2" customFormat="1" ht="21.75" customHeight="1">
      <c r="A111" s="33"/>
      <c r="B111" s="34"/>
      <c r="C111" s="35"/>
      <c r="D111" s="35"/>
      <c r="E111" s="35"/>
      <c r="F111" s="35"/>
      <c r="G111" s="35"/>
      <c r="H111" s="35"/>
      <c r="I111" s="121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53"/>
      <c r="C112" s="54"/>
      <c r="D112" s="54"/>
      <c r="E112" s="54"/>
      <c r="F112" s="54"/>
      <c r="G112" s="54"/>
      <c r="H112" s="54"/>
      <c r="I112" s="157"/>
      <c r="J112" s="54"/>
      <c r="K112" s="54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 ht="6.95" customHeight="1">
      <c r="A116" s="33"/>
      <c r="B116" s="55"/>
      <c r="C116" s="56"/>
      <c r="D116" s="56"/>
      <c r="E116" s="56"/>
      <c r="F116" s="56"/>
      <c r="G116" s="56"/>
      <c r="H116" s="56"/>
      <c r="I116" s="160"/>
      <c r="J116" s="56"/>
      <c r="K116" s="56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4.95" customHeight="1">
      <c r="A117" s="33"/>
      <c r="B117" s="34"/>
      <c r="C117" s="22" t="s">
        <v>146</v>
      </c>
      <c r="D117" s="35"/>
      <c r="E117" s="35"/>
      <c r="F117" s="35"/>
      <c r="G117" s="35"/>
      <c r="H117" s="35"/>
      <c r="I117" s="121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121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" customHeight="1">
      <c r="A119" s="33"/>
      <c r="B119" s="34"/>
      <c r="C119" s="28" t="s">
        <v>16</v>
      </c>
      <c r="D119" s="35"/>
      <c r="E119" s="35"/>
      <c r="F119" s="35"/>
      <c r="G119" s="35"/>
      <c r="H119" s="35"/>
      <c r="I119" s="121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6.5" customHeight="1">
      <c r="A120" s="33"/>
      <c r="B120" s="34"/>
      <c r="C120" s="35"/>
      <c r="D120" s="35"/>
      <c r="E120" s="312" t="str">
        <f>E7</f>
        <v>Oprava mostů v úseku Týniště nad Orlicí - Potštejn</v>
      </c>
      <c r="F120" s="313"/>
      <c r="G120" s="313"/>
      <c r="H120" s="313"/>
      <c r="I120" s="121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1" customFormat="1" ht="12" customHeight="1">
      <c r="B121" s="20"/>
      <c r="C121" s="28" t="s">
        <v>125</v>
      </c>
      <c r="D121" s="21"/>
      <c r="E121" s="21"/>
      <c r="F121" s="21"/>
      <c r="G121" s="21"/>
      <c r="H121" s="21"/>
      <c r="I121" s="114"/>
      <c r="J121" s="21"/>
      <c r="K121" s="21"/>
      <c r="L121" s="19"/>
    </row>
    <row r="122" spans="1:31" s="2" customFormat="1" ht="16.5" customHeight="1">
      <c r="A122" s="33"/>
      <c r="B122" s="34"/>
      <c r="C122" s="35"/>
      <c r="D122" s="35"/>
      <c r="E122" s="312" t="s">
        <v>126</v>
      </c>
      <c r="F122" s="311"/>
      <c r="G122" s="311"/>
      <c r="H122" s="311"/>
      <c r="I122" s="121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127</v>
      </c>
      <c r="D123" s="35"/>
      <c r="E123" s="35"/>
      <c r="F123" s="35"/>
      <c r="G123" s="35"/>
      <c r="H123" s="35"/>
      <c r="I123" s="121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5"/>
      <c r="D124" s="35"/>
      <c r="E124" s="304" t="str">
        <f>E11</f>
        <v>SO 01.1 - Stavební část Most v km 53,696</v>
      </c>
      <c r="F124" s="311"/>
      <c r="G124" s="311"/>
      <c r="H124" s="311"/>
      <c r="I124" s="121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5"/>
      <c r="D125" s="35"/>
      <c r="E125" s="35"/>
      <c r="F125" s="35"/>
      <c r="G125" s="35"/>
      <c r="H125" s="35"/>
      <c r="I125" s="121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20</v>
      </c>
      <c r="D126" s="35"/>
      <c r="E126" s="35"/>
      <c r="F126" s="26" t="str">
        <f>F14</f>
        <v xml:space="preserve"> </v>
      </c>
      <c r="G126" s="35"/>
      <c r="H126" s="35"/>
      <c r="I126" s="122" t="s">
        <v>22</v>
      </c>
      <c r="J126" s="65" t="str">
        <f>IF(J14="","",J14)</f>
        <v>27. 1. 2020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5"/>
      <c r="D127" s="35"/>
      <c r="E127" s="35"/>
      <c r="F127" s="35"/>
      <c r="G127" s="35"/>
      <c r="H127" s="35"/>
      <c r="I127" s="121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25.7" customHeight="1">
      <c r="A128" s="33"/>
      <c r="B128" s="34"/>
      <c r="C128" s="28" t="s">
        <v>24</v>
      </c>
      <c r="D128" s="35"/>
      <c r="E128" s="35"/>
      <c r="F128" s="26" t="str">
        <f>E17</f>
        <v>Správa železnic, státní organizace</v>
      </c>
      <c r="G128" s="35"/>
      <c r="H128" s="35"/>
      <c r="I128" s="122" t="s">
        <v>32</v>
      </c>
      <c r="J128" s="31" t="str">
        <f>E23</f>
        <v>TOP CON SERVIS s.r.o.</v>
      </c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" customHeight="1">
      <c r="A129" s="33"/>
      <c r="B129" s="34"/>
      <c r="C129" s="28" t="s">
        <v>30</v>
      </c>
      <c r="D129" s="35"/>
      <c r="E129" s="35"/>
      <c r="F129" s="26" t="str">
        <f>IF(E20="","",E20)</f>
        <v>Vyplň údaj</v>
      </c>
      <c r="G129" s="35"/>
      <c r="H129" s="35"/>
      <c r="I129" s="122" t="s">
        <v>37</v>
      </c>
      <c r="J129" s="31" t="str">
        <f>E26</f>
        <v xml:space="preserve"> </v>
      </c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>
      <c r="A130" s="33"/>
      <c r="B130" s="34"/>
      <c r="C130" s="35"/>
      <c r="D130" s="35"/>
      <c r="E130" s="35"/>
      <c r="F130" s="35"/>
      <c r="G130" s="35"/>
      <c r="H130" s="35"/>
      <c r="I130" s="121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79"/>
      <c r="B131" s="180"/>
      <c r="C131" s="181" t="s">
        <v>147</v>
      </c>
      <c r="D131" s="182" t="s">
        <v>64</v>
      </c>
      <c r="E131" s="182" t="s">
        <v>60</v>
      </c>
      <c r="F131" s="182" t="s">
        <v>61</v>
      </c>
      <c r="G131" s="182" t="s">
        <v>148</v>
      </c>
      <c r="H131" s="182" t="s">
        <v>149</v>
      </c>
      <c r="I131" s="183" t="s">
        <v>150</v>
      </c>
      <c r="J131" s="182" t="s">
        <v>131</v>
      </c>
      <c r="K131" s="184" t="s">
        <v>151</v>
      </c>
      <c r="L131" s="185"/>
      <c r="M131" s="74" t="s">
        <v>1</v>
      </c>
      <c r="N131" s="75" t="s">
        <v>43</v>
      </c>
      <c r="O131" s="75" t="s">
        <v>152</v>
      </c>
      <c r="P131" s="75" t="s">
        <v>153</v>
      </c>
      <c r="Q131" s="75" t="s">
        <v>154</v>
      </c>
      <c r="R131" s="75" t="s">
        <v>155</v>
      </c>
      <c r="S131" s="75" t="s">
        <v>156</v>
      </c>
      <c r="T131" s="76" t="s">
        <v>157</v>
      </c>
      <c r="U131" s="179"/>
      <c r="V131" s="179"/>
      <c r="W131" s="179"/>
      <c r="X131" s="179"/>
      <c r="Y131" s="179"/>
      <c r="Z131" s="179"/>
      <c r="AA131" s="179"/>
      <c r="AB131" s="179"/>
      <c r="AC131" s="179"/>
      <c r="AD131" s="179"/>
      <c r="AE131" s="179"/>
    </row>
    <row r="132" spans="1:65" s="2" customFormat="1" ht="22.9" customHeight="1">
      <c r="A132" s="33"/>
      <c r="B132" s="34"/>
      <c r="C132" s="81" t="s">
        <v>158</v>
      </c>
      <c r="D132" s="35"/>
      <c r="E132" s="35"/>
      <c r="F132" s="35"/>
      <c r="G132" s="35"/>
      <c r="H132" s="35"/>
      <c r="I132" s="121"/>
      <c r="J132" s="186">
        <f>BK132</f>
        <v>0</v>
      </c>
      <c r="K132" s="35"/>
      <c r="L132" s="38"/>
      <c r="M132" s="77"/>
      <c r="N132" s="187"/>
      <c r="O132" s="78"/>
      <c r="P132" s="188">
        <f>P133+P253+P262</f>
        <v>0</v>
      </c>
      <c r="Q132" s="78"/>
      <c r="R132" s="188">
        <f>R133+R253+R262</f>
        <v>0</v>
      </c>
      <c r="S132" s="78"/>
      <c r="T132" s="189">
        <f>T133+T253+T262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78</v>
      </c>
      <c r="AU132" s="16" t="s">
        <v>133</v>
      </c>
      <c r="BK132" s="190">
        <f>BK133+BK253+BK262</f>
        <v>0</v>
      </c>
    </row>
    <row r="133" spans="1:65" s="12" customFormat="1" ht="25.9" customHeight="1">
      <c r="B133" s="191"/>
      <c r="C133" s="192"/>
      <c r="D133" s="193" t="s">
        <v>78</v>
      </c>
      <c r="E133" s="194" t="s">
        <v>159</v>
      </c>
      <c r="F133" s="194" t="s">
        <v>160</v>
      </c>
      <c r="G133" s="192"/>
      <c r="H133" s="192"/>
      <c r="I133" s="195"/>
      <c r="J133" s="196">
        <f>BK133</f>
        <v>0</v>
      </c>
      <c r="K133" s="192"/>
      <c r="L133" s="197"/>
      <c r="M133" s="198"/>
      <c r="N133" s="199"/>
      <c r="O133" s="199"/>
      <c r="P133" s="200">
        <f>P134+P136+P148+P184+P190+P226+P250</f>
        <v>0</v>
      </c>
      <c r="Q133" s="199"/>
      <c r="R133" s="200">
        <f>R134+R136+R148+R184+R190+R226+R250</f>
        <v>0</v>
      </c>
      <c r="S133" s="199"/>
      <c r="T133" s="201">
        <f>T134+T136+T148+T184+T190+T226+T250</f>
        <v>0</v>
      </c>
      <c r="AR133" s="202" t="s">
        <v>86</v>
      </c>
      <c r="AT133" s="203" t="s">
        <v>78</v>
      </c>
      <c r="AU133" s="203" t="s">
        <v>79</v>
      </c>
      <c r="AY133" s="202" t="s">
        <v>161</v>
      </c>
      <c r="BK133" s="204">
        <f>BK134+BK136+BK148+BK184+BK190+BK226+BK250</f>
        <v>0</v>
      </c>
    </row>
    <row r="134" spans="1:65" s="12" customFormat="1" ht="22.9" customHeight="1">
      <c r="B134" s="191"/>
      <c r="C134" s="192"/>
      <c r="D134" s="193" t="s">
        <v>78</v>
      </c>
      <c r="E134" s="205" t="s">
        <v>86</v>
      </c>
      <c r="F134" s="205" t="s">
        <v>162</v>
      </c>
      <c r="G134" s="192"/>
      <c r="H134" s="192"/>
      <c r="I134" s="195"/>
      <c r="J134" s="206">
        <f>BK134</f>
        <v>0</v>
      </c>
      <c r="K134" s="192"/>
      <c r="L134" s="197"/>
      <c r="M134" s="198"/>
      <c r="N134" s="199"/>
      <c r="O134" s="199"/>
      <c r="P134" s="200">
        <f>P135</f>
        <v>0</v>
      </c>
      <c r="Q134" s="199"/>
      <c r="R134" s="200">
        <f>R135</f>
        <v>0</v>
      </c>
      <c r="S134" s="199"/>
      <c r="T134" s="201">
        <f>T135</f>
        <v>0</v>
      </c>
      <c r="AR134" s="202" t="s">
        <v>86</v>
      </c>
      <c r="AT134" s="203" t="s">
        <v>78</v>
      </c>
      <c r="AU134" s="203" t="s">
        <v>86</v>
      </c>
      <c r="AY134" s="202" t="s">
        <v>161</v>
      </c>
      <c r="BK134" s="204">
        <f>BK135</f>
        <v>0</v>
      </c>
    </row>
    <row r="135" spans="1:65" s="2" customFormat="1" ht="21.75" customHeight="1">
      <c r="A135" s="33"/>
      <c r="B135" s="34"/>
      <c r="C135" s="207" t="s">
        <v>86</v>
      </c>
      <c r="D135" s="207" t="s">
        <v>163</v>
      </c>
      <c r="E135" s="208" t="s">
        <v>164</v>
      </c>
      <c r="F135" s="209" t="s">
        <v>165</v>
      </c>
      <c r="G135" s="210" t="s">
        <v>166</v>
      </c>
      <c r="H135" s="211">
        <v>45</v>
      </c>
      <c r="I135" s="212"/>
      <c r="J135" s="213">
        <f>ROUND(I135*H135,2)</f>
        <v>0</v>
      </c>
      <c r="K135" s="209" t="s">
        <v>167</v>
      </c>
      <c r="L135" s="38"/>
      <c r="M135" s="214" t="s">
        <v>1</v>
      </c>
      <c r="N135" s="215" t="s">
        <v>44</v>
      </c>
      <c r="O135" s="70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8" t="s">
        <v>168</v>
      </c>
      <c r="AT135" s="218" t="s">
        <v>163</v>
      </c>
      <c r="AU135" s="218" t="s">
        <v>88</v>
      </c>
      <c r="AY135" s="16" t="s">
        <v>161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6" t="s">
        <v>86</v>
      </c>
      <c r="BK135" s="219">
        <f>ROUND(I135*H135,2)</f>
        <v>0</v>
      </c>
      <c r="BL135" s="16" t="s">
        <v>168</v>
      </c>
      <c r="BM135" s="218" t="s">
        <v>88</v>
      </c>
    </row>
    <row r="136" spans="1:65" s="12" customFormat="1" ht="22.9" customHeight="1">
      <c r="B136" s="191"/>
      <c r="C136" s="192"/>
      <c r="D136" s="193" t="s">
        <v>78</v>
      </c>
      <c r="E136" s="205" t="s">
        <v>169</v>
      </c>
      <c r="F136" s="205" t="s">
        <v>170</v>
      </c>
      <c r="G136" s="192"/>
      <c r="H136" s="192"/>
      <c r="I136" s="195"/>
      <c r="J136" s="206">
        <f>BK136</f>
        <v>0</v>
      </c>
      <c r="K136" s="192"/>
      <c r="L136" s="197"/>
      <c r="M136" s="198"/>
      <c r="N136" s="199"/>
      <c r="O136" s="199"/>
      <c r="P136" s="200">
        <f>SUM(P137:P147)</f>
        <v>0</v>
      </c>
      <c r="Q136" s="199"/>
      <c r="R136" s="200">
        <f>SUM(R137:R147)</f>
        <v>0</v>
      </c>
      <c r="S136" s="199"/>
      <c r="T136" s="201">
        <f>SUM(T137:T147)</f>
        <v>0</v>
      </c>
      <c r="AR136" s="202" t="s">
        <v>86</v>
      </c>
      <c r="AT136" s="203" t="s">
        <v>78</v>
      </c>
      <c r="AU136" s="203" t="s">
        <v>86</v>
      </c>
      <c r="AY136" s="202" t="s">
        <v>161</v>
      </c>
      <c r="BK136" s="204">
        <f>SUM(BK137:BK147)</f>
        <v>0</v>
      </c>
    </row>
    <row r="137" spans="1:65" s="2" customFormat="1" ht="16.5" customHeight="1">
      <c r="A137" s="33"/>
      <c r="B137" s="34"/>
      <c r="C137" s="207" t="s">
        <v>88</v>
      </c>
      <c r="D137" s="207" t="s">
        <v>163</v>
      </c>
      <c r="E137" s="208" t="s">
        <v>171</v>
      </c>
      <c r="F137" s="209" t="s">
        <v>172</v>
      </c>
      <c r="G137" s="210" t="s">
        <v>173</v>
      </c>
      <c r="H137" s="211">
        <v>1.5</v>
      </c>
      <c r="I137" s="212"/>
      <c r="J137" s="213">
        <f>ROUND(I137*H137,2)</f>
        <v>0</v>
      </c>
      <c r="K137" s="209" t="s">
        <v>167</v>
      </c>
      <c r="L137" s="38"/>
      <c r="M137" s="214" t="s">
        <v>1</v>
      </c>
      <c r="N137" s="215" t="s">
        <v>44</v>
      </c>
      <c r="O137" s="70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8" t="s">
        <v>168</v>
      </c>
      <c r="AT137" s="218" t="s">
        <v>163</v>
      </c>
      <c r="AU137" s="218" t="s">
        <v>88</v>
      </c>
      <c r="AY137" s="16" t="s">
        <v>161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6" t="s">
        <v>86</v>
      </c>
      <c r="BK137" s="219">
        <f>ROUND(I137*H137,2)</f>
        <v>0</v>
      </c>
      <c r="BL137" s="16" t="s">
        <v>168</v>
      </c>
      <c r="BM137" s="218" t="s">
        <v>168</v>
      </c>
    </row>
    <row r="138" spans="1:65" s="2" customFormat="1" ht="19.5">
      <c r="A138" s="33"/>
      <c r="B138" s="34"/>
      <c r="C138" s="35"/>
      <c r="D138" s="220" t="s">
        <v>174</v>
      </c>
      <c r="E138" s="35"/>
      <c r="F138" s="221" t="s">
        <v>175</v>
      </c>
      <c r="G138" s="35"/>
      <c r="H138" s="35"/>
      <c r="I138" s="121"/>
      <c r="J138" s="35"/>
      <c r="K138" s="35"/>
      <c r="L138" s="38"/>
      <c r="M138" s="222"/>
      <c r="N138" s="223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174</v>
      </c>
      <c r="AU138" s="16" t="s">
        <v>88</v>
      </c>
    </row>
    <row r="139" spans="1:65" s="13" customFormat="1">
      <c r="B139" s="224"/>
      <c r="C139" s="225"/>
      <c r="D139" s="220" t="s">
        <v>176</v>
      </c>
      <c r="E139" s="226" t="s">
        <v>1</v>
      </c>
      <c r="F139" s="227" t="s">
        <v>177</v>
      </c>
      <c r="G139" s="225"/>
      <c r="H139" s="228">
        <v>1.5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AT139" s="234" t="s">
        <v>176</v>
      </c>
      <c r="AU139" s="234" t="s">
        <v>88</v>
      </c>
      <c r="AV139" s="13" t="s">
        <v>88</v>
      </c>
      <c r="AW139" s="13" t="s">
        <v>36</v>
      </c>
      <c r="AX139" s="13" t="s">
        <v>79</v>
      </c>
      <c r="AY139" s="234" t="s">
        <v>161</v>
      </c>
    </row>
    <row r="140" spans="1:65" s="14" customFormat="1">
      <c r="B140" s="235"/>
      <c r="C140" s="236"/>
      <c r="D140" s="220" t="s">
        <v>176</v>
      </c>
      <c r="E140" s="237" t="s">
        <v>1</v>
      </c>
      <c r="F140" s="238" t="s">
        <v>178</v>
      </c>
      <c r="G140" s="236"/>
      <c r="H140" s="239">
        <v>1.5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AT140" s="245" t="s">
        <v>176</v>
      </c>
      <c r="AU140" s="245" t="s">
        <v>88</v>
      </c>
      <c r="AV140" s="14" t="s">
        <v>168</v>
      </c>
      <c r="AW140" s="14" t="s">
        <v>36</v>
      </c>
      <c r="AX140" s="14" t="s">
        <v>86</v>
      </c>
      <c r="AY140" s="245" t="s">
        <v>161</v>
      </c>
    </row>
    <row r="141" spans="1:65" s="2" customFormat="1" ht="21.75" customHeight="1">
      <c r="A141" s="33"/>
      <c r="B141" s="34"/>
      <c r="C141" s="207" t="s">
        <v>169</v>
      </c>
      <c r="D141" s="207" t="s">
        <v>163</v>
      </c>
      <c r="E141" s="208" t="s">
        <v>179</v>
      </c>
      <c r="F141" s="209" t="s">
        <v>180</v>
      </c>
      <c r="G141" s="210" t="s">
        <v>173</v>
      </c>
      <c r="H141" s="211">
        <v>1.5</v>
      </c>
      <c r="I141" s="212"/>
      <c r="J141" s="213">
        <f>ROUND(I141*H141,2)</f>
        <v>0</v>
      </c>
      <c r="K141" s="209" t="s">
        <v>167</v>
      </c>
      <c r="L141" s="38"/>
      <c r="M141" s="214" t="s">
        <v>1</v>
      </c>
      <c r="N141" s="215" t="s">
        <v>44</v>
      </c>
      <c r="O141" s="70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8" t="s">
        <v>168</v>
      </c>
      <c r="AT141" s="218" t="s">
        <v>163</v>
      </c>
      <c r="AU141" s="218" t="s">
        <v>88</v>
      </c>
      <c r="AY141" s="16" t="s">
        <v>161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6" t="s">
        <v>86</v>
      </c>
      <c r="BK141" s="219">
        <f>ROUND(I141*H141,2)</f>
        <v>0</v>
      </c>
      <c r="BL141" s="16" t="s">
        <v>168</v>
      </c>
      <c r="BM141" s="218" t="s">
        <v>181</v>
      </c>
    </row>
    <row r="142" spans="1:65" s="13" customFormat="1">
      <c r="B142" s="224"/>
      <c r="C142" s="225"/>
      <c r="D142" s="220" t="s">
        <v>176</v>
      </c>
      <c r="E142" s="226" t="s">
        <v>1</v>
      </c>
      <c r="F142" s="227" t="s">
        <v>177</v>
      </c>
      <c r="G142" s="225"/>
      <c r="H142" s="228">
        <v>1.5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AT142" s="234" t="s">
        <v>176</v>
      </c>
      <c r="AU142" s="234" t="s">
        <v>88</v>
      </c>
      <c r="AV142" s="13" t="s">
        <v>88</v>
      </c>
      <c r="AW142" s="13" t="s">
        <v>36</v>
      </c>
      <c r="AX142" s="13" t="s">
        <v>79</v>
      </c>
      <c r="AY142" s="234" t="s">
        <v>161</v>
      </c>
    </row>
    <row r="143" spans="1:65" s="14" customFormat="1">
      <c r="B143" s="235"/>
      <c r="C143" s="236"/>
      <c r="D143" s="220" t="s">
        <v>176</v>
      </c>
      <c r="E143" s="237" t="s">
        <v>1</v>
      </c>
      <c r="F143" s="238" t="s">
        <v>178</v>
      </c>
      <c r="G143" s="236"/>
      <c r="H143" s="239">
        <v>1.5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176</v>
      </c>
      <c r="AU143" s="245" t="s">
        <v>88</v>
      </c>
      <c r="AV143" s="14" t="s">
        <v>168</v>
      </c>
      <c r="AW143" s="14" t="s">
        <v>36</v>
      </c>
      <c r="AX143" s="14" t="s">
        <v>86</v>
      </c>
      <c r="AY143" s="245" t="s">
        <v>161</v>
      </c>
    </row>
    <row r="144" spans="1:65" s="2" customFormat="1" ht="21.75" customHeight="1">
      <c r="A144" s="33"/>
      <c r="B144" s="34"/>
      <c r="C144" s="207" t="s">
        <v>168</v>
      </c>
      <c r="D144" s="207" t="s">
        <v>163</v>
      </c>
      <c r="E144" s="208" t="s">
        <v>182</v>
      </c>
      <c r="F144" s="209" t="s">
        <v>183</v>
      </c>
      <c r="G144" s="210" t="s">
        <v>184</v>
      </c>
      <c r="H144" s="211">
        <v>8.5000000000000006E-2</v>
      </c>
      <c r="I144" s="212"/>
      <c r="J144" s="213">
        <f>ROUND(I144*H144,2)</f>
        <v>0</v>
      </c>
      <c r="K144" s="209" t="s">
        <v>167</v>
      </c>
      <c r="L144" s="38"/>
      <c r="M144" s="214" t="s">
        <v>1</v>
      </c>
      <c r="N144" s="215" t="s">
        <v>44</v>
      </c>
      <c r="O144" s="70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8" t="s">
        <v>168</v>
      </c>
      <c r="AT144" s="218" t="s">
        <v>163</v>
      </c>
      <c r="AU144" s="218" t="s">
        <v>88</v>
      </c>
      <c r="AY144" s="16" t="s">
        <v>161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6" t="s">
        <v>86</v>
      </c>
      <c r="BK144" s="219">
        <f>ROUND(I144*H144,2)</f>
        <v>0</v>
      </c>
      <c r="BL144" s="16" t="s">
        <v>168</v>
      </c>
      <c r="BM144" s="218" t="s">
        <v>185</v>
      </c>
    </row>
    <row r="145" spans="1:65" s="2" customFormat="1" ht="21.75" customHeight="1">
      <c r="A145" s="33"/>
      <c r="B145" s="34"/>
      <c r="C145" s="207" t="s">
        <v>186</v>
      </c>
      <c r="D145" s="207" t="s">
        <v>163</v>
      </c>
      <c r="E145" s="208" t="s">
        <v>187</v>
      </c>
      <c r="F145" s="209" t="s">
        <v>188</v>
      </c>
      <c r="G145" s="210" t="s">
        <v>173</v>
      </c>
      <c r="H145" s="211">
        <v>1.5</v>
      </c>
      <c r="I145" s="212"/>
      <c r="J145" s="213">
        <f>ROUND(I145*H145,2)</f>
        <v>0</v>
      </c>
      <c r="K145" s="209" t="s">
        <v>167</v>
      </c>
      <c r="L145" s="38"/>
      <c r="M145" s="214" t="s">
        <v>1</v>
      </c>
      <c r="N145" s="215" t="s">
        <v>44</v>
      </c>
      <c r="O145" s="70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8" t="s">
        <v>168</v>
      </c>
      <c r="AT145" s="218" t="s">
        <v>163</v>
      </c>
      <c r="AU145" s="218" t="s">
        <v>88</v>
      </c>
      <c r="AY145" s="16" t="s">
        <v>161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6" t="s">
        <v>86</v>
      </c>
      <c r="BK145" s="219">
        <f>ROUND(I145*H145,2)</f>
        <v>0</v>
      </c>
      <c r="BL145" s="16" t="s">
        <v>168</v>
      </c>
      <c r="BM145" s="218" t="s">
        <v>189</v>
      </c>
    </row>
    <row r="146" spans="1:65" s="2" customFormat="1" ht="16.5" customHeight="1">
      <c r="A146" s="33"/>
      <c r="B146" s="34"/>
      <c r="C146" s="207" t="s">
        <v>181</v>
      </c>
      <c r="D146" s="207" t="s">
        <v>163</v>
      </c>
      <c r="E146" s="208" t="s">
        <v>190</v>
      </c>
      <c r="F146" s="209" t="s">
        <v>191</v>
      </c>
      <c r="G146" s="210" t="s">
        <v>192</v>
      </c>
      <c r="H146" s="211">
        <v>1</v>
      </c>
      <c r="I146" s="212"/>
      <c r="J146" s="213">
        <f>ROUND(I146*H146,2)</f>
        <v>0</v>
      </c>
      <c r="K146" s="209" t="s">
        <v>167</v>
      </c>
      <c r="L146" s="38"/>
      <c r="M146" s="214" t="s">
        <v>1</v>
      </c>
      <c r="N146" s="215" t="s">
        <v>44</v>
      </c>
      <c r="O146" s="70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8" t="s">
        <v>168</v>
      </c>
      <c r="AT146" s="218" t="s">
        <v>163</v>
      </c>
      <c r="AU146" s="218" t="s">
        <v>88</v>
      </c>
      <c r="AY146" s="16" t="s">
        <v>161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6" t="s">
        <v>86</v>
      </c>
      <c r="BK146" s="219">
        <f>ROUND(I146*H146,2)</f>
        <v>0</v>
      </c>
      <c r="BL146" s="16" t="s">
        <v>168</v>
      </c>
      <c r="BM146" s="218" t="s">
        <v>193</v>
      </c>
    </row>
    <row r="147" spans="1:65" s="2" customFormat="1" ht="19.5">
      <c r="A147" s="33"/>
      <c r="B147" s="34"/>
      <c r="C147" s="35"/>
      <c r="D147" s="220" t="s">
        <v>174</v>
      </c>
      <c r="E147" s="35"/>
      <c r="F147" s="221" t="s">
        <v>194</v>
      </c>
      <c r="G147" s="35"/>
      <c r="H147" s="35"/>
      <c r="I147" s="121"/>
      <c r="J147" s="35"/>
      <c r="K147" s="35"/>
      <c r="L147" s="38"/>
      <c r="M147" s="222"/>
      <c r="N147" s="223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174</v>
      </c>
      <c r="AU147" s="16" t="s">
        <v>88</v>
      </c>
    </row>
    <row r="148" spans="1:65" s="12" customFormat="1" ht="22.9" customHeight="1">
      <c r="B148" s="191"/>
      <c r="C148" s="192"/>
      <c r="D148" s="193" t="s">
        <v>78</v>
      </c>
      <c r="E148" s="205" t="s">
        <v>168</v>
      </c>
      <c r="F148" s="205" t="s">
        <v>195</v>
      </c>
      <c r="G148" s="192"/>
      <c r="H148" s="192"/>
      <c r="I148" s="195"/>
      <c r="J148" s="206">
        <f>BK148</f>
        <v>0</v>
      </c>
      <c r="K148" s="192"/>
      <c r="L148" s="197"/>
      <c r="M148" s="198"/>
      <c r="N148" s="199"/>
      <c r="O148" s="199"/>
      <c r="P148" s="200">
        <f>SUM(P149:P183)</f>
        <v>0</v>
      </c>
      <c r="Q148" s="199"/>
      <c r="R148" s="200">
        <f>SUM(R149:R183)</f>
        <v>0</v>
      </c>
      <c r="S148" s="199"/>
      <c r="T148" s="201">
        <f>SUM(T149:T183)</f>
        <v>0</v>
      </c>
      <c r="AR148" s="202" t="s">
        <v>86</v>
      </c>
      <c r="AT148" s="203" t="s">
        <v>78</v>
      </c>
      <c r="AU148" s="203" t="s">
        <v>86</v>
      </c>
      <c r="AY148" s="202" t="s">
        <v>161</v>
      </c>
      <c r="BK148" s="204">
        <f>SUM(BK149:BK183)</f>
        <v>0</v>
      </c>
    </row>
    <row r="149" spans="1:65" s="2" customFormat="1" ht="16.5" customHeight="1">
      <c r="A149" s="33"/>
      <c r="B149" s="34"/>
      <c r="C149" s="207" t="s">
        <v>196</v>
      </c>
      <c r="D149" s="207" t="s">
        <v>163</v>
      </c>
      <c r="E149" s="208" t="s">
        <v>197</v>
      </c>
      <c r="F149" s="209" t="s">
        <v>198</v>
      </c>
      <c r="G149" s="210" t="s">
        <v>199</v>
      </c>
      <c r="H149" s="211">
        <v>35.04</v>
      </c>
      <c r="I149" s="212"/>
      <c r="J149" s="213">
        <f>ROUND(I149*H149,2)</f>
        <v>0</v>
      </c>
      <c r="K149" s="209" t="s">
        <v>167</v>
      </c>
      <c r="L149" s="38"/>
      <c r="M149" s="214" t="s">
        <v>1</v>
      </c>
      <c r="N149" s="215" t="s">
        <v>44</v>
      </c>
      <c r="O149" s="70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8" t="s">
        <v>168</v>
      </c>
      <c r="AT149" s="218" t="s">
        <v>163</v>
      </c>
      <c r="AU149" s="218" t="s">
        <v>88</v>
      </c>
      <c r="AY149" s="16" t="s">
        <v>161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6" t="s">
        <v>86</v>
      </c>
      <c r="BK149" s="219">
        <f>ROUND(I149*H149,2)</f>
        <v>0</v>
      </c>
      <c r="BL149" s="16" t="s">
        <v>168</v>
      </c>
      <c r="BM149" s="218" t="s">
        <v>200</v>
      </c>
    </row>
    <row r="150" spans="1:65" s="2" customFormat="1" ht="16.5" customHeight="1">
      <c r="A150" s="33"/>
      <c r="B150" s="34"/>
      <c r="C150" s="207" t="s">
        <v>185</v>
      </c>
      <c r="D150" s="207" t="s">
        <v>163</v>
      </c>
      <c r="E150" s="208" t="s">
        <v>201</v>
      </c>
      <c r="F150" s="209" t="s">
        <v>202</v>
      </c>
      <c r="G150" s="210" t="s">
        <v>199</v>
      </c>
      <c r="H150" s="211">
        <v>30</v>
      </c>
      <c r="I150" s="212"/>
      <c r="J150" s="213">
        <f>ROUND(I150*H150,2)</f>
        <v>0</v>
      </c>
      <c r="K150" s="209" t="s">
        <v>167</v>
      </c>
      <c r="L150" s="38"/>
      <c r="M150" s="214" t="s">
        <v>1</v>
      </c>
      <c r="N150" s="215" t="s">
        <v>44</v>
      </c>
      <c r="O150" s="70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8" t="s">
        <v>168</v>
      </c>
      <c r="AT150" s="218" t="s">
        <v>163</v>
      </c>
      <c r="AU150" s="218" t="s">
        <v>88</v>
      </c>
      <c r="AY150" s="16" t="s">
        <v>161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6" t="s">
        <v>86</v>
      </c>
      <c r="BK150" s="219">
        <f>ROUND(I150*H150,2)</f>
        <v>0</v>
      </c>
      <c r="BL150" s="16" t="s">
        <v>168</v>
      </c>
      <c r="BM150" s="218" t="s">
        <v>203</v>
      </c>
    </row>
    <row r="151" spans="1:65" s="2" customFormat="1" ht="29.25">
      <c r="A151" s="33"/>
      <c r="B151" s="34"/>
      <c r="C151" s="35"/>
      <c r="D151" s="220" t="s">
        <v>174</v>
      </c>
      <c r="E151" s="35"/>
      <c r="F151" s="221" t="s">
        <v>204</v>
      </c>
      <c r="G151" s="35"/>
      <c r="H151" s="35"/>
      <c r="I151" s="121"/>
      <c r="J151" s="35"/>
      <c r="K151" s="35"/>
      <c r="L151" s="38"/>
      <c r="M151" s="222"/>
      <c r="N151" s="223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174</v>
      </c>
      <c r="AU151" s="16" t="s">
        <v>88</v>
      </c>
    </row>
    <row r="152" spans="1:65" s="2" customFormat="1" ht="21.75" customHeight="1">
      <c r="A152" s="33"/>
      <c r="B152" s="34"/>
      <c r="C152" s="207" t="s">
        <v>205</v>
      </c>
      <c r="D152" s="207" t="s">
        <v>163</v>
      </c>
      <c r="E152" s="208" t="s">
        <v>206</v>
      </c>
      <c r="F152" s="209" t="s">
        <v>207</v>
      </c>
      <c r="G152" s="210" t="s">
        <v>208</v>
      </c>
      <c r="H152" s="211">
        <v>168</v>
      </c>
      <c r="I152" s="212"/>
      <c r="J152" s="213">
        <f>ROUND(I152*H152,2)</f>
        <v>0</v>
      </c>
      <c r="K152" s="209" t="s">
        <v>167</v>
      </c>
      <c r="L152" s="38"/>
      <c r="M152" s="214" t="s">
        <v>1</v>
      </c>
      <c r="N152" s="215" t="s">
        <v>44</v>
      </c>
      <c r="O152" s="70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8" t="s">
        <v>168</v>
      </c>
      <c r="AT152" s="218" t="s">
        <v>163</v>
      </c>
      <c r="AU152" s="218" t="s">
        <v>88</v>
      </c>
      <c r="AY152" s="16" t="s">
        <v>161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6" t="s">
        <v>86</v>
      </c>
      <c r="BK152" s="219">
        <f>ROUND(I152*H152,2)</f>
        <v>0</v>
      </c>
      <c r="BL152" s="16" t="s">
        <v>168</v>
      </c>
      <c r="BM152" s="218" t="s">
        <v>209</v>
      </c>
    </row>
    <row r="153" spans="1:65" s="2" customFormat="1" ht="19.5">
      <c r="A153" s="33"/>
      <c r="B153" s="34"/>
      <c r="C153" s="35"/>
      <c r="D153" s="220" t="s">
        <v>174</v>
      </c>
      <c r="E153" s="35"/>
      <c r="F153" s="221" t="s">
        <v>210</v>
      </c>
      <c r="G153" s="35"/>
      <c r="H153" s="35"/>
      <c r="I153" s="121"/>
      <c r="J153" s="35"/>
      <c r="K153" s="35"/>
      <c r="L153" s="38"/>
      <c r="M153" s="222"/>
      <c r="N153" s="223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174</v>
      </c>
      <c r="AU153" s="16" t="s">
        <v>88</v>
      </c>
    </row>
    <row r="154" spans="1:65" s="2" customFormat="1" ht="21.75" customHeight="1">
      <c r="A154" s="33"/>
      <c r="B154" s="34"/>
      <c r="C154" s="246" t="s">
        <v>189</v>
      </c>
      <c r="D154" s="246" t="s">
        <v>211</v>
      </c>
      <c r="E154" s="247" t="s">
        <v>212</v>
      </c>
      <c r="F154" s="248" t="s">
        <v>213</v>
      </c>
      <c r="G154" s="249" t="s">
        <v>184</v>
      </c>
      <c r="H154" s="250">
        <v>5.1999999999999998E-2</v>
      </c>
      <c r="I154" s="251"/>
      <c r="J154" s="252">
        <f>ROUND(I154*H154,2)</f>
        <v>0</v>
      </c>
      <c r="K154" s="248" t="s">
        <v>167</v>
      </c>
      <c r="L154" s="253"/>
      <c r="M154" s="254" t="s">
        <v>1</v>
      </c>
      <c r="N154" s="255" t="s">
        <v>44</v>
      </c>
      <c r="O154" s="70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8" t="s">
        <v>185</v>
      </c>
      <c r="AT154" s="218" t="s">
        <v>211</v>
      </c>
      <c r="AU154" s="218" t="s">
        <v>88</v>
      </c>
      <c r="AY154" s="16" t="s">
        <v>161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6" t="s">
        <v>86</v>
      </c>
      <c r="BK154" s="219">
        <f>ROUND(I154*H154,2)</f>
        <v>0</v>
      </c>
      <c r="BL154" s="16" t="s">
        <v>168</v>
      </c>
      <c r="BM154" s="218" t="s">
        <v>214</v>
      </c>
    </row>
    <row r="155" spans="1:65" s="2" customFormat="1" ht="21.75" customHeight="1">
      <c r="A155" s="33"/>
      <c r="B155" s="34"/>
      <c r="C155" s="246" t="s">
        <v>215</v>
      </c>
      <c r="D155" s="246" t="s">
        <v>211</v>
      </c>
      <c r="E155" s="247" t="s">
        <v>216</v>
      </c>
      <c r="F155" s="248" t="s">
        <v>217</v>
      </c>
      <c r="G155" s="249" t="s">
        <v>184</v>
      </c>
      <c r="H155" s="250">
        <v>0.11600000000000001</v>
      </c>
      <c r="I155" s="251"/>
      <c r="J155" s="252">
        <f>ROUND(I155*H155,2)</f>
        <v>0</v>
      </c>
      <c r="K155" s="248" t="s">
        <v>167</v>
      </c>
      <c r="L155" s="253"/>
      <c r="M155" s="254" t="s">
        <v>1</v>
      </c>
      <c r="N155" s="255" t="s">
        <v>44</v>
      </c>
      <c r="O155" s="70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8" t="s">
        <v>185</v>
      </c>
      <c r="AT155" s="218" t="s">
        <v>211</v>
      </c>
      <c r="AU155" s="218" t="s">
        <v>88</v>
      </c>
      <c r="AY155" s="16" t="s">
        <v>161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6" t="s">
        <v>86</v>
      </c>
      <c r="BK155" s="219">
        <f>ROUND(I155*H155,2)</f>
        <v>0</v>
      </c>
      <c r="BL155" s="16" t="s">
        <v>168</v>
      </c>
      <c r="BM155" s="218" t="s">
        <v>218</v>
      </c>
    </row>
    <row r="156" spans="1:65" s="2" customFormat="1" ht="19.5">
      <c r="A156" s="33"/>
      <c r="B156" s="34"/>
      <c r="C156" s="35"/>
      <c r="D156" s="220" t="s">
        <v>174</v>
      </c>
      <c r="E156" s="35"/>
      <c r="F156" s="221" t="s">
        <v>219</v>
      </c>
      <c r="G156" s="35"/>
      <c r="H156" s="35"/>
      <c r="I156" s="121"/>
      <c r="J156" s="35"/>
      <c r="K156" s="35"/>
      <c r="L156" s="38"/>
      <c r="M156" s="222"/>
      <c r="N156" s="223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174</v>
      </c>
      <c r="AU156" s="16" t="s">
        <v>88</v>
      </c>
    </row>
    <row r="157" spans="1:65" s="2" customFormat="1" ht="16.5" customHeight="1">
      <c r="A157" s="33"/>
      <c r="B157" s="34"/>
      <c r="C157" s="207" t="s">
        <v>193</v>
      </c>
      <c r="D157" s="207" t="s">
        <v>163</v>
      </c>
      <c r="E157" s="208" t="s">
        <v>220</v>
      </c>
      <c r="F157" s="209" t="s">
        <v>221</v>
      </c>
      <c r="G157" s="210" t="s">
        <v>222</v>
      </c>
      <c r="H157" s="211">
        <v>8</v>
      </c>
      <c r="I157" s="212"/>
      <c r="J157" s="213">
        <f>ROUND(I157*H157,2)</f>
        <v>0</v>
      </c>
      <c r="K157" s="209" t="s">
        <v>167</v>
      </c>
      <c r="L157" s="38"/>
      <c r="M157" s="214" t="s">
        <v>1</v>
      </c>
      <c r="N157" s="215" t="s">
        <v>44</v>
      </c>
      <c r="O157" s="70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8" t="s">
        <v>168</v>
      </c>
      <c r="AT157" s="218" t="s">
        <v>163</v>
      </c>
      <c r="AU157" s="218" t="s">
        <v>88</v>
      </c>
      <c r="AY157" s="16" t="s">
        <v>161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6" t="s">
        <v>86</v>
      </c>
      <c r="BK157" s="219">
        <f>ROUND(I157*H157,2)</f>
        <v>0</v>
      </c>
      <c r="BL157" s="16" t="s">
        <v>168</v>
      </c>
      <c r="BM157" s="218" t="s">
        <v>223</v>
      </c>
    </row>
    <row r="158" spans="1:65" s="2" customFormat="1" ht="16.5" customHeight="1">
      <c r="A158" s="33"/>
      <c r="B158" s="34"/>
      <c r="C158" s="207" t="s">
        <v>224</v>
      </c>
      <c r="D158" s="207" t="s">
        <v>163</v>
      </c>
      <c r="E158" s="208" t="s">
        <v>225</v>
      </c>
      <c r="F158" s="209" t="s">
        <v>226</v>
      </c>
      <c r="G158" s="210" t="s">
        <v>222</v>
      </c>
      <c r="H158" s="211">
        <v>8</v>
      </c>
      <c r="I158" s="212"/>
      <c r="J158" s="213">
        <f>ROUND(I158*H158,2)</f>
        <v>0</v>
      </c>
      <c r="K158" s="209" t="s">
        <v>167</v>
      </c>
      <c r="L158" s="38"/>
      <c r="M158" s="214" t="s">
        <v>1</v>
      </c>
      <c r="N158" s="215" t="s">
        <v>44</v>
      </c>
      <c r="O158" s="70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8" t="s">
        <v>168</v>
      </c>
      <c r="AT158" s="218" t="s">
        <v>163</v>
      </c>
      <c r="AU158" s="218" t="s">
        <v>88</v>
      </c>
      <c r="AY158" s="16" t="s">
        <v>161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6" t="s">
        <v>86</v>
      </c>
      <c r="BK158" s="219">
        <f>ROUND(I158*H158,2)</f>
        <v>0</v>
      </c>
      <c r="BL158" s="16" t="s">
        <v>168</v>
      </c>
      <c r="BM158" s="218" t="s">
        <v>227</v>
      </c>
    </row>
    <row r="159" spans="1:65" s="2" customFormat="1" ht="19.5">
      <c r="A159" s="33"/>
      <c r="B159" s="34"/>
      <c r="C159" s="35"/>
      <c r="D159" s="220" t="s">
        <v>174</v>
      </c>
      <c r="E159" s="35"/>
      <c r="F159" s="221" t="s">
        <v>228</v>
      </c>
      <c r="G159" s="35"/>
      <c r="H159" s="35"/>
      <c r="I159" s="121"/>
      <c r="J159" s="35"/>
      <c r="K159" s="35"/>
      <c r="L159" s="38"/>
      <c r="M159" s="222"/>
      <c r="N159" s="223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174</v>
      </c>
      <c r="AU159" s="16" t="s">
        <v>88</v>
      </c>
    </row>
    <row r="160" spans="1:65" s="2" customFormat="1" ht="21.75" customHeight="1">
      <c r="A160" s="33"/>
      <c r="B160" s="34"/>
      <c r="C160" s="207" t="s">
        <v>200</v>
      </c>
      <c r="D160" s="207" t="s">
        <v>163</v>
      </c>
      <c r="E160" s="208" t="s">
        <v>229</v>
      </c>
      <c r="F160" s="209" t="s">
        <v>230</v>
      </c>
      <c r="G160" s="210" t="s">
        <v>222</v>
      </c>
      <c r="H160" s="211">
        <v>6</v>
      </c>
      <c r="I160" s="212"/>
      <c r="J160" s="213">
        <f>ROUND(I160*H160,2)</f>
        <v>0</v>
      </c>
      <c r="K160" s="209" t="s">
        <v>167</v>
      </c>
      <c r="L160" s="38"/>
      <c r="M160" s="214" t="s">
        <v>1</v>
      </c>
      <c r="N160" s="215" t="s">
        <v>44</v>
      </c>
      <c r="O160" s="70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8" t="s">
        <v>168</v>
      </c>
      <c r="AT160" s="218" t="s">
        <v>163</v>
      </c>
      <c r="AU160" s="218" t="s">
        <v>88</v>
      </c>
      <c r="AY160" s="16" t="s">
        <v>161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6" t="s">
        <v>86</v>
      </c>
      <c r="BK160" s="219">
        <f>ROUND(I160*H160,2)</f>
        <v>0</v>
      </c>
      <c r="BL160" s="16" t="s">
        <v>168</v>
      </c>
      <c r="BM160" s="218" t="s">
        <v>231</v>
      </c>
    </row>
    <row r="161" spans="1:65" s="2" customFormat="1" ht="21.75" customHeight="1">
      <c r="A161" s="33"/>
      <c r="B161" s="34"/>
      <c r="C161" s="207" t="s">
        <v>8</v>
      </c>
      <c r="D161" s="207" t="s">
        <v>163</v>
      </c>
      <c r="E161" s="208" t="s">
        <v>232</v>
      </c>
      <c r="F161" s="209" t="s">
        <v>233</v>
      </c>
      <c r="G161" s="210" t="s">
        <v>222</v>
      </c>
      <c r="H161" s="211">
        <v>2</v>
      </c>
      <c r="I161" s="212"/>
      <c r="J161" s="213">
        <f>ROUND(I161*H161,2)</f>
        <v>0</v>
      </c>
      <c r="K161" s="209" t="s">
        <v>167</v>
      </c>
      <c r="L161" s="38"/>
      <c r="M161" s="214" t="s">
        <v>1</v>
      </c>
      <c r="N161" s="215" t="s">
        <v>44</v>
      </c>
      <c r="O161" s="70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8" t="s">
        <v>168</v>
      </c>
      <c r="AT161" s="218" t="s">
        <v>163</v>
      </c>
      <c r="AU161" s="218" t="s">
        <v>88</v>
      </c>
      <c r="AY161" s="16" t="s">
        <v>161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6" t="s">
        <v>86</v>
      </c>
      <c r="BK161" s="219">
        <f>ROUND(I161*H161,2)</f>
        <v>0</v>
      </c>
      <c r="BL161" s="16" t="s">
        <v>168</v>
      </c>
      <c r="BM161" s="218" t="s">
        <v>234</v>
      </c>
    </row>
    <row r="162" spans="1:65" s="2" customFormat="1" ht="16.5" customHeight="1">
      <c r="A162" s="33"/>
      <c r="B162" s="34"/>
      <c r="C162" s="207" t="s">
        <v>203</v>
      </c>
      <c r="D162" s="207" t="s">
        <v>163</v>
      </c>
      <c r="E162" s="208" t="s">
        <v>235</v>
      </c>
      <c r="F162" s="209" t="s">
        <v>236</v>
      </c>
      <c r="G162" s="210" t="s">
        <v>184</v>
      </c>
      <c r="H162" s="211">
        <v>18.294</v>
      </c>
      <c r="I162" s="212"/>
      <c r="J162" s="213">
        <f>ROUND(I162*H162,2)</f>
        <v>0</v>
      </c>
      <c r="K162" s="209" t="s">
        <v>167</v>
      </c>
      <c r="L162" s="38"/>
      <c r="M162" s="214" t="s">
        <v>1</v>
      </c>
      <c r="N162" s="215" t="s">
        <v>44</v>
      </c>
      <c r="O162" s="70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8" t="s">
        <v>168</v>
      </c>
      <c r="AT162" s="218" t="s">
        <v>163</v>
      </c>
      <c r="AU162" s="218" t="s">
        <v>88</v>
      </c>
      <c r="AY162" s="16" t="s">
        <v>161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6" t="s">
        <v>86</v>
      </c>
      <c r="BK162" s="219">
        <f>ROUND(I162*H162,2)</f>
        <v>0</v>
      </c>
      <c r="BL162" s="16" t="s">
        <v>168</v>
      </c>
      <c r="BM162" s="218" t="s">
        <v>237</v>
      </c>
    </row>
    <row r="163" spans="1:65" s="13" customFormat="1">
      <c r="B163" s="224"/>
      <c r="C163" s="225"/>
      <c r="D163" s="220" t="s">
        <v>176</v>
      </c>
      <c r="E163" s="226" t="s">
        <v>1</v>
      </c>
      <c r="F163" s="227" t="s">
        <v>238</v>
      </c>
      <c r="G163" s="225"/>
      <c r="H163" s="228">
        <v>18.294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AT163" s="234" t="s">
        <v>176</v>
      </c>
      <c r="AU163" s="234" t="s">
        <v>88</v>
      </c>
      <c r="AV163" s="13" t="s">
        <v>88</v>
      </c>
      <c r="AW163" s="13" t="s">
        <v>36</v>
      </c>
      <c r="AX163" s="13" t="s">
        <v>79</v>
      </c>
      <c r="AY163" s="234" t="s">
        <v>161</v>
      </c>
    </row>
    <row r="164" spans="1:65" s="14" customFormat="1">
      <c r="B164" s="235"/>
      <c r="C164" s="236"/>
      <c r="D164" s="220" t="s">
        <v>176</v>
      </c>
      <c r="E164" s="237" t="s">
        <v>1</v>
      </c>
      <c r="F164" s="238" t="s">
        <v>178</v>
      </c>
      <c r="G164" s="236"/>
      <c r="H164" s="239">
        <v>18.294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AT164" s="245" t="s">
        <v>176</v>
      </c>
      <c r="AU164" s="245" t="s">
        <v>88</v>
      </c>
      <c r="AV164" s="14" t="s">
        <v>168</v>
      </c>
      <c r="AW164" s="14" t="s">
        <v>36</v>
      </c>
      <c r="AX164" s="14" t="s">
        <v>86</v>
      </c>
      <c r="AY164" s="245" t="s">
        <v>161</v>
      </c>
    </row>
    <row r="165" spans="1:65" s="2" customFormat="1" ht="21.75" customHeight="1">
      <c r="A165" s="33"/>
      <c r="B165" s="34"/>
      <c r="C165" s="207" t="s">
        <v>239</v>
      </c>
      <c r="D165" s="207" t="s">
        <v>163</v>
      </c>
      <c r="E165" s="208" t="s">
        <v>240</v>
      </c>
      <c r="F165" s="209" t="s">
        <v>241</v>
      </c>
      <c r="G165" s="210" t="s">
        <v>222</v>
      </c>
      <c r="H165" s="211">
        <v>4</v>
      </c>
      <c r="I165" s="212"/>
      <c r="J165" s="213">
        <f>ROUND(I165*H165,2)</f>
        <v>0</v>
      </c>
      <c r="K165" s="209" t="s">
        <v>167</v>
      </c>
      <c r="L165" s="38"/>
      <c r="M165" s="214" t="s">
        <v>1</v>
      </c>
      <c r="N165" s="215" t="s">
        <v>44</v>
      </c>
      <c r="O165" s="70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8" t="s">
        <v>168</v>
      </c>
      <c r="AT165" s="218" t="s">
        <v>163</v>
      </c>
      <c r="AU165" s="218" t="s">
        <v>88</v>
      </c>
      <c r="AY165" s="16" t="s">
        <v>161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6" t="s">
        <v>86</v>
      </c>
      <c r="BK165" s="219">
        <f>ROUND(I165*H165,2)</f>
        <v>0</v>
      </c>
      <c r="BL165" s="16" t="s">
        <v>168</v>
      </c>
      <c r="BM165" s="218" t="s">
        <v>242</v>
      </c>
    </row>
    <row r="166" spans="1:65" s="2" customFormat="1" ht="21.75" customHeight="1">
      <c r="A166" s="33"/>
      <c r="B166" s="34"/>
      <c r="C166" s="207" t="s">
        <v>209</v>
      </c>
      <c r="D166" s="207" t="s">
        <v>163</v>
      </c>
      <c r="E166" s="208" t="s">
        <v>243</v>
      </c>
      <c r="F166" s="209" t="s">
        <v>244</v>
      </c>
      <c r="G166" s="210" t="s">
        <v>199</v>
      </c>
      <c r="H166" s="211">
        <v>1.28</v>
      </c>
      <c r="I166" s="212"/>
      <c r="J166" s="213">
        <f>ROUND(I166*H166,2)</f>
        <v>0</v>
      </c>
      <c r="K166" s="209" t="s">
        <v>167</v>
      </c>
      <c r="L166" s="38"/>
      <c r="M166" s="214" t="s">
        <v>1</v>
      </c>
      <c r="N166" s="215" t="s">
        <v>44</v>
      </c>
      <c r="O166" s="70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8" t="s">
        <v>168</v>
      </c>
      <c r="AT166" s="218" t="s">
        <v>163</v>
      </c>
      <c r="AU166" s="218" t="s">
        <v>88</v>
      </c>
      <c r="AY166" s="16" t="s">
        <v>161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6" t="s">
        <v>86</v>
      </c>
      <c r="BK166" s="219">
        <f>ROUND(I166*H166,2)</f>
        <v>0</v>
      </c>
      <c r="BL166" s="16" t="s">
        <v>168</v>
      </c>
      <c r="BM166" s="218" t="s">
        <v>245</v>
      </c>
    </row>
    <row r="167" spans="1:65" s="13" customFormat="1">
      <c r="B167" s="224"/>
      <c r="C167" s="225"/>
      <c r="D167" s="220" t="s">
        <v>176</v>
      </c>
      <c r="E167" s="226" t="s">
        <v>1</v>
      </c>
      <c r="F167" s="227" t="s">
        <v>246</v>
      </c>
      <c r="G167" s="225"/>
      <c r="H167" s="228">
        <v>1.28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AT167" s="234" t="s">
        <v>176</v>
      </c>
      <c r="AU167" s="234" t="s">
        <v>88</v>
      </c>
      <c r="AV167" s="13" t="s">
        <v>88</v>
      </c>
      <c r="AW167" s="13" t="s">
        <v>36</v>
      </c>
      <c r="AX167" s="13" t="s">
        <v>79</v>
      </c>
      <c r="AY167" s="234" t="s">
        <v>161</v>
      </c>
    </row>
    <row r="168" spans="1:65" s="14" customFormat="1">
      <c r="B168" s="235"/>
      <c r="C168" s="236"/>
      <c r="D168" s="220" t="s">
        <v>176</v>
      </c>
      <c r="E168" s="237" t="s">
        <v>1</v>
      </c>
      <c r="F168" s="238" t="s">
        <v>178</v>
      </c>
      <c r="G168" s="236"/>
      <c r="H168" s="239">
        <v>1.28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AT168" s="245" t="s">
        <v>176</v>
      </c>
      <c r="AU168" s="245" t="s">
        <v>88</v>
      </c>
      <c r="AV168" s="14" t="s">
        <v>168</v>
      </c>
      <c r="AW168" s="14" t="s">
        <v>36</v>
      </c>
      <c r="AX168" s="14" t="s">
        <v>86</v>
      </c>
      <c r="AY168" s="245" t="s">
        <v>161</v>
      </c>
    </row>
    <row r="169" spans="1:65" s="2" customFormat="1" ht="21.75" customHeight="1">
      <c r="A169" s="33"/>
      <c r="B169" s="34"/>
      <c r="C169" s="207" t="s">
        <v>247</v>
      </c>
      <c r="D169" s="207" t="s">
        <v>163</v>
      </c>
      <c r="E169" s="208" t="s">
        <v>248</v>
      </c>
      <c r="F169" s="209" t="s">
        <v>249</v>
      </c>
      <c r="G169" s="210" t="s">
        <v>199</v>
      </c>
      <c r="H169" s="211">
        <v>7.68</v>
      </c>
      <c r="I169" s="212"/>
      <c r="J169" s="213">
        <f>ROUND(I169*H169,2)</f>
        <v>0</v>
      </c>
      <c r="K169" s="209" t="s">
        <v>167</v>
      </c>
      <c r="L169" s="38"/>
      <c r="M169" s="214" t="s">
        <v>1</v>
      </c>
      <c r="N169" s="215" t="s">
        <v>44</v>
      </c>
      <c r="O169" s="70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8" t="s">
        <v>168</v>
      </c>
      <c r="AT169" s="218" t="s">
        <v>163</v>
      </c>
      <c r="AU169" s="218" t="s">
        <v>88</v>
      </c>
      <c r="AY169" s="16" t="s">
        <v>161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6" t="s">
        <v>86</v>
      </c>
      <c r="BK169" s="219">
        <f>ROUND(I169*H169,2)</f>
        <v>0</v>
      </c>
      <c r="BL169" s="16" t="s">
        <v>168</v>
      </c>
      <c r="BM169" s="218" t="s">
        <v>250</v>
      </c>
    </row>
    <row r="170" spans="1:65" s="13" customFormat="1">
      <c r="B170" s="224"/>
      <c r="C170" s="225"/>
      <c r="D170" s="220" t="s">
        <v>176</v>
      </c>
      <c r="E170" s="226" t="s">
        <v>1</v>
      </c>
      <c r="F170" s="227" t="s">
        <v>251</v>
      </c>
      <c r="G170" s="225"/>
      <c r="H170" s="228">
        <v>7.68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AT170" s="234" t="s">
        <v>176</v>
      </c>
      <c r="AU170" s="234" t="s">
        <v>88</v>
      </c>
      <c r="AV170" s="13" t="s">
        <v>88</v>
      </c>
      <c r="AW170" s="13" t="s">
        <v>36</v>
      </c>
      <c r="AX170" s="13" t="s">
        <v>79</v>
      </c>
      <c r="AY170" s="234" t="s">
        <v>161</v>
      </c>
    </row>
    <row r="171" spans="1:65" s="14" customFormat="1">
      <c r="B171" s="235"/>
      <c r="C171" s="236"/>
      <c r="D171" s="220" t="s">
        <v>176</v>
      </c>
      <c r="E171" s="237" t="s">
        <v>1</v>
      </c>
      <c r="F171" s="238" t="s">
        <v>178</v>
      </c>
      <c r="G171" s="236"/>
      <c r="H171" s="239">
        <v>7.68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AT171" s="245" t="s">
        <v>176</v>
      </c>
      <c r="AU171" s="245" t="s">
        <v>88</v>
      </c>
      <c r="AV171" s="14" t="s">
        <v>168</v>
      </c>
      <c r="AW171" s="14" t="s">
        <v>36</v>
      </c>
      <c r="AX171" s="14" t="s">
        <v>86</v>
      </c>
      <c r="AY171" s="245" t="s">
        <v>161</v>
      </c>
    </row>
    <row r="172" spans="1:65" s="2" customFormat="1" ht="21.75" customHeight="1">
      <c r="A172" s="33"/>
      <c r="B172" s="34"/>
      <c r="C172" s="207" t="s">
        <v>214</v>
      </c>
      <c r="D172" s="207" t="s">
        <v>163</v>
      </c>
      <c r="E172" s="208" t="s">
        <v>252</v>
      </c>
      <c r="F172" s="209" t="s">
        <v>253</v>
      </c>
      <c r="G172" s="210" t="s">
        <v>208</v>
      </c>
      <c r="H172" s="211">
        <v>914.2</v>
      </c>
      <c r="I172" s="212"/>
      <c r="J172" s="213">
        <f>ROUND(I172*H172,2)</f>
        <v>0</v>
      </c>
      <c r="K172" s="209" t="s">
        <v>167</v>
      </c>
      <c r="L172" s="38"/>
      <c r="M172" s="214" t="s">
        <v>1</v>
      </c>
      <c r="N172" s="215" t="s">
        <v>44</v>
      </c>
      <c r="O172" s="70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8" t="s">
        <v>168</v>
      </c>
      <c r="AT172" s="218" t="s">
        <v>163</v>
      </c>
      <c r="AU172" s="218" t="s">
        <v>88</v>
      </c>
      <c r="AY172" s="16" t="s">
        <v>161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6" t="s">
        <v>86</v>
      </c>
      <c r="BK172" s="219">
        <f>ROUND(I172*H172,2)</f>
        <v>0</v>
      </c>
      <c r="BL172" s="16" t="s">
        <v>168</v>
      </c>
      <c r="BM172" s="218" t="s">
        <v>254</v>
      </c>
    </row>
    <row r="173" spans="1:65" s="2" customFormat="1" ht="29.25">
      <c r="A173" s="33"/>
      <c r="B173" s="34"/>
      <c r="C173" s="35"/>
      <c r="D173" s="220" t="s">
        <v>174</v>
      </c>
      <c r="E173" s="35"/>
      <c r="F173" s="221" t="s">
        <v>255</v>
      </c>
      <c r="G173" s="35"/>
      <c r="H173" s="35"/>
      <c r="I173" s="121"/>
      <c r="J173" s="35"/>
      <c r="K173" s="35"/>
      <c r="L173" s="38"/>
      <c r="M173" s="222"/>
      <c r="N173" s="223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174</v>
      </c>
      <c r="AU173" s="16" t="s">
        <v>88</v>
      </c>
    </row>
    <row r="174" spans="1:65" s="2" customFormat="1" ht="21.75" customHeight="1">
      <c r="A174" s="33"/>
      <c r="B174" s="34"/>
      <c r="C174" s="207" t="s">
        <v>7</v>
      </c>
      <c r="D174" s="207" t="s">
        <v>163</v>
      </c>
      <c r="E174" s="208" t="s">
        <v>256</v>
      </c>
      <c r="F174" s="209" t="s">
        <v>257</v>
      </c>
      <c r="G174" s="210" t="s">
        <v>208</v>
      </c>
      <c r="H174" s="211">
        <v>914.2</v>
      </c>
      <c r="I174" s="212"/>
      <c r="J174" s="213">
        <f t="shared" ref="J174:J179" si="0">ROUND(I174*H174,2)</f>
        <v>0</v>
      </c>
      <c r="K174" s="209" t="s">
        <v>167</v>
      </c>
      <c r="L174" s="38"/>
      <c r="M174" s="214" t="s">
        <v>1</v>
      </c>
      <c r="N174" s="215" t="s">
        <v>44</v>
      </c>
      <c r="O174" s="70"/>
      <c r="P174" s="216">
        <f t="shared" ref="P174:P179" si="1">O174*H174</f>
        <v>0</v>
      </c>
      <c r="Q174" s="216">
        <v>0</v>
      </c>
      <c r="R174" s="216">
        <f t="shared" ref="R174:R179" si="2">Q174*H174</f>
        <v>0</v>
      </c>
      <c r="S174" s="216">
        <v>0</v>
      </c>
      <c r="T174" s="217">
        <f t="shared" ref="T174:T179" si="3"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8" t="s">
        <v>168</v>
      </c>
      <c r="AT174" s="218" t="s">
        <v>163</v>
      </c>
      <c r="AU174" s="218" t="s">
        <v>88</v>
      </c>
      <c r="AY174" s="16" t="s">
        <v>161</v>
      </c>
      <c r="BE174" s="219">
        <f t="shared" ref="BE174:BE179" si="4">IF(N174="základní",J174,0)</f>
        <v>0</v>
      </c>
      <c r="BF174" s="219">
        <f t="shared" ref="BF174:BF179" si="5">IF(N174="snížená",J174,0)</f>
        <v>0</v>
      </c>
      <c r="BG174" s="219">
        <f t="shared" ref="BG174:BG179" si="6">IF(N174="zákl. přenesená",J174,0)</f>
        <v>0</v>
      </c>
      <c r="BH174" s="219">
        <f t="shared" ref="BH174:BH179" si="7">IF(N174="sníž. přenesená",J174,0)</f>
        <v>0</v>
      </c>
      <c r="BI174" s="219">
        <f t="shared" ref="BI174:BI179" si="8">IF(N174="nulová",J174,0)</f>
        <v>0</v>
      </c>
      <c r="BJ174" s="16" t="s">
        <v>86</v>
      </c>
      <c r="BK174" s="219">
        <f t="shared" ref="BK174:BK179" si="9">ROUND(I174*H174,2)</f>
        <v>0</v>
      </c>
      <c r="BL174" s="16" t="s">
        <v>168</v>
      </c>
      <c r="BM174" s="218" t="s">
        <v>258</v>
      </c>
    </row>
    <row r="175" spans="1:65" s="2" customFormat="1" ht="16.5" customHeight="1">
      <c r="A175" s="33"/>
      <c r="B175" s="34"/>
      <c r="C175" s="246" t="s">
        <v>218</v>
      </c>
      <c r="D175" s="246" t="s">
        <v>211</v>
      </c>
      <c r="E175" s="247" t="s">
        <v>259</v>
      </c>
      <c r="F175" s="248" t="s">
        <v>260</v>
      </c>
      <c r="G175" s="249" t="s">
        <v>184</v>
      </c>
      <c r="H175" s="250">
        <v>0.96</v>
      </c>
      <c r="I175" s="251"/>
      <c r="J175" s="252">
        <f t="shared" si="0"/>
        <v>0</v>
      </c>
      <c r="K175" s="248" t="s">
        <v>167</v>
      </c>
      <c r="L175" s="253"/>
      <c r="M175" s="254" t="s">
        <v>1</v>
      </c>
      <c r="N175" s="255" t="s">
        <v>44</v>
      </c>
      <c r="O175" s="70"/>
      <c r="P175" s="216">
        <f t="shared" si="1"/>
        <v>0</v>
      </c>
      <c r="Q175" s="216">
        <v>0</v>
      </c>
      <c r="R175" s="216">
        <f t="shared" si="2"/>
        <v>0</v>
      </c>
      <c r="S175" s="216">
        <v>0</v>
      </c>
      <c r="T175" s="217">
        <f t="shared" si="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8" t="s">
        <v>185</v>
      </c>
      <c r="AT175" s="218" t="s">
        <v>211</v>
      </c>
      <c r="AU175" s="218" t="s">
        <v>88</v>
      </c>
      <c r="AY175" s="16" t="s">
        <v>161</v>
      </c>
      <c r="BE175" s="219">
        <f t="shared" si="4"/>
        <v>0</v>
      </c>
      <c r="BF175" s="219">
        <f t="shared" si="5"/>
        <v>0</v>
      </c>
      <c r="BG175" s="219">
        <f t="shared" si="6"/>
        <v>0</v>
      </c>
      <c r="BH175" s="219">
        <f t="shared" si="7"/>
        <v>0</v>
      </c>
      <c r="BI175" s="219">
        <f t="shared" si="8"/>
        <v>0</v>
      </c>
      <c r="BJ175" s="16" t="s">
        <v>86</v>
      </c>
      <c r="BK175" s="219">
        <f t="shared" si="9"/>
        <v>0</v>
      </c>
      <c r="BL175" s="16" t="s">
        <v>168</v>
      </c>
      <c r="BM175" s="218" t="s">
        <v>261</v>
      </c>
    </row>
    <row r="176" spans="1:65" s="2" customFormat="1" ht="21.75" customHeight="1">
      <c r="A176" s="33"/>
      <c r="B176" s="34"/>
      <c r="C176" s="207" t="s">
        <v>262</v>
      </c>
      <c r="D176" s="207" t="s">
        <v>163</v>
      </c>
      <c r="E176" s="208" t="s">
        <v>263</v>
      </c>
      <c r="F176" s="209" t="s">
        <v>264</v>
      </c>
      <c r="G176" s="210" t="s">
        <v>208</v>
      </c>
      <c r="H176" s="211">
        <v>457.1</v>
      </c>
      <c r="I176" s="212"/>
      <c r="J176" s="213">
        <f t="shared" si="0"/>
        <v>0</v>
      </c>
      <c r="K176" s="209" t="s">
        <v>167</v>
      </c>
      <c r="L176" s="38"/>
      <c r="M176" s="214" t="s">
        <v>1</v>
      </c>
      <c r="N176" s="215" t="s">
        <v>44</v>
      </c>
      <c r="O176" s="70"/>
      <c r="P176" s="216">
        <f t="shared" si="1"/>
        <v>0</v>
      </c>
      <c r="Q176" s="216">
        <v>0</v>
      </c>
      <c r="R176" s="216">
        <f t="shared" si="2"/>
        <v>0</v>
      </c>
      <c r="S176" s="216">
        <v>0</v>
      </c>
      <c r="T176" s="217">
        <f t="shared" si="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8" t="s">
        <v>168</v>
      </c>
      <c r="AT176" s="218" t="s">
        <v>163</v>
      </c>
      <c r="AU176" s="218" t="s">
        <v>88</v>
      </c>
      <c r="AY176" s="16" t="s">
        <v>161</v>
      </c>
      <c r="BE176" s="219">
        <f t="shared" si="4"/>
        <v>0</v>
      </c>
      <c r="BF176" s="219">
        <f t="shared" si="5"/>
        <v>0</v>
      </c>
      <c r="BG176" s="219">
        <f t="shared" si="6"/>
        <v>0</v>
      </c>
      <c r="BH176" s="219">
        <f t="shared" si="7"/>
        <v>0</v>
      </c>
      <c r="BI176" s="219">
        <f t="shared" si="8"/>
        <v>0</v>
      </c>
      <c r="BJ176" s="16" t="s">
        <v>86</v>
      </c>
      <c r="BK176" s="219">
        <f t="shared" si="9"/>
        <v>0</v>
      </c>
      <c r="BL176" s="16" t="s">
        <v>168</v>
      </c>
      <c r="BM176" s="218" t="s">
        <v>265</v>
      </c>
    </row>
    <row r="177" spans="1:65" s="2" customFormat="1" ht="21.75" customHeight="1">
      <c r="A177" s="33"/>
      <c r="B177" s="34"/>
      <c r="C177" s="207" t="s">
        <v>223</v>
      </c>
      <c r="D177" s="207" t="s">
        <v>163</v>
      </c>
      <c r="E177" s="208" t="s">
        <v>266</v>
      </c>
      <c r="F177" s="209" t="s">
        <v>267</v>
      </c>
      <c r="G177" s="210" t="s">
        <v>208</v>
      </c>
      <c r="H177" s="211">
        <v>457.1</v>
      </c>
      <c r="I177" s="212"/>
      <c r="J177" s="213">
        <f t="shared" si="0"/>
        <v>0</v>
      </c>
      <c r="K177" s="209" t="s">
        <v>167</v>
      </c>
      <c r="L177" s="38"/>
      <c r="M177" s="214" t="s">
        <v>1</v>
      </c>
      <c r="N177" s="215" t="s">
        <v>44</v>
      </c>
      <c r="O177" s="70"/>
      <c r="P177" s="216">
        <f t="shared" si="1"/>
        <v>0</v>
      </c>
      <c r="Q177" s="216">
        <v>0</v>
      </c>
      <c r="R177" s="216">
        <f t="shared" si="2"/>
        <v>0</v>
      </c>
      <c r="S177" s="216">
        <v>0</v>
      </c>
      <c r="T177" s="217">
        <f t="shared" si="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8" t="s">
        <v>168</v>
      </c>
      <c r="AT177" s="218" t="s">
        <v>163</v>
      </c>
      <c r="AU177" s="218" t="s">
        <v>88</v>
      </c>
      <c r="AY177" s="16" t="s">
        <v>161</v>
      </c>
      <c r="BE177" s="219">
        <f t="shared" si="4"/>
        <v>0</v>
      </c>
      <c r="BF177" s="219">
        <f t="shared" si="5"/>
        <v>0</v>
      </c>
      <c r="BG177" s="219">
        <f t="shared" si="6"/>
        <v>0</v>
      </c>
      <c r="BH177" s="219">
        <f t="shared" si="7"/>
        <v>0</v>
      </c>
      <c r="BI177" s="219">
        <f t="shared" si="8"/>
        <v>0</v>
      </c>
      <c r="BJ177" s="16" t="s">
        <v>86</v>
      </c>
      <c r="BK177" s="219">
        <f t="shared" si="9"/>
        <v>0</v>
      </c>
      <c r="BL177" s="16" t="s">
        <v>168</v>
      </c>
      <c r="BM177" s="218" t="s">
        <v>268</v>
      </c>
    </row>
    <row r="178" spans="1:65" s="2" customFormat="1" ht="16.5" customHeight="1">
      <c r="A178" s="33"/>
      <c r="B178" s="34"/>
      <c r="C178" s="246" t="s">
        <v>269</v>
      </c>
      <c r="D178" s="246" t="s">
        <v>211</v>
      </c>
      <c r="E178" s="247" t="s">
        <v>270</v>
      </c>
      <c r="F178" s="248" t="s">
        <v>271</v>
      </c>
      <c r="G178" s="249" t="s">
        <v>184</v>
      </c>
      <c r="H178" s="250">
        <v>0.48</v>
      </c>
      <c r="I178" s="251"/>
      <c r="J178" s="252">
        <f t="shared" si="0"/>
        <v>0</v>
      </c>
      <c r="K178" s="248" t="s">
        <v>167</v>
      </c>
      <c r="L178" s="253"/>
      <c r="M178" s="254" t="s">
        <v>1</v>
      </c>
      <c r="N178" s="255" t="s">
        <v>44</v>
      </c>
      <c r="O178" s="70"/>
      <c r="P178" s="216">
        <f t="shared" si="1"/>
        <v>0</v>
      </c>
      <c r="Q178" s="216">
        <v>0</v>
      </c>
      <c r="R178" s="216">
        <f t="shared" si="2"/>
        <v>0</v>
      </c>
      <c r="S178" s="216">
        <v>0</v>
      </c>
      <c r="T178" s="217">
        <f t="shared" si="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8" t="s">
        <v>185</v>
      </c>
      <c r="AT178" s="218" t="s">
        <v>211</v>
      </c>
      <c r="AU178" s="218" t="s">
        <v>88</v>
      </c>
      <c r="AY178" s="16" t="s">
        <v>161</v>
      </c>
      <c r="BE178" s="219">
        <f t="shared" si="4"/>
        <v>0</v>
      </c>
      <c r="BF178" s="219">
        <f t="shared" si="5"/>
        <v>0</v>
      </c>
      <c r="BG178" s="219">
        <f t="shared" si="6"/>
        <v>0</v>
      </c>
      <c r="BH178" s="219">
        <f t="shared" si="7"/>
        <v>0</v>
      </c>
      <c r="BI178" s="219">
        <f t="shared" si="8"/>
        <v>0</v>
      </c>
      <c r="BJ178" s="16" t="s">
        <v>86</v>
      </c>
      <c r="BK178" s="219">
        <f t="shared" si="9"/>
        <v>0</v>
      </c>
      <c r="BL178" s="16" t="s">
        <v>168</v>
      </c>
      <c r="BM178" s="218" t="s">
        <v>272</v>
      </c>
    </row>
    <row r="179" spans="1:65" s="2" customFormat="1" ht="16.5" customHeight="1">
      <c r="A179" s="33"/>
      <c r="B179" s="34"/>
      <c r="C179" s="246" t="s">
        <v>227</v>
      </c>
      <c r="D179" s="246" t="s">
        <v>211</v>
      </c>
      <c r="E179" s="247" t="s">
        <v>273</v>
      </c>
      <c r="F179" s="248" t="s">
        <v>274</v>
      </c>
      <c r="G179" s="249" t="s">
        <v>275</v>
      </c>
      <c r="H179" s="250">
        <v>400</v>
      </c>
      <c r="I179" s="251"/>
      <c r="J179" s="252">
        <f t="shared" si="0"/>
        <v>0</v>
      </c>
      <c r="K179" s="248" t="s">
        <v>167</v>
      </c>
      <c r="L179" s="253"/>
      <c r="M179" s="254" t="s">
        <v>1</v>
      </c>
      <c r="N179" s="255" t="s">
        <v>44</v>
      </c>
      <c r="O179" s="70"/>
      <c r="P179" s="216">
        <f t="shared" si="1"/>
        <v>0</v>
      </c>
      <c r="Q179" s="216">
        <v>0</v>
      </c>
      <c r="R179" s="216">
        <f t="shared" si="2"/>
        <v>0</v>
      </c>
      <c r="S179" s="216">
        <v>0</v>
      </c>
      <c r="T179" s="217">
        <f t="shared" si="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8" t="s">
        <v>185</v>
      </c>
      <c r="AT179" s="218" t="s">
        <v>211</v>
      </c>
      <c r="AU179" s="218" t="s">
        <v>88</v>
      </c>
      <c r="AY179" s="16" t="s">
        <v>161</v>
      </c>
      <c r="BE179" s="219">
        <f t="shared" si="4"/>
        <v>0</v>
      </c>
      <c r="BF179" s="219">
        <f t="shared" si="5"/>
        <v>0</v>
      </c>
      <c r="BG179" s="219">
        <f t="shared" si="6"/>
        <v>0</v>
      </c>
      <c r="BH179" s="219">
        <f t="shared" si="7"/>
        <v>0</v>
      </c>
      <c r="BI179" s="219">
        <f t="shared" si="8"/>
        <v>0</v>
      </c>
      <c r="BJ179" s="16" t="s">
        <v>86</v>
      </c>
      <c r="BK179" s="219">
        <f t="shared" si="9"/>
        <v>0</v>
      </c>
      <c r="BL179" s="16" t="s">
        <v>168</v>
      </c>
      <c r="BM179" s="218" t="s">
        <v>276</v>
      </c>
    </row>
    <row r="180" spans="1:65" s="13" customFormat="1">
      <c r="B180" s="224"/>
      <c r="C180" s="225"/>
      <c r="D180" s="220" t="s">
        <v>176</v>
      </c>
      <c r="E180" s="226" t="s">
        <v>1</v>
      </c>
      <c r="F180" s="227" t="s">
        <v>277</v>
      </c>
      <c r="G180" s="225"/>
      <c r="H180" s="228">
        <v>400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AT180" s="234" t="s">
        <v>176</v>
      </c>
      <c r="AU180" s="234" t="s">
        <v>88</v>
      </c>
      <c r="AV180" s="13" t="s">
        <v>88</v>
      </c>
      <c r="AW180" s="13" t="s">
        <v>36</v>
      </c>
      <c r="AX180" s="13" t="s">
        <v>79</v>
      </c>
      <c r="AY180" s="234" t="s">
        <v>161</v>
      </c>
    </row>
    <row r="181" spans="1:65" s="14" customFormat="1">
      <c r="B181" s="235"/>
      <c r="C181" s="236"/>
      <c r="D181" s="220" t="s">
        <v>176</v>
      </c>
      <c r="E181" s="237" t="s">
        <v>1</v>
      </c>
      <c r="F181" s="238" t="s">
        <v>178</v>
      </c>
      <c r="G181" s="236"/>
      <c r="H181" s="239">
        <v>400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AT181" s="245" t="s">
        <v>176</v>
      </c>
      <c r="AU181" s="245" t="s">
        <v>88</v>
      </c>
      <c r="AV181" s="14" t="s">
        <v>168</v>
      </c>
      <c r="AW181" s="14" t="s">
        <v>36</v>
      </c>
      <c r="AX181" s="14" t="s">
        <v>86</v>
      </c>
      <c r="AY181" s="245" t="s">
        <v>161</v>
      </c>
    </row>
    <row r="182" spans="1:65" s="2" customFormat="1" ht="21.75" customHeight="1">
      <c r="A182" s="33"/>
      <c r="B182" s="34"/>
      <c r="C182" s="207" t="s">
        <v>278</v>
      </c>
      <c r="D182" s="207" t="s">
        <v>163</v>
      </c>
      <c r="E182" s="208" t="s">
        <v>279</v>
      </c>
      <c r="F182" s="209" t="s">
        <v>280</v>
      </c>
      <c r="G182" s="210" t="s">
        <v>199</v>
      </c>
      <c r="H182" s="211">
        <v>4</v>
      </c>
      <c r="I182" s="212"/>
      <c r="J182" s="213">
        <f>ROUND(I182*H182,2)</f>
        <v>0</v>
      </c>
      <c r="K182" s="209" t="s">
        <v>167</v>
      </c>
      <c r="L182" s="38"/>
      <c r="M182" s="214" t="s">
        <v>1</v>
      </c>
      <c r="N182" s="215" t="s">
        <v>44</v>
      </c>
      <c r="O182" s="70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8" t="s">
        <v>168</v>
      </c>
      <c r="AT182" s="218" t="s">
        <v>163</v>
      </c>
      <c r="AU182" s="218" t="s">
        <v>88</v>
      </c>
      <c r="AY182" s="16" t="s">
        <v>161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6" t="s">
        <v>86</v>
      </c>
      <c r="BK182" s="219">
        <f>ROUND(I182*H182,2)</f>
        <v>0</v>
      </c>
      <c r="BL182" s="16" t="s">
        <v>168</v>
      </c>
      <c r="BM182" s="218" t="s">
        <v>281</v>
      </c>
    </row>
    <row r="183" spans="1:65" s="2" customFormat="1" ht="21.75" customHeight="1">
      <c r="A183" s="33"/>
      <c r="B183" s="34"/>
      <c r="C183" s="207" t="s">
        <v>231</v>
      </c>
      <c r="D183" s="207" t="s">
        <v>163</v>
      </c>
      <c r="E183" s="208" t="s">
        <v>282</v>
      </c>
      <c r="F183" s="209" t="s">
        <v>283</v>
      </c>
      <c r="G183" s="210" t="s">
        <v>199</v>
      </c>
      <c r="H183" s="211">
        <v>4</v>
      </c>
      <c r="I183" s="212"/>
      <c r="J183" s="213">
        <f>ROUND(I183*H183,2)</f>
        <v>0</v>
      </c>
      <c r="K183" s="209" t="s">
        <v>167</v>
      </c>
      <c r="L183" s="38"/>
      <c r="M183" s="214" t="s">
        <v>1</v>
      </c>
      <c r="N183" s="215" t="s">
        <v>44</v>
      </c>
      <c r="O183" s="70"/>
      <c r="P183" s="216">
        <f>O183*H183</f>
        <v>0</v>
      </c>
      <c r="Q183" s="216">
        <v>0</v>
      </c>
      <c r="R183" s="216">
        <f>Q183*H183</f>
        <v>0</v>
      </c>
      <c r="S183" s="216">
        <v>0</v>
      </c>
      <c r="T183" s="21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8" t="s">
        <v>168</v>
      </c>
      <c r="AT183" s="218" t="s">
        <v>163</v>
      </c>
      <c r="AU183" s="218" t="s">
        <v>88</v>
      </c>
      <c r="AY183" s="16" t="s">
        <v>161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6" t="s">
        <v>86</v>
      </c>
      <c r="BK183" s="219">
        <f>ROUND(I183*H183,2)</f>
        <v>0</v>
      </c>
      <c r="BL183" s="16" t="s">
        <v>168</v>
      </c>
      <c r="BM183" s="218" t="s">
        <v>284</v>
      </c>
    </row>
    <row r="184" spans="1:65" s="12" customFormat="1" ht="22.9" customHeight="1">
      <c r="B184" s="191"/>
      <c r="C184" s="192"/>
      <c r="D184" s="193" t="s">
        <v>78</v>
      </c>
      <c r="E184" s="205" t="s">
        <v>181</v>
      </c>
      <c r="F184" s="205" t="s">
        <v>285</v>
      </c>
      <c r="G184" s="192"/>
      <c r="H184" s="192"/>
      <c r="I184" s="195"/>
      <c r="J184" s="206">
        <f>BK184</f>
        <v>0</v>
      </c>
      <c r="K184" s="192"/>
      <c r="L184" s="197"/>
      <c r="M184" s="198"/>
      <c r="N184" s="199"/>
      <c r="O184" s="199"/>
      <c r="P184" s="200">
        <f>SUM(P185:P189)</f>
        <v>0</v>
      </c>
      <c r="Q184" s="199"/>
      <c r="R184" s="200">
        <f>SUM(R185:R189)</f>
        <v>0</v>
      </c>
      <c r="S184" s="199"/>
      <c r="T184" s="201">
        <f>SUM(T185:T189)</f>
        <v>0</v>
      </c>
      <c r="AR184" s="202" t="s">
        <v>86</v>
      </c>
      <c r="AT184" s="203" t="s">
        <v>78</v>
      </c>
      <c r="AU184" s="203" t="s">
        <v>86</v>
      </c>
      <c r="AY184" s="202" t="s">
        <v>161</v>
      </c>
      <c r="BK184" s="204">
        <f>SUM(BK185:BK189)</f>
        <v>0</v>
      </c>
    </row>
    <row r="185" spans="1:65" s="2" customFormat="1" ht="21.75" customHeight="1">
      <c r="A185" s="33"/>
      <c r="B185" s="34"/>
      <c r="C185" s="207" t="s">
        <v>286</v>
      </c>
      <c r="D185" s="207" t="s">
        <v>163</v>
      </c>
      <c r="E185" s="208" t="s">
        <v>287</v>
      </c>
      <c r="F185" s="209" t="s">
        <v>288</v>
      </c>
      <c r="G185" s="210" t="s">
        <v>199</v>
      </c>
      <c r="H185" s="211">
        <v>37.020000000000003</v>
      </c>
      <c r="I185" s="212"/>
      <c r="J185" s="213">
        <f>ROUND(I185*H185,2)</f>
        <v>0</v>
      </c>
      <c r="K185" s="209" t="s">
        <v>167</v>
      </c>
      <c r="L185" s="38"/>
      <c r="M185" s="214" t="s">
        <v>1</v>
      </c>
      <c r="N185" s="215" t="s">
        <v>44</v>
      </c>
      <c r="O185" s="70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8" t="s">
        <v>168</v>
      </c>
      <c r="AT185" s="218" t="s">
        <v>163</v>
      </c>
      <c r="AU185" s="218" t="s">
        <v>88</v>
      </c>
      <c r="AY185" s="16" t="s">
        <v>161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6" t="s">
        <v>86</v>
      </c>
      <c r="BK185" s="219">
        <f>ROUND(I185*H185,2)</f>
        <v>0</v>
      </c>
      <c r="BL185" s="16" t="s">
        <v>168</v>
      </c>
      <c r="BM185" s="218" t="s">
        <v>289</v>
      </c>
    </row>
    <row r="186" spans="1:65" s="2" customFormat="1" ht="19.5">
      <c r="A186" s="33"/>
      <c r="B186" s="34"/>
      <c r="C186" s="35"/>
      <c r="D186" s="220" t="s">
        <v>174</v>
      </c>
      <c r="E186" s="35"/>
      <c r="F186" s="221" t="s">
        <v>290</v>
      </c>
      <c r="G186" s="35"/>
      <c r="H186" s="35"/>
      <c r="I186" s="121"/>
      <c r="J186" s="35"/>
      <c r="K186" s="35"/>
      <c r="L186" s="38"/>
      <c r="M186" s="222"/>
      <c r="N186" s="223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174</v>
      </c>
      <c r="AU186" s="16" t="s">
        <v>88</v>
      </c>
    </row>
    <row r="187" spans="1:65" s="13" customFormat="1">
      <c r="B187" s="224"/>
      <c r="C187" s="225"/>
      <c r="D187" s="220" t="s">
        <v>176</v>
      </c>
      <c r="E187" s="226" t="s">
        <v>1</v>
      </c>
      <c r="F187" s="227" t="s">
        <v>291</v>
      </c>
      <c r="G187" s="225"/>
      <c r="H187" s="228">
        <v>32.92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AT187" s="234" t="s">
        <v>176</v>
      </c>
      <c r="AU187" s="234" t="s">
        <v>88</v>
      </c>
      <c r="AV187" s="13" t="s">
        <v>88</v>
      </c>
      <c r="AW187" s="13" t="s">
        <v>36</v>
      </c>
      <c r="AX187" s="13" t="s">
        <v>79</v>
      </c>
      <c r="AY187" s="234" t="s">
        <v>161</v>
      </c>
    </row>
    <row r="188" spans="1:65" s="13" customFormat="1">
      <c r="B188" s="224"/>
      <c r="C188" s="225"/>
      <c r="D188" s="220" t="s">
        <v>176</v>
      </c>
      <c r="E188" s="226" t="s">
        <v>1</v>
      </c>
      <c r="F188" s="227" t="s">
        <v>292</v>
      </c>
      <c r="G188" s="225"/>
      <c r="H188" s="228">
        <v>4.0999999999999996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AT188" s="234" t="s">
        <v>176</v>
      </c>
      <c r="AU188" s="234" t="s">
        <v>88</v>
      </c>
      <c r="AV188" s="13" t="s">
        <v>88</v>
      </c>
      <c r="AW188" s="13" t="s">
        <v>36</v>
      </c>
      <c r="AX188" s="13" t="s">
        <v>79</v>
      </c>
      <c r="AY188" s="234" t="s">
        <v>161</v>
      </c>
    </row>
    <row r="189" spans="1:65" s="14" customFormat="1">
      <c r="B189" s="235"/>
      <c r="C189" s="236"/>
      <c r="D189" s="220" t="s">
        <v>176</v>
      </c>
      <c r="E189" s="237" t="s">
        <v>1</v>
      </c>
      <c r="F189" s="238" t="s">
        <v>178</v>
      </c>
      <c r="G189" s="236"/>
      <c r="H189" s="239">
        <v>37.020000000000003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AT189" s="245" t="s">
        <v>176</v>
      </c>
      <c r="AU189" s="245" t="s">
        <v>88</v>
      </c>
      <c r="AV189" s="14" t="s">
        <v>168</v>
      </c>
      <c r="AW189" s="14" t="s">
        <v>36</v>
      </c>
      <c r="AX189" s="14" t="s">
        <v>86</v>
      </c>
      <c r="AY189" s="245" t="s">
        <v>161</v>
      </c>
    </row>
    <row r="190" spans="1:65" s="12" customFormat="1" ht="22.9" customHeight="1">
      <c r="B190" s="191"/>
      <c r="C190" s="192"/>
      <c r="D190" s="193" t="s">
        <v>78</v>
      </c>
      <c r="E190" s="205" t="s">
        <v>205</v>
      </c>
      <c r="F190" s="205" t="s">
        <v>293</v>
      </c>
      <c r="G190" s="192"/>
      <c r="H190" s="192"/>
      <c r="I190" s="195"/>
      <c r="J190" s="206">
        <f>BK190</f>
        <v>0</v>
      </c>
      <c r="K190" s="192"/>
      <c r="L190" s="197"/>
      <c r="M190" s="198"/>
      <c r="N190" s="199"/>
      <c r="O190" s="199"/>
      <c r="P190" s="200">
        <f>SUM(P191:P225)</f>
        <v>0</v>
      </c>
      <c r="Q190" s="199"/>
      <c r="R190" s="200">
        <f>SUM(R191:R225)</f>
        <v>0</v>
      </c>
      <c r="S190" s="199"/>
      <c r="T190" s="201">
        <f>SUM(T191:T225)</f>
        <v>0</v>
      </c>
      <c r="AR190" s="202" t="s">
        <v>86</v>
      </c>
      <c r="AT190" s="203" t="s">
        <v>78</v>
      </c>
      <c r="AU190" s="203" t="s">
        <v>86</v>
      </c>
      <c r="AY190" s="202" t="s">
        <v>161</v>
      </c>
      <c r="BK190" s="204">
        <f>SUM(BK191:BK225)</f>
        <v>0</v>
      </c>
    </row>
    <row r="191" spans="1:65" s="2" customFormat="1" ht="21.75" customHeight="1">
      <c r="A191" s="33"/>
      <c r="B191" s="34"/>
      <c r="C191" s="207" t="s">
        <v>234</v>
      </c>
      <c r="D191" s="207" t="s">
        <v>163</v>
      </c>
      <c r="E191" s="208" t="s">
        <v>294</v>
      </c>
      <c r="F191" s="209" t="s">
        <v>295</v>
      </c>
      <c r="G191" s="210" t="s">
        <v>222</v>
      </c>
      <c r="H191" s="211">
        <v>100</v>
      </c>
      <c r="I191" s="212"/>
      <c r="J191" s="213">
        <f>ROUND(I191*H191,2)</f>
        <v>0</v>
      </c>
      <c r="K191" s="209" t="s">
        <v>167</v>
      </c>
      <c r="L191" s="38"/>
      <c r="M191" s="214" t="s">
        <v>1</v>
      </c>
      <c r="N191" s="215" t="s">
        <v>44</v>
      </c>
      <c r="O191" s="70"/>
      <c r="P191" s="216">
        <f>O191*H191</f>
        <v>0</v>
      </c>
      <c r="Q191" s="216">
        <v>0</v>
      </c>
      <c r="R191" s="216">
        <f>Q191*H191</f>
        <v>0</v>
      </c>
      <c r="S191" s="216">
        <v>0</v>
      </c>
      <c r="T191" s="21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8" t="s">
        <v>168</v>
      </c>
      <c r="AT191" s="218" t="s">
        <v>163</v>
      </c>
      <c r="AU191" s="218" t="s">
        <v>88</v>
      </c>
      <c r="AY191" s="16" t="s">
        <v>161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6" t="s">
        <v>86</v>
      </c>
      <c r="BK191" s="219">
        <f>ROUND(I191*H191,2)</f>
        <v>0</v>
      </c>
      <c r="BL191" s="16" t="s">
        <v>168</v>
      </c>
      <c r="BM191" s="218" t="s">
        <v>296</v>
      </c>
    </row>
    <row r="192" spans="1:65" s="2" customFormat="1" ht="16.5" customHeight="1">
      <c r="A192" s="33"/>
      <c r="B192" s="34"/>
      <c r="C192" s="207" t="s">
        <v>297</v>
      </c>
      <c r="D192" s="207" t="s">
        <v>163</v>
      </c>
      <c r="E192" s="208" t="s">
        <v>298</v>
      </c>
      <c r="F192" s="209" t="s">
        <v>299</v>
      </c>
      <c r="G192" s="210" t="s">
        <v>199</v>
      </c>
      <c r="H192" s="211">
        <v>40</v>
      </c>
      <c r="I192" s="212"/>
      <c r="J192" s="213">
        <f>ROUND(I192*H192,2)</f>
        <v>0</v>
      </c>
      <c r="K192" s="209" t="s">
        <v>167</v>
      </c>
      <c r="L192" s="38"/>
      <c r="M192" s="214" t="s">
        <v>1</v>
      </c>
      <c r="N192" s="215" t="s">
        <v>44</v>
      </c>
      <c r="O192" s="70"/>
      <c r="P192" s="216">
        <f>O192*H192</f>
        <v>0</v>
      </c>
      <c r="Q192" s="216">
        <v>0</v>
      </c>
      <c r="R192" s="216">
        <f>Q192*H192</f>
        <v>0</v>
      </c>
      <c r="S192" s="216">
        <v>0</v>
      </c>
      <c r="T192" s="217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8" t="s">
        <v>168</v>
      </c>
      <c r="AT192" s="218" t="s">
        <v>163</v>
      </c>
      <c r="AU192" s="218" t="s">
        <v>88</v>
      </c>
      <c r="AY192" s="16" t="s">
        <v>161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6" t="s">
        <v>86</v>
      </c>
      <c r="BK192" s="219">
        <f>ROUND(I192*H192,2)</f>
        <v>0</v>
      </c>
      <c r="BL192" s="16" t="s">
        <v>168</v>
      </c>
      <c r="BM192" s="218" t="s">
        <v>300</v>
      </c>
    </row>
    <row r="193" spans="1:65" s="2" customFormat="1" ht="16.5" customHeight="1">
      <c r="A193" s="33"/>
      <c r="B193" s="34"/>
      <c r="C193" s="207" t="s">
        <v>237</v>
      </c>
      <c r="D193" s="207" t="s">
        <v>163</v>
      </c>
      <c r="E193" s="208" t="s">
        <v>301</v>
      </c>
      <c r="F193" s="209" t="s">
        <v>302</v>
      </c>
      <c r="G193" s="210" t="s">
        <v>199</v>
      </c>
      <c r="H193" s="211">
        <v>800</v>
      </c>
      <c r="I193" s="212"/>
      <c r="J193" s="213">
        <f>ROUND(I193*H193,2)</f>
        <v>0</v>
      </c>
      <c r="K193" s="209" t="s">
        <v>167</v>
      </c>
      <c r="L193" s="38"/>
      <c r="M193" s="214" t="s">
        <v>1</v>
      </c>
      <c r="N193" s="215" t="s">
        <v>44</v>
      </c>
      <c r="O193" s="70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18" t="s">
        <v>168</v>
      </c>
      <c r="AT193" s="218" t="s">
        <v>163</v>
      </c>
      <c r="AU193" s="218" t="s">
        <v>88</v>
      </c>
      <c r="AY193" s="16" t="s">
        <v>161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6" t="s">
        <v>86</v>
      </c>
      <c r="BK193" s="219">
        <f>ROUND(I193*H193,2)</f>
        <v>0</v>
      </c>
      <c r="BL193" s="16" t="s">
        <v>168</v>
      </c>
      <c r="BM193" s="218" t="s">
        <v>303</v>
      </c>
    </row>
    <row r="194" spans="1:65" s="13" customFormat="1">
      <c r="B194" s="224"/>
      <c r="C194" s="225"/>
      <c r="D194" s="220" t="s">
        <v>176</v>
      </c>
      <c r="E194" s="226" t="s">
        <v>1</v>
      </c>
      <c r="F194" s="227" t="s">
        <v>304</v>
      </c>
      <c r="G194" s="225"/>
      <c r="H194" s="228">
        <v>800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AT194" s="234" t="s">
        <v>176</v>
      </c>
      <c r="AU194" s="234" t="s">
        <v>88</v>
      </c>
      <c r="AV194" s="13" t="s">
        <v>88</v>
      </c>
      <c r="AW194" s="13" t="s">
        <v>36</v>
      </c>
      <c r="AX194" s="13" t="s">
        <v>79</v>
      </c>
      <c r="AY194" s="234" t="s">
        <v>161</v>
      </c>
    </row>
    <row r="195" spans="1:65" s="14" customFormat="1">
      <c r="B195" s="235"/>
      <c r="C195" s="236"/>
      <c r="D195" s="220" t="s">
        <v>176</v>
      </c>
      <c r="E195" s="237" t="s">
        <v>1</v>
      </c>
      <c r="F195" s="238" t="s">
        <v>178</v>
      </c>
      <c r="G195" s="236"/>
      <c r="H195" s="239">
        <v>800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AT195" s="245" t="s">
        <v>176</v>
      </c>
      <c r="AU195" s="245" t="s">
        <v>88</v>
      </c>
      <c r="AV195" s="14" t="s">
        <v>168</v>
      </c>
      <c r="AW195" s="14" t="s">
        <v>36</v>
      </c>
      <c r="AX195" s="14" t="s">
        <v>86</v>
      </c>
      <c r="AY195" s="245" t="s">
        <v>161</v>
      </c>
    </row>
    <row r="196" spans="1:65" s="2" customFormat="1" ht="16.5" customHeight="1">
      <c r="A196" s="33"/>
      <c r="B196" s="34"/>
      <c r="C196" s="207" t="s">
        <v>305</v>
      </c>
      <c r="D196" s="207" t="s">
        <v>163</v>
      </c>
      <c r="E196" s="208" t="s">
        <v>306</v>
      </c>
      <c r="F196" s="209" t="s">
        <v>307</v>
      </c>
      <c r="G196" s="210" t="s">
        <v>199</v>
      </c>
      <c r="H196" s="211">
        <v>40</v>
      </c>
      <c r="I196" s="212"/>
      <c r="J196" s="213">
        <f>ROUND(I196*H196,2)</f>
        <v>0</v>
      </c>
      <c r="K196" s="209" t="s">
        <v>167</v>
      </c>
      <c r="L196" s="38"/>
      <c r="M196" s="214" t="s">
        <v>1</v>
      </c>
      <c r="N196" s="215" t="s">
        <v>44</v>
      </c>
      <c r="O196" s="70"/>
      <c r="P196" s="216">
        <f>O196*H196</f>
        <v>0</v>
      </c>
      <c r="Q196" s="216">
        <v>0</v>
      </c>
      <c r="R196" s="216">
        <f>Q196*H196</f>
        <v>0</v>
      </c>
      <c r="S196" s="216">
        <v>0</v>
      </c>
      <c r="T196" s="21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8" t="s">
        <v>168</v>
      </c>
      <c r="AT196" s="218" t="s">
        <v>163</v>
      </c>
      <c r="AU196" s="218" t="s">
        <v>88</v>
      </c>
      <c r="AY196" s="16" t="s">
        <v>161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16" t="s">
        <v>86</v>
      </c>
      <c r="BK196" s="219">
        <f>ROUND(I196*H196,2)</f>
        <v>0</v>
      </c>
      <c r="BL196" s="16" t="s">
        <v>168</v>
      </c>
      <c r="BM196" s="218" t="s">
        <v>308</v>
      </c>
    </row>
    <row r="197" spans="1:65" s="2" customFormat="1" ht="21.75" customHeight="1">
      <c r="A197" s="33"/>
      <c r="B197" s="34"/>
      <c r="C197" s="207" t="s">
        <v>242</v>
      </c>
      <c r="D197" s="207" t="s">
        <v>163</v>
      </c>
      <c r="E197" s="208" t="s">
        <v>309</v>
      </c>
      <c r="F197" s="209" t="s">
        <v>310</v>
      </c>
      <c r="G197" s="210" t="s">
        <v>199</v>
      </c>
      <c r="H197" s="211">
        <v>40</v>
      </c>
      <c r="I197" s="212"/>
      <c r="J197" s="213">
        <f>ROUND(I197*H197,2)</f>
        <v>0</v>
      </c>
      <c r="K197" s="209" t="s">
        <v>167</v>
      </c>
      <c r="L197" s="38"/>
      <c r="M197" s="214" t="s">
        <v>1</v>
      </c>
      <c r="N197" s="215" t="s">
        <v>44</v>
      </c>
      <c r="O197" s="70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8" t="s">
        <v>168</v>
      </c>
      <c r="AT197" s="218" t="s">
        <v>163</v>
      </c>
      <c r="AU197" s="218" t="s">
        <v>88</v>
      </c>
      <c r="AY197" s="16" t="s">
        <v>161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6" t="s">
        <v>86</v>
      </c>
      <c r="BK197" s="219">
        <f>ROUND(I197*H197,2)</f>
        <v>0</v>
      </c>
      <c r="BL197" s="16" t="s">
        <v>168</v>
      </c>
      <c r="BM197" s="218" t="s">
        <v>311</v>
      </c>
    </row>
    <row r="198" spans="1:65" s="2" customFormat="1" ht="21.75" customHeight="1">
      <c r="A198" s="33"/>
      <c r="B198" s="34"/>
      <c r="C198" s="207" t="s">
        <v>312</v>
      </c>
      <c r="D198" s="207" t="s">
        <v>163</v>
      </c>
      <c r="E198" s="208" t="s">
        <v>313</v>
      </c>
      <c r="F198" s="209" t="s">
        <v>314</v>
      </c>
      <c r="G198" s="210" t="s">
        <v>199</v>
      </c>
      <c r="H198" s="211">
        <v>800</v>
      </c>
      <c r="I198" s="212"/>
      <c r="J198" s="213">
        <f>ROUND(I198*H198,2)</f>
        <v>0</v>
      </c>
      <c r="K198" s="209" t="s">
        <v>167</v>
      </c>
      <c r="L198" s="38"/>
      <c r="M198" s="214" t="s">
        <v>1</v>
      </c>
      <c r="N198" s="215" t="s">
        <v>44</v>
      </c>
      <c r="O198" s="70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8" t="s">
        <v>168</v>
      </c>
      <c r="AT198" s="218" t="s">
        <v>163</v>
      </c>
      <c r="AU198" s="218" t="s">
        <v>88</v>
      </c>
      <c r="AY198" s="16" t="s">
        <v>161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6" t="s">
        <v>86</v>
      </c>
      <c r="BK198" s="219">
        <f>ROUND(I198*H198,2)</f>
        <v>0</v>
      </c>
      <c r="BL198" s="16" t="s">
        <v>168</v>
      </c>
      <c r="BM198" s="218" t="s">
        <v>315</v>
      </c>
    </row>
    <row r="199" spans="1:65" s="13" customFormat="1">
      <c r="B199" s="224"/>
      <c r="C199" s="225"/>
      <c r="D199" s="220" t="s">
        <v>176</v>
      </c>
      <c r="E199" s="226" t="s">
        <v>1</v>
      </c>
      <c r="F199" s="227" t="s">
        <v>304</v>
      </c>
      <c r="G199" s="225"/>
      <c r="H199" s="228">
        <v>800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AT199" s="234" t="s">
        <v>176</v>
      </c>
      <c r="AU199" s="234" t="s">
        <v>88</v>
      </c>
      <c r="AV199" s="13" t="s">
        <v>88</v>
      </c>
      <c r="AW199" s="13" t="s">
        <v>36</v>
      </c>
      <c r="AX199" s="13" t="s">
        <v>79</v>
      </c>
      <c r="AY199" s="234" t="s">
        <v>161</v>
      </c>
    </row>
    <row r="200" spans="1:65" s="14" customFormat="1">
      <c r="B200" s="235"/>
      <c r="C200" s="236"/>
      <c r="D200" s="220" t="s">
        <v>176</v>
      </c>
      <c r="E200" s="237" t="s">
        <v>1</v>
      </c>
      <c r="F200" s="238" t="s">
        <v>178</v>
      </c>
      <c r="G200" s="236"/>
      <c r="H200" s="239">
        <v>800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AT200" s="245" t="s">
        <v>176</v>
      </c>
      <c r="AU200" s="245" t="s">
        <v>88</v>
      </c>
      <c r="AV200" s="14" t="s">
        <v>168</v>
      </c>
      <c r="AW200" s="14" t="s">
        <v>36</v>
      </c>
      <c r="AX200" s="14" t="s">
        <v>86</v>
      </c>
      <c r="AY200" s="245" t="s">
        <v>161</v>
      </c>
    </row>
    <row r="201" spans="1:65" s="2" customFormat="1" ht="33" customHeight="1">
      <c r="A201" s="33"/>
      <c r="B201" s="34"/>
      <c r="C201" s="207" t="s">
        <v>245</v>
      </c>
      <c r="D201" s="207" t="s">
        <v>163</v>
      </c>
      <c r="E201" s="208" t="s">
        <v>316</v>
      </c>
      <c r="F201" s="209" t="s">
        <v>317</v>
      </c>
      <c r="G201" s="210" t="s">
        <v>199</v>
      </c>
      <c r="H201" s="211">
        <v>40</v>
      </c>
      <c r="I201" s="212"/>
      <c r="J201" s="213">
        <f>ROUND(I201*H201,2)</f>
        <v>0</v>
      </c>
      <c r="K201" s="209" t="s">
        <v>167</v>
      </c>
      <c r="L201" s="38"/>
      <c r="M201" s="214" t="s">
        <v>1</v>
      </c>
      <c r="N201" s="215" t="s">
        <v>44</v>
      </c>
      <c r="O201" s="70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8" t="s">
        <v>168</v>
      </c>
      <c r="AT201" s="218" t="s">
        <v>163</v>
      </c>
      <c r="AU201" s="218" t="s">
        <v>88</v>
      </c>
      <c r="AY201" s="16" t="s">
        <v>161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6" t="s">
        <v>86</v>
      </c>
      <c r="BK201" s="219">
        <f>ROUND(I201*H201,2)</f>
        <v>0</v>
      </c>
      <c r="BL201" s="16" t="s">
        <v>168</v>
      </c>
      <c r="BM201" s="218" t="s">
        <v>318</v>
      </c>
    </row>
    <row r="202" spans="1:65" s="2" customFormat="1" ht="16.5" customHeight="1">
      <c r="A202" s="33"/>
      <c r="B202" s="34"/>
      <c r="C202" s="207" t="s">
        <v>319</v>
      </c>
      <c r="D202" s="207" t="s">
        <v>163</v>
      </c>
      <c r="E202" s="208" t="s">
        <v>320</v>
      </c>
      <c r="F202" s="209" t="s">
        <v>321</v>
      </c>
      <c r="G202" s="210" t="s">
        <v>173</v>
      </c>
      <c r="H202" s="211">
        <v>1.5</v>
      </c>
      <c r="I202" s="212"/>
      <c r="J202" s="213">
        <f>ROUND(I202*H202,2)</f>
        <v>0</v>
      </c>
      <c r="K202" s="209" t="s">
        <v>167</v>
      </c>
      <c r="L202" s="38"/>
      <c r="M202" s="214" t="s">
        <v>1</v>
      </c>
      <c r="N202" s="215" t="s">
        <v>44</v>
      </c>
      <c r="O202" s="70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8" t="s">
        <v>168</v>
      </c>
      <c r="AT202" s="218" t="s">
        <v>163</v>
      </c>
      <c r="AU202" s="218" t="s">
        <v>88</v>
      </c>
      <c r="AY202" s="16" t="s">
        <v>161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6" t="s">
        <v>86</v>
      </c>
      <c r="BK202" s="219">
        <f>ROUND(I202*H202,2)</f>
        <v>0</v>
      </c>
      <c r="BL202" s="16" t="s">
        <v>168</v>
      </c>
      <c r="BM202" s="218" t="s">
        <v>322</v>
      </c>
    </row>
    <row r="203" spans="1:65" s="13" customFormat="1">
      <c r="B203" s="224"/>
      <c r="C203" s="225"/>
      <c r="D203" s="220" t="s">
        <v>176</v>
      </c>
      <c r="E203" s="226" t="s">
        <v>1</v>
      </c>
      <c r="F203" s="227" t="s">
        <v>323</v>
      </c>
      <c r="G203" s="225"/>
      <c r="H203" s="228">
        <v>1.5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AT203" s="234" t="s">
        <v>176</v>
      </c>
      <c r="AU203" s="234" t="s">
        <v>88</v>
      </c>
      <c r="AV203" s="13" t="s">
        <v>88</v>
      </c>
      <c r="AW203" s="13" t="s">
        <v>36</v>
      </c>
      <c r="AX203" s="13" t="s">
        <v>79</v>
      </c>
      <c r="AY203" s="234" t="s">
        <v>161</v>
      </c>
    </row>
    <row r="204" spans="1:65" s="14" customFormat="1">
      <c r="B204" s="235"/>
      <c r="C204" s="236"/>
      <c r="D204" s="220" t="s">
        <v>176</v>
      </c>
      <c r="E204" s="237" t="s">
        <v>1</v>
      </c>
      <c r="F204" s="238" t="s">
        <v>178</v>
      </c>
      <c r="G204" s="236"/>
      <c r="H204" s="239">
        <v>1.5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AT204" s="245" t="s">
        <v>176</v>
      </c>
      <c r="AU204" s="245" t="s">
        <v>88</v>
      </c>
      <c r="AV204" s="14" t="s">
        <v>168</v>
      </c>
      <c r="AW204" s="14" t="s">
        <v>36</v>
      </c>
      <c r="AX204" s="14" t="s">
        <v>86</v>
      </c>
      <c r="AY204" s="245" t="s">
        <v>161</v>
      </c>
    </row>
    <row r="205" spans="1:65" s="2" customFormat="1" ht="21.75" customHeight="1">
      <c r="A205" s="33"/>
      <c r="B205" s="34"/>
      <c r="C205" s="207" t="s">
        <v>250</v>
      </c>
      <c r="D205" s="207" t="s">
        <v>163</v>
      </c>
      <c r="E205" s="208" t="s">
        <v>324</v>
      </c>
      <c r="F205" s="209" t="s">
        <v>325</v>
      </c>
      <c r="G205" s="210" t="s">
        <v>208</v>
      </c>
      <c r="H205" s="211">
        <v>1152</v>
      </c>
      <c r="I205" s="212"/>
      <c r="J205" s="213">
        <f>ROUND(I205*H205,2)</f>
        <v>0</v>
      </c>
      <c r="K205" s="209" t="s">
        <v>167</v>
      </c>
      <c r="L205" s="38"/>
      <c r="M205" s="214" t="s">
        <v>1</v>
      </c>
      <c r="N205" s="215" t="s">
        <v>44</v>
      </c>
      <c r="O205" s="70"/>
      <c r="P205" s="216">
        <f>O205*H205</f>
        <v>0</v>
      </c>
      <c r="Q205" s="216">
        <v>0</v>
      </c>
      <c r="R205" s="216">
        <f>Q205*H205</f>
        <v>0</v>
      </c>
      <c r="S205" s="216">
        <v>0</v>
      </c>
      <c r="T205" s="21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8" t="s">
        <v>168</v>
      </c>
      <c r="AT205" s="218" t="s">
        <v>163</v>
      </c>
      <c r="AU205" s="218" t="s">
        <v>88</v>
      </c>
      <c r="AY205" s="16" t="s">
        <v>161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6" t="s">
        <v>86</v>
      </c>
      <c r="BK205" s="219">
        <f>ROUND(I205*H205,2)</f>
        <v>0</v>
      </c>
      <c r="BL205" s="16" t="s">
        <v>168</v>
      </c>
      <c r="BM205" s="218" t="s">
        <v>326</v>
      </c>
    </row>
    <row r="206" spans="1:65" s="2" customFormat="1" ht="21.75" customHeight="1">
      <c r="A206" s="33"/>
      <c r="B206" s="34"/>
      <c r="C206" s="207" t="s">
        <v>327</v>
      </c>
      <c r="D206" s="207" t="s">
        <v>163</v>
      </c>
      <c r="E206" s="208" t="s">
        <v>328</v>
      </c>
      <c r="F206" s="209" t="s">
        <v>329</v>
      </c>
      <c r="G206" s="210" t="s">
        <v>199</v>
      </c>
      <c r="H206" s="211">
        <v>100</v>
      </c>
      <c r="I206" s="212"/>
      <c r="J206" s="213">
        <f>ROUND(I206*H206,2)</f>
        <v>0</v>
      </c>
      <c r="K206" s="209" t="s">
        <v>167</v>
      </c>
      <c r="L206" s="38"/>
      <c r="M206" s="214" t="s">
        <v>1</v>
      </c>
      <c r="N206" s="215" t="s">
        <v>44</v>
      </c>
      <c r="O206" s="70"/>
      <c r="P206" s="216">
        <f>O206*H206</f>
        <v>0</v>
      </c>
      <c r="Q206" s="216">
        <v>0</v>
      </c>
      <c r="R206" s="216">
        <f>Q206*H206</f>
        <v>0</v>
      </c>
      <c r="S206" s="216">
        <v>0</v>
      </c>
      <c r="T206" s="217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8" t="s">
        <v>168</v>
      </c>
      <c r="AT206" s="218" t="s">
        <v>163</v>
      </c>
      <c r="AU206" s="218" t="s">
        <v>88</v>
      </c>
      <c r="AY206" s="16" t="s">
        <v>161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6" t="s">
        <v>86</v>
      </c>
      <c r="BK206" s="219">
        <f>ROUND(I206*H206,2)</f>
        <v>0</v>
      </c>
      <c r="BL206" s="16" t="s">
        <v>168</v>
      </c>
      <c r="BM206" s="218" t="s">
        <v>330</v>
      </c>
    </row>
    <row r="207" spans="1:65" s="2" customFormat="1" ht="21.75" customHeight="1">
      <c r="A207" s="33"/>
      <c r="B207" s="34"/>
      <c r="C207" s="207" t="s">
        <v>254</v>
      </c>
      <c r="D207" s="207" t="s">
        <v>163</v>
      </c>
      <c r="E207" s="208" t="s">
        <v>331</v>
      </c>
      <c r="F207" s="209" t="s">
        <v>332</v>
      </c>
      <c r="G207" s="210" t="s">
        <v>199</v>
      </c>
      <c r="H207" s="211">
        <v>100</v>
      </c>
      <c r="I207" s="212"/>
      <c r="J207" s="213">
        <f>ROUND(I207*H207,2)</f>
        <v>0</v>
      </c>
      <c r="K207" s="209" t="s">
        <v>167</v>
      </c>
      <c r="L207" s="38"/>
      <c r="M207" s="214" t="s">
        <v>1</v>
      </c>
      <c r="N207" s="215" t="s">
        <v>44</v>
      </c>
      <c r="O207" s="70"/>
      <c r="P207" s="216">
        <f>O207*H207</f>
        <v>0</v>
      </c>
      <c r="Q207" s="216">
        <v>0</v>
      </c>
      <c r="R207" s="216">
        <f>Q207*H207</f>
        <v>0</v>
      </c>
      <c r="S207" s="216">
        <v>0</v>
      </c>
      <c r="T207" s="21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8" t="s">
        <v>168</v>
      </c>
      <c r="AT207" s="218" t="s">
        <v>163</v>
      </c>
      <c r="AU207" s="218" t="s">
        <v>88</v>
      </c>
      <c r="AY207" s="16" t="s">
        <v>161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6" t="s">
        <v>86</v>
      </c>
      <c r="BK207" s="219">
        <f>ROUND(I207*H207,2)</f>
        <v>0</v>
      </c>
      <c r="BL207" s="16" t="s">
        <v>168</v>
      </c>
      <c r="BM207" s="218" t="s">
        <v>333</v>
      </c>
    </row>
    <row r="208" spans="1:65" s="2" customFormat="1" ht="21.75" customHeight="1">
      <c r="A208" s="33"/>
      <c r="B208" s="34"/>
      <c r="C208" s="207" t="s">
        <v>334</v>
      </c>
      <c r="D208" s="207" t="s">
        <v>163</v>
      </c>
      <c r="E208" s="208" t="s">
        <v>335</v>
      </c>
      <c r="F208" s="209" t="s">
        <v>336</v>
      </c>
      <c r="G208" s="210" t="s">
        <v>199</v>
      </c>
      <c r="H208" s="211">
        <v>100</v>
      </c>
      <c r="I208" s="212"/>
      <c r="J208" s="213">
        <f>ROUND(I208*H208,2)</f>
        <v>0</v>
      </c>
      <c r="K208" s="209" t="s">
        <v>167</v>
      </c>
      <c r="L208" s="38"/>
      <c r="M208" s="214" t="s">
        <v>1</v>
      </c>
      <c r="N208" s="215" t="s">
        <v>44</v>
      </c>
      <c r="O208" s="70"/>
      <c r="P208" s="216">
        <f>O208*H208</f>
        <v>0</v>
      </c>
      <c r="Q208" s="216">
        <v>0</v>
      </c>
      <c r="R208" s="216">
        <f>Q208*H208</f>
        <v>0</v>
      </c>
      <c r="S208" s="216">
        <v>0</v>
      </c>
      <c r="T208" s="217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8" t="s">
        <v>168</v>
      </c>
      <c r="AT208" s="218" t="s">
        <v>163</v>
      </c>
      <c r="AU208" s="218" t="s">
        <v>88</v>
      </c>
      <c r="AY208" s="16" t="s">
        <v>161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6" t="s">
        <v>86</v>
      </c>
      <c r="BK208" s="219">
        <f>ROUND(I208*H208,2)</f>
        <v>0</v>
      </c>
      <c r="BL208" s="16" t="s">
        <v>168</v>
      </c>
      <c r="BM208" s="218" t="s">
        <v>337</v>
      </c>
    </row>
    <row r="209" spans="1:65" s="13" customFormat="1">
      <c r="B209" s="224"/>
      <c r="C209" s="225"/>
      <c r="D209" s="220" t="s">
        <v>176</v>
      </c>
      <c r="E209" s="226" t="s">
        <v>1</v>
      </c>
      <c r="F209" s="227" t="s">
        <v>338</v>
      </c>
      <c r="G209" s="225"/>
      <c r="H209" s="228">
        <v>100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AT209" s="234" t="s">
        <v>176</v>
      </c>
      <c r="AU209" s="234" t="s">
        <v>88</v>
      </c>
      <c r="AV209" s="13" t="s">
        <v>88</v>
      </c>
      <c r="AW209" s="13" t="s">
        <v>36</v>
      </c>
      <c r="AX209" s="13" t="s">
        <v>79</v>
      </c>
      <c r="AY209" s="234" t="s">
        <v>161</v>
      </c>
    </row>
    <row r="210" spans="1:65" s="14" customFormat="1">
      <c r="B210" s="235"/>
      <c r="C210" s="236"/>
      <c r="D210" s="220" t="s">
        <v>176</v>
      </c>
      <c r="E210" s="237" t="s">
        <v>1</v>
      </c>
      <c r="F210" s="238" t="s">
        <v>178</v>
      </c>
      <c r="G210" s="236"/>
      <c r="H210" s="239">
        <v>100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AT210" s="245" t="s">
        <v>176</v>
      </c>
      <c r="AU210" s="245" t="s">
        <v>88</v>
      </c>
      <c r="AV210" s="14" t="s">
        <v>168</v>
      </c>
      <c r="AW210" s="14" t="s">
        <v>36</v>
      </c>
      <c r="AX210" s="14" t="s">
        <v>86</v>
      </c>
      <c r="AY210" s="245" t="s">
        <v>161</v>
      </c>
    </row>
    <row r="211" spans="1:65" s="2" customFormat="1" ht="21.75" customHeight="1">
      <c r="A211" s="33"/>
      <c r="B211" s="34"/>
      <c r="C211" s="207" t="s">
        <v>258</v>
      </c>
      <c r="D211" s="207" t="s">
        <v>163</v>
      </c>
      <c r="E211" s="208" t="s">
        <v>339</v>
      </c>
      <c r="F211" s="209" t="s">
        <v>340</v>
      </c>
      <c r="G211" s="210" t="s">
        <v>199</v>
      </c>
      <c r="H211" s="211">
        <v>100</v>
      </c>
      <c r="I211" s="212"/>
      <c r="J211" s="213">
        <f>ROUND(I211*H211,2)</f>
        <v>0</v>
      </c>
      <c r="K211" s="209" t="s">
        <v>167</v>
      </c>
      <c r="L211" s="38"/>
      <c r="M211" s="214" t="s">
        <v>1</v>
      </c>
      <c r="N211" s="215" t="s">
        <v>44</v>
      </c>
      <c r="O211" s="70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8" t="s">
        <v>168</v>
      </c>
      <c r="AT211" s="218" t="s">
        <v>163</v>
      </c>
      <c r="AU211" s="218" t="s">
        <v>88</v>
      </c>
      <c r="AY211" s="16" t="s">
        <v>161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6" t="s">
        <v>86</v>
      </c>
      <c r="BK211" s="219">
        <f>ROUND(I211*H211,2)</f>
        <v>0</v>
      </c>
      <c r="BL211" s="16" t="s">
        <v>168</v>
      </c>
      <c r="BM211" s="218" t="s">
        <v>341</v>
      </c>
    </row>
    <row r="212" spans="1:65" s="13" customFormat="1">
      <c r="B212" s="224"/>
      <c r="C212" s="225"/>
      <c r="D212" s="220" t="s">
        <v>176</v>
      </c>
      <c r="E212" s="226" t="s">
        <v>1</v>
      </c>
      <c r="F212" s="227" t="s">
        <v>338</v>
      </c>
      <c r="G212" s="225"/>
      <c r="H212" s="228">
        <v>100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AT212" s="234" t="s">
        <v>176</v>
      </c>
      <c r="AU212" s="234" t="s">
        <v>88</v>
      </c>
      <c r="AV212" s="13" t="s">
        <v>88</v>
      </c>
      <c r="AW212" s="13" t="s">
        <v>36</v>
      </c>
      <c r="AX212" s="13" t="s">
        <v>79</v>
      </c>
      <c r="AY212" s="234" t="s">
        <v>161</v>
      </c>
    </row>
    <row r="213" spans="1:65" s="14" customFormat="1">
      <c r="B213" s="235"/>
      <c r="C213" s="236"/>
      <c r="D213" s="220" t="s">
        <v>176</v>
      </c>
      <c r="E213" s="237" t="s">
        <v>1</v>
      </c>
      <c r="F213" s="238" t="s">
        <v>178</v>
      </c>
      <c r="G213" s="236"/>
      <c r="H213" s="239">
        <v>100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AT213" s="245" t="s">
        <v>176</v>
      </c>
      <c r="AU213" s="245" t="s">
        <v>88</v>
      </c>
      <c r="AV213" s="14" t="s">
        <v>168</v>
      </c>
      <c r="AW213" s="14" t="s">
        <v>36</v>
      </c>
      <c r="AX213" s="14" t="s">
        <v>86</v>
      </c>
      <c r="AY213" s="245" t="s">
        <v>161</v>
      </c>
    </row>
    <row r="214" spans="1:65" s="2" customFormat="1" ht="16.5" customHeight="1">
      <c r="A214" s="33"/>
      <c r="B214" s="34"/>
      <c r="C214" s="207" t="s">
        <v>342</v>
      </c>
      <c r="D214" s="207" t="s">
        <v>163</v>
      </c>
      <c r="E214" s="208" t="s">
        <v>343</v>
      </c>
      <c r="F214" s="209" t="s">
        <v>344</v>
      </c>
      <c r="G214" s="210" t="s">
        <v>199</v>
      </c>
      <c r="H214" s="211">
        <v>100</v>
      </c>
      <c r="I214" s="212"/>
      <c r="J214" s="213">
        <f>ROUND(I214*H214,2)</f>
        <v>0</v>
      </c>
      <c r="K214" s="209" t="s">
        <v>167</v>
      </c>
      <c r="L214" s="38"/>
      <c r="M214" s="214" t="s">
        <v>1</v>
      </c>
      <c r="N214" s="215" t="s">
        <v>44</v>
      </c>
      <c r="O214" s="70"/>
      <c r="P214" s="216">
        <f>O214*H214</f>
        <v>0</v>
      </c>
      <c r="Q214" s="216">
        <v>0</v>
      </c>
      <c r="R214" s="216">
        <f>Q214*H214</f>
        <v>0</v>
      </c>
      <c r="S214" s="216">
        <v>0</v>
      </c>
      <c r="T214" s="217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8" t="s">
        <v>168</v>
      </c>
      <c r="AT214" s="218" t="s">
        <v>163</v>
      </c>
      <c r="AU214" s="218" t="s">
        <v>88</v>
      </c>
      <c r="AY214" s="16" t="s">
        <v>161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6" t="s">
        <v>86</v>
      </c>
      <c r="BK214" s="219">
        <f>ROUND(I214*H214,2)</f>
        <v>0</v>
      </c>
      <c r="BL214" s="16" t="s">
        <v>168</v>
      </c>
      <c r="BM214" s="218" t="s">
        <v>345</v>
      </c>
    </row>
    <row r="215" spans="1:65" s="13" customFormat="1">
      <c r="B215" s="224"/>
      <c r="C215" s="225"/>
      <c r="D215" s="220" t="s">
        <v>176</v>
      </c>
      <c r="E215" s="226" t="s">
        <v>1</v>
      </c>
      <c r="F215" s="227" t="s">
        <v>338</v>
      </c>
      <c r="G215" s="225"/>
      <c r="H215" s="228">
        <v>100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AT215" s="234" t="s">
        <v>176</v>
      </c>
      <c r="AU215" s="234" t="s">
        <v>88</v>
      </c>
      <c r="AV215" s="13" t="s">
        <v>88</v>
      </c>
      <c r="AW215" s="13" t="s">
        <v>36</v>
      </c>
      <c r="AX215" s="13" t="s">
        <v>79</v>
      </c>
      <c r="AY215" s="234" t="s">
        <v>161</v>
      </c>
    </row>
    <row r="216" spans="1:65" s="14" customFormat="1">
      <c r="B216" s="235"/>
      <c r="C216" s="236"/>
      <c r="D216" s="220" t="s">
        <v>176</v>
      </c>
      <c r="E216" s="237" t="s">
        <v>1</v>
      </c>
      <c r="F216" s="238" t="s">
        <v>178</v>
      </c>
      <c r="G216" s="236"/>
      <c r="H216" s="239">
        <v>100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AT216" s="245" t="s">
        <v>176</v>
      </c>
      <c r="AU216" s="245" t="s">
        <v>88</v>
      </c>
      <c r="AV216" s="14" t="s">
        <v>168</v>
      </c>
      <c r="AW216" s="14" t="s">
        <v>36</v>
      </c>
      <c r="AX216" s="14" t="s">
        <v>86</v>
      </c>
      <c r="AY216" s="245" t="s">
        <v>161</v>
      </c>
    </row>
    <row r="217" spans="1:65" s="2" customFormat="1" ht="21.75" customHeight="1">
      <c r="A217" s="33"/>
      <c r="B217" s="34"/>
      <c r="C217" s="207" t="s">
        <v>261</v>
      </c>
      <c r="D217" s="207" t="s">
        <v>163</v>
      </c>
      <c r="E217" s="208" t="s">
        <v>346</v>
      </c>
      <c r="F217" s="209" t="s">
        <v>347</v>
      </c>
      <c r="G217" s="210" t="s">
        <v>199</v>
      </c>
      <c r="H217" s="211">
        <v>100</v>
      </c>
      <c r="I217" s="212"/>
      <c r="J217" s="213">
        <f>ROUND(I217*H217,2)</f>
        <v>0</v>
      </c>
      <c r="K217" s="209" t="s">
        <v>167</v>
      </c>
      <c r="L217" s="38"/>
      <c r="M217" s="214" t="s">
        <v>1</v>
      </c>
      <c r="N217" s="215" t="s">
        <v>44</v>
      </c>
      <c r="O217" s="70"/>
      <c r="P217" s="216">
        <f>O217*H217</f>
        <v>0</v>
      </c>
      <c r="Q217" s="216">
        <v>0</v>
      </c>
      <c r="R217" s="216">
        <f>Q217*H217</f>
        <v>0</v>
      </c>
      <c r="S217" s="216">
        <v>0</v>
      </c>
      <c r="T217" s="217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8" t="s">
        <v>168</v>
      </c>
      <c r="AT217" s="218" t="s">
        <v>163</v>
      </c>
      <c r="AU217" s="218" t="s">
        <v>88</v>
      </c>
      <c r="AY217" s="16" t="s">
        <v>161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16" t="s">
        <v>86</v>
      </c>
      <c r="BK217" s="219">
        <f>ROUND(I217*H217,2)</f>
        <v>0</v>
      </c>
      <c r="BL217" s="16" t="s">
        <v>168</v>
      </c>
      <c r="BM217" s="218" t="s">
        <v>348</v>
      </c>
    </row>
    <row r="218" spans="1:65" s="13" customFormat="1">
      <c r="B218" s="224"/>
      <c r="C218" s="225"/>
      <c r="D218" s="220" t="s">
        <v>176</v>
      </c>
      <c r="E218" s="226" t="s">
        <v>1</v>
      </c>
      <c r="F218" s="227" t="s">
        <v>338</v>
      </c>
      <c r="G218" s="225"/>
      <c r="H218" s="228">
        <v>100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AT218" s="234" t="s">
        <v>176</v>
      </c>
      <c r="AU218" s="234" t="s">
        <v>88</v>
      </c>
      <c r="AV218" s="13" t="s">
        <v>88</v>
      </c>
      <c r="AW218" s="13" t="s">
        <v>36</v>
      </c>
      <c r="AX218" s="13" t="s">
        <v>79</v>
      </c>
      <c r="AY218" s="234" t="s">
        <v>161</v>
      </c>
    </row>
    <row r="219" spans="1:65" s="14" customFormat="1">
      <c r="B219" s="235"/>
      <c r="C219" s="236"/>
      <c r="D219" s="220" t="s">
        <v>176</v>
      </c>
      <c r="E219" s="237" t="s">
        <v>1</v>
      </c>
      <c r="F219" s="238" t="s">
        <v>178</v>
      </c>
      <c r="G219" s="236"/>
      <c r="H219" s="239">
        <v>100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AT219" s="245" t="s">
        <v>176</v>
      </c>
      <c r="AU219" s="245" t="s">
        <v>88</v>
      </c>
      <c r="AV219" s="14" t="s">
        <v>168</v>
      </c>
      <c r="AW219" s="14" t="s">
        <v>36</v>
      </c>
      <c r="AX219" s="14" t="s">
        <v>86</v>
      </c>
      <c r="AY219" s="245" t="s">
        <v>161</v>
      </c>
    </row>
    <row r="220" spans="1:65" s="2" customFormat="1" ht="21.75" customHeight="1">
      <c r="A220" s="33"/>
      <c r="B220" s="34"/>
      <c r="C220" s="207" t="s">
        <v>349</v>
      </c>
      <c r="D220" s="207" t="s">
        <v>163</v>
      </c>
      <c r="E220" s="208" t="s">
        <v>350</v>
      </c>
      <c r="F220" s="209" t="s">
        <v>351</v>
      </c>
      <c r="G220" s="210" t="s">
        <v>199</v>
      </c>
      <c r="H220" s="211">
        <v>100</v>
      </c>
      <c r="I220" s="212"/>
      <c r="J220" s="213">
        <f>ROUND(I220*H220,2)</f>
        <v>0</v>
      </c>
      <c r="K220" s="209" t="s">
        <v>167</v>
      </c>
      <c r="L220" s="38"/>
      <c r="M220" s="214" t="s">
        <v>1</v>
      </c>
      <c r="N220" s="215" t="s">
        <v>44</v>
      </c>
      <c r="O220" s="70"/>
      <c r="P220" s="216">
        <f>O220*H220</f>
        <v>0</v>
      </c>
      <c r="Q220" s="216">
        <v>0</v>
      </c>
      <c r="R220" s="216">
        <f>Q220*H220</f>
        <v>0</v>
      </c>
      <c r="S220" s="216">
        <v>0</v>
      </c>
      <c r="T220" s="217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8" t="s">
        <v>168</v>
      </c>
      <c r="AT220" s="218" t="s">
        <v>163</v>
      </c>
      <c r="AU220" s="218" t="s">
        <v>88</v>
      </c>
      <c r="AY220" s="16" t="s">
        <v>161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6" t="s">
        <v>86</v>
      </c>
      <c r="BK220" s="219">
        <f>ROUND(I220*H220,2)</f>
        <v>0</v>
      </c>
      <c r="BL220" s="16" t="s">
        <v>168</v>
      </c>
      <c r="BM220" s="218" t="s">
        <v>352</v>
      </c>
    </row>
    <row r="221" spans="1:65" s="13" customFormat="1">
      <c r="B221" s="224"/>
      <c r="C221" s="225"/>
      <c r="D221" s="220" t="s">
        <v>176</v>
      </c>
      <c r="E221" s="226" t="s">
        <v>1</v>
      </c>
      <c r="F221" s="227" t="s">
        <v>338</v>
      </c>
      <c r="G221" s="225"/>
      <c r="H221" s="228">
        <v>100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AT221" s="234" t="s">
        <v>176</v>
      </c>
      <c r="AU221" s="234" t="s">
        <v>88</v>
      </c>
      <c r="AV221" s="13" t="s">
        <v>88</v>
      </c>
      <c r="AW221" s="13" t="s">
        <v>36</v>
      </c>
      <c r="AX221" s="13" t="s">
        <v>79</v>
      </c>
      <c r="AY221" s="234" t="s">
        <v>161</v>
      </c>
    </row>
    <row r="222" spans="1:65" s="14" customFormat="1">
      <c r="B222" s="235"/>
      <c r="C222" s="236"/>
      <c r="D222" s="220" t="s">
        <v>176</v>
      </c>
      <c r="E222" s="237" t="s">
        <v>1</v>
      </c>
      <c r="F222" s="238" t="s">
        <v>178</v>
      </c>
      <c r="G222" s="236"/>
      <c r="H222" s="239">
        <v>100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AT222" s="245" t="s">
        <v>176</v>
      </c>
      <c r="AU222" s="245" t="s">
        <v>88</v>
      </c>
      <c r="AV222" s="14" t="s">
        <v>168</v>
      </c>
      <c r="AW222" s="14" t="s">
        <v>36</v>
      </c>
      <c r="AX222" s="14" t="s">
        <v>86</v>
      </c>
      <c r="AY222" s="245" t="s">
        <v>161</v>
      </c>
    </row>
    <row r="223" spans="1:65" s="2" customFormat="1" ht="21.75" customHeight="1">
      <c r="A223" s="33"/>
      <c r="B223" s="34"/>
      <c r="C223" s="207" t="s">
        <v>265</v>
      </c>
      <c r="D223" s="207" t="s">
        <v>163</v>
      </c>
      <c r="E223" s="208" t="s">
        <v>353</v>
      </c>
      <c r="F223" s="209" t="s">
        <v>354</v>
      </c>
      <c r="G223" s="210" t="s">
        <v>199</v>
      </c>
      <c r="H223" s="211">
        <v>100</v>
      </c>
      <c r="I223" s="212"/>
      <c r="J223" s="213">
        <f>ROUND(I223*H223,2)</f>
        <v>0</v>
      </c>
      <c r="K223" s="209" t="s">
        <v>167</v>
      </c>
      <c r="L223" s="38"/>
      <c r="M223" s="214" t="s">
        <v>1</v>
      </c>
      <c r="N223" s="215" t="s">
        <v>44</v>
      </c>
      <c r="O223" s="70"/>
      <c r="P223" s="216">
        <f>O223*H223</f>
        <v>0</v>
      </c>
      <c r="Q223" s="216">
        <v>0</v>
      </c>
      <c r="R223" s="216">
        <f>Q223*H223</f>
        <v>0</v>
      </c>
      <c r="S223" s="216">
        <v>0</v>
      </c>
      <c r="T223" s="217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18" t="s">
        <v>168</v>
      </c>
      <c r="AT223" s="218" t="s">
        <v>163</v>
      </c>
      <c r="AU223" s="218" t="s">
        <v>88</v>
      </c>
      <c r="AY223" s="16" t="s">
        <v>161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16" t="s">
        <v>86</v>
      </c>
      <c r="BK223" s="219">
        <f>ROUND(I223*H223,2)</f>
        <v>0</v>
      </c>
      <c r="BL223" s="16" t="s">
        <v>168</v>
      </c>
      <c r="BM223" s="218" t="s">
        <v>355</v>
      </c>
    </row>
    <row r="224" spans="1:65" s="13" customFormat="1">
      <c r="B224" s="224"/>
      <c r="C224" s="225"/>
      <c r="D224" s="220" t="s">
        <v>176</v>
      </c>
      <c r="E224" s="226" t="s">
        <v>1</v>
      </c>
      <c r="F224" s="227" t="s">
        <v>338</v>
      </c>
      <c r="G224" s="225"/>
      <c r="H224" s="228">
        <v>100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AT224" s="234" t="s">
        <v>176</v>
      </c>
      <c r="AU224" s="234" t="s">
        <v>88</v>
      </c>
      <c r="AV224" s="13" t="s">
        <v>88</v>
      </c>
      <c r="AW224" s="13" t="s">
        <v>36</v>
      </c>
      <c r="AX224" s="13" t="s">
        <v>79</v>
      </c>
      <c r="AY224" s="234" t="s">
        <v>161</v>
      </c>
    </row>
    <row r="225" spans="1:65" s="14" customFormat="1">
      <c r="B225" s="235"/>
      <c r="C225" s="236"/>
      <c r="D225" s="220" t="s">
        <v>176</v>
      </c>
      <c r="E225" s="237" t="s">
        <v>1</v>
      </c>
      <c r="F225" s="238" t="s">
        <v>178</v>
      </c>
      <c r="G225" s="236"/>
      <c r="H225" s="239">
        <v>100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AT225" s="245" t="s">
        <v>176</v>
      </c>
      <c r="AU225" s="245" t="s">
        <v>88</v>
      </c>
      <c r="AV225" s="14" t="s">
        <v>168</v>
      </c>
      <c r="AW225" s="14" t="s">
        <v>36</v>
      </c>
      <c r="AX225" s="14" t="s">
        <v>86</v>
      </c>
      <c r="AY225" s="245" t="s">
        <v>161</v>
      </c>
    </row>
    <row r="226" spans="1:65" s="12" customFormat="1" ht="22.9" customHeight="1">
      <c r="B226" s="191"/>
      <c r="C226" s="192"/>
      <c r="D226" s="193" t="s">
        <v>78</v>
      </c>
      <c r="E226" s="205" t="s">
        <v>356</v>
      </c>
      <c r="F226" s="205" t="s">
        <v>357</v>
      </c>
      <c r="G226" s="192"/>
      <c r="H226" s="192"/>
      <c r="I226" s="195"/>
      <c r="J226" s="206">
        <f>BK226</f>
        <v>0</v>
      </c>
      <c r="K226" s="192"/>
      <c r="L226" s="197"/>
      <c r="M226" s="198"/>
      <c r="N226" s="199"/>
      <c r="O226" s="199"/>
      <c r="P226" s="200">
        <f>SUM(P227:P249)</f>
        <v>0</v>
      </c>
      <c r="Q226" s="199"/>
      <c r="R226" s="200">
        <f>SUM(R227:R249)</f>
        <v>0</v>
      </c>
      <c r="S226" s="199"/>
      <c r="T226" s="201">
        <f>SUM(T227:T249)</f>
        <v>0</v>
      </c>
      <c r="AR226" s="202" t="s">
        <v>86</v>
      </c>
      <c r="AT226" s="203" t="s">
        <v>78</v>
      </c>
      <c r="AU226" s="203" t="s">
        <v>86</v>
      </c>
      <c r="AY226" s="202" t="s">
        <v>161</v>
      </c>
      <c r="BK226" s="204">
        <f>SUM(BK227:BK249)</f>
        <v>0</v>
      </c>
    </row>
    <row r="227" spans="1:65" s="2" customFormat="1" ht="33" customHeight="1">
      <c r="A227" s="33"/>
      <c r="B227" s="34"/>
      <c r="C227" s="207" t="s">
        <v>358</v>
      </c>
      <c r="D227" s="207" t="s">
        <v>163</v>
      </c>
      <c r="E227" s="208" t="s">
        <v>359</v>
      </c>
      <c r="F227" s="209" t="s">
        <v>360</v>
      </c>
      <c r="G227" s="210" t="s">
        <v>184</v>
      </c>
      <c r="H227" s="211">
        <v>4</v>
      </c>
      <c r="I227" s="212"/>
      <c r="J227" s="213">
        <f>ROUND(I227*H227,2)</f>
        <v>0</v>
      </c>
      <c r="K227" s="209" t="s">
        <v>167</v>
      </c>
      <c r="L227" s="38"/>
      <c r="M227" s="214" t="s">
        <v>1</v>
      </c>
      <c r="N227" s="215" t="s">
        <v>44</v>
      </c>
      <c r="O227" s="70"/>
      <c r="P227" s="216">
        <f>O227*H227</f>
        <v>0</v>
      </c>
      <c r="Q227" s="216">
        <v>0</v>
      </c>
      <c r="R227" s="216">
        <f>Q227*H227</f>
        <v>0</v>
      </c>
      <c r="S227" s="216">
        <v>0</v>
      </c>
      <c r="T227" s="217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18" t="s">
        <v>168</v>
      </c>
      <c r="AT227" s="218" t="s">
        <v>163</v>
      </c>
      <c r="AU227" s="218" t="s">
        <v>88</v>
      </c>
      <c r="AY227" s="16" t="s">
        <v>161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6" t="s">
        <v>86</v>
      </c>
      <c r="BK227" s="219">
        <f>ROUND(I227*H227,2)</f>
        <v>0</v>
      </c>
      <c r="BL227" s="16" t="s">
        <v>168</v>
      </c>
      <c r="BM227" s="218" t="s">
        <v>361</v>
      </c>
    </row>
    <row r="228" spans="1:65" s="13" customFormat="1">
      <c r="B228" s="224"/>
      <c r="C228" s="225"/>
      <c r="D228" s="220" t="s">
        <v>176</v>
      </c>
      <c r="E228" s="226" t="s">
        <v>1</v>
      </c>
      <c r="F228" s="227" t="s">
        <v>362</v>
      </c>
      <c r="G228" s="225"/>
      <c r="H228" s="228">
        <v>4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AT228" s="234" t="s">
        <v>176</v>
      </c>
      <c r="AU228" s="234" t="s">
        <v>88</v>
      </c>
      <c r="AV228" s="13" t="s">
        <v>88</v>
      </c>
      <c r="AW228" s="13" t="s">
        <v>36</v>
      </c>
      <c r="AX228" s="13" t="s">
        <v>79</v>
      </c>
      <c r="AY228" s="234" t="s">
        <v>161</v>
      </c>
    </row>
    <row r="229" spans="1:65" s="14" customFormat="1">
      <c r="B229" s="235"/>
      <c r="C229" s="236"/>
      <c r="D229" s="220" t="s">
        <v>176</v>
      </c>
      <c r="E229" s="237" t="s">
        <v>1</v>
      </c>
      <c r="F229" s="238" t="s">
        <v>178</v>
      </c>
      <c r="G229" s="236"/>
      <c r="H229" s="239">
        <v>4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AT229" s="245" t="s">
        <v>176</v>
      </c>
      <c r="AU229" s="245" t="s">
        <v>88</v>
      </c>
      <c r="AV229" s="14" t="s">
        <v>168</v>
      </c>
      <c r="AW229" s="14" t="s">
        <v>36</v>
      </c>
      <c r="AX229" s="14" t="s">
        <v>86</v>
      </c>
      <c r="AY229" s="245" t="s">
        <v>161</v>
      </c>
    </row>
    <row r="230" spans="1:65" s="2" customFormat="1" ht="33" customHeight="1">
      <c r="A230" s="33"/>
      <c r="B230" s="34"/>
      <c r="C230" s="207" t="s">
        <v>268</v>
      </c>
      <c r="D230" s="207" t="s">
        <v>163</v>
      </c>
      <c r="E230" s="208" t="s">
        <v>363</v>
      </c>
      <c r="F230" s="209" t="s">
        <v>364</v>
      </c>
      <c r="G230" s="210" t="s">
        <v>184</v>
      </c>
      <c r="H230" s="211">
        <v>1.851</v>
      </c>
      <c r="I230" s="212"/>
      <c r="J230" s="213">
        <f>ROUND(I230*H230,2)</f>
        <v>0</v>
      </c>
      <c r="K230" s="209" t="s">
        <v>167</v>
      </c>
      <c r="L230" s="38"/>
      <c r="M230" s="214" t="s">
        <v>1</v>
      </c>
      <c r="N230" s="215" t="s">
        <v>44</v>
      </c>
      <c r="O230" s="70"/>
      <c r="P230" s="216">
        <f>O230*H230</f>
        <v>0</v>
      </c>
      <c r="Q230" s="216">
        <v>0</v>
      </c>
      <c r="R230" s="216">
        <f>Q230*H230</f>
        <v>0</v>
      </c>
      <c r="S230" s="216">
        <v>0</v>
      </c>
      <c r="T230" s="217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18" t="s">
        <v>168</v>
      </c>
      <c r="AT230" s="218" t="s">
        <v>163</v>
      </c>
      <c r="AU230" s="218" t="s">
        <v>88</v>
      </c>
      <c r="AY230" s="16" t="s">
        <v>161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16" t="s">
        <v>86</v>
      </c>
      <c r="BK230" s="219">
        <f>ROUND(I230*H230,2)</f>
        <v>0</v>
      </c>
      <c r="BL230" s="16" t="s">
        <v>168</v>
      </c>
      <c r="BM230" s="218" t="s">
        <v>365</v>
      </c>
    </row>
    <row r="231" spans="1:65" s="13" customFormat="1">
      <c r="B231" s="224"/>
      <c r="C231" s="225"/>
      <c r="D231" s="220" t="s">
        <v>176</v>
      </c>
      <c r="E231" s="226" t="s">
        <v>1</v>
      </c>
      <c r="F231" s="227" t="s">
        <v>366</v>
      </c>
      <c r="G231" s="225"/>
      <c r="H231" s="228">
        <v>1.851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AT231" s="234" t="s">
        <v>176</v>
      </c>
      <c r="AU231" s="234" t="s">
        <v>88</v>
      </c>
      <c r="AV231" s="13" t="s">
        <v>88</v>
      </c>
      <c r="AW231" s="13" t="s">
        <v>36</v>
      </c>
      <c r="AX231" s="13" t="s">
        <v>79</v>
      </c>
      <c r="AY231" s="234" t="s">
        <v>161</v>
      </c>
    </row>
    <row r="232" spans="1:65" s="14" customFormat="1">
      <c r="B232" s="235"/>
      <c r="C232" s="236"/>
      <c r="D232" s="220" t="s">
        <v>176</v>
      </c>
      <c r="E232" s="237" t="s">
        <v>1</v>
      </c>
      <c r="F232" s="238" t="s">
        <v>178</v>
      </c>
      <c r="G232" s="236"/>
      <c r="H232" s="239">
        <v>1.851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AT232" s="245" t="s">
        <v>176</v>
      </c>
      <c r="AU232" s="245" t="s">
        <v>88</v>
      </c>
      <c r="AV232" s="14" t="s">
        <v>168</v>
      </c>
      <c r="AW232" s="14" t="s">
        <v>36</v>
      </c>
      <c r="AX232" s="14" t="s">
        <v>86</v>
      </c>
      <c r="AY232" s="245" t="s">
        <v>161</v>
      </c>
    </row>
    <row r="233" spans="1:65" s="2" customFormat="1" ht="21.75" customHeight="1">
      <c r="A233" s="33"/>
      <c r="B233" s="34"/>
      <c r="C233" s="207" t="s">
        <v>367</v>
      </c>
      <c r="D233" s="207" t="s">
        <v>163</v>
      </c>
      <c r="E233" s="208" t="s">
        <v>368</v>
      </c>
      <c r="F233" s="209" t="s">
        <v>369</v>
      </c>
      <c r="G233" s="210" t="s">
        <v>184</v>
      </c>
      <c r="H233" s="211">
        <v>12.843999999999999</v>
      </c>
      <c r="I233" s="212"/>
      <c r="J233" s="213">
        <f>ROUND(I233*H233,2)</f>
        <v>0</v>
      </c>
      <c r="K233" s="209" t="s">
        <v>167</v>
      </c>
      <c r="L233" s="38"/>
      <c r="M233" s="214" t="s">
        <v>1</v>
      </c>
      <c r="N233" s="215" t="s">
        <v>44</v>
      </c>
      <c r="O233" s="70"/>
      <c r="P233" s="216">
        <f>O233*H233</f>
        <v>0</v>
      </c>
      <c r="Q233" s="216">
        <v>0</v>
      </c>
      <c r="R233" s="216">
        <f>Q233*H233</f>
        <v>0</v>
      </c>
      <c r="S233" s="216">
        <v>0</v>
      </c>
      <c r="T233" s="217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18" t="s">
        <v>168</v>
      </c>
      <c r="AT233" s="218" t="s">
        <v>163</v>
      </c>
      <c r="AU233" s="218" t="s">
        <v>88</v>
      </c>
      <c r="AY233" s="16" t="s">
        <v>161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6" t="s">
        <v>86</v>
      </c>
      <c r="BK233" s="219">
        <f>ROUND(I233*H233,2)</f>
        <v>0</v>
      </c>
      <c r="BL233" s="16" t="s">
        <v>168</v>
      </c>
      <c r="BM233" s="218" t="s">
        <v>370</v>
      </c>
    </row>
    <row r="234" spans="1:65" s="13" customFormat="1">
      <c r="B234" s="224"/>
      <c r="C234" s="225"/>
      <c r="D234" s="220" t="s">
        <v>176</v>
      </c>
      <c r="E234" s="226" t="s">
        <v>1</v>
      </c>
      <c r="F234" s="227" t="s">
        <v>371</v>
      </c>
      <c r="G234" s="225"/>
      <c r="H234" s="228">
        <v>12.843999999999999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AT234" s="234" t="s">
        <v>176</v>
      </c>
      <c r="AU234" s="234" t="s">
        <v>88</v>
      </c>
      <c r="AV234" s="13" t="s">
        <v>88</v>
      </c>
      <c r="AW234" s="13" t="s">
        <v>36</v>
      </c>
      <c r="AX234" s="13" t="s">
        <v>79</v>
      </c>
      <c r="AY234" s="234" t="s">
        <v>161</v>
      </c>
    </row>
    <row r="235" spans="1:65" s="14" customFormat="1">
      <c r="B235" s="235"/>
      <c r="C235" s="236"/>
      <c r="D235" s="220" t="s">
        <v>176</v>
      </c>
      <c r="E235" s="237" t="s">
        <v>1</v>
      </c>
      <c r="F235" s="238" t="s">
        <v>178</v>
      </c>
      <c r="G235" s="236"/>
      <c r="H235" s="239">
        <v>12.843999999999999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AT235" s="245" t="s">
        <v>176</v>
      </c>
      <c r="AU235" s="245" t="s">
        <v>88</v>
      </c>
      <c r="AV235" s="14" t="s">
        <v>168</v>
      </c>
      <c r="AW235" s="14" t="s">
        <v>36</v>
      </c>
      <c r="AX235" s="14" t="s">
        <v>86</v>
      </c>
      <c r="AY235" s="245" t="s">
        <v>161</v>
      </c>
    </row>
    <row r="236" spans="1:65" s="2" customFormat="1" ht="16.5" customHeight="1">
      <c r="A236" s="33"/>
      <c r="B236" s="34"/>
      <c r="C236" s="207" t="s">
        <v>272</v>
      </c>
      <c r="D236" s="207" t="s">
        <v>163</v>
      </c>
      <c r="E236" s="208" t="s">
        <v>372</v>
      </c>
      <c r="F236" s="209" t="s">
        <v>373</v>
      </c>
      <c r="G236" s="210" t="s">
        <v>184</v>
      </c>
      <c r="H236" s="211">
        <v>12.843999999999999</v>
      </c>
      <c r="I236" s="212"/>
      <c r="J236" s="213">
        <f>ROUND(I236*H236,2)</f>
        <v>0</v>
      </c>
      <c r="K236" s="209" t="s">
        <v>167</v>
      </c>
      <c r="L236" s="38"/>
      <c r="M236" s="214" t="s">
        <v>1</v>
      </c>
      <c r="N236" s="215" t="s">
        <v>44</v>
      </c>
      <c r="O236" s="70"/>
      <c r="P236" s="216">
        <f>O236*H236</f>
        <v>0</v>
      </c>
      <c r="Q236" s="216">
        <v>0</v>
      </c>
      <c r="R236" s="216">
        <f>Q236*H236</f>
        <v>0</v>
      </c>
      <c r="S236" s="216">
        <v>0</v>
      </c>
      <c r="T236" s="21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8" t="s">
        <v>168</v>
      </c>
      <c r="AT236" s="218" t="s">
        <v>163</v>
      </c>
      <c r="AU236" s="218" t="s">
        <v>88</v>
      </c>
      <c r="AY236" s="16" t="s">
        <v>161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6" t="s">
        <v>86</v>
      </c>
      <c r="BK236" s="219">
        <f>ROUND(I236*H236,2)</f>
        <v>0</v>
      </c>
      <c r="BL236" s="16" t="s">
        <v>168</v>
      </c>
      <c r="BM236" s="218" t="s">
        <v>374</v>
      </c>
    </row>
    <row r="237" spans="1:65" s="2" customFormat="1" ht="21.75" customHeight="1">
      <c r="A237" s="33"/>
      <c r="B237" s="34"/>
      <c r="C237" s="207" t="s">
        <v>375</v>
      </c>
      <c r="D237" s="207" t="s">
        <v>163</v>
      </c>
      <c r="E237" s="208" t="s">
        <v>376</v>
      </c>
      <c r="F237" s="209" t="s">
        <v>377</v>
      </c>
      <c r="G237" s="210" t="s">
        <v>184</v>
      </c>
      <c r="H237" s="211">
        <v>12.843999999999999</v>
      </c>
      <c r="I237" s="212"/>
      <c r="J237" s="213">
        <f>ROUND(I237*H237,2)</f>
        <v>0</v>
      </c>
      <c r="K237" s="209" t="s">
        <v>167</v>
      </c>
      <c r="L237" s="38"/>
      <c r="M237" s="214" t="s">
        <v>1</v>
      </c>
      <c r="N237" s="215" t="s">
        <v>44</v>
      </c>
      <c r="O237" s="70"/>
      <c r="P237" s="216">
        <f>O237*H237</f>
        <v>0</v>
      </c>
      <c r="Q237" s="216">
        <v>0</v>
      </c>
      <c r="R237" s="216">
        <f>Q237*H237</f>
        <v>0</v>
      </c>
      <c r="S237" s="216">
        <v>0</v>
      </c>
      <c r="T237" s="217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18" t="s">
        <v>168</v>
      </c>
      <c r="AT237" s="218" t="s">
        <v>163</v>
      </c>
      <c r="AU237" s="218" t="s">
        <v>88</v>
      </c>
      <c r="AY237" s="16" t="s">
        <v>161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6" t="s">
        <v>86</v>
      </c>
      <c r="BK237" s="219">
        <f>ROUND(I237*H237,2)</f>
        <v>0</v>
      </c>
      <c r="BL237" s="16" t="s">
        <v>168</v>
      </c>
      <c r="BM237" s="218" t="s">
        <v>378</v>
      </c>
    </row>
    <row r="238" spans="1:65" s="2" customFormat="1" ht="21.75" customHeight="1">
      <c r="A238" s="33"/>
      <c r="B238" s="34"/>
      <c r="C238" s="207" t="s">
        <v>276</v>
      </c>
      <c r="D238" s="207" t="s">
        <v>163</v>
      </c>
      <c r="E238" s="208" t="s">
        <v>379</v>
      </c>
      <c r="F238" s="209" t="s">
        <v>380</v>
      </c>
      <c r="G238" s="210" t="s">
        <v>184</v>
      </c>
      <c r="H238" s="211">
        <v>12.843999999999999</v>
      </c>
      <c r="I238" s="212"/>
      <c r="J238" s="213">
        <f>ROUND(I238*H238,2)</f>
        <v>0</v>
      </c>
      <c r="K238" s="209" t="s">
        <v>167</v>
      </c>
      <c r="L238" s="38"/>
      <c r="M238" s="214" t="s">
        <v>1</v>
      </c>
      <c r="N238" s="215" t="s">
        <v>44</v>
      </c>
      <c r="O238" s="70"/>
      <c r="P238" s="216">
        <f>O238*H238</f>
        <v>0</v>
      </c>
      <c r="Q238" s="216">
        <v>0</v>
      </c>
      <c r="R238" s="216">
        <f>Q238*H238</f>
        <v>0</v>
      </c>
      <c r="S238" s="216">
        <v>0</v>
      </c>
      <c r="T238" s="217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18" t="s">
        <v>168</v>
      </c>
      <c r="AT238" s="218" t="s">
        <v>163</v>
      </c>
      <c r="AU238" s="218" t="s">
        <v>88</v>
      </c>
      <c r="AY238" s="16" t="s">
        <v>161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16" t="s">
        <v>86</v>
      </c>
      <c r="BK238" s="219">
        <f>ROUND(I238*H238,2)</f>
        <v>0</v>
      </c>
      <c r="BL238" s="16" t="s">
        <v>168</v>
      </c>
      <c r="BM238" s="218" t="s">
        <v>381</v>
      </c>
    </row>
    <row r="239" spans="1:65" s="2" customFormat="1" ht="21.75" customHeight="1">
      <c r="A239" s="33"/>
      <c r="B239" s="34"/>
      <c r="C239" s="207" t="s">
        <v>382</v>
      </c>
      <c r="D239" s="207" t="s">
        <v>163</v>
      </c>
      <c r="E239" s="208" t="s">
        <v>383</v>
      </c>
      <c r="F239" s="209" t="s">
        <v>384</v>
      </c>
      <c r="G239" s="210" t="s">
        <v>184</v>
      </c>
      <c r="H239" s="211">
        <v>372.476</v>
      </c>
      <c r="I239" s="212"/>
      <c r="J239" s="213">
        <f>ROUND(I239*H239,2)</f>
        <v>0</v>
      </c>
      <c r="K239" s="209" t="s">
        <v>167</v>
      </c>
      <c r="L239" s="38"/>
      <c r="M239" s="214" t="s">
        <v>1</v>
      </c>
      <c r="N239" s="215" t="s">
        <v>44</v>
      </c>
      <c r="O239" s="70"/>
      <c r="P239" s="216">
        <f>O239*H239</f>
        <v>0</v>
      </c>
      <c r="Q239" s="216">
        <v>0</v>
      </c>
      <c r="R239" s="216">
        <f>Q239*H239</f>
        <v>0</v>
      </c>
      <c r="S239" s="216">
        <v>0</v>
      </c>
      <c r="T239" s="21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18" t="s">
        <v>168</v>
      </c>
      <c r="AT239" s="218" t="s">
        <v>163</v>
      </c>
      <c r="AU239" s="218" t="s">
        <v>88</v>
      </c>
      <c r="AY239" s="16" t="s">
        <v>161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16" t="s">
        <v>86</v>
      </c>
      <c r="BK239" s="219">
        <f>ROUND(I239*H239,2)</f>
        <v>0</v>
      </c>
      <c r="BL239" s="16" t="s">
        <v>168</v>
      </c>
      <c r="BM239" s="218" t="s">
        <v>385</v>
      </c>
    </row>
    <row r="240" spans="1:65" s="13" customFormat="1">
      <c r="B240" s="224"/>
      <c r="C240" s="225"/>
      <c r="D240" s="220" t="s">
        <v>176</v>
      </c>
      <c r="E240" s="226" t="s">
        <v>1</v>
      </c>
      <c r="F240" s="227" t="s">
        <v>386</v>
      </c>
      <c r="G240" s="225"/>
      <c r="H240" s="228">
        <v>372.476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AT240" s="234" t="s">
        <v>176</v>
      </c>
      <c r="AU240" s="234" t="s">
        <v>88</v>
      </c>
      <c r="AV240" s="13" t="s">
        <v>88</v>
      </c>
      <c r="AW240" s="13" t="s">
        <v>36</v>
      </c>
      <c r="AX240" s="13" t="s">
        <v>79</v>
      </c>
      <c r="AY240" s="234" t="s">
        <v>161</v>
      </c>
    </row>
    <row r="241" spans="1:65" s="14" customFormat="1">
      <c r="B241" s="235"/>
      <c r="C241" s="236"/>
      <c r="D241" s="220" t="s">
        <v>176</v>
      </c>
      <c r="E241" s="237" t="s">
        <v>1</v>
      </c>
      <c r="F241" s="238" t="s">
        <v>178</v>
      </c>
      <c r="G241" s="236"/>
      <c r="H241" s="239">
        <v>372.476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AT241" s="245" t="s">
        <v>176</v>
      </c>
      <c r="AU241" s="245" t="s">
        <v>88</v>
      </c>
      <c r="AV241" s="14" t="s">
        <v>168</v>
      </c>
      <c r="AW241" s="14" t="s">
        <v>36</v>
      </c>
      <c r="AX241" s="14" t="s">
        <v>86</v>
      </c>
      <c r="AY241" s="245" t="s">
        <v>161</v>
      </c>
    </row>
    <row r="242" spans="1:65" s="2" customFormat="1" ht="16.5" customHeight="1">
      <c r="A242" s="33"/>
      <c r="B242" s="34"/>
      <c r="C242" s="207" t="s">
        <v>281</v>
      </c>
      <c r="D242" s="207" t="s">
        <v>163</v>
      </c>
      <c r="E242" s="208" t="s">
        <v>387</v>
      </c>
      <c r="F242" s="209" t="s">
        <v>388</v>
      </c>
      <c r="G242" s="210" t="s">
        <v>184</v>
      </c>
      <c r="H242" s="211">
        <v>5.851</v>
      </c>
      <c r="I242" s="212"/>
      <c r="J242" s="213">
        <f t="shared" ref="J242:J247" si="10">ROUND(I242*H242,2)</f>
        <v>0</v>
      </c>
      <c r="K242" s="209" t="s">
        <v>167</v>
      </c>
      <c r="L242" s="38"/>
      <c r="M242" s="214" t="s">
        <v>1</v>
      </c>
      <c r="N242" s="215" t="s">
        <v>44</v>
      </c>
      <c r="O242" s="70"/>
      <c r="P242" s="216">
        <f t="shared" ref="P242:P247" si="11">O242*H242</f>
        <v>0</v>
      </c>
      <c r="Q242" s="216">
        <v>0</v>
      </c>
      <c r="R242" s="216">
        <f t="shared" ref="R242:R247" si="12">Q242*H242</f>
        <v>0</v>
      </c>
      <c r="S242" s="216">
        <v>0</v>
      </c>
      <c r="T242" s="217">
        <f t="shared" ref="T242:T247" si="13"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8" t="s">
        <v>168</v>
      </c>
      <c r="AT242" s="218" t="s">
        <v>163</v>
      </c>
      <c r="AU242" s="218" t="s">
        <v>88</v>
      </c>
      <c r="AY242" s="16" t="s">
        <v>161</v>
      </c>
      <c r="BE242" s="219">
        <f t="shared" ref="BE242:BE247" si="14">IF(N242="základní",J242,0)</f>
        <v>0</v>
      </c>
      <c r="BF242" s="219">
        <f t="shared" ref="BF242:BF247" si="15">IF(N242="snížená",J242,0)</f>
        <v>0</v>
      </c>
      <c r="BG242" s="219">
        <f t="shared" ref="BG242:BG247" si="16">IF(N242="zákl. přenesená",J242,0)</f>
        <v>0</v>
      </c>
      <c r="BH242" s="219">
        <f t="shared" ref="BH242:BH247" si="17">IF(N242="sníž. přenesená",J242,0)</f>
        <v>0</v>
      </c>
      <c r="BI242" s="219">
        <f t="shared" ref="BI242:BI247" si="18">IF(N242="nulová",J242,0)</f>
        <v>0</v>
      </c>
      <c r="BJ242" s="16" t="s">
        <v>86</v>
      </c>
      <c r="BK242" s="219">
        <f t="shared" ref="BK242:BK247" si="19">ROUND(I242*H242,2)</f>
        <v>0</v>
      </c>
      <c r="BL242" s="16" t="s">
        <v>168</v>
      </c>
      <c r="BM242" s="218" t="s">
        <v>389</v>
      </c>
    </row>
    <row r="243" spans="1:65" s="2" customFormat="1" ht="21.75" customHeight="1">
      <c r="A243" s="33"/>
      <c r="B243" s="34"/>
      <c r="C243" s="207" t="s">
        <v>390</v>
      </c>
      <c r="D243" s="207" t="s">
        <v>163</v>
      </c>
      <c r="E243" s="208" t="s">
        <v>391</v>
      </c>
      <c r="F243" s="209" t="s">
        <v>392</v>
      </c>
      <c r="G243" s="210" t="s">
        <v>184</v>
      </c>
      <c r="H243" s="211">
        <v>5.851</v>
      </c>
      <c r="I243" s="212"/>
      <c r="J243" s="213">
        <f t="shared" si="10"/>
        <v>0</v>
      </c>
      <c r="K243" s="209" t="s">
        <v>167</v>
      </c>
      <c r="L243" s="38"/>
      <c r="M243" s="214" t="s">
        <v>1</v>
      </c>
      <c r="N243" s="215" t="s">
        <v>44</v>
      </c>
      <c r="O243" s="70"/>
      <c r="P243" s="216">
        <f t="shared" si="11"/>
        <v>0</v>
      </c>
      <c r="Q243" s="216">
        <v>0</v>
      </c>
      <c r="R243" s="216">
        <f t="shared" si="12"/>
        <v>0</v>
      </c>
      <c r="S243" s="216">
        <v>0</v>
      </c>
      <c r="T243" s="217">
        <f t="shared" si="13"/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18" t="s">
        <v>168</v>
      </c>
      <c r="AT243" s="218" t="s">
        <v>163</v>
      </c>
      <c r="AU243" s="218" t="s">
        <v>88</v>
      </c>
      <c r="AY243" s="16" t="s">
        <v>161</v>
      </c>
      <c r="BE243" s="219">
        <f t="shared" si="14"/>
        <v>0</v>
      </c>
      <c r="BF243" s="219">
        <f t="shared" si="15"/>
        <v>0</v>
      </c>
      <c r="BG243" s="219">
        <f t="shared" si="16"/>
        <v>0</v>
      </c>
      <c r="BH243" s="219">
        <f t="shared" si="17"/>
        <v>0</v>
      </c>
      <c r="BI243" s="219">
        <f t="shared" si="18"/>
        <v>0</v>
      </c>
      <c r="BJ243" s="16" t="s">
        <v>86</v>
      </c>
      <c r="BK243" s="219">
        <f t="shared" si="19"/>
        <v>0</v>
      </c>
      <c r="BL243" s="16" t="s">
        <v>168</v>
      </c>
      <c r="BM243" s="218" t="s">
        <v>393</v>
      </c>
    </row>
    <row r="244" spans="1:65" s="2" customFormat="1" ht="21.75" customHeight="1">
      <c r="A244" s="33"/>
      <c r="B244" s="34"/>
      <c r="C244" s="207" t="s">
        <v>284</v>
      </c>
      <c r="D244" s="207" t="s">
        <v>163</v>
      </c>
      <c r="E244" s="208" t="s">
        <v>394</v>
      </c>
      <c r="F244" s="209" t="s">
        <v>395</v>
      </c>
      <c r="G244" s="210" t="s">
        <v>184</v>
      </c>
      <c r="H244" s="211">
        <v>5.851</v>
      </c>
      <c r="I244" s="212"/>
      <c r="J244" s="213">
        <f t="shared" si="10"/>
        <v>0</v>
      </c>
      <c r="K244" s="209" t="s">
        <v>167</v>
      </c>
      <c r="L244" s="38"/>
      <c r="M244" s="214" t="s">
        <v>1</v>
      </c>
      <c r="N244" s="215" t="s">
        <v>44</v>
      </c>
      <c r="O244" s="70"/>
      <c r="P244" s="216">
        <f t="shared" si="11"/>
        <v>0</v>
      </c>
      <c r="Q244" s="216">
        <v>0</v>
      </c>
      <c r="R244" s="216">
        <f t="shared" si="12"/>
        <v>0</v>
      </c>
      <c r="S244" s="216">
        <v>0</v>
      </c>
      <c r="T244" s="217">
        <f t="shared" si="1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18" t="s">
        <v>168</v>
      </c>
      <c r="AT244" s="218" t="s">
        <v>163</v>
      </c>
      <c r="AU244" s="218" t="s">
        <v>88</v>
      </c>
      <c r="AY244" s="16" t="s">
        <v>161</v>
      </c>
      <c r="BE244" s="219">
        <f t="shared" si="14"/>
        <v>0</v>
      </c>
      <c r="BF244" s="219">
        <f t="shared" si="15"/>
        <v>0</v>
      </c>
      <c r="BG244" s="219">
        <f t="shared" si="16"/>
        <v>0</v>
      </c>
      <c r="BH244" s="219">
        <f t="shared" si="17"/>
        <v>0</v>
      </c>
      <c r="BI244" s="219">
        <f t="shared" si="18"/>
        <v>0</v>
      </c>
      <c r="BJ244" s="16" t="s">
        <v>86</v>
      </c>
      <c r="BK244" s="219">
        <f t="shared" si="19"/>
        <v>0</v>
      </c>
      <c r="BL244" s="16" t="s">
        <v>168</v>
      </c>
      <c r="BM244" s="218" t="s">
        <v>396</v>
      </c>
    </row>
    <row r="245" spans="1:65" s="2" customFormat="1" ht="21.75" customHeight="1">
      <c r="A245" s="33"/>
      <c r="B245" s="34"/>
      <c r="C245" s="207" t="s">
        <v>397</v>
      </c>
      <c r="D245" s="207" t="s">
        <v>163</v>
      </c>
      <c r="E245" s="208" t="s">
        <v>398</v>
      </c>
      <c r="F245" s="209" t="s">
        <v>399</v>
      </c>
      <c r="G245" s="210" t="s">
        <v>184</v>
      </c>
      <c r="H245" s="211">
        <v>5.851</v>
      </c>
      <c r="I245" s="212"/>
      <c r="J245" s="213">
        <f t="shared" si="10"/>
        <v>0</v>
      </c>
      <c r="K245" s="209" t="s">
        <v>167</v>
      </c>
      <c r="L245" s="38"/>
      <c r="M245" s="214" t="s">
        <v>1</v>
      </c>
      <c r="N245" s="215" t="s">
        <v>44</v>
      </c>
      <c r="O245" s="70"/>
      <c r="P245" s="216">
        <f t="shared" si="11"/>
        <v>0</v>
      </c>
      <c r="Q245" s="216">
        <v>0</v>
      </c>
      <c r="R245" s="216">
        <f t="shared" si="12"/>
        <v>0</v>
      </c>
      <c r="S245" s="216">
        <v>0</v>
      </c>
      <c r="T245" s="217">
        <f t="shared" si="13"/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18" t="s">
        <v>168</v>
      </c>
      <c r="AT245" s="218" t="s">
        <v>163</v>
      </c>
      <c r="AU245" s="218" t="s">
        <v>88</v>
      </c>
      <c r="AY245" s="16" t="s">
        <v>161</v>
      </c>
      <c r="BE245" s="219">
        <f t="shared" si="14"/>
        <v>0</v>
      </c>
      <c r="BF245" s="219">
        <f t="shared" si="15"/>
        <v>0</v>
      </c>
      <c r="BG245" s="219">
        <f t="shared" si="16"/>
        <v>0</v>
      </c>
      <c r="BH245" s="219">
        <f t="shared" si="17"/>
        <v>0</v>
      </c>
      <c r="BI245" s="219">
        <f t="shared" si="18"/>
        <v>0</v>
      </c>
      <c r="BJ245" s="16" t="s">
        <v>86</v>
      </c>
      <c r="BK245" s="219">
        <f t="shared" si="19"/>
        <v>0</v>
      </c>
      <c r="BL245" s="16" t="s">
        <v>168</v>
      </c>
      <c r="BM245" s="218" t="s">
        <v>400</v>
      </c>
    </row>
    <row r="246" spans="1:65" s="2" customFormat="1" ht="21.75" customHeight="1">
      <c r="A246" s="33"/>
      <c r="B246" s="34"/>
      <c r="C246" s="207" t="s">
        <v>289</v>
      </c>
      <c r="D246" s="207" t="s">
        <v>163</v>
      </c>
      <c r="E246" s="208" t="s">
        <v>401</v>
      </c>
      <c r="F246" s="209" t="s">
        <v>402</v>
      </c>
      <c r="G246" s="210" t="s">
        <v>184</v>
      </c>
      <c r="H246" s="211">
        <v>5.851</v>
      </c>
      <c r="I246" s="212"/>
      <c r="J246" s="213">
        <f t="shared" si="10"/>
        <v>0</v>
      </c>
      <c r="K246" s="209" t="s">
        <v>167</v>
      </c>
      <c r="L246" s="38"/>
      <c r="M246" s="214" t="s">
        <v>1</v>
      </c>
      <c r="N246" s="215" t="s">
        <v>44</v>
      </c>
      <c r="O246" s="70"/>
      <c r="P246" s="216">
        <f t="shared" si="11"/>
        <v>0</v>
      </c>
      <c r="Q246" s="216">
        <v>0</v>
      </c>
      <c r="R246" s="216">
        <f t="shared" si="12"/>
        <v>0</v>
      </c>
      <c r="S246" s="216">
        <v>0</v>
      </c>
      <c r="T246" s="217">
        <f t="shared" si="13"/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18" t="s">
        <v>168</v>
      </c>
      <c r="AT246" s="218" t="s">
        <v>163</v>
      </c>
      <c r="AU246" s="218" t="s">
        <v>88</v>
      </c>
      <c r="AY246" s="16" t="s">
        <v>161</v>
      </c>
      <c r="BE246" s="219">
        <f t="shared" si="14"/>
        <v>0</v>
      </c>
      <c r="BF246" s="219">
        <f t="shared" si="15"/>
        <v>0</v>
      </c>
      <c r="BG246" s="219">
        <f t="shared" si="16"/>
        <v>0</v>
      </c>
      <c r="BH246" s="219">
        <f t="shared" si="17"/>
        <v>0</v>
      </c>
      <c r="BI246" s="219">
        <f t="shared" si="18"/>
        <v>0</v>
      </c>
      <c r="BJ246" s="16" t="s">
        <v>86</v>
      </c>
      <c r="BK246" s="219">
        <f t="shared" si="19"/>
        <v>0</v>
      </c>
      <c r="BL246" s="16" t="s">
        <v>168</v>
      </c>
      <c r="BM246" s="218" t="s">
        <v>403</v>
      </c>
    </row>
    <row r="247" spans="1:65" s="2" customFormat="1" ht="16.5" customHeight="1">
      <c r="A247" s="33"/>
      <c r="B247" s="34"/>
      <c r="C247" s="207" t="s">
        <v>404</v>
      </c>
      <c r="D247" s="207" t="s">
        <v>163</v>
      </c>
      <c r="E247" s="208" t="s">
        <v>405</v>
      </c>
      <c r="F247" s="209" t="s">
        <v>406</v>
      </c>
      <c r="G247" s="210" t="s">
        <v>184</v>
      </c>
      <c r="H247" s="211">
        <v>169.679</v>
      </c>
      <c r="I247" s="212"/>
      <c r="J247" s="213">
        <f t="shared" si="10"/>
        <v>0</v>
      </c>
      <c r="K247" s="209" t="s">
        <v>167</v>
      </c>
      <c r="L247" s="38"/>
      <c r="M247" s="214" t="s">
        <v>1</v>
      </c>
      <c r="N247" s="215" t="s">
        <v>44</v>
      </c>
      <c r="O247" s="70"/>
      <c r="P247" s="216">
        <f t="shared" si="11"/>
        <v>0</v>
      </c>
      <c r="Q247" s="216">
        <v>0</v>
      </c>
      <c r="R247" s="216">
        <f t="shared" si="12"/>
        <v>0</v>
      </c>
      <c r="S247" s="216">
        <v>0</v>
      </c>
      <c r="T247" s="217">
        <f t="shared" si="13"/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18" t="s">
        <v>168</v>
      </c>
      <c r="AT247" s="218" t="s">
        <v>163</v>
      </c>
      <c r="AU247" s="218" t="s">
        <v>88</v>
      </c>
      <c r="AY247" s="16" t="s">
        <v>161</v>
      </c>
      <c r="BE247" s="219">
        <f t="shared" si="14"/>
        <v>0</v>
      </c>
      <c r="BF247" s="219">
        <f t="shared" si="15"/>
        <v>0</v>
      </c>
      <c r="BG247" s="219">
        <f t="shared" si="16"/>
        <v>0</v>
      </c>
      <c r="BH247" s="219">
        <f t="shared" si="17"/>
        <v>0</v>
      </c>
      <c r="BI247" s="219">
        <f t="shared" si="18"/>
        <v>0</v>
      </c>
      <c r="BJ247" s="16" t="s">
        <v>86</v>
      </c>
      <c r="BK247" s="219">
        <f t="shared" si="19"/>
        <v>0</v>
      </c>
      <c r="BL247" s="16" t="s">
        <v>168</v>
      </c>
      <c r="BM247" s="218" t="s">
        <v>407</v>
      </c>
    </row>
    <row r="248" spans="1:65" s="13" customFormat="1">
      <c r="B248" s="224"/>
      <c r="C248" s="225"/>
      <c r="D248" s="220" t="s">
        <v>176</v>
      </c>
      <c r="E248" s="226" t="s">
        <v>1</v>
      </c>
      <c r="F248" s="227" t="s">
        <v>408</v>
      </c>
      <c r="G248" s="225"/>
      <c r="H248" s="228">
        <v>169.679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AT248" s="234" t="s">
        <v>176</v>
      </c>
      <c r="AU248" s="234" t="s">
        <v>88</v>
      </c>
      <c r="AV248" s="13" t="s">
        <v>88</v>
      </c>
      <c r="AW248" s="13" t="s">
        <v>36</v>
      </c>
      <c r="AX248" s="13" t="s">
        <v>79</v>
      </c>
      <c r="AY248" s="234" t="s">
        <v>161</v>
      </c>
    </row>
    <row r="249" spans="1:65" s="14" customFormat="1">
      <c r="B249" s="235"/>
      <c r="C249" s="236"/>
      <c r="D249" s="220" t="s">
        <v>176</v>
      </c>
      <c r="E249" s="237" t="s">
        <v>1</v>
      </c>
      <c r="F249" s="238" t="s">
        <v>178</v>
      </c>
      <c r="G249" s="236"/>
      <c r="H249" s="239">
        <v>169.679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AT249" s="245" t="s">
        <v>176</v>
      </c>
      <c r="AU249" s="245" t="s">
        <v>88</v>
      </c>
      <c r="AV249" s="14" t="s">
        <v>168</v>
      </c>
      <c r="AW249" s="14" t="s">
        <v>36</v>
      </c>
      <c r="AX249" s="14" t="s">
        <v>86</v>
      </c>
      <c r="AY249" s="245" t="s">
        <v>161</v>
      </c>
    </row>
    <row r="250" spans="1:65" s="12" customFormat="1" ht="22.9" customHeight="1">
      <c r="B250" s="191"/>
      <c r="C250" s="192"/>
      <c r="D250" s="193" t="s">
        <v>78</v>
      </c>
      <c r="E250" s="205" t="s">
        <v>409</v>
      </c>
      <c r="F250" s="205" t="s">
        <v>410</v>
      </c>
      <c r="G250" s="192"/>
      <c r="H250" s="192"/>
      <c r="I250" s="195"/>
      <c r="J250" s="206">
        <f>BK250</f>
        <v>0</v>
      </c>
      <c r="K250" s="192"/>
      <c r="L250" s="197"/>
      <c r="M250" s="198"/>
      <c r="N250" s="199"/>
      <c r="O250" s="199"/>
      <c r="P250" s="200">
        <f>SUM(P251:P252)</f>
        <v>0</v>
      </c>
      <c r="Q250" s="199"/>
      <c r="R250" s="200">
        <f>SUM(R251:R252)</f>
        <v>0</v>
      </c>
      <c r="S250" s="199"/>
      <c r="T250" s="201">
        <f>SUM(T251:T252)</f>
        <v>0</v>
      </c>
      <c r="AR250" s="202" t="s">
        <v>86</v>
      </c>
      <c r="AT250" s="203" t="s">
        <v>78</v>
      </c>
      <c r="AU250" s="203" t="s">
        <v>86</v>
      </c>
      <c r="AY250" s="202" t="s">
        <v>161</v>
      </c>
      <c r="BK250" s="204">
        <f>SUM(BK251:BK252)</f>
        <v>0</v>
      </c>
    </row>
    <row r="251" spans="1:65" s="2" customFormat="1" ht="21.75" customHeight="1">
      <c r="A251" s="33"/>
      <c r="B251" s="34"/>
      <c r="C251" s="207" t="s">
        <v>296</v>
      </c>
      <c r="D251" s="207" t="s">
        <v>163</v>
      </c>
      <c r="E251" s="208" t="s">
        <v>411</v>
      </c>
      <c r="F251" s="209" t="s">
        <v>412</v>
      </c>
      <c r="G251" s="210" t="s">
        <v>184</v>
      </c>
      <c r="H251" s="211">
        <v>18.146000000000001</v>
      </c>
      <c r="I251" s="212"/>
      <c r="J251" s="213">
        <f>ROUND(I251*H251,2)</f>
        <v>0</v>
      </c>
      <c r="K251" s="209" t="s">
        <v>167</v>
      </c>
      <c r="L251" s="38"/>
      <c r="M251" s="214" t="s">
        <v>1</v>
      </c>
      <c r="N251" s="215" t="s">
        <v>44</v>
      </c>
      <c r="O251" s="70"/>
      <c r="P251" s="216">
        <f>O251*H251</f>
        <v>0</v>
      </c>
      <c r="Q251" s="216">
        <v>0</v>
      </c>
      <c r="R251" s="216">
        <f>Q251*H251</f>
        <v>0</v>
      </c>
      <c r="S251" s="216">
        <v>0</v>
      </c>
      <c r="T251" s="217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18" t="s">
        <v>168</v>
      </c>
      <c r="AT251" s="218" t="s">
        <v>163</v>
      </c>
      <c r="AU251" s="218" t="s">
        <v>88</v>
      </c>
      <c r="AY251" s="16" t="s">
        <v>161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6" t="s">
        <v>86</v>
      </c>
      <c r="BK251" s="219">
        <f>ROUND(I251*H251,2)</f>
        <v>0</v>
      </c>
      <c r="BL251" s="16" t="s">
        <v>168</v>
      </c>
      <c r="BM251" s="218" t="s">
        <v>413</v>
      </c>
    </row>
    <row r="252" spans="1:65" s="2" customFormat="1" ht="21.75" customHeight="1">
      <c r="A252" s="33"/>
      <c r="B252" s="34"/>
      <c r="C252" s="207" t="s">
        <v>414</v>
      </c>
      <c r="D252" s="207" t="s">
        <v>163</v>
      </c>
      <c r="E252" s="208" t="s">
        <v>415</v>
      </c>
      <c r="F252" s="209" t="s">
        <v>416</v>
      </c>
      <c r="G252" s="210" t="s">
        <v>184</v>
      </c>
      <c r="H252" s="211">
        <v>18.146000000000001</v>
      </c>
      <c r="I252" s="212"/>
      <c r="J252" s="213">
        <f>ROUND(I252*H252,2)</f>
        <v>0</v>
      </c>
      <c r="K252" s="209" t="s">
        <v>167</v>
      </c>
      <c r="L252" s="38"/>
      <c r="M252" s="214" t="s">
        <v>1</v>
      </c>
      <c r="N252" s="215" t="s">
        <v>44</v>
      </c>
      <c r="O252" s="70"/>
      <c r="P252" s="216">
        <f>O252*H252</f>
        <v>0</v>
      </c>
      <c r="Q252" s="216">
        <v>0</v>
      </c>
      <c r="R252" s="216">
        <f>Q252*H252</f>
        <v>0</v>
      </c>
      <c r="S252" s="216">
        <v>0</v>
      </c>
      <c r="T252" s="217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18" t="s">
        <v>168</v>
      </c>
      <c r="AT252" s="218" t="s">
        <v>163</v>
      </c>
      <c r="AU252" s="218" t="s">
        <v>88</v>
      </c>
      <c r="AY252" s="16" t="s">
        <v>161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16" t="s">
        <v>86</v>
      </c>
      <c r="BK252" s="219">
        <f>ROUND(I252*H252,2)</f>
        <v>0</v>
      </c>
      <c r="BL252" s="16" t="s">
        <v>168</v>
      </c>
      <c r="BM252" s="218" t="s">
        <v>417</v>
      </c>
    </row>
    <row r="253" spans="1:65" s="12" customFormat="1" ht="25.9" customHeight="1">
      <c r="B253" s="191"/>
      <c r="C253" s="192"/>
      <c r="D253" s="193" t="s">
        <v>78</v>
      </c>
      <c r="E253" s="194" t="s">
        <v>418</v>
      </c>
      <c r="F253" s="194" t="s">
        <v>419</v>
      </c>
      <c r="G253" s="192"/>
      <c r="H253" s="192"/>
      <c r="I253" s="195"/>
      <c r="J253" s="196">
        <f>BK253</f>
        <v>0</v>
      </c>
      <c r="K253" s="192"/>
      <c r="L253" s="197"/>
      <c r="M253" s="198"/>
      <c r="N253" s="199"/>
      <c r="O253" s="199"/>
      <c r="P253" s="200">
        <f>P254</f>
        <v>0</v>
      </c>
      <c r="Q253" s="199"/>
      <c r="R253" s="200">
        <f>R254</f>
        <v>0</v>
      </c>
      <c r="S253" s="199"/>
      <c r="T253" s="201">
        <f>T254</f>
        <v>0</v>
      </c>
      <c r="AR253" s="202" t="s">
        <v>88</v>
      </c>
      <c r="AT253" s="203" t="s">
        <v>78</v>
      </c>
      <c r="AU253" s="203" t="s">
        <v>79</v>
      </c>
      <c r="AY253" s="202" t="s">
        <v>161</v>
      </c>
      <c r="BK253" s="204">
        <f>BK254</f>
        <v>0</v>
      </c>
    </row>
    <row r="254" spans="1:65" s="12" customFormat="1" ht="22.9" customHeight="1">
      <c r="B254" s="191"/>
      <c r="C254" s="192"/>
      <c r="D254" s="193" t="s">
        <v>78</v>
      </c>
      <c r="E254" s="205" t="s">
        <v>420</v>
      </c>
      <c r="F254" s="205" t="s">
        <v>421</v>
      </c>
      <c r="G254" s="192"/>
      <c r="H254" s="192"/>
      <c r="I254" s="195"/>
      <c r="J254" s="206">
        <f>BK254</f>
        <v>0</v>
      </c>
      <c r="K254" s="192"/>
      <c r="L254" s="197"/>
      <c r="M254" s="198"/>
      <c r="N254" s="199"/>
      <c r="O254" s="199"/>
      <c r="P254" s="200">
        <f>SUM(P255:P261)</f>
        <v>0</v>
      </c>
      <c r="Q254" s="199"/>
      <c r="R254" s="200">
        <f>SUM(R255:R261)</f>
        <v>0</v>
      </c>
      <c r="S254" s="199"/>
      <c r="T254" s="201">
        <f>SUM(T255:T261)</f>
        <v>0</v>
      </c>
      <c r="AR254" s="202" t="s">
        <v>88</v>
      </c>
      <c r="AT254" s="203" t="s">
        <v>78</v>
      </c>
      <c r="AU254" s="203" t="s">
        <v>86</v>
      </c>
      <c r="AY254" s="202" t="s">
        <v>161</v>
      </c>
      <c r="BK254" s="204">
        <f>SUM(BK255:BK261)</f>
        <v>0</v>
      </c>
    </row>
    <row r="255" spans="1:65" s="2" customFormat="1" ht="21.75" customHeight="1">
      <c r="A255" s="33"/>
      <c r="B255" s="34"/>
      <c r="C255" s="207" t="s">
        <v>300</v>
      </c>
      <c r="D255" s="207" t="s">
        <v>163</v>
      </c>
      <c r="E255" s="208" t="s">
        <v>422</v>
      </c>
      <c r="F255" s="209" t="s">
        <v>423</v>
      </c>
      <c r="G255" s="210" t="s">
        <v>199</v>
      </c>
      <c r="H255" s="211">
        <v>37.020000000000003</v>
      </c>
      <c r="I255" s="212"/>
      <c r="J255" s="213">
        <f>ROUND(I255*H255,2)</f>
        <v>0</v>
      </c>
      <c r="K255" s="209" t="s">
        <v>167</v>
      </c>
      <c r="L255" s="38"/>
      <c r="M255" s="214" t="s">
        <v>1</v>
      </c>
      <c r="N255" s="215" t="s">
        <v>44</v>
      </c>
      <c r="O255" s="70"/>
      <c r="P255" s="216">
        <f>O255*H255</f>
        <v>0</v>
      </c>
      <c r="Q255" s="216">
        <v>0</v>
      </c>
      <c r="R255" s="216">
        <f>Q255*H255</f>
        <v>0</v>
      </c>
      <c r="S255" s="216">
        <v>0</v>
      </c>
      <c r="T255" s="217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18" t="s">
        <v>203</v>
      </c>
      <c r="AT255" s="218" t="s">
        <v>163</v>
      </c>
      <c r="AU255" s="218" t="s">
        <v>88</v>
      </c>
      <c r="AY255" s="16" t="s">
        <v>161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16" t="s">
        <v>86</v>
      </c>
      <c r="BK255" s="219">
        <f>ROUND(I255*H255,2)</f>
        <v>0</v>
      </c>
      <c r="BL255" s="16" t="s">
        <v>203</v>
      </c>
      <c r="BM255" s="218" t="s">
        <v>424</v>
      </c>
    </row>
    <row r="256" spans="1:65" s="13" customFormat="1">
      <c r="B256" s="224"/>
      <c r="C256" s="225"/>
      <c r="D256" s="220" t="s">
        <v>176</v>
      </c>
      <c r="E256" s="226" t="s">
        <v>1</v>
      </c>
      <c r="F256" s="227" t="s">
        <v>291</v>
      </c>
      <c r="G256" s="225"/>
      <c r="H256" s="228">
        <v>32.92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AT256" s="234" t="s">
        <v>176</v>
      </c>
      <c r="AU256" s="234" t="s">
        <v>88</v>
      </c>
      <c r="AV256" s="13" t="s">
        <v>88</v>
      </c>
      <c r="AW256" s="13" t="s">
        <v>36</v>
      </c>
      <c r="AX256" s="13" t="s">
        <v>79</v>
      </c>
      <c r="AY256" s="234" t="s">
        <v>161</v>
      </c>
    </row>
    <row r="257" spans="1:65" s="13" customFormat="1">
      <c r="B257" s="224"/>
      <c r="C257" s="225"/>
      <c r="D257" s="220" t="s">
        <v>176</v>
      </c>
      <c r="E257" s="226" t="s">
        <v>1</v>
      </c>
      <c r="F257" s="227" t="s">
        <v>292</v>
      </c>
      <c r="G257" s="225"/>
      <c r="H257" s="228">
        <v>4.0999999999999996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AT257" s="234" t="s">
        <v>176</v>
      </c>
      <c r="AU257" s="234" t="s">
        <v>88</v>
      </c>
      <c r="AV257" s="13" t="s">
        <v>88</v>
      </c>
      <c r="AW257" s="13" t="s">
        <v>36</v>
      </c>
      <c r="AX257" s="13" t="s">
        <v>79</v>
      </c>
      <c r="AY257" s="234" t="s">
        <v>161</v>
      </c>
    </row>
    <row r="258" spans="1:65" s="14" customFormat="1">
      <c r="B258" s="235"/>
      <c r="C258" s="236"/>
      <c r="D258" s="220" t="s">
        <v>176</v>
      </c>
      <c r="E258" s="237" t="s">
        <v>1</v>
      </c>
      <c r="F258" s="238" t="s">
        <v>178</v>
      </c>
      <c r="G258" s="236"/>
      <c r="H258" s="239">
        <v>37.020000000000003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AT258" s="245" t="s">
        <v>176</v>
      </c>
      <c r="AU258" s="245" t="s">
        <v>88</v>
      </c>
      <c r="AV258" s="14" t="s">
        <v>168</v>
      </c>
      <c r="AW258" s="14" t="s">
        <v>36</v>
      </c>
      <c r="AX258" s="14" t="s">
        <v>86</v>
      </c>
      <c r="AY258" s="245" t="s">
        <v>161</v>
      </c>
    </row>
    <row r="259" spans="1:65" s="2" customFormat="1" ht="16.5" customHeight="1">
      <c r="A259" s="33"/>
      <c r="B259" s="34"/>
      <c r="C259" s="246" t="s">
        <v>425</v>
      </c>
      <c r="D259" s="246" t="s">
        <v>211</v>
      </c>
      <c r="E259" s="247" t="s">
        <v>426</v>
      </c>
      <c r="F259" s="248" t="s">
        <v>427</v>
      </c>
      <c r="G259" s="249" t="s">
        <v>184</v>
      </c>
      <c r="H259" s="250">
        <v>1.851</v>
      </c>
      <c r="I259" s="251"/>
      <c r="J259" s="252">
        <f>ROUND(I259*H259,2)</f>
        <v>0</v>
      </c>
      <c r="K259" s="248" t="s">
        <v>167</v>
      </c>
      <c r="L259" s="253"/>
      <c r="M259" s="254" t="s">
        <v>1</v>
      </c>
      <c r="N259" s="255" t="s">
        <v>44</v>
      </c>
      <c r="O259" s="70"/>
      <c r="P259" s="216">
        <f>O259*H259</f>
        <v>0</v>
      </c>
      <c r="Q259" s="216">
        <v>0</v>
      </c>
      <c r="R259" s="216">
        <f>Q259*H259</f>
        <v>0</v>
      </c>
      <c r="S259" s="216">
        <v>0</v>
      </c>
      <c r="T259" s="217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18" t="s">
        <v>237</v>
      </c>
      <c r="AT259" s="218" t="s">
        <v>211</v>
      </c>
      <c r="AU259" s="218" t="s">
        <v>88</v>
      </c>
      <c r="AY259" s="16" t="s">
        <v>161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16" t="s">
        <v>86</v>
      </c>
      <c r="BK259" s="219">
        <f>ROUND(I259*H259,2)</f>
        <v>0</v>
      </c>
      <c r="BL259" s="16" t="s">
        <v>203</v>
      </c>
      <c r="BM259" s="218" t="s">
        <v>428</v>
      </c>
    </row>
    <row r="260" spans="1:65" s="13" customFormat="1">
      <c r="B260" s="224"/>
      <c r="C260" s="225"/>
      <c r="D260" s="220" t="s">
        <v>176</v>
      </c>
      <c r="E260" s="226" t="s">
        <v>1</v>
      </c>
      <c r="F260" s="227" t="s">
        <v>366</v>
      </c>
      <c r="G260" s="225"/>
      <c r="H260" s="228">
        <v>1.851</v>
      </c>
      <c r="I260" s="229"/>
      <c r="J260" s="225"/>
      <c r="K260" s="225"/>
      <c r="L260" s="230"/>
      <c r="M260" s="231"/>
      <c r="N260" s="232"/>
      <c r="O260" s="232"/>
      <c r="P260" s="232"/>
      <c r="Q260" s="232"/>
      <c r="R260" s="232"/>
      <c r="S260" s="232"/>
      <c r="T260" s="233"/>
      <c r="AT260" s="234" t="s">
        <v>176</v>
      </c>
      <c r="AU260" s="234" t="s">
        <v>88</v>
      </c>
      <c r="AV260" s="13" t="s">
        <v>88</v>
      </c>
      <c r="AW260" s="13" t="s">
        <v>36</v>
      </c>
      <c r="AX260" s="13" t="s">
        <v>79</v>
      </c>
      <c r="AY260" s="234" t="s">
        <v>161</v>
      </c>
    </row>
    <row r="261" spans="1:65" s="14" customFormat="1">
      <c r="B261" s="235"/>
      <c r="C261" s="236"/>
      <c r="D261" s="220" t="s">
        <v>176</v>
      </c>
      <c r="E261" s="237" t="s">
        <v>1</v>
      </c>
      <c r="F261" s="238" t="s">
        <v>178</v>
      </c>
      <c r="G261" s="236"/>
      <c r="H261" s="239">
        <v>1.851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AT261" s="245" t="s">
        <v>176</v>
      </c>
      <c r="AU261" s="245" t="s">
        <v>88</v>
      </c>
      <c r="AV261" s="14" t="s">
        <v>168</v>
      </c>
      <c r="AW261" s="14" t="s">
        <v>36</v>
      </c>
      <c r="AX261" s="14" t="s">
        <v>86</v>
      </c>
      <c r="AY261" s="245" t="s">
        <v>161</v>
      </c>
    </row>
    <row r="262" spans="1:65" s="12" customFormat="1" ht="25.9" customHeight="1">
      <c r="B262" s="191"/>
      <c r="C262" s="192"/>
      <c r="D262" s="193" t="s">
        <v>78</v>
      </c>
      <c r="E262" s="194" t="s">
        <v>211</v>
      </c>
      <c r="F262" s="194" t="s">
        <v>429</v>
      </c>
      <c r="G262" s="192"/>
      <c r="H262" s="192"/>
      <c r="I262" s="195"/>
      <c r="J262" s="196">
        <f>BK262</f>
        <v>0</v>
      </c>
      <c r="K262" s="192"/>
      <c r="L262" s="197"/>
      <c r="M262" s="198"/>
      <c r="N262" s="199"/>
      <c r="O262" s="199"/>
      <c r="P262" s="200">
        <f>P263</f>
        <v>0</v>
      </c>
      <c r="Q262" s="199"/>
      <c r="R262" s="200">
        <f>R263</f>
        <v>0</v>
      </c>
      <c r="S262" s="199"/>
      <c r="T262" s="201">
        <f>T263</f>
        <v>0</v>
      </c>
      <c r="AR262" s="202" t="s">
        <v>169</v>
      </c>
      <c r="AT262" s="203" t="s">
        <v>78</v>
      </c>
      <c r="AU262" s="203" t="s">
        <v>79</v>
      </c>
      <c r="AY262" s="202" t="s">
        <v>161</v>
      </c>
      <c r="BK262" s="204">
        <f>BK263</f>
        <v>0</v>
      </c>
    </row>
    <row r="263" spans="1:65" s="12" customFormat="1" ht="22.9" customHeight="1">
      <c r="B263" s="191"/>
      <c r="C263" s="192"/>
      <c r="D263" s="193" t="s">
        <v>78</v>
      </c>
      <c r="E263" s="205" t="s">
        <v>430</v>
      </c>
      <c r="F263" s="205" t="s">
        <v>431</v>
      </c>
      <c r="G263" s="192"/>
      <c r="H263" s="192"/>
      <c r="I263" s="195"/>
      <c r="J263" s="206">
        <f>BK263</f>
        <v>0</v>
      </c>
      <c r="K263" s="192"/>
      <c r="L263" s="197"/>
      <c r="M263" s="198"/>
      <c r="N263" s="199"/>
      <c r="O263" s="199"/>
      <c r="P263" s="200">
        <f>SUM(P264:P266)</f>
        <v>0</v>
      </c>
      <c r="Q263" s="199"/>
      <c r="R263" s="200">
        <f>SUM(R264:R266)</f>
        <v>0</v>
      </c>
      <c r="S263" s="199"/>
      <c r="T263" s="201">
        <f>SUM(T264:T266)</f>
        <v>0</v>
      </c>
      <c r="AR263" s="202" t="s">
        <v>169</v>
      </c>
      <c r="AT263" s="203" t="s">
        <v>78</v>
      </c>
      <c r="AU263" s="203" t="s">
        <v>86</v>
      </c>
      <c r="AY263" s="202" t="s">
        <v>161</v>
      </c>
      <c r="BK263" s="204">
        <f>SUM(BK264:BK266)</f>
        <v>0</v>
      </c>
    </row>
    <row r="264" spans="1:65" s="2" customFormat="1" ht="16.5" customHeight="1">
      <c r="A264" s="33"/>
      <c r="B264" s="34"/>
      <c r="C264" s="207" t="s">
        <v>303</v>
      </c>
      <c r="D264" s="207" t="s">
        <v>163</v>
      </c>
      <c r="E264" s="208" t="s">
        <v>432</v>
      </c>
      <c r="F264" s="209" t="s">
        <v>433</v>
      </c>
      <c r="G264" s="210" t="s">
        <v>166</v>
      </c>
      <c r="H264" s="211">
        <v>45</v>
      </c>
      <c r="I264" s="212"/>
      <c r="J264" s="213">
        <f>ROUND(I264*H264,2)</f>
        <v>0</v>
      </c>
      <c r="K264" s="209" t="s">
        <v>167</v>
      </c>
      <c r="L264" s="38"/>
      <c r="M264" s="214" t="s">
        <v>1</v>
      </c>
      <c r="N264" s="215" t="s">
        <v>44</v>
      </c>
      <c r="O264" s="70"/>
      <c r="P264" s="216">
        <f>O264*H264</f>
        <v>0</v>
      </c>
      <c r="Q264" s="216">
        <v>0</v>
      </c>
      <c r="R264" s="216">
        <f>Q264*H264</f>
        <v>0</v>
      </c>
      <c r="S264" s="216">
        <v>0</v>
      </c>
      <c r="T264" s="217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18" t="s">
        <v>303</v>
      </c>
      <c r="AT264" s="218" t="s">
        <v>163</v>
      </c>
      <c r="AU264" s="218" t="s">
        <v>88</v>
      </c>
      <c r="AY264" s="16" t="s">
        <v>161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16" t="s">
        <v>86</v>
      </c>
      <c r="BK264" s="219">
        <f>ROUND(I264*H264,2)</f>
        <v>0</v>
      </c>
      <c r="BL264" s="16" t="s">
        <v>303</v>
      </c>
      <c r="BM264" s="218" t="s">
        <v>434</v>
      </c>
    </row>
    <row r="265" spans="1:65" s="2" customFormat="1" ht="16.5" customHeight="1">
      <c r="A265" s="33"/>
      <c r="B265" s="34"/>
      <c r="C265" s="246" t="s">
        <v>435</v>
      </c>
      <c r="D265" s="246" t="s">
        <v>211</v>
      </c>
      <c r="E265" s="247" t="s">
        <v>436</v>
      </c>
      <c r="F265" s="248" t="s">
        <v>437</v>
      </c>
      <c r="G265" s="249" t="s">
        <v>166</v>
      </c>
      <c r="H265" s="250">
        <v>45</v>
      </c>
      <c r="I265" s="251"/>
      <c r="J265" s="252">
        <f>ROUND(I265*H265,2)</f>
        <v>0</v>
      </c>
      <c r="K265" s="248" t="s">
        <v>167</v>
      </c>
      <c r="L265" s="253"/>
      <c r="M265" s="254" t="s">
        <v>1</v>
      </c>
      <c r="N265" s="255" t="s">
        <v>44</v>
      </c>
      <c r="O265" s="70"/>
      <c r="P265" s="216">
        <f>O265*H265</f>
        <v>0</v>
      </c>
      <c r="Q265" s="216">
        <v>0</v>
      </c>
      <c r="R265" s="216">
        <f>Q265*H265</f>
        <v>0</v>
      </c>
      <c r="S265" s="216">
        <v>0</v>
      </c>
      <c r="T265" s="217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18" t="s">
        <v>438</v>
      </c>
      <c r="AT265" s="218" t="s">
        <v>211</v>
      </c>
      <c r="AU265" s="218" t="s">
        <v>88</v>
      </c>
      <c r="AY265" s="16" t="s">
        <v>161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16" t="s">
        <v>86</v>
      </c>
      <c r="BK265" s="219">
        <f>ROUND(I265*H265,2)</f>
        <v>0</v>
      </c>
      <c r="BL265" s="16" t="s">
        <v>303</v>
      </c>
      <c r="BM265" s="218" t="s">
        <v>439</v>
      </c>
    </row>
    <row r="266" spans="1:65" s="2" customFormat="1" ht="16.5" customHeight="1">
      <c r="A266" s="33"/>
      <c r="B266" s="34"/>
      <c r="C266" s="246" t="s">
        <v>308</v>
      </c>
      <c r="D266" s="246" t="s">
        <v>211</v>
      </c>
      <c r="E266" s="247" t="s">
        <v>440</v>
      </c>
      <c r="F266" s="248" t="s">
        <v>441</v>
      </c>
      <c r="G266" s="249" t="s">
        <v>222</v>
      </c>
      <c r="H266" s="250">
        <v>60</v>
      </c>
      <c r="I266" s="251"/>
      <c r="J266" s="252">
        <f>ROUND(I266*H266,2)</f>
        <v>0</v>
      </c>
      <c r="K266" s="248" t="s">
        <v>167</v>
      </c>
      <c r="L266" s="253"/>
      <c r="M266" s="256" t="s">
        <v>1</v>
      </c>
      <c r="N266" s="257" t="s">
        <v>44</v>
      </c>
      <c r="O266" s="258"/>
      <c r="P266" s="259">
        <f>O266*H266</f>
        <v>0</v>
      </c>
      <c r="Q266" s="259">
        <v>0</v>
      </c>
      <c r="R266" s="259">
        <f>Q266*H266</f>
        <v>0</v>
      </c>
      <c r="S266" s="259">
        <v>0</v>
      </c>
      <c r="T266" s="260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18" t="s">
        <v>438</v>
      </c>
      <c r="AT266" s="218" t="s">
        <v>211</v>
      </c>
      <c r="AU266" s="218" t="s">
        <v>88</v>
      </c>
      <c r="AY266" s="16" t="s">
        <v>161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6" t="s">
        <v>86</v>
      </c>
      <c r="BK266" s="219">
        <f>ROUND(I266*H266,2)</f>
        <v>0</v>
      </c>
      <c r="BL266" s="16" t="s">
        <v>303</v>
      </c>
      <c r="BM266" s="218" t="s">
        <v>442</v>
      </c>
    </row>
    <row r="267" spans="1:65" s="2" customFormat="1" ht="6.95" customHeight="1">
      <c r="A267" s="33"/>
      <c r="B267" s="53"/>
      <c r="C267" s="54"/>
      <c r="D267" s="54"/>
      <c r="E267" s="54"/>
      <c r="F267" s="54"/>
      <c r="G267" s="54"/>
      <c r="H267" s="54"/>
      <c r="I267" s="157"/>
      <c r="J267" s="54"/>
      <c r="K267" s="54"/>
      <c r="L267" s="38"/>
      <c r="M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</row>
  </sheetData>
  <sheetProtection algorithmName="SHA-512" hashValue="HdPbZ1C+rjAVBEqOfnoaJEwPeHWJypjdXSjt7bDfyic7q3ZzlnUXwXmUHqyscdM2A4lonDtQdj3Lf25oyJX06g==" saltValue="3dr1XBuLMzLmDYuyi1qaMooEurcFyRqKQqI5nn9h/O7xLWrXp05K7R91iDyiIeVUSbnEjqnBEoyETn3PsnwQ9A==" spinCount="100000" sheet="1" objects="1" scenarios="1" formatColumns="0" formatRows="0" autoFilter="0"/>
  <autoFilter ref="C131:K266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4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6" t="s">
        <v>96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88</v>
      </c>
    </row>
    <row r="4" spans="1:46" s="1" customFormat="1" ht="24.95" customHeight="1">
      <c r="B4" s="19"/>
      <c r="D4" s="118" t="s">
        <v>124</v>
      </c>
      <c r="I4" s="114"/>
      <c r="L4" s="19"/>
      <c r="M4" s="119" t="s">
        <v>10</v>
      </c>
      <c r="AT4" s="16" t="s">
        <v>4</v>
      </c>
    </row>
    <row r="5" spans="1:46" s="1" customFormat="1" ht="6.95" customHeight="1">
      <c r="B5" s="19"/>
      <c r="I5" s="114"/>
      <c r="L5" s="19"/>
    </row>
    <row r="6" spans="1:46" s="1" customFormat="1" ht="12" customHeight="1">
      <c r="B6" s="19"/>
      <c r="D6" s="120" t="s">
        <v>16</v>
      </c>
      <c r="I6" s="114"/>
      <c r="L6" s="19"/>
    </row>
    <row r="7" spans="1:46" s="1" customFormat="1" ht="16.5" customHeight="1">
      <c r="B7" s="19"/>
      <c r="E7" s="314" t="str">
        <f>'Rekapitulace zakázky'!K6</f>
        <v>Oprava mostů v úseku Týniště nad Orlicí - Potštejn</v>
      </c>
      <c r="F7" s="315"/>
      <c r="G7" s="315"/>
      <c r="H7" s="315"/>
      <c r="I7" s="114"/>
      <c r="L7" s="19"/>
    </row>
    <row r="8" spans="1:46" s="1" customFormat="1" ht="12" customHeight="1">
      <c r="B8" s="19"/>
      <c r="D8" s="120" t="s">
        <v>125</v>
      </c>
      <c r="I8" s="114"/>
      <c r="L8" s="19"/>
    </row>
    <row r="9" spans="1:46" s="2" customFormat="1" ht="16.5" customHeight="1">
      <c r="A9" s="33"/>
      <c r="B9" s="38"/>
      <c r="C9" s="33"/>
      <c r="D9" s="33"/>
      <c r="E9" s="314" t="s">
        <v>126</v>
      </c>
      <c r="F9" s="316"/>
      <c r="G9" s="316"/>
      <c r="H9" s="316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20" t="s">
        <v>127</v>
      </c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17" t="s">
        <v>443</v>
      </c>
      <c r="F11" s="316"/>
      <c r="G11" s="316"/>
      <c r="H11" s="316"/>
      <c r="I11" s="121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121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20" t="s">
        <v>18</v>
      </c>
      <c r="E13" s="33"/>
      <c r="F13" s="109" t="s">
        <v>1</v>
      </c>
      <c r="G13" s="33"/>
      <c r="H13" s="33"/>
      <c r="I13" s="122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20" t="s">
        <v>20</v>
      </c>
      <c r="E14" s="33"/>
      <c r="F14" s="109" t="s">
        <v>21</v>
      </c>
      <c r="G14" s="33"/>
      <c r="H14" s="33"/>
      <c r="I14" s="122" t="s">
        <v>22</v>
      </c>
      <c r="J14" s="123" t="str">
        <f>'Rekapitulace zakázky'!AN8</f>
        <v>27. 1. 2020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21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20" t="s">
        <v>24</v>
      </c>
      <c r="E16" s="33"/>
      <c r="F16" s="33"/>
      <c r="G16" s="33"/>
      <c r="H16" s="33"/>
      <c r="I16" s="122" t="s">
        <v>25</v>
      </c>
      <c r="J16" s="109" t="str">
        <f>IF('Rekapitulace zakázky'!AN10="","",'Rekapitulace zakázky'!AN10)</f>
        <v>70994234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>Správa železnic, státní organizace</v>
      </c>
      <c r="F17" s="33"/>
      <c r="G17" s="33"/>
      <c r="H17" s="33"/>
      <c r="I17" s="122" t="s">
        <v>28</v>
      </c>
      <c r="J17" s="109" t="str">
        <f>IF('Rekapitulace zakázky'!AN11="","",'Rekapitulace zakázky'!AN11)</f>
        <v>CZ70994234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21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20" t="s">
        <v>30</v>
      </c>
      <c r="E19" s="33"/>
      <c r="F19" s="33"/>
      <c r="G19" s="33"/>
      <c r="H19" s="33"/>
      <c r="I19" s="122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18" t="str">
        <f>'Rekapitulace zakázky'!E14</f>
        <v>Vyplň údaj</v>
      </c>
      <c r="F20" s="319"/>
      <c r="G20" s="319"/>
      <c r="H20" s="319"/>
      <c r="I20" s="122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21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20" t="s">
        <v>32</v>
      </c>
      <c r="E22" s="33"/>
      <c r="F22" s="33"/>
      <c r="G22" s="33"/>
      <c r="H22" s="33"/>
      <c r="I22" s="122" t="s">
        <v>25</v>
      </c>
      <c r="J22" s="109" t="str">
        <f>IF('Rekapitulace zakázky'!AN16="","",'Rekapitulace zakázky'!AN16)</f>
        <v>45274983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>TOP CON SERVIS s.r.o.</v>
      </c>
      <c r="F23" s="33"/>
      <c r="G23" s="33"/>
      <c r="H23" s="33"/>
      <c r="I23" s="122" t="s">
        <v>28</v>
      </c>
      <c r="J23" s="109" t="str">
        <f>IF('Rekapitulace zakázky'!AN17="","",'Rekapitulace zakázky'!AN17)</f>
        <v>CZ45274983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21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20" t="s">
        <v>37</v>
      </c>
      <c r="E25" s="33"/>
      <c r="F25" s="33"/>
      <c r="G25" s="33"/>
      <c r="H25" s="33"/>
      <c r="I25" s="122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22" t="s">
        <v>28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21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20" t="s">
        <v>38</v>
      </c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4"/>
      <c r="B29" s="125"/>
      <c r="C29" s="124"/>
      <c r="D29" s="124"/>
      <c r="E29" s="320" t="s">
        <v>1</v>
      </c>
      <c r="F29" s="320"/>
      <c r="G29" s="320"/>
      <c r="H29" s="320"/>
      <c r="I29" s="126"/>
      <c r="J29" s="124"/>
      <c r="K29" s="124"/>
      <c r="L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21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30" t="s">
        <v>39</v>
      </c>
      <c r="E32" s="33"/>
      <c r="F32" s="33"/>
      <c r="G32" s="33"/>
      <c r="H32" s="33"/>
      <c r="I32" s="121"/>
      <c r="J32" s="131">
        <f>ROUND(J127,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8"/>
      <c r="E33" s="128"/>
      <c r="F33" s="128"/>
      <c r="G33" s="128"/>
      <c r="H33" s="128"/>
      <c r="I33" s="129"/>
      <c r="J33" s="128"/>
      <c r="K33" s="128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32" t="s">
        <v>41</v>
      </c>
      <c r="G34" s="33"/>
      <c r="H34" s="33"/>
      <c r="I34" s="133" t="s">
        <v>40</v>
      </c>
      <c r="J34" s="132" t="s">
        <v>42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34" t="s">
        <v>43</v>
      </c>
      <c r="E35" s="120" t="s">
        <v>44</v>
      </c>
      <c r="F35" s="135">
        <f>ROUND((SUM(BE127:BE185)),  2)</f>
        <v>0</v>
      </c>
      <c r="G35" s="33"/>
      <c r="H35" s="33"/>
      <c r="I35" s="136">
        <v>0.21</v>
      </c>
      <c r="J35" s="135">
        <f>ROUND(((SUM(BE127:BE185))*I35),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20" t="s">
        <v>45</v>
      </c>
      <c r="F36" s="135">
        <f>ROUND((SUM(BF127:BF185)),  2)</f>
        <v>0</v>
      </c>
      <c r="G36" s="33"/>
      <c r="H36" s="33"/>
      <c r="I36" s="136">
        <v>0.15</v>
      </c>
      <c r="J36" s="135">
        <f>ROUND(((SUM(BF127:BF185))*I36),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0" t="s">
        <v>46</v>
      </c>
      <c r="F37" s="135">
        <f>ROUND((SUM(BG127:BG185)),  2)</f>
        <v>0</v>
      </c>
      <c r="G37" s="33"/>
      <c r="H37" s="33"/>
      <c r="I37" s="136">
        <v>0.21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20" t="s">
        <v>47</v>
      </c>
      <c r="F38" s="135">
        <f>ROUND((SUM(BH127:BH185)),  2)</f>
        <v>0</v>
      </c>
      <c r="G38" s="33"/>
      <c r="H38" s="33"/>
      <c r="I38" s="136">
        <v>0.15</v>
      </c>
      <c r="J38" s="135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20" t="s">
        <v>48</v>
      </c>
      <c r="F39" s="135">
        <f>ROUND((SUM(BI127:BI185)),  2)</f>
        <v>0</v>
      </c>
      <c r="G39" s="33"/>
      <c r="H39" s="33"/>
      <c r="I39" s="136">
        <v>0</v>
      </c>
      <c r="J39" s="135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7"/>
      <c r="D41" s="138" t="s">
        <v>49</v>
      </c>
      <c r="E41" s="139"/>
      <c r="F41" s="139"/>
      <c r="G41" s="140" t="s">
        <v>50</v>
      </c>
      <c r="H41" s="141" t="s">
        <v>51</v>
      </c>
      <c r="I41" s="142"/>
      <c r="J41" s="143">
        <f>SUM(J32:J39)</f>
        <v>0</v>
      </c>
      <c r="K41" s="144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121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I43" s="114"/>
      <c r="L43" s="19"/>
    </row>
    <row r="44" spans="1:31" s="1" customFormat="1" ht="14.45" customHeight="1">
      <c r="B44" s="19"/>
      <c r="I44" s="114"/>
      <c r="L44" s="19"/>
    </row>
    <row r="45" spans="1:31" s="1" customFormat="1" ht="14.45" customHeight="1">
      <c r="B45" s="19"/>
      <c r="I45" s="114"/>
      <c r="L45" s="19"/>
    </row>
    <row r="46" spans="1:31" s="1" customFormat="1" ht="14.45" customHeight="1">
      <c r="B46" s="19"/>
      <c r="I46" s="114"/>
      <c r="L46" s="19"/>
    </row>
    <row r="47" spans="1:31" s="1" customFormat="1" ht="14.45" customHeight="1">
      <c r="B47" s="19"/>
      <c r="I47" s="114"/>
      <c r="L47" s="19"/>
    </row>
    <row r="48" spans="1:31" s="1" customFormat="1" ht="14.45" customHeight="1">
      <c r="B48" s="19"/>
      <c r="I48" s="114"/>
      <c r="L48" s="19"/>
    </row>
    <row r="49" spans="1:31" s="1" customFormat="1" ht="14.45" customHeight="1">
      <c r="B49" s="19"/>
      <c r="I49" s="114"/>
      <c r="L49" s="19"/>
    </row>
    <row r="50" spans="1:31" s="2" customFormat="1" ht="14.45" customHeight="1">
      <c r="B50" s="50"/>
      <c r="D50" s="145" t="s">
        <v>52</v>
      </c>
      <c r="E50" s="146"/>
      <c r="F50" s="146"/>
      <c r="G50" s="145" t="s">
        <v>53</v>
      </c>
      <c r="H50" s="146"/>
      <c r="I50" s="147"/>
      <c r="J50" s="146"/>
      <c r="K50" s="146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8" t="s">
        <v>54</v>
      </c>
      <c r="E61" s="149"/>
      <c r="F61" s="150" t="s">
        <v>55</v>
      </c>
      <c r="G61" s="148" t="s">
        <v>54</v>
      </c>
      <c r="H61" s="149"/>
      <c r="I61" s="151"/>
      <c r="J61" s="152" t="s">
        <v>55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45" t="s">
        <v>56</v>
      </c>
      <c r="E65" s="153"/>
      <c r="F65" s="153"/>
      <c r="G65" s="145" t="s">
        <v>57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8" t="s">
        <v>54</v>
      </c>
      <c r="E76" s="149"/>
      <c r="F76" s="150" t="s">
        <v>55</v>
      </c>
      <c r="G76" s="148" t="s">
        <v>54</v>
      </c>
      <c r="H76" s="149"/>
      <c r="I76" s="151"/>
      <c r="J76" s="152" t="s">
        <v>55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129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2" t="str">
        <f>E7</f>
        <v>Oprava mostů v úseku Týniště nad Orlicí - Potštejn</v>
      </c>
      <c r="F85" s="313"/>
      <c r="G85" s="313"/>
      <c r="H85" s="313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125</v>
      </c>
      <c r="D86" s="21"/>
      <c r="E86" s="21"/>
      <c r="F86" s="21"/>
      <c r="G86" s="21"/>
      <c r="H86" s="21"/>
      <c r="I86" s="114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2" t="s">
        <v>126</v>
      </c>
      <c r="F87" s="311"/>
      <c r="G87" s="311"/>
      <c r="H87" s="311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127</v>
      </c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304" t="str">
        <f>E11</f>
        <v>SO 01.2 - Kolej most v km 53,696</v>
      </c>
      <c r="F89" s="311"/>
      <c r="G89" s="311"/>
      <c r="H89" s="311"/>
      <c r="I89" s="121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122" t="s">
        <v>22</v>
      </c>
      <c r="J91" s="65" t="str">
        <f>IF(J14="","",J14)</f>
        <v>27. 1. 2020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121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122" t="s">
        <v>32</v>
      </c>
      <c r="J93" s="31" t="str">
        <f>E23</f>
        <v>TOP CON SERVIS s.r.o.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122" t="s">
        <v>37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61" t="s">
        <v>130</v>
      </c>
      <c r="D96" s="162"/>
      <c r="E96" s="162"/>
      <c r="F96" s="162"/>
      <c r="G96" s="162"/>
      <c r="H96" s="162"/>
      <c r="I96" s="163"/>
      <c r="J96" s="164" t="s">
        <v>131</v>
      </c>
      <c r="K96" s="162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121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65" t="s">
        <v>132</v>
      </c>
      <c r="D98" s="35"/>
      <c r="E98" s="35"/>
      <c r="F98" s="35"/>
      <c r="G98" s="35"/>
      <c r="H98" s="35"/>
      <c r="I98" s="121"/>
      <c r="J98" s="83">
        <f>J127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133</v>
      </c>
    </row>
    <row r="99" spans="1:47" s="9" customFormat="1" ht="24.95" customHeight="1">
      <c r="B99" s="166"/>
      <c r="C99" s="167"/>
      <c r="D99" s="168" t="s">
        <v>444</v>
      </c>
      <c r="E99" s="169"/>
      <c r="F99" s="169"/>
      <c r="G99" s="169"/>
      <c r="H99" s="169"/>
      <c r="I99" s="170"/>
      <c r="J99" s="171">
        <f>J128</f>
        <v>0</v>
      </c>
      <c r="K99" s="167"/>
      <c r="L99" s="172"/>
    </row>
    <row r="100" spans="1:47" s="10" customFormat="1" ht="19.899999999999999" customHeight="1">
      <c r="B100" s="173"/>
      <c r="C100" s="103"/>
      <c r="D100" s="174" t="s">
        <v>445</v>
      </c>
      <c r="E100" s="175"/>
      <c r="F100" s="175"/>
      <c r="G100" s="175"/>
      <c r="H100" s="175"/>
      <c r="I100" s="176"/>
      <c r="J100" s="177">
        <f>J129</f>
        <v>0</v>
      </c>
      <c r="K100" s="103"/>
      <c r="L100" s="178"/>
    </row>
    <row r="101" spans="1:47" s="10" customFormat="1" ht="19.899999999999999" customHeight="1">
      <c r="B101" s="173"/>
      <c r="C101" s="103"/>
      <c r="D101" s="174" t="s">
        <v>139</v>
      </c>
      <c r="E101" s="175"/>
      <c r="F101" s="175"/>
      <c r="G101" s="175"/>
      <c r="H101" s="175"/>
      <c r="I101" s="176"/>
      <c r="J101" s="177">
        <f>J164</f>
        <v>0</v>
      </c>
      <c r="K101" s="103"/>
      <c r="L101" s="178"/>
    </row>
    <row r="102" spans="1:47" s="10" customFormat="1" ht="19.899999999999999" customHeight="1">
      <c r="B102" s="173"/>
      <c r="C102" s="103"/>
      <c r="D102" s="174" t="s">
        <v>446</v>
      </c>
      <c r="E102" s="175"/>
      <c r="F102" s="175"/>
      <c r="G102" s="175"/>
      <c r="H102" s="175"/>
      <c r="I102" s="176"/>
      <c r="J102" s="177">
        <f>J165</f>
        <v>0</v>
      </c>
      <c r="K102" s="103"/>
      <c r="L102" s="178"/>
    </row>
    <row r="103" spans="1:47" s="10" customFormat="1" ht="19.899999999999999" customHeight="1">
      <c r="B103" s="173"/>
      <c r="C103" s="103"/>
      <c r="D103" s="174" t="s">
        <v>447</v>
      </c>
      <c r="E103" s="175"/>
      <c r="F103" s="175"/>
      <c r="G103" s="175"/>
      <c r="H103" s="175"/>
      <c r="I103" s="176"/>
      <c r="J103" s="177">
        <f>J171</f>
        <v>0</v>
      </c>
      <c r="K103" s="103"/>
      <c r="L103" s="178"/>
    </row>
    <row r="104" spans="1:47" s="10" customFormat="1" ht="19.899999999999999" customHeight="1">
      <c r="B104" s="173"/>
      <c r="C104" s="103"/>
      <c r="D104" s="174" t="s">
        <v>448</v>
      </c>
      <c r="E104" s="175"/>
      <c r="F104" s="175"/>
      <c r="G104" s="175"/>
      <c r="H104" s="175"/>
      <c r="I104" s="176"/>
      <c r="J104" s="177">
        <f>J179</f>
        <v>0</v>
      </c>
      <c r="K104" s="103"/>
      <c r="L104" s="178"/>
    </row>
    <row r="105" spans="1:47" s="9" customFormat="1" ht="24.95" customHeight="1">
      <c r="B105" s="166"/>
      <c r="C105" s="167"/>
      <c r="D105" s="168" t="s">
        <v>449</v>
      </c>
      <c r="E105" s="169"/>
      <c r="F105" s="169"/>
      <c r="G105" s="169"/>
      <c r="H105" s="169"/>
      <c r="I105" s="170"/>
      <c r="J105" s="171">
        <f>J181</f>
        <v>0</v>
      </c>
      <c r="K105" s="167"/>
      <c r="L105" s="172"/>
    </row>
    <row r="106" spans="1:47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121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157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47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160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4.95" customHeight="1">
      <c r="A112" s="33"/>
      <c r="B112" s="34"/>
      <c r="C112" s="22" t="s">
        <v>146</v>
      </c>
      <c r="D112" s="35"/>
      <c r="E112" s="35"/>
      <c r="F112" s="35"/>
      <c r="G112" s="35"/>
      <c r="H112" s="35"/>
      <c r="I112" s="121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121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121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6.5" customHeight="1">
      <c r="A115" s="33"/>
      <c r="B115" s="34"/>
      <c r="C115" s="35"/>
      <c r="D115" s="35"/>
      <c r="E115" s="312" t="str">
        <f>E7</f>
        <v>Oprava mostů v úseku Týniště nad Orlicí - Potštejn</v>
      </c>
      <c r="F115" s="313"/>
      <c r="G115" s="313"/>
      <c r="H115" s="313"/>
      <c r="I115" s="121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1" customFormat="1" ht="12" customHeight="1">
      <c r="B116" s="20"/>
      <c r="C116" s="28" t="s">
        <v>125</v>
      </c>
      <c r="D116" s="21"/>
      <c r="E116" s="21"/>
      <c r="F116" s="21"/>
      <c r="G116" s="21"/>
      <c r="H116" s="21"/>
      <c r="I116" s="114"/>
      <c r="J116" s="21"/>
      <c r="K116" s="21"/>
      <c r="L116" s="19"/>
    </row>
    <row r="117" spans="1:63" s="2" customFormat="1" ht="16.5" customHeight="1">
      <c r="A117" s="33"/>
      <c r="B117" s="34"/>
      <c r="C117" s="35"/>
      <c r="D117" s="35"/>
      <c r="E117" s="312" t="s">
        <v>126</v>
      </c>
      <c r="F117" s="311"/>
      <c r="G117" s="311"/>
      <c r="H117" s="311"/>
      <c r="I117" s="121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127</v>
      </c>
      <c r="D118" s="35"/>
      <c r="E118" s="35"/>
      <c r="F118" s="35"/>
      <c r="G118" s="35"/>
      <c r="H118" s="35"/>
      <c r="I118" s="121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5"/>
      <c r="D119" s="35"/>
      <c r="E119" s="304" t="str">
        <f>E11</f>
        <v>SO 01.2 - Kolej most v km 53,696</v>
      </c>
      <c r="F119" s="311"/>
      <c r="G119" s="311"/>
      <c r="H119" s="311"/>
      <c r="I119" s="121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121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5"/>
      <c r="E121" s="35"/>
      <c r="F121" s="26" t="str">
        <f>F14</f>
        <v xml:space="preserve"> </v>
      </c>
      <c r="G121" s="35"/>
      <c r="H121" s="35"/>
      <c r="I121" s="122" t="s">
        <v>22</v>
      </c>
      <c r="J121" s="65" t="str">
        <f>IF(J14="","",J14)</f>
        <v>27. 1. 2020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121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25.7" customHeight="1">
      <c r="A123" s="33"/>
      <c r="B123" s="34"/>
      <c r="C123" s="28" t="s">
        <v>24</v>
      </c>
      <c r="D123" s="35"/>
      <c r="E123" s="35"/>
      <c r="F123" s="26" t="str">
        <f>E17</f>
        <v>Správa železnic, státní organizace</v>
      </c>
      <c r="G123" s="35"/>
      <c r="H123" s="35"/>
      <c r="I123" s="122" t="s">
        <v>32</v>
      </c>
      <c r="J123" s="31" t="str">
        <f>E23</f>
        <v>TOP CON SERVIS s.r.o.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30</v>
      </c>
      <c r="D124" s="35"/>
      <c r="E124" s="35"/>
      <c r="F124" s="26" t="str">
        <f>IF(E20="","",E20)</f>
        <v>Vyplň údaj</v>
      </c>
      <c r="G124" s="35"/>
      <c r="H124" s="35"/>
      <c r="I124" s="122" t="s">
        <v>37</v>
      </c>
      <c r="J124" s="31" t="str">
        <f>E26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5"/>
      <c r="D125" s="35"/>
      <c r="E125" s="35"/>
      <c r="F125" s="35"/>
      <c r="G125" s="35"/>
      <c r="H125" s="35"/>
      <c r="I125" s="121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79"/>
      <c r="B126" s="180"/>
      <c r="C126" s="181" t="s">
        <v>147</v>
      </c>
      <c r="D126" s="182" t="s">
        <v>64</v>
      </c>
      <c r="E126" s="182" t="s">
        <v>60</v>
      </c>
      <c r="F126" s="182" t="s">
        <v>61</v>
      </c>
      <c r="G126" s="182" t="s">
        <v>148</v>
      </c>
      <c r="H126" s="182" t="s">
        <v>149</v>
      </c>
      <c r="I126" s="183" t="s">
        <v>150</v>
      </c>
      <c r="J126" s="182" t="s">
        <v>131</v>
      </c>
      <c r="K126" s="184" t="s">
        <v>151</v>
      </c>
      <c r="L126" s="185"/>
      <c r="M126" s="74" t="s">
        <v>1</v>
      </c>
      <c r="N126" s="75" t="s">
        <v>43</v>
      </c>
      <c r="O126" s="75" t="s">
        <v>152</v>
      </c>
      <c r="P126" s="75" t="s">
        <v>153</v>
      </c>
      <c r="Q126" s="75" t="s">
        <v>154</v>
      </c>
      <c r="R126" s="75" t="s">
        <v>155</v>
      </c>
      <c r="S126" s="75" t="s">
        <v>156</v>
      </c>
      <c r="T126" s="76" t="s">
        <v>157</v>
      </c>
      <c r="U126" s="179"/>
      <c r="V126" s="179"/>
      <c r="W126" s="179"/>
      <c r="X126" s="179"/>
      <c r="Y126" s="179"/>
      <c r="Z126" s="179"/>
      <c r="AA126" s="179"/>
      <c r="AB126" s="179"/>
      <c r="AC126" s="179"/>
      <c r="AD126" s="179"/>
      <c r="AE126" s="179"/>
    </row>
    <row r="127" spans="1:63" s="2" customFormat="1" ht="22.9" customHeight="1">
      <c r="A127" s="33"/>
      <c r="B127" s="34"/>
      <c r="C127" s="81" t="s">
        <v>158</v>
      </c>
      <c r="D127" s="35"/>
      <c r="E127" s="35"/>
      <c r="F127" s="35"/>
      <c r="G127" s="35"/>
      <c r="H127" s="35"/>
      <c r="I127" s="121"/>
      <c r="J127" s="186">
        <f>BK127</f>
        <v>0</v>
      </c>
      <c r="K127" s="35"/>
      <c r="L127" s="38"/>
      <c r="M127" s="77"/>
      <c r="N127" s="187"/>
      <c r="O127" s="78"/>
      <c r="P127" s="188">
        <f>P128+P181</f>
        <v>0</v>
      </c>
      <c r="Q127" s="78"/>
      <c r="R127" s="188">
        <f>R128+R181</f>
        <v>0</v>
      </c>
      <c r="S127" s="78"/>
      <c r="T127" s="189">
        <f>T128+T181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78</v>
      </c>
      <c r="AU127" s="16" t="s">
        <v>133</v>
      </c>
      <c r="BK127" s="190">
        <f>BK128+BK181</f>
        <v>0</v>
      </c>
    </row>
    <row r="128" spans="1:63" s="12" customFormat="1" ht="25.9" customHeight="1">
      <c r="B128" s="191"/>
      <c r="C128" s="192"/>
      <c r="D128" s="193" t="s">
        <v>78</v>
      </c>
      <c r="E128" s="194" t="s">
        <v>159</v>
      </c>
      <c r="F128" s="194" t="s">
        <v>450</v>
      </c>
      <c r="G128" s="192"/>
      <c r="H128" s="192"/>
      <c r="I128" s="195"/>
      <c r="J128" s="196">
        <f>BK128</f>
        <v>0</v>
      </c>
      <c r="K128" s="192"/>
      <c r="L128" s="197"/>
      <c r="M128" s="198"/>
      <c r="N128" s="199"/>
      <c r="O128" s="199"/>
      <c r="P128" s="200">
        <f>P129+P164+P165+P171+P179</f>
        <v>0</v>
      </c>
      <c r="Q128" s="199"/>
      <c r="R128" s="200">
        <f>R129+R164+R165+R171+R179</f>
        <v>0</v>
      </c>
      <c r="S128" s="199"/>
      <c r="T128" s="201">
        <f>T129+T164+T165+T171+T179</f>
        <v>0</v>
      </c>
      <c r="AR128" s="202" t="s">
        <v>86</v>
      </c>
      <c r="AT128" s="203" t="s">
        <v>78</v>
      </c>
      <c r="AU128" s="203" t="s">
        <v>79</v>
      </c>
      <c r="AY128" s="202" t="s">
        <v>161</v>
      </c>
      <c r="BK128" s="204">
        <f>BK129+BK164+BK165+BK171+BK179</f>
        <v>0</v>
      </c>
    </row>
    <row r="129" spans="1:65" s="12" customFormat="1" ht="22.9" customHeight="1">
      <c r="B129" s="191"/>
      <c r="C129" s="192"/>
      <c r="D129" s="193" t="s">
        <v>78</v>
      </c>
      <c r="E129" s="205" t="s">
        <v>186</v>
      </c>
      <c r="F129" s="205" t="s">
        <v>451</v>
      </c>
      <c r="G129" s="192"/>
      <c r="H129" s="192"/>
      <c r="I129" s="195"/>
      <c r="J129" s="206">
        <f>BK129</f>
        <v>0</v>
      </c>
      <c r="K129" s="192"/>
      <c r="L129" s="197"/>
      <c r="M129" s="198"/>
      <c r="N129" s="199"/>
      <c r="O129" s="199"/>
      <c r="P129" s="200">
        <f>SUM(P130:P163)</f>
        <v>0</v>
      </c>
      <c r="Q129" s="199"/>
      <c r="R129" s="200">
        <f>SUM(R130:R163)</f>
        <v>0</v>
      </c>
      <c r="S129" s="199"/>
      <c r="T129" s="201">
        <f>SUM(T130:T163)</f>
        <v>0</v>
      </c>
      <c r="AR129" s="202" t="s">
        <v>86</v>
      </c>
      <c r="AT129" s="203" t="s">
        <v>78</v>
      </c>
      <c r="AU129" s="203" t="s">
        <v>86</v>
      </c>
      <c r="AY129" s="202" t="s">
        <v>161</v>
      </c>
      <c r="BK129" s="204">
        <f>SUM(BK130:BK163)</f>
        <v>0</v>
      </c>
    </row>
    <row r="130" spans="1:65" s="2" customFormat="1" ht="16.5" customHeight="1">
      <c r="A130" s="33"/>
      <c r="B130" s="34"/>
      <c r="C130" s="207" t="s">
        <v>86</v>
      </c>
      <c r="D130" s="207" t="s">
        <v>163</v>
      </c>
      <c r="E130" s="208" t="s">
        <v>452</v>
      </c>
      <c r="F130" s="209" t="s">
        <v>453</v>
      </c>
      <c r="G130" s="210" t="s">
        <v>222</v>
      </c>
      <c r="H130" s="211">
        <v>4</v>
      </c>
      <c r="I130" s="212"/>
      <c r="J130" s="213">
        <f t="shared" ref="J130:J136" si="0">ROUND(I130*H130,2)</f>
        <v>0</v>
      </c>
      <c r="K130" s="209" t="s">
        <v>167</v>
      </c>
      <c r="L130" s="38"/>
      <c r="M130" s="214" t="s">
        <v>1</v>
      </c>
      <c r="N130" s="215" t="s">
        <v>44</v>
      </c>
      <c r="O130" s="70"/>
      <c r="P130" s="216">
        <f t="shared" ref="P130:P136" si="1">O130*H130</f>
        <v>0</v>
      </c>
      <c r="Q130" s="216">
        <v>0</v>
      </c>
      <c r="R130" s="216">
        <f t="shared" ref="R130:R136" si="2">Q130*H130</f>
        <v>0</v>
      </c>
      <c r="S130" s="216">
        <v>0</v>
      </c>
      <c r="T130" s="217">
        <f t="shared" ref="T130:T136" si="3"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8" t="s">
        <v>168</v>
      </c>
      <c r="AT130" s="218" t="s">
        <v>163</v>
      </c>
      <c r="AU130" s="218" t="s">
        <v>88</v>
      </c>
      <c r="AY130" s="16" t="s">
        <v>161</v>
      </c>
      <c r="BE130" s="219">
        <f t="shared" ref="BE130:BE136" si="4">IF(N130="základní",J130,0)</f>
        <v>0</v>
      </c>
      <c r="BF130" s="219">
        <f t="shared" ref="BF130:BF136" si="5">IF(N130="snížená",J130,0)</f>
        <v>0</v>
      </c>
      <c r="BG130" s="219">
        <f t="shared" ref="BG130:BG136" si="6">IF(N130="zákl. přenesená",J130,0)</f>
        <v>0</v>
      </c>
      <c r="BH130" s="219">
        <f t="shared" ref="BH130:BH136" si="7">IF(N130="sníž. přenesená",J130,0)</f>
        <v>0</v>
      </c>
      <c r="BI130" s="219">
        <f t="shared" ref="BI130:BI136" si="8">IF(N130="nulová",J130,0)</f>
        <v>0</v>
      </c>
      <c r="BJ130" s="16" t="s">
        <v>86</v>
      </c>
      <c r="BK130" s="219">
        <f t="shared" ref="BK130:BK136" si="9">ROUND(I130*H130,2)</f>
        <v>0</v>
      </c>
      <c r="BL130" s="16" t="s">
        <v>168</v>
      </c>
      <c r="BM130" s="218" t="s">
        <v>88</v>
      </c>
    </row>
    <row r="131" spans="1:65" s="2" customFormat="1" ht="16.5" customHeight="1">
      <c r="A131" s="33"/>
      <c r="B131" s="34"/>
      <c r="C131" s="207" t="s">
        <v>88</v>
      </c>
      <c r="D131" s="207" t="s">
        <v>163</v>
      </c>
      <c r="E131" s="208" t="s">
        <v>454</v>
      </c>
      <c r="F131" s="209" t="s">
        <v>455</v>
      </c>
      <c r="G131" s="210" t="s">
        <v>166</v>
      </c>
      <c r="H131" s="211">
        <v>17</v>
      </c>
      <c r="I131" s="212"/>
      <c r="J131" s="213">
        <f t="shared" si="0"/>
        <v>0</v>
      </c>
      <c r="K131" s="209" t="s">
        <v>167</v>
      </c>
      <c r="L131" s="38"/>
      <c r="M131" s="214" t="s">
        <v>1</v>
      </c>
      <c r="N131" s="215" t="s">
        <v>44</v>
      </c>
      <c r="O131" s="70"/>
      <c r="P131" s="216">
        <f t="shared" si="1"/>
        <v>0</v>
      </c>
      <c r="Q131" s="216">
        <v>0</v>
      </c>
      <c r="R131" s="216">
        <f t="shared" si="2"/>
        <v>0</v>
      </c>
      <c r="S131" s="216">
        <v>0</v>
      </c>
      <c r="T131" s="217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8" t="s">
        <v>168</v>
      </c>
      <c r="AT131" s="218" t="s">
        <v>163</v>
      </c>
      <c r="AU131" s="218" t="s">
        <v>88</v>
      </c>
      <c r="AY131" s="16" t="s">
        <v>161</v>
      </c>
      <c r="BE131" s="219">
        <f t="shared" si="4"/>
        <v>0</v>
      </c>
      <c r="BF131" s="219">
        <f t="shared" si="5"/>
        <v>0</v>
      </c>
      <c r="BG131" s="219">
        <f t="shared" si="6"/>
        <v>0</v>
      </c>
      <c r="BH131" s="219">
        <f t="shared" si="7"/>
        <v>0</v>
      </c>
      <c r="BI131" s="219">
        <f t="shared" si="8"/>
        <v>0</v>
      </c>
      <c r="BJ131" s="16" t="s">
        <v>86</v>
      </c>
      <c r="BK131" s="219">
        <f t="shared" si="9"/>
        <v>0</v>
      </c>
      <c r="BL131" s="16" t="s">
        <v>168</v>
      </c>
      <c r="BM131" s="218" t="s">
        <v>168</v>
      </c>
    </row>
    <row r="132" spans="1:65" s="2" customFormat="1" ht="21.75" customHeight="1">
      <c r="A132" s="33"/>
      <c r="B132" s="34"/>
      <c r="C132" s="207" t="s">
        <v>169</v>
      </c>
      <c r="D132" s="207" t="s">
        <v>163</v>
      </c>
      <c r="E132" s="208" t="s">
        <v>456</v>
      </c>
      <c r="F132" s="209" t="s">
        <v>457</v>
      </c>
      <c r="G132" s="210" t="s">
        <v>166</v>
      </c>
      <c r="H132" s="211">
        <v>17</v>
      </c>
      <c r="I132" s="212"/>
      <c r="J132" s="213">
        <f t="shared" si="0"/>
        <v>0</v>
      </c>
      <c r="K132" s="209" t="s">
        <v>167</v>
      </c>
      <c r="L132" s="38"/>
      <c r="M132" s="214" t="s">
        <v>1</v>
      </c>
      <c r="N132" s="215" t="s">
        <v>44</v>
      </c>
      <c r="O132" s="70"/>
      <c r="P132" s="216">
        <f t="shared" si="1"/>
        <v>0</v>
      </c>
      <c r="Q132" s="216">
        <v>0</v>
      </c>
      <c r="R132" s="216">
        <f t="shared" si="2"/>
        <v>0</v>
      </c>
      <c r="S132" s="216">
        <v>0</v>
      </c>
      <c r="T132" s="217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8" t="s">
        <v>168</v>
      </c>
      <c r="AT132" s="218" t="s">
        <v>163</v>
      </c>
      <c r="AU132" s="218" t="s">
        <v>88</v>
      </c>
      <c r="AY132" s="16" t="s">
        <v>161</v>
      </c>
      <c r="BE132" s="219">
        <f t="shared" si="4"/>
        <v>0</v>
      </c>
      <c r="BF132" s="219">
        <f t="shared" si="5"/>
        <v>0</v>
      </c>
      <c r="BG132" s="219">
        <f t="shared" si="6"/>
        <v>0</v>
      </c>
      <c r="BH132" s="219">
        <f t="shared" si="7"/>
        <v>0</v>
      </c>
      <c r="BI132" s="219">
        <f t="shared" si="8"/>
        <v>0</v>
      </c>
      <c r="BJ132" s="16" t="s">
        <v>86</v>
      </c>
      <c r="BK132" s="219">
        <f t="shared" si="9"/>
        <v>0</v>
      </c>
      <c r="BL132" s="16" t="s">
        <v>168</v>
      </c>
      <c r="BM132" s="218" t="s">
        <v>181</v>
      </c>
    </row>
    <row r="133" spans="1:65" s="2" customFormat="1" ht="16.5" customHeight="1">
      <c r="A133" s="33"/>
      <c r="B133" s="34"/>
      <c r="C133" s="207" t="s">
        <v>168</v>
      </c>
      <c r="D133" s="207" t="s">
        <v>163</v>
      </c>
      <c r="E133" s="208" t="s">
        <v>458</v>
      </c>
      <c r="F133" s="209" t="s">
        <v>459</v>
      </c>
      <c r="G133" s="210" t="s">
        <v>166</v>
      </c>
      <c r="H133" s="211">
        <v>8</v>
      </c>
      <c r="I133" s="212"/>
      <c r="J133" s="213">
        <f t="shared" si="0"/>
        <v>0</v>
      </c>
      <c r="K133" s="209" t="s">
        <v>167</v>
      </c>
      <c r="L133" s="38"/>
      <c r="M133" s="214" t="s">
        <v>1</v>
      </c>
      <c r="N133" s="215" t="s">
        <v>44</v>
      </c>
      <c r="O133" s="70"/>
      <c r="P133" s="216">
        <f t="shared" si="1"/>
        <v>0</v>
      </c>
      <c r="Q133" s="216">
        <v>0</v>
      </c>
      <c r="R133" s="216">
        <f t="shared" si="2"/>
        <v>0</v>
      </c>
      <c r="S133" s="216">
        <v>0</v>
      </c>
      <c r="T133" s="217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8" t="s">
        <v>168</v>
      </c>
      <c r="AT133" s="218" t="s">
        <v>163</v>
      </c>
      <c r="AU133" s="218" t="s">
        <v>88</v>
      </c>
      <c r="AY133" s="16" t="s">
        <v>161</v>
      </c>
      <c r="BE133" s="219">
        <f t="shared" si="4"/>
        <v>0</v>
      </c>
      <c r="BF133" s="219">
        <f t="shared" si="5"/>
        <v>0</v>
      </c>
      <c r="BG133" s="219">
        <f t="shared" si="6"/>
        <v>0</v>
      </c>
      <c r="BH133" s="219">
        <f t="shared" si="7"/>
        <v>0</v>
      </c>
      <c r="BI133" s="219">
        <f t="shared" si="8"/>
        <v>0</v>
      </c>
      <c r="BJ133" s="16" t="s">
        <v>86</v>
      </c>
      <c r="BK133" s="219">
        <f t="shared" si="9"/>
        <v>0</v>
      </c>
      <c r="BL133" s="16" t="s">
        <v>168</v>
      </c>
      <c r="BM133" s="218" t="s">
        <v>185</v>
      </c>
    </row>
    <row r="134" spans="1:65" s="2" customFormat="1" ht="21.75" customHeight="1">
      <c r="A134" s="33"/>
      <c r="B134" s="34"/>
      <c r="C134" s="207" t="s">
        <v>186</v>
      </c>
      <c r="D134" s="207" t="s">
        <v>163</v>
      </c>
      <c r="E134" s="208" t="s">
        <v>460</v>
      </c>
      <c r="F134" s="209" t="s">
        <v>461</v>
      </c>
      <c r="G134" s="210" t="s">
        <v>166</v>
      </c>
      <c r="H134" s="211">
        <v>8</v>
      </c>
      <c r="I134" s="212"/>
      <c r="J134" s="213">
        <f t="shared" si="0"/>
        <v>0</v>
      </c>
      <c r="K134" s="209" t="s">
        <v>167</v>
      </c>
      <c r="L134" s="38"/>
      <c r="M134" s="214" t="s">
        <v>1</v>
      </c>
      <c r="N134" s="215" t="s">
        <v>44</v>
      </c>
      <c r="O134" s="70"/>
      <c r="P134" s="216">
        <f t="shared" si="1"/>
        <v>0</v>
      </c>
      <c r="Q134" s="216">
        <v>0</v>
      </c>
      <c r="R134" s="216">
        <f t="shared" si="2"/>
        <v>0</v>
      </c>
      <c r="S134" s="216">
        <v>0</v>
      </c>
      <c r="T134" s="217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8" t="s">
        <v>168</v>
      </c>
      <c r="AT134" s="218" t="s">
        <v>163</v>
      </c>
      <c r="AU134" s="218" t="s">
        <v>88</v>
      </c>
      <c r="AY134" s="16" t="s">
        <v>161</v>
      </c>
      <c r="BE134" s="219">
        <f t="shared" si="4"/>
        <v>0</v>
      </c>
      <c r="BF134" s="219">
        <f t="shared" si="5"/>
        <v>0</v>
      </c>
      <c r="BG134" s="219">
        <f t="shared" si="6"/>
        <v>0</v>
      </c>
      <c r="BH134" s="219">
        <f t="shared" si="7"/>
        <v>0</v>
      </c>
      <c r="BI134" s="219">
        <f t="shared" si="8"/>
        <v>0</v>
      </c>
      <c r="BJ134" s="16" t="s">
        <v>86</v>
      </c>
      <c r="BK134" s="219">
        <f t="shared" si="9"/>
        <v>0</v>
      </c>
      <c r="BL134" s="16" t="s">
        <v>168</v>
      </c>
      <c r="BM134" s="218" t="s">
        <v>189</v>
      </c>
    </row>
    <row r="135" spans="1:65" s="2" customFormat="1" ht="21.75" customHeight="1">
      <c r="A135" s="33"/>
      <c r="B135" s="34"/>
      <c r="C135" s="207" t="s">
        <v>181</v>
      </c>
      <c r="D135" s="207" t="s">
        <v>163</v>
      </c>
      <c r="E135" s="208" t="s">
        <v>462</v>
      </c>
      <c r="F135" s="209" t="s">
        <v>463</v>
      </c>
      <c r="G135" s="210" t="s">
        <v>222</v>
      </c>
      <c r="H135" s="211">
        <v>15</v>
      </c>
      <c r="I135" s="212"/>
      <c r="J135" s="213">
        <f t="shared" si="0"/>
        <v>0</v>
      </c>
      <c r="K135" s="209" t="s">
        <v>167</v>
      </c>
      <c r="L135" s="38"/>
      <c r="M135" s="214" t="s">
        <v>1</v>
      </c>
      <c r="N135" s="215" t="s">
        <v>44</v>
      </c>
      <c r="O135" s="70"/>
      <c r="P135" s="216">
        <f t="shared" si="1"/>
        <v>0</v>
      </c>
      <c r="Q135" s="216">
        <v>0</v>
      </c>
      <c r="R135" s="216">
        <f t="shared" si="2"/>
        <v>0</v>
      </c>
      <c r="S135" s="216">
        <v>0</v>
      </c>
      <c r="T135" s="217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8" t="s">
        <v>168</v>
      </c>
      <c r="AT135" s="218" t="s">
        <v>163</v>
      </c>
      <c r="AU135" s="218" t="s">
        <v>88</v>
      </c>
      <c r="AY135" s="16" t="s">
        <v>161</v>
      </c>
      <c r="BE135" s="219">
        <f t="shared" si="4"/>
        <v>0</v>
      </c>
      <c r="BF135" s="219">
        <f t="shared" si="5"/>
        <v>0</v>
      </c>
      <c r="BG135" s="219">
        <f t="shared" si="6"/>
        <v>0</v>
      </c>
      <c r="BH135" s="219">
        <f t="shared" si="7"/>
        <v>0</v>
      </c>
      <c r="BI135" s="219">
        <f t="shared" si="8"/>
        <v>0</v>
      </c>
      <c r="BJ135" s="16" t="s">
        <v>86</v>
      </c>
      <c r="BK135" s="219">
        <f t="shared" si="9"/>
        <v>0</v>
      </c>
      <c r="BL135" s="16" t="s">
        <v>168</v>
      </c>
      <c r="BM135" s="218" t="s">
        <v>193</v>
      </c>
    </row>
    <row r="136" spans="1:65" s="2" customFormat="1" ht="16.5" customHeight="1">
      <c r="A136" s="33"/>
      <c r="B136" s="34"/>
      <c r="C136" s="207" t="s">
        <v>196</v>
      </c>
      <c r="D136" s="207" t="s">
        <v>163</v>
      </c>
      <c r="E136" s="208" t="s">
        <v>464</v>
      </c>
      <c r="F136" s="209" t="s">
        <v>465</v>
      </c>
      <c r="G136" s="210" t="s">
        <v>275</v>
      </c>
      <c r="H136" s="211">
        <v>30</v>
      </c>
      <c r="I136" s="212"/>
      <c r="J136" s="213">
        <f t="shared" si="0"/>
        <v>0</v>
      </c>
      <c r="K136" s="209" t="s">
        <v>167</v>
      </c>
      <c r="L136" s="38"/>
      <c r="M136" s="214" t="s">
        <v>1</v>
      </c>
      <c r="N136" s="215" t="s">
        <v>44</v>
      </c>
      <c r="O136" s="70"/>
      <c r="P136" s="216">
        <f t="shared" si="1"/>
        <v>0</v>
      </c>
      <c r="Q136" s="216">
        <v>0</v>
      </c>
      <c r="R136" s="216">
        <f t="shared" si="2"/>
        <v>0</v>
      </c>
      <c r="S136" s="216">
        <v>0</v>
      </c>
      <c r="T136" s="217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8" t="s">
        <v>168</v>
      </c>
      <c r="AT136" s="218" t="s">
        <v>163</v>
      </c>
      <c r="AU136" s="218" t="s">
        <v>88</v>
      </c>
      <c r="AY136" s="16" t="s">
        <v>161</v>
      </c>
      <c r="BE136" s="219">
        <f t="shared" si="4"/>
        <v>0</v>
      </c>
      <c r="BF136" s="219">
        <f t="shared" si="5"/>
        <v>0</v>
      </c>
      <c r="BG136" s="219">
        <f t="shared" si="6"/>
        <v>0</v>
      </c>
      <c r="BH136" s="219">
        <f t="shared" si="7"/>
        <v>0</v>
      </c>
      <c r="BI136" s="219">
        <f t="shared" si="8"/>
        <v>0</v>
      </c>
      <c r="BJ136" s="16" t="s">
        <v>86</v>
      </c>
      <c r="BK136" s="219">
        <f t="shared" si="9"/>
        <v>0</v>
      </c>
      <c r="BL136" s="16" t="s">
        <v>168</v>
      </c>
      <c r="BM136" s="218" t="s">
        <v>200</v>
      </c>
    </row>
    <row r="137" spans="1:65" s="2" customFormat="1" ht="19.5">
      <c r="A137" s="33"/>
      <c r="B137" s="34"/>
      <c r="C137" s="35"/>
      <c r="D137" s="220" t="s">
        <v>174</v>
      </c>
      <c r="E137" s="35"/>
      <c r="F137" s="221" t="s">
        <v>466</v>
      </c>
      <c r="G137" s="35"/>
      <c r="H137" s="35"/>
      <c r="I137" s="121"/>
      <c r="J137" s="35"/>
      <c r="K137" s="35"/>
      <c r="L137" s="38"/>
      <c r="M137" s="222"/>
      <c r="N137" s="223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174</v>
      </c>
      <c r="AU137" s="16" t="s">
        <v>88</v>
      </c>
    </row>
    <row r="138" spans="1:65" s="13" customFormat="1">
      <c r="B138" s="224"/>
      <c r="C138" s="225"/>
      <c r="D138" s="220" t="s">
        <v>176</v>
      </c>
      <c r="E138" s="226" t="s">
        <v>1</v>
      </c>
      <c r="F138" s="227" t="s">
        <v>467</v>
      </c>
      <c r="G138" s="225"/>
      <c r="H138" s="228">
        <v>30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AT138" s="234" t="s">
        <v>176</v>
      </c>
      <c r="AU138" s="234" t="s">
        <v>88</v>
      </c>
      <c r="AV138" s="13" t="s">
        <v>88</v>
      </c>
      <c r="AW138" s="13" t="s">
        <v>36</v>
      </c>
      <c r="AX138" s="13" t="s">
        <v>79</v>
      </c>
      <c r="AY138" s="234" t="s">
        <v>161</v>
      </c>
    </row>
    <row r="139" spans="1:65" s="14" customFormat="1">
      <c r="B139" s="235"/>
      <c r="C139" s="236"/>
      <c r="D139" s="220" t="s">
        <v>176</v>
      </c>
      <c r="E139" s="237" t="s">
        <v>1</v>
      </c>
      <c r="F139" s="238" t="s">
        <v>178</v>
      </c>
      <c r="G139" s="236"/>
      <c r="H139" s="239">
        <v>30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AT139" s="245" t="s">
        <v>176</v>
      </c>
      <c r="AU139" s="245" t="s">
        <v>88</v>
      </c>
      <c r="AV139" s="14" t="s">
        <v>168</v>
      </c>
      <c r="AW139" s="14" t="s">
        <v>36</v>
      </c>
      <c r="AX139" s="14" t="s">
        <v>86</v>
      </c>
      <c r="AY139" s="245" t="s">
        <v>161</v>
      </c>
    </row>
    <row r="140" spans="1:65" s="2" customFormat="1" ht="21.75" customHeight="1">
      <c r="A140" s="33"/>
      <c r="B140" s="34"/>
      <c r="C140" s="207" t="s">
        <v>185</v>
      </c>
      <c r="D140" s="207" t="s">
        <v>163</v>
      </c>
      <c r="E140" s="208" t="s">
        <v>468</v>
      </c>
      <c r="F140" s="209" t="s">
        <v>469</v>
      </c>
      <c r="G140" s="210" t="s">
        <v>222</v>
      </c>
      <c r="H140" s="211">
        <v>15</v>
      </c>
      <c r="I140" s="212"/>
      <c r="J140" s="213">
        <f>ROUND(I140*H140,2)</f>
        <v>0</v>
      </c>
      <c r="K140" s="209" t="s">
        <v>167</v>
      </c>
      <c r="L140" s="38"/>
      <c r="M140" s="214" t="s">
        <v>1</v>
      </c>
      <c r="N140" s="215" t="s">
        <v>44</v>
      </c>
      <c r="O140" s="70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8" t="s">
        <v>168</v>
      </c>
      <c r="AT140" s="218" t="s">
        <v>163</v>
      </c>
      <c r="AU140" s="218" t="s">
        <v>88</v>
      </c>
      <c r="AY140" s="16" t="s">
        <v>161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6" t="s">
        <v>86</v>
      </c>
      <c r="BK140" s="219">
        <f>ROUND(I140*H140,2)</f>
        <v>0</v>
      </c>
      <c r="BL140" s="16" t="s">
        <v>168</v>
      </c>
      <c r="BM140" s="218" t="s">
        <v>203</v>
      </c>
    </row>
    <row r="141" spans="1:65" s="2" customFormat="1" ht="21.75" customHeight="1">
      <c r="A141" s="33"/>
      <c r="B141" s="34"/>
      <c r="C141" s="207" t="s">
        <v>205</v>
      </c>
      <c r="D141" s="207" t="s">
        <v>163</v>
      </c>
      <c r="E141" s="208" t="s">
        <v>470</v>
      </c>
      <c r="F141" s="209" t="s">
        <v>471</v>
      </c>
      <c r="G141" s="210" t="s">
        <v>222</v>
      </c>
      <c r="H141" s="211">
        <v>15</v>
      </c>
      <c r="I141" s="212"/>
      <c r="J141" s="213">
        <f>ROUND(I141*H141,2)</f>
        <v>0</v>
      </c>
      <c r="K141" s="209" t="s">
        <v>167</v>
      </c>
      <c r="L141" s="38"/>
      <c r="M141" s="214" t="s">
        <v>1</v>
      </c>
      <c r="N141" s="215" t="s">
        <v>44</v>
      </c>
      <c r="O141" s="70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8" t="s">
        <v>168</v>
      </c>
      <c r="AT141" s="218" t="s">
        <v>163</v>
      </c>
      <c r="AU141" s="218" t="s">
        <v>88</v>
      </c>
      <c r="AY141" s="16" t="s">
        <v>161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6" t="s">
        <v>86</v>
      </c>
      <c r="BK141" s="219">
        <f>ROUND(I141*H141,2)</f>
        <v>0</v>
      </c>
      <c r="BL141" s="16" t="s">
        <v>168</v>
      </c>
      <c r="BM141" s="218" t="s">
        <v>209</v>
      </c>
    </row>
    <row r="142" spans="1:65" s="2" customFormat="1" ht="21.75" customHeight="1">
      <c r="A142" s="33"/>
      <c r="B142" s="34"/>
      <c r="C142" s="246" t="s">
        <v>189</v>
      </c>
      <c r="D142" s="246" t="s">
        <v>211</v>
      </c>
      <c r="E142" s="247" t="s">
        <v>472</v>
      </c>
      <c r="F142" s="248" t="s">
        <v>473</v>
      </c>
      <c r="G142" s="249" t="s">
        <v>173</v>
      </c>
      <c r="H142" s="250">
        <v>2.34</v>
      </c>
      <c r="I142" s="251"/>
      <c r="J142" s="252">
        <f>ROUND(I142*H142,2)</f>
        <v>0</v>
      </c>
      <c r="K142" s="248" t="s">
        <v>167</v>
      </c>
      <c r="L142" s="253"/>
      <c r="M142" s="254" t="s">
        <v>1</v>
      </c>
      <c r="N142" s="255" t="s">
        <v>44</v>
      </c>
      <c r="O142" s="70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8" t="s">
        <v>185</v>
      </c>
      <c r="AT142" s="218" t="s">
        <v>211</v>
      </c>
      <c r="AU142" s="218" t="s">
        <v>88</v>
      </c>
      <c r="AY142" s="16" t="s">
        <v>161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6" t="s">
        <v>86</v>
      </c>
      <c r="BK142" s="219">
        <f>ROUND(I142*H142,2)</f>
        <v>0</v>
      </c>
      <c r="BL142" s="16" t="s">
        <v>168</v>
      </c>
      <c r="BM142" s="218" t="s">
        <v>214</v>
      </c>
    </row>
    <row r="143" spans="1:65" s="13" customFormat="1">
      <c r="B143" s="224"/>
      <c r="C143" s="225"/>
      <c r="D143" s="220" t="s">
        <v>176</v>
      </c>
      <c r="E143" s="226" t="s">
        <v>1</v>
      </c>
      <c r="F143" s="227" t="s">
        <v>474</v>
      </c>
      <c r="G143" s="225"/>
      <c r="H143" s="228">
        <v>2.34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AT143" s="234" t="s">
        <v>176</v>
      </c>
      <c r="AU143" s="234" t="s">
        <v>88</v>
      </c>
      <c r="AV143" s="13" t="s">
        <v>88</v>
      </c>
      <c r="AW143" s="13" t="s">
        <v>36</v>
      </c>
      <c r="AX143" s="13" t="s">
        <v>79</v>
      </c>
      <c r="AY143" s="234" t="s">
        <v>161</v>
      </c>
    </row>
    <row r="144" spans="1:65" s="14" customFormat="1">
      <c r="B144" s="235"/>
      <c r="C144" s="236"/>
      <c r="D144" s="220" t="s">
        <v>176</v>
      </c>
      <c r="E144" s="237" t="s">
        <v>1</v>
      </c>
      <c r="F144" s="238" t="s">
        <v>178</v>
      </c>
      <c r="G144" s="236"/>
      <c r="H144" s="239">
        <v>2.34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AT144" s="245" t="s">
        <v>176</v>
      </c>
      <c r="AU144" s="245" t="s">
        <v>88</v>
      </c>
      <c r="AV144" s="14" t="s">
        <v>168</v>
      </c>
      <c r="AW144" s="14" t="s">
        <v>36</v>
      </c>
      <c r="AX144" s="14" t="s">
        <v>86</v>
      </c>
      <c r="AY144" s="245" t="s">
        <v>161</v>
      </c>
    </row>
    <row r="145" spans="1:65" s="2" customFormat="1" ht="16.5" customHeight="1">
      <c r="A145" s="33"/>
      <c r="B145" s="34"/>
      <c r="C145" s="207" t="s">
        <v>215</v>
      </c>
      <c r="D145" s="207" t="s">
        <v>163</v>
      </c>
      <c r="E145" s="208" t="s">
        <v>475</v>
      </c>
      <c r="F145" s="209" t="s">
        <v>476</v>
      </c>
      <c r="G145" s="210" t="s">
        <v>166</v>
      </c>
      <c r="H145" s="211">
        <v>8</v>
      </c>
      <c r="I145" s="212"/>
      <c r="J145" s="213">
        <f>ROUND(I145*H145,2)</f>
        <v>0</v>
      </c>
      <c r="K145" s="209" t="s">
        <v>167</v>
      </c>
      <c r="L145" s="38"/>
      <c r="M145" s="214" t="s">
        <v>1</v>
      </c>
      <c r="N145" s="215" t="s">
        <v>44</v>
      </c>
      <c r="O145" s="70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8" t="s">
        <v>168</v>
      </c>
      <c r="AT145" s="218" t="s">
        <v>163</v>
      </c>
      <c r="AU145" s="218" t="s">
        <v>88</v>
      </c>
      <c r="AY145" s="16" t="s">
        <v>161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6" t="s">
        <v>86</v>
      </c>
      <c r="BK145" s="219">
        <f>ROUND(I145*H145,2)</f>
        <v>0</v>
      </c>
      <c r="BL145" s="16" t="s">
        <v>168</v>
      </c>
      <c r="BM145" s="218" t="s">
        <v>218</v>
      </c>
    </row>
    <row r="146" spans="1:65" s="2" customFormat="1" ht="21.75" customHeight="1">
      <c r="A146" s="33"/>
      <c r="B146" s="34"/>
      <c r="C146" s="207" t="s">
        <v>193</v>
      </c>
      <c r="D146" s="207" t="s">
        <v>163</v>
      </c>
      <c r="E146" s="208" t="s">
        <v>477</v>
      </c>
      <c r="F146" s="209" t="s">
        <v>478</v>
      </c>
      <c r="G146" s="210" t="s">
        <v>166</v>
      </c>
      <c r="H146" s="211">
        <v>17</v>
      </c>
      <c r="I146" s="212"/>
      <c r="J146" s="213">
        <f>ROUND(I146*H146,2)</f>
        <v>0</v>
      </c>
      <c r="K146" s="209" t="s">
        <v>167</v>
      </c>
      <c r="L146" s="38"/>
      <c r="M146" s="214" t="s">
        <v>1</v>
      </c>
      <c r="N146" s="215" t="s">
        <v>44</v>
      </c>
      <c r="O146" s="70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8" t="s">
        <v>168</v>
      </c>
      <c r="AT146" s="218" t="s">
        <v>163</v>
      </c>
      <c r="AU146" s="218" t="s">
        <v>88</v>
      </c>
      <c r="AY146" s="16" t="s">
        <v>161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6" t="s">
        <v>86</v>
      </c>
      <c r="BK146" s="219">
        <f>ROUND(I146*H146,2)</f>
        <v>0</v>
      </c>
      <c r="BL146" s="16" t="s">
        <v>168</v>
      </c>
      <c r="BM146" s="218" t="s">
        <v>223</v>
      </c>
    </row>
    <row r="147" spans="1:65" s="2" customFormat="1" ht="29.25">
      <c r="A147" s="33"/>
      <c r="B147" s="34"/>
      <c r="C147" s="35"/>
      <c r="D147" s="220" t="s">
        <v>174</v>
      </c>
      <c r="E147" s="35"/>
      <c r="F147" s="221" t="s">
        <v>479</v>
      </c>
      <c r="G147" s="35"/>
      <c r="H147" s="35"/>
      <c r="I147" s="121"/>
      <c r="J147" s="35"/>
      <c r="K147" s="35"/>
      <c r="L147" s="38"/>
      <c r="M147" s="222"/>
      <c r="N147" s="223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174</v>
      </c>
      <c r="AU147" s="16" t="s">
        <v>88</v>
      </c>
    </row>
    <row r="148" spans="1:65" s="2" customFormat="1" ht="21.75" customHeight="1">
      <c r="A148" s="33"/>
      <c r="B148" s="34"/>
      <c r="C148" s="207" t="s">
        <v>224</v>
      </c>
      <c r="D148" s="207" t="s">
        <v>163</v>
      </c>
      <c r="E148" s="208" t="s">
        <v>480</v>
      </c>
      <c r="F148" s="209" t="s">
        <v>481</v>
      </c>
      <c r="G148" s="210" t="s">
        <v>166</v>
      </c>
      <c r="H148" s="211">
        <v>17</v>
      </c>
      <c r="I148" s="212"/>
      <c r="J148" s="213">
        <f>ROUND(I148*H148,2)</f>
        <v>0</v>
      </c>
      <c r="K148" s="209" t="s">
        <v>167</v>
      </c>
      <c r="L148" s="38"/>
      <c r="M148" s="214" t="s">
        <v>1</v>
      </c>
      <c r="N148" s="215" t="s">
        <v>44</v>
      </c>
      <c r="O148" s="70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8" t="s">
        <v>168</v>
      </c>
      <c r="AT148" s="218" t="s">
        <v>163</v>
      </c>
      <c r="AU148" s="218" t="s">
        <v>88</v>
      </c>
      <c r="AY148" s="16" t="s">
        <v>161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6" t="s">
        <v>86</v>
      </c>
      <c r="BK148" s="219">
        <f>ROUND(I148*H148,2)</f>
        <v>0</v>
      </c>
      <c r="BL148" s="16" t="s">
        <v>168</v>
      </c>
      <c r="BM148" s="218" t="s">
        <v>227</v>
      </c>
    </row>
    <row r="149" spans="1:65" s="2" customFormat="1" ht="21.75" customHeight="1">
      <c r="A149" s="33"/>
      <c r="B149" s="34"/>
      <c r="C149" s="207" t="s">
        <v>200</v>
      </c>
      <c r="D149" s="207" t="s">
        <v>163</v>
      </c>
      <c r="E149" s="208" t="s">
        <v>482</v>
      </c>
      <c r="F149" s="209" t="s">
        <v>483</v>
      </c>
      <c r="G149" s="210" t="s">
        <v>222</v>
      </c>
      <c r="H149" s="211">
        <v>8</v>
      </c>
      <c r="I149" s="212"/>
      <c r="J149" s="213">
        <f>ROUND(I149*H149,2)</f>
        <v>0</v>
      </c>
      <c r="K149" s="209" t="s">
        <v>484</v>
      </c>
      <c r="L149" s="38"/>
      <c r="M149" s="214" t="s">
        <v>1</v>
      </c>
      <c r="N149" s="215" t="s">
        <v>44</v>
      </c>
      <c r="O149" s="70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8" t="s">
        <v>168</v>
      </c>
      <c r="AT149" s="218" t="s">
        <v>163</v>
      </c>
      <c r="AU149" s="218" t="s">
        <v>88</v>
      </c>
      <c r="AY149" s="16" t="s">
        <v>161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6" t="s">
        <v>86</v>
      </c>
      <c r="BK149" s="219">
        <f>ROUND(I149*H149,2)</f>
        <v>0</v>
      </c>
      <c r="BL149" s="16" t="s">
        <v>168</v>
      </c>
      <c r="BM149" s="218" t="s">
        <v>231</v>
      </c>
    </row>
    <row r="150" spans="1:65" s="13" customFormat="1">
      <c r="B150" s="224"/>
      <c r="C150" s="225"/>
      <c r="D150" s="220" t="s">
        <v>176</v>
      </c>
      <c r="E150" s="226" t="s">
        <v>1</v>
      </c>
      <c r="F150" s="227" t="s">
        <v>485</v>
      </c>
      <c r="G150" s="225"/>
      <c r="H150" s="228">
        <v>8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AT150" s="234" t="s">
        <v>176</v>
      </c>
      <c r="AU150" s="234" t="s">
        <v>88</v>
      </c>
      <c r="AV150" s="13" t="s">
        <v>88</v>
      </c>
      <c r="AW150" s="13" t="s">
        <v>36</v>
      </c>
      <c r="AX150" s="13" t="s">
        <v>79</v>
      </c>
      <c r="AY150" s="234" t="s">
        <v>161</v>
      </c>
    </row>
    <row r="151" spans="1:65" s="14" customFormat="1">
      <c r="B151" s="235"/>
      <c r="C151" s="236"/>
      <c r="D151" s="220" t="s">
        <v>176</v>
      </c>
      <c r="E151" s="237" t="s">
        <v>1</v>
      </c>
      <c r="F151" s="238" t="s">
        <v>178</v>
      </c>
      <c r="G151" s="236"/>
      <c r="H151" s="239">
        <v>8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AT151" s="245" t="s">
        <v>176</v>
      </c>
      <c r="AU151" s="245" t="s">
        <v>88</v>
      </c>
      <c r="AV151" s="14" t="s">
        <v>168</v>
      </c>
      <c r="AW151" s="14" t="s">
        <v>36</v>
      </c>
      <c r="AX151" s="14" t="s">
        <v>86</v>
      </c>
      <c r="AY151" s="245" t="s">
        <v>161</v>
      </c>
    </row>
    <row r="152" spans="1:65" s="2" customFormat="1" ht="33" customHeight="1">
      <c r="A152" s="33"/>
      <c r="B152" s="34"/>
      <c r="C152" s="207" t="s">
        <v>8</v>
      </c>
      <c r="D152" s="207" t="s">
        <v>163</v>
      </c>
      <c r="E152" s="208" t="s">
        <v>486</v>
      </c>
      <c r="F152" s="209" t="s">
        <v>487</v>
      </c>
      <c r="G152" s="210" t="s">
        <v>222</v>
      </c>
      <c r="H152" s="211">
        <v>8</v>
      </c>
      <c r="I152" s="212"/>
      <c r="J152" s="213">
        <f t="shared" ref="J152:J160" si="10">ROUND(I152*H152,2)</f>
        <v>0</v>
      </c>
      <c r="K152" s="209" t="s">
        <v>484</v>
      </c>
      <c r="L152" s="38"/>
      <c r="M152" s="214" t="s">
        <v>1</v>
      </c>
      <c r="N152" s="215" t="s">
        <v>44</v>
      </c>
      <c r="O152" s="70"/>
      <c r="P152" s="216">
        <f t="shared" ref="P152:P160" si="11">O152*H152</f>
        <v>0</v>
      </c>
      <c r="Q152" s="216">
        <v>0</v>
      </c>
      <c r="R152" s="216">
        <f t="shared" ref="R152:R160" si="12">Q152*H152</f>
        <v>0</v>
      </c>
      <c r="S152" s="216">
        <v>0</v>
      </c>
      <c r="T152" s="217">
        <f t="shared" ref="T152:T160" si="13"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8" t="s">
        <v>168</v>
      </c>
      <c r="AT152" s="218" t="s">
        <v>163</v>
      </c>
      <c r="AU152" s="218" t="s">
        <v>88</v>
      </c>
      <c r="AY152" s="16" t="s">
        <v>161</v>
      </c>
      <c r="BE152" s="219">
        <f t="shared" ref="BE152:BE160" si="14">IF(N152="základní",J152,0)</f>
        <v>0</v>
      </c>
      <c r="BF152" s="219">
        <f t="shared" ref="BF152:BF160" si="15">IF(N152="snížená",J152,0)</f>
        <v>0</v>
      </c>
      <c r="BG152" s="219">
        <f t="shared" ref="BG152:BG160" si="16">IF(N152="zákl. přenesená",J152,0)</f>
        <v>0</v>
      </c>
      <c r="BH152" s="219">
        <f t="shared" ref="BH152:BH160" si="17">IF(N152="sníž. přenesená",J152,0)</f>
        <v>0</v>
      </c>
      <c r="BI152" s="219">
        <f t="shared" ref="BI152:BI160" si="18">IF(N152="nulová",J152,0)</f>
        <v>0</v>
      </c>
      <c r="BJ152" s="16" t="s">
        <v>86</v>
      </c>
      <c r="BK152" s="219">
        <f t="shared" ref="BK152:BK160" si="19">ROUND(I152*H152,2)</f>
        <v>0</v>
      </c>
      <c r="BL152" s="16" t="s">
        <v>168</v>
      </c>
      <c r="BM152" s="218" t="s">
        <v>234</v>
      </c>
    </row>
    <row r="153" spans="1:65" s="2" customFormat="1" ht="21.75" customHeight="1">
      <c r="A153" s="33"/>
      <c r="B153" s="34"/>
      <c r="C153" s="246" t="s">
        <v>203</v>
      </c>
      <c r="D153" s="246" t="s">
        <v>211</v>
      </c>
      <c r="E153" s="247" t="s">
        <v>488</v>
      </c>
      <c r="F153" s="248" t="s">
        <v>489</v>
      </c>
      <c r="G153" s="249" t="s">
        <v>222</v>
      </c>
      <c r="H153" s="250">
        <v>8</v>
      </c>
      <c r="I153" s="251"/>
      <c r="J153" s="252">
        <f t="shared" si="10"/>
        <v>0</v>
      </c>
      <c r="K153" s="248" t="s">
        <v>484</v>
      </c>
      <c r="L153" s="253"/>
      <c r="M153" s="254" t="s">
        <v>1</v>
      </c>
      <c r="N153" s="255" t="s">
        <v>44</v>
      </c>
      <c r="O153" s="70"/>
      <c r="P153" s="216">
        <f t="shared" si="11"/>
        <v>0</v>
      </c>
      <c r="Q153" s="216">
        <v>0</v>
      </c>
      <c r="R153" s="216">
        <f t="shared" si="12"/>
        <v>0</v>
      </c>
      <c r="S153" s="216">
        <v>0</v>
      </c>
      <c r="T153" s="217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8" t="s">
        <v>185</v>
      </c>
      <c r="AT153" s="218" t="s">
        <v>211</v>
      </c>
      <c r="AU153" s="218" t="s">
        <v>88</v>
      </c>
      <c r="AY153" s="16" t="s">
        <v>161</v>
      </c>
      <c r="BE153" s="219">
        <f t="shared" si="14"/>
        <v>0</v>
      </c>
      <c r="BF153" s="219">
        <f t="shared" si="15"/>
        <v>0</v>
      </c>
      <c r="BG153" s="219">
        <f t="shared" si="16"/>
        <v>0</v>
      </c>
      <c r="BH153" s="219">
        <f t="shared" si="17"/>
        <v>0</v>
      </c>
      <c r="BI153" s="219">
        <f t="shared" si="18"/>
        <v>0</v>
      </c>
      <c r="BJ153" s="16" t="s">
        <v>86</v>
      </c>
      <c r="BK153" s="219">
        <f t="shared" si="19"/>
        <v>0</v>
      </c>
      <c r="BL153" s="16" t="s">
        <v>168</v>
      </c>
      <c r="BM153" s="218" t="s">
        <v>237</v>
      </c>
    </row>
    <row r="154" spans="1:65" s="2" customFormat="1" ht="21.75" customHeight="1">
      <c r="A154" s="33"/>
      <c r="B154" s="34"/>
      <c r="C154" s="207" t="s">
        <v>239</v>
      </c>
      <c r="D154" s="207" t="s">
        <v>163</v>
      </c>
      <c r="E154" s="208" t="s">
        <v>490</v>
      </c>
      <c r="F154" s="209" t="s">
        <v>491</v>
      </c>
      <c r="G154" s="210" t="s">
        <v>222</v>
      </c>
      <c r="H154" s="211">
        <v>4</v>
      </c>
      <c r="I154" s="212"/>
      <c r="J154" s="213">
        <f t="shared" si="10"/>
        <v>0</v>
      </c>
      <c r="K154" s="209" t="s">
        <v>167</v>
      </c>
      <c r="L154" s="38"/>
      <c r="M154" s="214" t="s">
        <v>1</v>
      </c>
      <c r="N154" s="215" t="s">
        <v>44</v>
      </c>
      <c r="O154" s="70"/>
      <c r="P154" s="216">
        <f t="shared" si="11"/>
        <v>0</v>
      </c>
      <c r="Q154" s="216">
        <v>0</v>
      </c>
      <c r="R154" s="216">
        <f t="shared" si="12"/>
        <v>0</v>
      </c>
      <c r="S154" s="216">
        <v>0</v>
      </c>
      <c r="T154" s="217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8" t="s">
        <v>168</v>
      </c>
      <c r="AT154" s="218" t="s">
        <v>163</v>
      </c>
      <c r="AU154" s="218" t="s">
        <v>88</v>
      </c>
      <c r="AY154" s="16" t="s">
        <v>161</v>
      </c>
      <c r="BE154" s="219">
        <f t="shared" si="14"/>
        <v>0</v>
      </c>
      <c r="BF154" s="219">
        <f t="shared" si="15"/>
        <v>0</v>
      </c>
      <c r="BG154" s="219">
        <f t="shared" si="16"/>
        <v>0</v>
      </c>
      <c r="BH154" s="219">
        <f t="shared" si="17"/>
        <v>0</v>
      </c>
      <c r="BI154" s="219">
        <f t="shared" si="18"/>
        <v>0</v>
      </c>
      <c r="BJ154" s="16" t="s">
        <v>86</v>
      </c>
      <c r="BK154" s="219">
        <f t="shared" si="19"/>
        <v>0</v>
      </c>
      <c r="BL154" s="16" t="s">
        <v>168</v>
      </c>
      <c r="BM154" s="218" t="s">
        <v>242</v>
      </c>
    </row>
    <row r="155" spans="1:65" s="2" customFormat="1" ht="16.5" customHeight="1">
      <c r="A155" s="33"/>
      <c r="B155" s="34"/>
      <c r="C155" s="207" t="s">
        <v>209</v>
      </c>
      <c r="D155" s="207" t="s">
        <v>163</v>
      </c>
      <c r="E155" s="208" t="s">
        <v>492</v>
      </c>
      <c r="F155" s="209" t="s">
        <v>493</v>
      </c>
      <c r="G155" s="210" t="s">
        <v>173</v>
      </c>
      <c r="H155" s="211">
        <v>15</v>
      </c>
      <c r="I155" s="212"/>
      <c r="J155" s="213">
        <f t="shared" si="10"/>
        <v>0</v>
      </c>
      <c r="K155" s="209" t="s">
        <v>484</v>
      </c>
      <c r="L155" s="38"/>
      <c r="M155" s="214" t="s">
        <v>1</v>
      </c>
      <c r="N155" s="215" t="s">
        <v>44</v>
      </c>
      <c r="O155" s="70"/>
      <c r="P155" s="216">
        <f t="shared" si="11"/>
        <v>0</v>
      </c>
      <c r="Q155" s="216">
        <v>0</v>
      </c>
      <c r="R155" s="216">
        <f t="shared" si="12"/>
        <v>0</v>
      </c>
      <c r="S155" s="216">
        <v>0</v>
      </c>
      <c r="T155" s="217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8" t="s">
        <v>168</v>
      </c>
      <c r="AT155" s="218" t="s">
        <v>163</v>
      </c>
      <c r="AU155" s="218" t="s">
        <v>88</v>
      </c>
      <c r="AY155" s="16" t="s">
        <v>161</v>
      </c>
      <c r="BE155" s="219">
        <f t="shared" si="14"/>
        <v>0</v>
      </c>
      <c r="BF155" s="219">
        <f t="shared" si="15"/>
        <v>0</v>
      </c>
      <c r="BG155" s="219">
        <f t="shared" si="16"/>
        <v>0</v>
      </c>
      <c r="BH155" s="219">
        <f t="shared" si="17"/>
        <v>0</v>
      </c>
      <c r="BI155" s="219">
        <f t="shared" si="18"/>
        <v>0</v>
      </c>
      <c r="BJ155" s="16" t="s">
        <v>86</v>
      </c>
      <c r="BK155" s="219">
        <f t="shared" si="19"/>
        <v>0</v>
      </c>
      <c r="BL155" s="16" t="s">
        <v>168</v>
      </c>
      <c r="BM155" s="218" t="s">
        <v>245</v>
      </c>
    </row>
    <row r="156" spans="1:65" s="2" customFormat="1" ht="16.5" customHeight="1">
      <c r="A156" s="33"/>
      <c r="B156" s="34"/>
      <c r="C156" s="246" t="s">
        <v>247</v>
      </c>
      <c r="D156" s="246" t="s">
        <v>211</v>
      </c>
      <c r="E156" s="247" t="s">
        <v>494</v>
      </c>
      <c r="F156" s="248" t="s">
        <v>495</v>
      </c>
      <c r="G156" s="249" t="s">
        <v>184</v>
      </c>
      <c r="H156" s="250">
        <v>30</v>
      </c>
      <c r="I156" s="251"/>
      <c r="J156" s="252">
        <f t="shared" si="10"/>
        <v>0</v>
      </c>
      <c r="K156" s="248" t="s">
        <v>167</v>
      </c>
      <c r="L156" s="253"/>
      <c r="M156" s="254" t="s">
        <v>1</v>
      </c>
      <c r="N156" s="255" t="s">
        <v>44</v>
      </c>
      <c r="O156" s="70"/>
      <c r="P156" s="216">
        <f t="shared" si="11"/>
        <v>0</v>
      </c>
      <c r="Q156" s="216">
        <v>0</v>
      </c>
      <c r="R156" s="216">
        <f t="shared" si="12"/>
        <v>0</v>
      </c>
      <c r="S156" s="216">
        <v>0</v>
      </c>
      <c r="T156" s="217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8" t="s">
        <v>185</v>
      </c>
      <c r="AT156" s="218" t="s">
        <v>211</v>
      </c>
      <c r="AU156" s="218" t="s">
        <v>88</v>
      </c>
      <c r="AY156" s="16" t="s">
        <v>161</v>
      </c>
      <c r="BE156" s="219">
        <f t="shared" si="14"/>
        <v>0</v>
      </c>
      <c r="BF156" s="219">
        <f t="shared" si="15"/>
        <v>0</v>
      </c>
      <c r="BG156" s="219">
        <f t="shared" si="16"/>
        <v>0</v>
      </c>
      <c r="BH156" s="219">
        <f t="shared" si="17"/>
        <v>0</v>
      </c>
      <c r="BI156" s="219">
        <f t="shared" si="18"/>
        <v>0</v>
      </c>
      <c r="BJ156" s="16" t="s">
        <v>86</v>
      </c>
      <c r="BK156" s="219">
        <f t="shared" si="19"/>
        <v>0</v>
      </c>
      <c r="BL156" s="16" t="s">
        <v>168</v>
      </c>
      <c r="BM156" s="218" t="s">
        <v>250</v>
      </c>
    </row>
    <row r="157" spans="1:65" s="2" customFormat="1" ht="21.75" customHeight="1">
      <c r="A157" s="33"/>
      <c r="B157" s="34"/>
      <c r="C157" s="207" t="s">
        <v>214</v>
      </c>
      <c r="D157" s="207" t="s">
        <v>163</v>
      </c>
      <c r="E157" s="208" t="s">
        <v>496</v>
      </c>
      <c r="F157" s="209" t="s">
        <v>497</v>
      </c>
      <c r="G157" s="210" t="s">
        <v>498</v>
      </c>
      <c r="H157" s="211">
        <v>4</v>
      </c>
      <c r="I157" s="212"/>
      <c r="J157" s="213">
        <f t="shared" si="10"/>
        <v>0</v>
      </c>
      <c r="K157" s="209" t="s">
        <v>484</v>
      </c>
      <c r="L157" s="38"/>
      <c r="M157" s="214" t="s">
        <v>1</v>
      </c>
      <c r="N157" s="215" t="s">
        <v>44</v>
      </c>
      <c r="O157" s="70"/>
      <c r="P157" s="216">
        <f t="shared" si="11"/>
        <v>0</v>
      </c>
      <c r="Q157" s="216">
        <v>0</v>
      </c>
      <c r="R157" s="216">
        <f t="shared" si="12"/>
        <v>0</v>
      </c>
      <c r="S157" s="216">
        <v>0</v>
      </c>
      <c r="T157" s="217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8" t="s">
        <v>168</v>
      </c>
      <c r="AT157" s="218" t="s">
        <v>163</v>
      </c>
      <c r="AU157" s="218" t="s">
        <v>88</v>
      </c>
      <c r="AY157" s="16" t="s">
        <v>161</v>
      </c>
      <c r="BE157" s="219">
        <f t="shared" si="14"/>
        <v>0</v>
      </c>
      <c r="BF157" s="219">
        <f t="shared" si="15"/>
        <v>0</v>
      </c>
      <c r="BG157" s="219">
        <f t="shared" si="16"/>
        <v>0</v>
      </c>
      <c r="BH157" s="219">
        <f t="shared" si="17"/>
        <v>0</v>
      </c>
      <c r="BI157" s="219">
        <f t="shared" si="18"/>
        <v>0</v>
      </c>
      <c r="BJ157" s="16" t="s">
        <v>86</v>
      </c>
      <c r="BK157" s="219">
        <f t="shared" si="19"/>
        <v>0</v>
      </c>
      <c r="BL157" s="16" t="s">
        <v>168</v>
      </c>
      <c r="BM157" s="218" t="s">
        <v>254</v>
      </c>
    </row>
    <row r="158" spans="1:65" s="2" customFormat="1" ht="33" customHeight="1">
      <c r="A158" s="33"/>
      <c r="B158" s="34"/>
      <c r="C158" s="207" t="s">
        <v>7</v>
      </c>
      <c r="D158" s="207" t="s">
        <v>163</v>
      </c>
      <c r="E158" s="208" t="s">
        <v>499</v>
      </c>
      <c r="F158" s="209" t="s">
        <v>500</v>
      </c>
      <c r="G158" s="210" t="s">
        <v>166</v>
      </c>
      <c r="H158" s="211">
        <v>300</v>
      </c>
      <c r="I158" s="212"/>
      <c r="J158" s="213">
        <f t="shared" si="10"/>
        <v>0</v>
      </c>
      <c r="K158" s="209" t="s">
        <v>484</v>
      </c>
      <c r="L158" s="38"/>
      <c r="M158" s="214" t="s">
        <v>1</v>
      </c>
      <c r="N158" s="215" t="s">
        <v>44</v>
      </c>
      <c r="O158" s="70"/>
      <c r="P158" s="216">
        <f t="shared" si="11"/>
        <v>0</v>
      </c>
      <c r="Q158" s="216">
        <v>0</v>
      </c>
      <c r="R158" s="216">
        <f t="shared" si="12"/>
        <v>0</v>
      </c>
      <c r="S158" s="216">
        <v>0</v>
      </c>
      <c r="T158" s="217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8" t="s">
        <v>168</v>
      </c>
      <c r="AT158" s="218" t="s">
        <v>163</v>
      </c>
      <c r="AU158" s="218" t="s">
        <v>88</v>
      </c>
      <c r="AY158" s="16" t="s">
        <v>161</v>
      </c>
      <c r="BE158" s="219">
        <f t="shared" si="14"/>
        <v>0</v>
      </c>
      <c r="BF158" s="219">
        <f t="shared" si="15"/>
        <v>0</v>
      </c>
      <c r="BG158" s="219">
        <f t="shared" si="16"/>
        <v>0</v>
      </c>
      <c r="BH158" s="219">
        <f t="shared" si="17"/>
        <v>0</v>
      </c>
      <c r="BI158" s="219">
        <f t="shared" si="18"/>
        <v>0</v>
      </c>
      <c r="BJ158" s="16" t="s">
        <v>86</v>
      </c>
      <c r="BK158" s="219">
        <f t="shared" si="19"/>
        <v>0</v>
      </c>
      <c r="BL158" s="16" t="s">
        <v>168</v>
      </c>
      <c r="BM158" s="218" t="s">
        <v>258</v>
      </c>
    </row>
    <row r="159" spans="1:65" s="2" customFormat="1" ht="33" customHeight="1">
      <c r="A159" s="33"/>
      <c r="B159" s="34"/>
      <c r="C159" s="207" t="s">
        <v>218</v>
      </c>
      <c r="D159" s="207" t="s">
        <v>163</v>
      </c>
      <c r="E159" s="208" t="s">
        <v>501</v>
      </c>
      <c r="F159" s="209" t="s">
        <v>502</v>
      </c>
      <c r="G159" s="210" t="s">
        <v>166</v>
      </c>
      <c r="H159" s="211">
        <v>300</v>
      </c>
      <c r="I159" s="212"/>
      <c r="J159" s="213">
        <f t="shared" si="10"/>
        <v>0</v>
      </c>
      <c r="K159" s="209" t="s">
        <v>484</v>
      </c>
      <c r="L159" s="38"/>
      <c r="M159" s="214" t="s">
        <v>1</v>
      </c>
      <c r="N159" s="215" t="s">
        <v>44</v>
      </c>
      <c r="O159" s="70"/>
      <c r="P159" s="216">
        <f t="shared" si="11"/>
        <v>0</v>
      </c>
      <c r="Q159" s="216">
        <v>0</v>
      </c>
      <c r="R159" s="216">
        <f t="shared" si="12"/>
        <v>0</v>
      </c>
      <c r="S159" s="216">
        <v>0</v>
      </c>
      <c r="T159" s="217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8" t="s">
        <v>168</v>
      </c>
      <c r="AT159" s="218" t="s">
        <v>163</v>
      </c>
      <c r="AU159" s="218" t="s">
        <v>88</v>
      </c>
      <c r="AY159" s="16" t="s">
        <v>161</v>
      </c>
      <c r="BE159" s="219">
        <f t="shared" si="14"/>
        <v>0</v>
      </c>
      <c r="BF159" s="219">
        <f t="shared" si="15"/>
        <v>0</v>
      </c>
      <c r="BG159" s="219">
        <f t="shared" si="16"/>
        <v>0</v>
      </c>
      <c r="BH159" s="219">
        <f t="shared" si="17"/>
        <v>0</v>
      </c>
      <c r="BI159" s="219">
        <f t="shared" si="18"/>
        <v>0</v>
      </c>
      <c r="BJ159" s="16" t="s">
        <v>86</v>
      </c>
      <c r="BK159" s="219">
        <f t="shared" si="19"/>
        <v>0</v>
      </c>
      <c r="BL159" s="16" t="s">
        <v>168</v>
      </c>
      <c r="BM159" s="218" t="s">
        <v>261</v>
      </c>
    </row>
    <row r="160" spans="1:65" s="2" customFormat="1" ht="21.75" customHeight="1">
      <c r="A160" s="33"/>
      <c r="B160" s="34"/>
      <c r="C160" s="207" t="s">
        <v>262</v>
      </c>
      <c r="D160" s="207" t="s">
        <v>163</v>
      </c>
      <c r="E160" s="208" t="s">
        <v>503</v>
      </c>
      <c r="F160" s="209" t="s">
        <v>504</v>
      </c>
      <c r="G160" s="210" t="s">
        <v>222</v>
      </c>
      <c r="H160" s="211">
        <v>30</v>
      </c>
      <c r="I160" s="212"/>
      <c r="J160" s="213">
        <f t="shared" si="10"/>
        <v>0</v>
      </c>
      <c r="K160" s="209" t="s">
        <v>167</v>
      </c>
      <c r="L160" s="38"/>
      <c r="M160" s="214" t="s">
        <v>1</v>
      </c>
      <c r="N160" s="215" t="s">
        <v>44</v>
      </c>
      <c r="O160" s="70"/>
      <c r="P160" s="216">
        <f t="shared" si="11"/>
        <v>0</v>
      </c>
      <c r="Q160" s="216">
        <v>0</v>
      </c>
      <c r="R160" s="216">
        <f t="shared" si="12"/>
        <v>0</v>
      </c>
      <c r="S160" s="216">
        <v>0</v>
      </c>
      <c r="T160" s="217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8" t="s">
        <v>168</v>
      </c>
      <c r="AT160" s="218" t="s">
        <v>163</v>
      </c>
      <c r="AU160" s="218" t="s">
        <v>88</v>
      </c>
      <c r="AY160" s="16" t="s">
        <v>161</v>
      </c>
      <c r="BE160" s="219">
        <f t="shared" si="14"/>
        <v>0</v>
      </c>
      <c r="BF160" s="219">
        <f t="shared" si="15"/>
        <v>0</v>
      </c>
      <c r="BG160" s="219">
        <f t="shared" si="16"/>
        <v>0</v>
      </c>
      <c r="BH160" s="219">
        <f t="shared" si="17"/>
        <v>0</v>
      </c>
      <c r="BI160" s="219">
        <f t="shared" si="18"/>
        <v>0</v>
      </c>
      <c r="BJ160" s="16" t="s">
        <v>86</v>
      </c>
      <c r="BK160" s="219">
        <f t="shared" si="19"/>
        <v>0</v>
      </c>
      <c r="BL160" s="16" t="s">
        <v>168</v>
      </c>
      <c r="BM160" s="218" t="s">
        <v>265</v>
      </c>
    </row>
    <row r="161" spans="1:65" s="13" customFormat="1">
      <c r="B161" s="224"/>
      <c r="C161" s="225"/>
      <c r="D161" s="220" t="s">
        <v>176</v>
      </c>
      <c r="E161" s="226" t="s">
        <v>1</v>
      </c>
      <c r="F161" s="227" t="s">
        <v>505</v>
      </c>
      <c r="G161" s="225"/>
      <c r="H161" s="228">
        <v>30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AT161" s="234" t="s">
        <v>176</v>
      </c>
      <c r="AU161" s="234" t="s">
        <v>88</v>
      </c>
      <c r="AV161" s="13" t="s">
        <v>88</v>
      </c>
      <c r="AW161" s="13" t="s">
        <v>36</v>
      </c>
      <c r="AX161" s="13" t="s">
        <v>79</v>
      </c>
      <c r="AY161" s="234" t="s">
        <v>161</v>
      </c>
    </row>
    <row r="162" spans="1:65" s="14" customFormat="1">
      <c r="B162" s="235"/>
      <c r="C162" s="236"/>
      <c r="D162" s="220" t="s">
        <v>176</v>
      </c>
      <c r="E162" s="237" t="s">
        <v>1</v>
      </c>
      <c r="F162" s="238" t="s">
        <v>178</v>
      </c>
      <c r="G162" s="236"/>
      <c r="H162" s="239">
        <v>30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AT162" s="245" t="s">
        <v>176</v>
      </c>
      <c r="AU162" s="245" t="s">
        <v>88</v>
      </c>
      <c r="AV162" s="14" t="s">
        <v>168</v>
      </c>
      <c r="AW162" s="14" t="s">
        <v>36</v>
      </c>
      <c r="AX162" s="14" t="s">
        <v>86</v>
      </c>
      <c r="AY162" s="245" t="s">
        <v>161</v>
      </c>
    </row>
    <row r="163" spans="1:65" s="2" customFormat="1" ht="21.75" customHeight="1">
      <c r="A163" s="33"/>
      <c r="B163" s="34"/>
      <c r="C163" s="207" t="s">
        <v>223</v>
      </c>
      <c r="D163" s="207" t="s">
        <v>163</v>
      </c>
      <c r="E163" s="208" t="s">
        <v>506</v>
      </c>
      <c r="F163" s="209" t="s">
        <v>507</v>
      </c>
      <c r="G163" s="210" t="s">
        <v>508</v>
      </c>
      <c r="H163" s="211">
        <v>0.6</v>
      </c>
      <c r="I163" s="212"/>
      <c r="J163" s="213">
        <f>ROUND(I163*H163,2)</f>
        <v>0</v>
      </c>
      <c r="K163" s="209" t="s">
        <v>484</v>
      </c>
      <c r="L163" s="38"/>
      <c r="M163" s="214" t="s">
        <v>1</v>
      </c>
      <c r="N163" s="215" t="s">
        <v>44</v>
      </c>
      <c r="O163" s="70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8" t="s">
        <v>168</v>
      </c>
      <c r="AT163" s="218" t="s">
        <v>163</v>
      </c>
      <c r="AU163" s="218" t="s">
        <v>88</v>
      </c>
      <c r="AY163" s="16" t="s">
        <v>161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6" t="s">
        <v>86</v>
      </c>
      <c r="BK163" s="219">
        <f>ROUND(I163*H163,2)</f>
        <v>0</v>
      </c>
      <c r="BL163" s="16" t="s">
        <v>168</v>
      </c>
      <c r="BM163" s="218" t="s">
        <v>268</v>
      </c>
    </row>
    <row r="164" spans="1:65" s="12" customFormat="1" ht="22.9" customHeight="1">
      <c r="B164" s="191"/>
      <c r="C164" s="192"/>
      <c r="D164" s="193" t="s">
        <v>78</v>
      </c>
      <c r="E164" s="205" t="s">
        <v>205</v>
      </c>
      <c r="F164" s="205" t="s">
        <v>293</v>
      </c>
      <c r="G164" s="192"/>
      <c r="H164" s="192"/>
      <c r="I164" s="195"/>
      <c r="J164" s="206">
        <f>BK164</f>
        <v>0</v>
      </c>
      <c r="K164" s="192"/>
      <c r="L164" s="197"/>
      <c r="M164" s="198"/>
      <c r="N164" s="199"/>
      <c r="O164" s="199"/>
      <c r="P164" s="200">
        <v>0</v>
      </c>
      <c r="Q164" s="199"/>
      <c r="R164" s="200">
        <v>0</v>
      </c>
      <c r="S164" s="199"/>
      <c r="T164" s="201">
        <v>0</v>
      </c>
      <c r="AR164" s="202" t="s">
        <v>86</v>
      </c>
      <c r="AT164" s="203" t="s">
        <v>78</v>
      </c>
      <c r="AU164" s="203" t="s">
        <v>86</v>
      </c>
      <c r="AY164" s="202" t="s">
        <v>161</v>
      </c>
      <c r="BK164" s="204">
        <v>0</v>
      </c>
    </row>
    <row r="165" spans="1:65" s="12" customFormat="1" ht="22.9" customHeight="1">
      <c r="B165" s="191"/>
      <c r="C165" s="192"/>
      <c r="D165" s="193" t="s">
        <v>78</v>
      </c>
      <c r="E165" s="205" t="s">
        <v>509</v>
      </c>
      <c r="F165" s="205" t="s">
        <v>510</v>
      </c>
      <c r="G165" s="192"/>
      <c r="H165" s="192"/>
      <c r="I165" s="195"/>
      <c r="J165" s="206">
        <f>BK165</f>
        <v>0</v>
      </c>
      <c r="K165" s="192"/>
      <c r="L165" s="197"/>
      <c r="M165" s="198"/>
      <c r="N165" s="199"/>
      <c r="O165" s="199"/>
      <c r="P165" s="200">
        <f>SUM(P166:P170)</f>
        <v>0</v>
      </c>
      <c r="Q165" s="199"/>
      <c r="R165" s="200">
        <f>SUM(R166:R170)</f>
        <v>0</v>
      </c>
      <c r="S165" s="199"/>
      <c r="T165" s="201">
        <f>SUM(T166:T170)</f>
        <v>0</v>
      </c>
      <c r="AR165" s="202" t="s">
        <v>86</v>
      </c>
      <c r="AT165" s="203" t="s">
        <v>78</v>
      </c>
      <c r="AU165" s="203" t="s">
        <v>86</v>
      </c>
      <c r="AY165" s="202" t="s">
        <v>161</v>
      </c>
      <c r="BK165" s="204">
        <f>SUM(BK166:BK170)</f>
        <v>0</v>
      </c>
    </row>
    <row r="166" spans="1:65" s="2" customFormat="1" ht="21.75" customHeight="1">
      <c r="A166" s="33"/>
      <c r="B166" s="34"/>
      <c r="C166" s="207" t="s">
        <v>269</v>
      </c>
      <c r="D166" s="207" t="s">
        <v>163</v>
      </c>
      <c r="E166" s="208" t="s">
        <v>376</v>
      </c>
      <c r="F166" s="209" t="s">
        <v>377</v>
      </c>
      <c r="G166" s="210" t="s">
        <v>184</v>
      </c>
      <c r="H166" s="211">
        <v>3.0760000000000001</v>
      </c>
      <c r="I166" s="212"/>
      <c r="J166" s="213">
        <f>ROUND(I166*H166,2)</f>
        <v>0</v>
      </c>
      <c r="K166" s="209" t="s">
        <v>167</v>
      </c>
      <c r="L166" s="38"/>
      <c r="M166" s="214" t="s">
        <v>1</v>
      </c>
      <c r="N166" s="215" t="s">
        <v>44</v>
      </c>
      <c r="O166" s="70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8" t="s">
        <v>168</v>
      </c>
      <c r="AT166" s="218" t="s">
        <v>163</v>
      </c>
      <c r="AU166" s="218" t="s">
        <v>88</v>
      </c>
      <c r="AY166" s="16" t="s">
        <v>161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6" t="s">
        <v>86</v>
      </c>
      <c r="BK166" s="219">
        <f>ROUND(I166*H166,2)</f>
        <v>0</v>
      </c>
      <c r="BL166" s="16" t="s">
        <v>168</v>
      </c>
      <c r="BM166" s="218" t="s">
        <v>272</v>
      </c>
    </row>
    <row r="167" spans="1:65" s="2" customFormat="1" ht="19.5">
      <c r="A167" s="33"/>
      <c r="B167" s="34"/>
      <c r="C167" s="35"/>
      <c r="D167" s="220" t="s">
        <v>174</v>
      </c>
      <c r="E167" s="35"/>
      <c r="F167" s="221" t="s">
        <v>511</v>
      </c>
      <c r="G167" s="35"/>
      <c r="H167" s="35"/>
      <c r="I167" s="121"/>
      <c r="J167" s="35"/>
      <c r="K167" s="35"/>
      <c r="L167" s="38"/>
      <c r="M167" s="222"/>
      <c r="N167" s="223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174</v>
      </c>
      <c r="AU167" s="16" t="s">
        <v>88</v>
      </c>
    </row>
    <row r="168" spans="1:65" s="2" customFormat="1" ht="21.75" customHeight="1">
      <c r="A168" s="33"/>
      <c r="B168" s="34"/>
      <c r="C168" s="207" t="s">
        <v>227</v>
      </c>
      <c r="D168" s="207" t="s">
        <v>163</v>
      </c>
      <c r="E168" s="208" t="s">
        <v>512</v>
      </c>
      <c r="F168" s="209" t="s">
        <v>513</v>
      </c>
      <c r="G168" s="210" t="s">
        <v>184</v>
      </c>
      <c r="H168" s="211">
        <v>2.52</v>
      </c>
      <c r="I168" s="212"/>
      <c r="J168" s="213">
        <f>ROUND(I168*H168,2)</f>
        <v>0</v>
      </c>
      <c r="K168" s="209" t="s">
        <v>167</v>
      </c>
      <c r="L168" s="38"/>
      <c r="M168" s="214" t="s">
        <v>1</v>
      </c>
      <c r="N168" s="215" t="s">
        <v>44</v>
      </c>
      <c r="O168" s="70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8" t="s">
        <v>168</v>
      </c>
      <c r="AT168" s="218" t="s">
        <v>163</v>
      </c>
      <c r="AU168" s="218" t="s">
        <v>88</v>
      </c>
      <c r="AY168" s="16" t="s">
        <v>161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6" t="s">
        <v>86</v>
      </c>
      <c r="BK168" s="219">
        <f>ROUND(I168*H168,2)</f>
        <v>0</v>
      </c>
      <c r="BL168" s="16" t="s">
        <v>168</v>
      </c>
      <c r="BM168" s="218" t="s">
        <v>276</v>
      </c>
    </row>
    <row r="169" spans="1:65" s="13" customFormat="1">
      <c r="B169" s="224"/>
      <c r="C169" s="225"/>
      <c r="D169" s="220" t="s">
        <v>176</v>
      </c>
      <c r="E169" s="226" t="s">
        <v>1</v>
      </c>
      <c r="F169" s="227" t="s">
        <v>514</v>
      </c>
      <c r="G169" s="225"/>
      <c r="H169" s="228">
        <v>2.52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AT169" s="234" t="s">
        <v>176</v>
      </c>
      <c r="AU169" s="234" t="s">
        <v>88</v>
      </c>
      <c r="AV169" s="13" t="s">
        <v>88</v>
      </c>
      <c r="AW169" s="13" t="s">
        <v>36</v>
      </c>
      <c r="AX169" s="13" t="s">
        <v>79</v>
      </c>
      <c r="AY169" s="234" t="s">
        <v>161</v>
      </c>
    </row>
    <row r="170" spans="1:65" s="14" customFormat="1">
      <c r="B170" s="235"/>
      <c r="C170" s="236"/>
      <c r="D170" s="220" t="s">
        <v>176</v>
      </c>
      <c r="E170" s="237" t="s">
        <v>1</v>
      </c>
      <c r="F170" s="238" t="s">
        <v>178</v>
      </c>
      <c r="G170" s="236"/>
      <c r="H170" s="239">
        <v>2.52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AT170" s="245" t="s">
        <v>176</v>
      </c>
      <c r="AU170" s="245" t="s">
        <v>88</v>
      </c>
      <c r="AV170" s="14" t="s">
        <v>168</v>
      </c>
      <c r="AW170" s="14" t="s">
        <v>36</v>
      </c>
      <c r="AX170" s="14" t="s">
        <v>86</v>
      </c>
      <c r="AY170" s="245" t="s">
        <v>161</v>
      </c>
    </row>
    <row r="171" spans="1:65" s="12" customFormat="1" ht="22.9" customHeight="1">
      <c r="B171" s="191"/>
      <c r="C171" s="192"/>
      <c r="D171" s="193" t="s">
        <v>78</v>
      </c>
      <c r="E171" s="205" t="s">
        <v>356</v>
      </c>
      <c r="F171" s="205" t="s">
        <v>515</v>
      </c>
      <c r="G171" s="192"/>
      <c r="H171" s="192"/>
      <c r="I171" s="195"/>
      <c r="J171" s="206">
        <f>BK171</f>
        <v>0</v>
      </c>
      <c r="K171" s="192"/>
      <c r="L171" s="197"/>
      <c r="M171" s="198"/>
      <c r="N171" s="199"/>
      <c r="O171" s="199"/>
      <c r="P171" s="200">
        <f>SUM(P172:P178)</f>
        <v>0</v>
      </c>
      <c r="Q171" s="199"/>
      <c r="R171" s="200">
        <f>SUM(R172:R178)</f>
        <v>0</v>
      </c>
      <c r="S171" s="199"/>
      <c r="T171" s="201">
        <f>SUM(T172:T178)</f>
        <v>0</v>
      </c>
      <c r="AR171" s="202" t="s">
        <v>86</v>
      </c>
      <c r="AT171" s="203" t="s">
        <v>78</v>
      </c>
      <c r="AU171" s="203" t="s">
        <v>86</v>
      </c>
      <c r="AY171" s="202" t="s">
        <v>161</v>
      </c>
      <c r="BK171" s="204">
        <f>SUM(BK172:BK178)</f>
        <v>0</v>
      </c>
    </row>
    <row r="172" spans="1:65" s="2" customFormat="1" ht="21.75" customHeight="1">
      <c r="A172" s="33"/>
      <c r="B172" s="34"/>
      <c r="C172" s="207" t="s">
        <v>278</v>
      </c>
      <c r="D172" s="207" t="s">
        <v>163</v>
      </c>
      <c r="E172" s="208" t="s">
        <v>379</v>
      </c>
      <c r="F172" s="209" t="s">
        <v>380</v>
      </c>
      <c r="G172" s="210" t="s">
        <v>184</v>
      </c>
      <c r="H172" s="211">
        <v>3.0760000000000001</v>
      </c>
      <c r="I172" s="212"/>
      <c r="J172" s="213">
        <f>ROUND(I172*H172,2)</f>
        <v>0</v>
      </c>
      <c r="K172" s="209" t="s">
        <v>167</v>
      </c>
      <c r="L172" s="38"/>
      <c r="M172" s="214" t="s">
        <v>1</v>
      </c>
      <c r="N172" s="215" t="s">
        <v>44</v>
      </c>
      <c r="O172" s="70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8" t="s">
        <v>168</v>
      </c>
      <c r="AT172" s="218" t="s">
        <v>163</v>
      </c>
      <c r="AU172" s="218" t="s">
        <v>88</v>
      </c>
      <c r="AY172" s="16" t="s">
        <v>161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6" t="s">
        <v>86</v>
      </c>
      <c r="BK172" s="219">
        <f>ROUND(I172*H172,2)</f>
        <v>0</v>
      </c>
      <c r="BL172" s="16" t="s">
        <v>168</v>
      </c>
      <c r="BM172" s="218" t="s">
        <v>281</v>
      </c>
    </row>
    <row r="173" spans="1:65" s="2" customFormat="1" ht="21.75" customHeight="1">
      <c r="A173" s="33"/>
      <c r="B173" s="34"/>
      <c r="C173" s="207" t="s">
        <v>231</v>
      </c>
      <c r="D173" s="207" t="s">
        <v>163</v>
      </c>
      <c r="E173" s="208" t="s">
        <v>383</v>
      </c>
      <c r="F173" s="209" t="s">
        <v>384</v>
      </c>
      <c r="G173" s="210" t="s">
        <v>184</v>
      </c>
      <c r="H173" s="211">
        <v>89.203999999999994</v>
      </c>
      <c r="I173" s="212"/>
      <c r="J173" s="213">
        <f>ROUND(I173*H173,2)</f>
        <v>0</v>
      </c>
      <c r="K173" s="209" t="s">
        <v>167</v>
      </c>
      <c r="L173" s="38"/>
      <c r="M173" s="214" t="s">
        <v>1</v>
      </c>
      <c r="N173" s="215" t="s">
        <v>44</v>
      </c>
      <c r="O173" s="70"/>
      <c r="P173" s="216">
        <f>O173*H173</f>
        <v>0</v>
      </c>
      <c r="Q173" s="216">
        <v>0</v>
      </c>
      <c r="R173" s="216">
        <f>Q173*H173</f>
        <v>0</v>
      </c>
      <c r="S173" s="216">
        <v>0</v>
      </c>
      <c r="T173" s="21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8" t="s">
        <v>168</v>
      </c>
      <c r="AT173" s="218" t="s">
        <v>163</v>
      </c>
      <c r="AU173" s="218" t="s">
        <v>88</v>
      </c>
      <c r="AY173" s="16" t="s">
        <v>161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6" t="s">
        <v>86</v>
      </c>
      <c r="BK173" s="219">
        <f>ROUND(I173*H173,2)</f>
        <v>0</v>
      </c>
      <c r="BL173" s="16" t="s">
        <v>168</v>
      </c>
      <c r="BM173" s="218" t="s">
        <v>284</v>
      </c>
    </row>
    <row r="174" spans="1:65" s="13" customFormat="1">
      <c r="B174" s="224"/>
      <c r="C174" s="225"/>
      <c r="D174" s="220" t="s">
        <v>176</v>
      </c>
      <c r="E174" s="226" t="s">
        <v>1</v>
      </c>
      <c r="F174" s="227" t="s">
        <v>516</v>
      </c>
      <c r="G174" s="225"/>
      <c r="H174" s="228">
        <v>89.203999999999994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AT174" s="234" t="s">
        <v>176</v>
      </c>
      <c r="AU174" s="234" t="s">
        <v>88</v>
      </c>
      <c r="AV174" s="13" t="s">
        <v>88</v>
      </c>
      <c r="AW174" s="13" t="s">
        <v>36</v>
      </c>
      <c r="AX174" s="13" t="s">
        <v>79</v>
      </c>
      <c r="AY174" s="234" t="s">
        <v>161</v>
      </c>
    </row>
    <row r="175" spans="1:65" s="14" customFormat="1">
      <c r="B175" s="235"/>
      <c r="C175" s="236"/>
      <c r="D175" s="220" t="s">
        <v>176</v>
      </c>
      <c r="E175" s="237" t="s">
        <v>1</v>
      </c>
      <c r="F175" s="238" t="s">
        <v>178</v>
      </c>
      <c r="G175" s="236"/>
      <c r="H175" s="239">
        <v>89.203999999999994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AT175" s="245" t="s">
        <v>176</v>
      </c>
      <c r="AU175" s="245" t="s">
        <v>88</v>
      </c>
      <c r="AV175" s="14" t="s">
        <v>168</v>
      </c>
      <c r="AW175" s="14" t="s">
        <v>36</v>
      </c>
      <c r="AX175" s="14" t="s">
        <v>86</v>
      </c>
      <c r="AY175" s="245" t="s">
        <v>161</v>
      </c>
    </row>
    <row r="176" spans="1:65" s="2" customFormat="1" ht="16.5" customHeight="1">
      <c r="A176" s="33"/>
      <c r="B176" s="34"/>
      <c r="C176" s="207" t="s">
        <v>286</v>
      </c>
      <c r="D176" s="207" t="s">
        <v>163</v>
      </c>
      <c r="E176" s="208" t="s">
        <v>517</v>
      </c>
      <c r="F176" s="209" t="s">
        <v>518</v>
      </c>
      <c r="G176" s="210" t="s">
        <v>222</v>
      </c>
      <c r="H176" s="211">
        <v>23</v>
      </c>
      <c r="I176" s="212"/>
      <c r="J176" s="213">
        <f>ROUND(I176*H176,2)</f>
        <v>0</v>
      </c>
      <c r="K176" s="209" t="s">
        <v>167</v>
      </c>
      <c r="L176" s="38"/>
      <c r="M176" s="214" t="s">
        <v>1</v>
      </c>
      <c r="N176" s="215" t="s">
        <v>44</v>
      </c>
      <c r="O176" s="70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8" t="s">
        <v>168</v>
      </c>
      <c r="AT176" s="218" t="s">
        <v>163</v>
      </c>
      <c r="AU176" s="218" t="s">
        <v>88</v>
      </c>
      <c r="AY176" s="16" t="s">
        <v>161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6" t="s">
        <v>86</v>
      </c>
      <c r="BK176" s="219">
        <f>ROUND(I176*H176,2)</f>
        <v>0</v>
      </c>
      <c r="BL176" s="16" t="s">
        <v>168</v>
      </c>
      <c r="BM176" s="218" t="s">
        <v>289</v>
      </c>
    </row>
    <row r="177" spans="1:65" s="13" customFormat="1">
      <c r="B177" s="224"/>
      <c r="C177" s="225"/>
      <c r="D177" s="220" t="s">
        <v>176</v>
      </c>
      <c r="E177" s="226" t="s">
        <v>1</v>
      </c>
      <c r="F177" s="227" t="s">
        <v>519</v>
      </c>
      <c r="G177" s="225"/>
      <c r="H177" s="228">
        <v>23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AT177" s="234" t="s">
        <v>176</v>
      </c>
      <c r="AU177" s="234" t="s">
        <v>88</v>
      </c>
      <c r="AV177" s="13" t="s">
        <v>88</v>
      </c>
      <c r="AW177" s="13" t="s">
        <v>36</v>
      </c>
      <c r="AX177" s="13" t="s">
        <v>79</v>
      </c>
      <c r="AY177" s="234" t="s">
        <v>161</v>
      </c>
    </row>
    <row r="178" spans="1:65" s="14" customFormat="1">
      <c r="B178" s="235"/>
      <c r="C178" s="236"/>
      <c r="D178" s="220" t="s">
        <v>176</v>
      </c>
      <c r="E178" s="237" t="s">
        <v>1</v>
      </c>
      <c r="F178" s="238" t="s">
        <v>178</v>
      </c>
      <c r="G178" s="236"/>
      <c r="H178" s="239">
        <v>23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AT178" s="245" t="s">
        <v>176</v>
      </c>
      <c r="AU178" s="245" t="s">
        <v>88</v>
      </c>
      <c r="AV178" s="14" t="s">
        <v>168</v>
      </c>
      <c r="AW178" s="14" t="s">
        <v>36</v>
      </c>
      <c r="AX178" s="14" t="s">
        <v>86</v>
      </c>
      <c r="AY178" s="245" t="s">
        <v>161</v>
      </c>
    </row>
    <row r="179" spans="1:65" s="12" customFormat="1" ht="22.9" customHeight="1">
      <c r="B179" s="191"/>
      <c r="C179" s="192"/>
      <c r="D179" s="193" t="s">
        <v>78</v>
      </c>
      <c r="E179" s="205" t="s">
        <v>409</v>
      </c>
      <c r="F179" s="205" t="s">
        <v>520</v>
      </c>
      <c r="G179" s="192"/>
      <c r="H179" s="192"/>
      <c r="I179" s="195"/>
      <c r="J179" s="206">
        <f>BK179</f>
        <v>0</v>
      </c>
      <c r="K179" s="192"/>
      <c r="L179" s="197"/>
      <c r="M179" s="198"/>
      <c r="N179" s="199"/>
      <c r="O179" s="199"/>
      <c r="P179" s="200">
        <f>P180</f>
        <v>0</v>
      </c>
      <c r="Q179" s="199"/>
      <c r="R179" s="200">
        <f>R180</f>
        <v>0</v>
      </c>
      <c r="S179" s="199"/>
      <c r="T179" s="201">
        <f>T180</f>
        <v>0</v>
      </c>
      <c r="AR179" s="202" t="s">
        <v>86</v>
      </c>
      <c r="AT179" s="203" t="s">
        <v>78</v>
      </c>
      <c r="AU179" s="203" t="s">
        <v>86</v>
      </c>
      <c r="AY179" s="202" t="s">
        <v>161</v>
      </c>
      <c r="BK179" s="204">
        <f>BK180</f>
        <v>0</v>
      </c>
    </row>
    <row r="180" spans="1:65" s="2" customFormat="1" ht="21.75" customHeight="1">
      <c r="A180" s="33"/>
      <c r="B180" s="34"/>
      <c r="C180" s="207" t="s">
        <v>234</v>
      </c>
      <c r="D180" s="207" t="s">
        <v>163</v>
      </c>
      <c r="E180" s="208" t="s">
        <v>521</v>
      </c>
      <c r="F180" s="209" t="s">
        <v>522</v>
      </c>
      <c r="G180" s="210" t="s">
        <v>184</v>
      </c>
      <c r="H180" s="211">
        <v>175</v>
      </c>
      <c r="I180" s="212"/>
      <c r="J180" s="213">
        <f>ROUND(I180*H180,2)</f>
        <v>0</v>
      </c>
      <c r="K180" s="209" t="s">
        <v>167</v>
      </c>
      <c r="L180" s="38"/>
      <c r="M180" s="214" t="s">
        <v>1</v>
      </c>
      <c r="N180" s="215" t="s">
        <v>44</v>
      </c>
      <c r="O180" s="70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8" t="s">
        <v>168</v>
      </c>
      <c r="AT180" s="218" t="s">
        <v>163</v>
      </c>
      <c r="AU180" s="218" t="s">
        <v>88</v>
      </c>
      <c r="AY180" s="16" t="s">
        <v>161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6" t="s">
        <v>86</v>
      </c>
      <c r="BK180" s="219">
        <f>ROUND(I180*H180,2)</f>
        <v>0</v>
      </c>
      <c r="BL180" s="16" t="s">
        <v>168</v>
      </c>
      <c r="BM180" s="218" t="s">
        <v>296</v>
      </c>
    </row>
    <row r="181" spans="1:65" s="12" customFormat="1" ht="25.9" customHeight="1">
      <c r="B181" s="191"/>
      <c r="C181" s="192"/>
      <c r="D181" s="193" t="s">
        <v>78</v>
      </c>
      <c r="E181" s="194" t="s">
        <v>523</v>
      </c>
      <c r="F181" s="194" t="s">
        <v>524</v>
      </c>
      <c r="G181" s="192"/>
      <c r="H181" s="192"/>
      <c r="I181" s="195"/>
      <c r="J181" s="196">
        <f>BK181</f>
        <v>0</v>
      </c>
      <c r="K181" s="192"/>
      <c r="L181" s="197"/>
      <c r="M181" s="198"/>
      <c r="N181" s="199"/>
      <c r="O181" s="199"/>
      <c r="P181" s="200">
        <f>SUM(P182:P185)</f>
        <v>0</v>
      </c>
      <c r="Q181" s="199"/>
      <c r="R181" s="200">
        <f>SUM(R182:R185)</f>
        <v>0</v>
      </c>
      <c r="S181" s="199"/>
      <c r="T181" s="201">
        <f>SUM(T182:T185)</f>
        <v>0</v>
      </c>
      <c r="AR181" s="202" t="s">
        <v>168</v>
      </c>
      <c r="AT181" s="203" t="s">
        <v>78</v>
      </c>
      <c r="AU181" s="203" t="s">
        <v>79</v>
      </c>
      <c r="AY181" s="202" t="s">
        <v>161</v>
      </c>
      <c r="BK181" s="204">
        <f>SUM(BK182:BK185)</f>
        <v>0</v>
      </c>
    </row>
    <row r="182" spans="1:65" s="2" customFormat="1" ht="21.75" customHeight="1">
      <c r="A182" s="33"/>
      <c r="B182" s="34"/>
      <c r="C182" s="207" t="s">
        <v>297</v>
      </c>
      <c r="D182" s="207" t="s">
        <v>163</v>
      </c>
      <c r="E182" s="208" t="s">
        <v>525</v>
      </c>
      <c r="F182" s="209" t="s">
        <v>526</v>
      </c>
      <c r="G182" s="210" t="s">
        <v>222</v>
      </c>
      <c r="H182" s="211">
        <v>2</v>
      </c>
      <c r="I182" s="212"/>
      <c r="J182" s="213">
        <f>ROUND(I182*H182,2)</f>
        <v>0</v>
      </c>
      <c r="K182" s="209" t="s">
        <v>484</v>
      </c>
      <c r="L182" s="38"/>
      <c r="M182" s="214" t="s">
        <v>1</v>
      </c>
      <c r="N182" s="215" t="s">
        <v>44</v>
      </c>
      <c r="O182" s="70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8" t="s">
        <v>527</v>
      </c>
      <c r="AT182" s="218" t="s">
        <v>163</v>
      </c>
      <c r="AU182" s="218" t="s">
        <v>86</v>
      </c>
      <c r="AY182" s="16" t="s">
        <v>161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6" t="s">
        <v>86</v>
      </c>
      <c r="BK182" s="219">
        <f>ROUND(I182*H182,2)</f>
        <v>0</v>
      </c>
      <c r="BL182" s="16" t="s">
        <v>527</v>
      </c>
      <c r="BM182" s="218" t="s">
        <v>300</v>
      </c>
    </row>
    <row r="183" spans="1:65" s="2" customFormat="1" ht="29.25">
      <c r="A183" s="33"/>
      <c r="B183" s="34"/>
      <c r="C183" s="35"/>
      <c r="D183" s="220" t="s">
        <v>174</v>
      </c>
      <c r="E183" s="35"/>
      <c r="F183" s="221" t="s">
        <v>528</v>
      </c>
      <c r="G183" s="35"/>
      <c r="H183" s="35"/>
      <c r="I183" s="121"/>
      <c r="J183" s="35"/>
      <c r="K183" s="35"/>
      <c r="L183" s="38"/>
      <c r="M183" s="222"/>
      <c r="N183" s="223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174</v>
      </c>
      <c r="AU183" s="16" t="s">
        <v>86</v>
      </c>
    </row>
    <row r="184" spans="1:65" s="2" customFormat="1" ht="21.75" customHeight="1">
      <c r="A184" s="33"/>
      <c r="B184" s="34"/>
      <c r="C184" s="207" t="s">
        <v>237</v>
      </c>
      <c r="D184" s="207" t="s">
        <v>163</v>
      </c>
      <c r="E184" s="208" t="s">
        <v>529</v>
      </c>
      <c r="F184" s="209" t="s">
        <v>530</v>
      </c>
      <c r="G184" s="210" t="s">
        <v>222</v>
      </c>
      <c r="H184" s="211">
        <v>1</v>
      </c>
      <c r="I184" s="212"/>
      <c r="J184" s="213">
        <f>ROUND(I184*H184,2)</f>
        <v>0</v>
      </c>
      <c r="K184" s="209" t="s">
        <v>484</v>
      </c>
      <c r="L184" s="38"/>
      <c r="M184" s="214" t="s">
        <v>1</v>
      </c>
      <c r="N184" s="215" t="s">
        <v>44</v>
      </c>
      <c r="O184" s="70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8" t="s">
        <v>527</v>
      </c>
      <c r="AT184" s="218" t="s">
        <v>163</v>
      </c>
      <c r="AU184" s="218" t="s">
        <v>86</v>
      </c>
      <c r="AY184" s="16" t="s">
        <v>161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6" t="s">
        <v>86</v>
      </c>
      <c r="BK184" s="219">
        <f>ROUND(I184*H184,2)</f>
        <v>0</v>
      </c>
      <c r="BL184" s="16" t="s">
        <v>527</v>
      </c>
      <c r="BM184" s="218" t="s">
        <v>303</v>
      </c>
    </row>
    <row r="185" spans="1:65" s="2" customFormat="1" ht="29.25">
      <c r="A185" s="33"/>
      <c r="B185" s="34"/>
      <c r="C185" s="35"/>
      <c r="D185" s="220" t="s">
        <v>174</v>
      </c>
      <c r="E185" s="35"/>
      <c r="F185" s="221" t="s">
        <v>531</v>
      </c>
      <c r="G185" s="35"/>
      <c r="H185" s="35"/>
      <c r="I185" s="121"/>
      <c r="J185" s="35"/>
      <c r="K185" s="35"/>
      <c r="L185" s="38"/>
      <c r="M185" s="261"/>
      <c r="N185" s="262"/>
      <c r="O185" s="258"/>
      <c r="P185" s="258"/>
      <c r="Q185" s="258"/>
      <c r="R185" s="258"/>
      <c r="S185" s="258"/>
      <c r="T185" s="26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174</v>
      </c>
      <c r="AU185" s="16" t="s">
        <v>86</v>
      </c>
    </row>
    <row r="186" spans="1:65" s="2" customFormat="1" ht="6.95" customHeight="1">
      <c r="A186" s="33"/>
      <c r="B186" s="53"/>
      <c r="C186" s="54"/>
      <c r="D186" s="54"/>
      <c r="E186" s="54"/>
      <c r="F186" s="54"/>
      <c r="G186" s="54"/>
      <c r="H186" s="54"/>
      <c r="I186" s="157"/>
      <c r="J186" s="54"/>
      <c r="K186" s="54"/>
      <c r="L186" s="38"/>
      <c r="M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</row>
  </sheetData>
  <sheetProtection algorithmName="SHA-512" hashValue="OGXhe5ukg9uuwICYIRO6zyEGRbv8jLqQ1R6EOzI3HKBgoLsUOQwJhzkm3JbWL/02A3kvqOqAYjMHoIHyrRwb0Q==" saltValue="Ma8hoVu2+dkWnfkoXP3mXcBXO1cWKSBaoB53I3r8sjAV2s7wHwVaJJOkdMi9LWn41+6GVU8665RFkM8yftLmtA==" spinCount="100000" sheet="1" objects="1" scenarios="1" formatColumns="0" formatRows="0" autoFilter="0"/>
  <autoFilter ref="C126:K185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4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6" t="s">
        <v>99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88</v>
      </c>
    </row>
    <row r="4" spans="1:46" s="1" customFormat="1" ht="24.95" customHeight="1">
      <c r="B4" s="19"/>
      <c r="D4" s="118" t="s">
        <v>124</v>
      </c>
      <c r="I4" s="114"/>
      <c r="L4" s="19"/>
      <c r="M4" s="119" t="s">
        <v>10</v>
      </c>
      <c r="AT4" s="16" t="s">
        <v>4</v>
      </c>
    </row>
    <row r="5" spans="1:46" s="1" customFormat="1" ht="6.95" customHeight="1">
      <c r="B5" s="19"/>
      <c r="I5" s="114"/>
      <c r="L5" s="19"/>
    </row>
    <row r="6" spans="1:46" s="1" customFormat="1" ht="12" customHeight="1">
      <c r="B6" s="19"/>
      <c r="D6" s="120" t="s">
        <v>16</v>
      </c>
      <c r="I6" s="114"/>
      <c r="L6" s="19"/>
    </row>
    <row r="7" spans="1:46" s="1" customFormat="1" ht="16.5" customHeight="1">
      <c r="B7" s="19"/>
      <c r="E7" s="314" t="str">
        <f>'Rekapitulace zakázky'!K6</f>
        <v>Oprava mostů v úseku Týniště nad Orlicí - Potštejn</v>
      </c>
      <c r="F7" s="315"/>
      <c r="G7" s="315"/>
      <c r="H7" s="315"/>
      <c r="I7" s="114"/>
      <c r="L7" s="19"/>
    </row>
    <row r="8" spans="1:46" s="1" customFormat="1" ht="12" customHeight="1">
      <c r="B8" s="19"/>
      <c r="D8" s="120" t="s">
        <v>125</v>
      </c>
      <c r="I8" s="114"/>
      <c r="L8" s="19"/>
    </row>
    <row r="9" spans="1:46" s="2" customFormat="1" ht="16.5" customHeight="1">
      <c r="A9" s="33"/>
      <c r="B9" s="38"/>
      <c r="C9" s="33"/>
      <c r="D9" s="33"/>
      <c r="E9" s="314" t="s">
        <v>126</v>
      </c>
      <c r="F9" s="316"/>
      <c r="G9" s="316"/>
      <c r="H9" s="316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20" t="s">
        <v>127</v>
      </c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17" t="s">
        <v>532</v>
      </c>
      <c r="F11" s="316"/>
      <c r="G11" s="316"/>
      <c r="H11" s="316"/>
      <c r="I11" s="121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121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20" t="s">
        <v>18</v>
      </c>
      <c r="E13" s="33"/>
      <c r="F13" s="109" t="s">
        <v>1</v>
      </c>
      <c r="G13" s="33"/>
      <c r="H13" s="33"/>
      <c r="I13" s="122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20" t="s">
        <v>20</v>
      </c>
      <c r="E14" s="33"/>
      <c r="F14" s="109" t="s">
        <v>21</v>
      </c>
      <c r="G14" s="33"/>
      <c r="H14" s="33"/>
      <c r="I14" s="122" t="s">
        <v>22</v>
      </c>
      <c r="J14" s="123" t="str">
        <f>'Rekapitulace zakázky'!AN8</f>
        <v>27. 1. 2020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21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20" t="s">
        <v>24</v>
      </c>
      <c r="E16" s="33"/>
      <c r="F16" s="33"/>
      <c r="G16" s="33"/>
      <c r="H16" s="33"/>
      <c r="I16" s="122" t="s">
        <v>25</v>
      </c>
      <c r="J16" s="109" t="str">
        <f>IF('Rekapitulace zakázky'!AN10="","",'Rekapitulace zakázky'!AN10)</f>
        <v>70994234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>Správa železnic, státní organizace</v>
      </c>
      <c r="F17" s="33"/>
      <c r="G17" s="33"/>
      <c r="H17" s="33"/>
      <c r="I17" s="122" t="s">
        <v>28</v>
      </c>
      <c r="J17" s="109" t="str">
        <f>IF('Rekapitulace zakázky'!AN11="","",'Rekapitulace zakázky'!AN11)</f>
        <v>CZ70994234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21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20" t="s">
        <v>30</v>
      </c>
      <c r="E19" s="33"/>
      <c r="F19" s="33"/>
      <c r="G19" s="33"/>
      <c r="H19" s="33"/>
      <c r="I19" s="122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18" t="str">
        <f>'Rekapitulace zakázky'!E14</f>
        <v>Vyplň údaj</v>
      </c>
      <c r="F20" s="319"/>
      <c r="G20" s="319"/>
      <c r="H20" s="319"/>
      <c r="I20" s="122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21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20" t="s">
        <v>32</v>
      </c>
      <c r="E22" s="33"/>
      <c r="F22" s="33"/>
      <c r="G22" s="33"/>
      <c r="H22" s="33"/>
      <c r="I22" s="122" t="s">
        <v>25</v>
      </c>
      <c r="J22" s="109" t="str">
        <f>IF('Rekapitulace zakázky'!AN16="","",'Rekapitulace zakázky'!AN16)</f>
        <v>45274983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>TOP CON SERVIS s.r.o.</v>
      </c>
      <c r="F23" s="33"/>
      <c r="G23" s="33"/>
      <c r="H23" s="33"/>
      <c r="I23" s="122" t="s">
        <v>28</v>
      </c>
      <c r="J23" s="109" t="str">
        <f>IF('Rekapitulace zakázky'!AN17="","",'Rekapitulace zakázky'!AN17)</f>
        <v>CZ45274983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21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20" t="s">
        <v>37</v>
      </c>
      <c r="E25" s="33"/>
      <c r="F25" s="33"/>
      <c r="G25" s="33"/>
      <c r="H25" s="33"/>
      <c r="I25" s="122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22" t="s">
        <v>28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21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20" t="s">
        <v>38</v>
      </c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4"/>
      <c r="B29" s="125"/>
      <c r="C29" s="124"/>
      <c r="D29" s="124"/>
      <c r="E29" s="320" t="s">
        <v>1</v>
      </c>
      <c r="F29" s="320"/>
      <c r="G29" s="320"/>
      <c r="H29" s="320"/>
      <c r="I29" s="126"/>
      <c r="J29" s="124"/>
      <c r="K29" s="124"/>
      <c r="L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21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30" t="s">
        <v>39</v>
      </c>
      <c r="E32" s="33"/>
      <c r="F32" s="33"/>
      <c r="G32" s="33"/>
      <c r="H32" s="33"/>
      <c r="I32" s="121"/>
      <c r="J32" s="131">
        <f>ROUND(J126,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8"/>
      <c r="E33" s="128"/>
      <c r="F33" s="128"/>
      <c r="G33" s="128"/>
      <c r="H33" s="128"/>
      <c r="I33" s="129"/>
      <c r="J33" s="128"/>
      <c r="K33" s="128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32" t="s">
        <v>41</v>
      </c>
      <c r="G34" s="33"/>
      <c r="H34" s="33"/>
      <c r="I34" s="133" t="s">
        <v>40</v>
      </c>
      <c r="J34" s="132" t="s">
        <v>42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34" t="s">
        <v>43</v>
      </c>
      <c r="E35" s="120" t="s">
        <v>44</v>
      </c>
      <c r="F35" s="135">
        <f>ROUND((SUM(BE126:BE153)),  2)</f>
        <v>0</v>
      </c>
      <c r="G35" s="33"/>
      <c r="H35" s="33"/>
      <c r="I35" s="136">
        <v>0.21</v>
      </c>
      <c r="J35" s="135">
        <f>ROUND(((SUM(BE126:BE153))*I35),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20" t="s">
        <v>45</v>
      </c>
      <c r="F36" s="135">
        <f>ROUND((SUM(BF126:BF153)),  2)</f>
        <v>0</v>
      </c>
      <c r="G36" s="33"/>
      <c r="H36" s="33"/>
      <c r="I36" s="136">
        <v>0.15</v>
      </c>
      <c r="J36" s="135">
        <f>ROUND(((SUM(BF126:BF153))*I36),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0" t="s">
        <v>46</v>
      </c>
      <c r="F37" s="135">
        <f>ROUND((SUM(BG126:BG153)),  2)</f>
        <v>0</v>
      </c>
      <c r="G37" s="33"/>
      <c r="H37" s="33"/>
      <c r="I37" s="136">
        <v>0.21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20" t="s">
        <v>47</v>
      </c>
      <c r="F38" s="135">
        <f>ROUND((SUM(BH126:BH153)),  2)</f>
        <v>0</v>
      </c>
      <c r="G38" s="33"/>
      <c r="H38" s="33"/>
      <c r="I38" s="136">
        <v>0.15</v>
      </c>
      <c r="J38" s="135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20" t="s">
        <v>48</v>
      </c>
      <c r="F39" s="135">
        <f>ROUND((SUM(BI126:BI153)),  2)</f>
        <v>0</v>
      </c>
      <c r="G39" s="33"/>
      <c r="H39" s="33"/>
      <c r="I39" s="136">
        <v>0</v>
      </c>
      <c r="J39" s="135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7"/>
      <c r="D41" s="138" t="s">
        <v>49</v>
      </c>
      <c r="E41" s="139"/>
      <c r="F41" s="139"/>
      <c r="G41" s="140" t="s">
        <v>50</v>
      </c>
      <c r="H41" s="141" t="s">
        <v>51</v>
      </c>
      <c r="I41" s="142"/>
      <c r="J41" s="143">
        <f>SUM(J32:J39)</f>
        <v>0</v>
      </c>
      <c r="K41" s="144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121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I43" s="114"/>
      <c r="L43" s="19"/>
    </row>
    <row r="44" spans="1:31" s="1" customFormat="1" ht="14.45" customHeight="1">
      <c r="B44" s="19"/>
      <c r="I44" s="114"/>
      <c r="L44" s="19"/>
    </row>
    <row r="45" spans="1:31" s="1" customFormat="1" ht="14.45" customHeight="1">
      <c r="B45" s="19"/>
      <c r="I45" s="114"/>
      <c r="L45" s="19"/>
    </row>
    <row r="46" spans="1:31" s="1" customFormat="1" ht="14.45" customHeight="1">
      <c r="B46" s="19"/>
      <c r="I46" s="114"/>
      <c r="L46" s="19"/>
    </row>
    <row r="47" spans="1:31" s="1" customFormat="1" ht="14.45" customHeight="1">
      <c r="B47" s="19"/>
      <c r="I47" s="114"/>
      <c r="L47" s="19"/>
    </row>
    <row r="48" spans="1:31" s="1" customFormat="1" ht="14.45" customHeight="1">
      <c r="B48" s="19"/>
      <c r="I48" s="114"/>
      <c r="L48" s="19"/>
    </row>
    <row r="49" spans="1:31" s="1" customFormat="1" ht="14.45" customHeight="1">
      <c r="B49" s="19"/>
      <c r="I49" s="114"/>
      <c r="L49" s="19"/>
    </row>
    <row r="50" spans="1:31" s="2" customFormat="1" ht="14.45" customHeight="1">
      <c r="B50" s="50"/>
      <c r="D50" s="145" t="s">
        <v>52</v>
      </c>
      <c r="E50" s="146"/>
      <c r="F50" s="146"/>
      <c r="G50" s="145" t="s">
        <v>53</v>
      </c>
      <c r="H50" s="146"/>
      <c r="I50" s="147"/>
      <c r="J50" s="146"/>
      <c r="K50" s="146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8" t="s">
        <v>54</v>
      </c>
      <c r="E61" s="149"/>
      <c r="F61" s="150" t="s">
        <v>55</v>
      </c>
      <c r="G61" s="148" t="s">
        <v>54</v>
      </c>
      <c r="H61" s="149"/>
      <c r="I61" s="151"/>
      <c r="J61" s="152" t="s">
        <v>55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45" t="s">
        <v>56</v>
      </c>
      <c r="E65" s="153"/>
      <c r="F65" s="153"/>
      <c r="G65" s="145" t="s">
        <v>57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8" t="s">
        <v>54</v>
      </c>
      <c r="E76" s="149"/>
      <c r="F76" s="150" t="s">
        <v>55</v>
      </c>
      <c r="G76" s="148" t="s">
        <v>54</v>
      </c>
      <c r="H76" s="149"/>
      <c r="I76" s="151"/>
      <c r="J76" s="152" t="s">
        <v>55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129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2" t="str">
        <f>E7</f>
        <v>Oprava mostů v úseku Týniště nad Orlicí - Potštejn</v>
      </c>
      <c r="F85" s="313"/>
      <c r="G85" s="313"/>
      <c r="H85" s="313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125</v>
      </c>
      <c r="D86" s="21"/>
      <c r="E86" s="21"/>
      <c r="F86" s="21"/>
      <c r="G86" s="21"/>
      <c r="H86" s="21"/>
      <c r="I86" s="114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2" t="s">
        <v>126</v>
      </c>
      <c r="F87" s="311"/>
      <c r="G87" s="311"/>
      <c r="H87" s="311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127</v>
      </c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304" t="str">
        <f>E11</f>
        <v>SO 01.3 - VRN Most v km 53,696</v>
      </c>
      <c r="F89" s="311"/>
      <c r="G89" s="311"/>
      <c r="H89" s="311"/>
      <c r="I89" s="121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122" t="s">
        <v>22</v>
      </c>
      <c r="J91" s="65" t="str">
        <f>IF(J14="","",J14)</f>
        <v>27. 1. 2020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121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122" t="s">
        <v>32</v>
      </c>
      <c r="J93" s="31" t="str">
        <f>E23</f>
        <v>TOP CON SERVIS s.r.o.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122" t="s">
        <v>37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61" t="s">
        <v>130</v>
      </c>
      <c r="D96" s="162"/>
      <c r="E96" s="162"/>
      <c r="F96" s="162"/>
      <c r="G96" s="162"/>
      <c r="H96" s="162"/>
      <c r="I96" s="163"/>
      <c r="J96" s="164" t="s">
        <v>131</v>
      </c>
      <c r="K96" s="162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121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65" t="s">
        <v>132</v>
      </c>
      <c r="D98" s="35"/>
      <c r="E98" s="35"/>
      <c r="F98" s="35"/>
      <c r="G98" s="35"/>
      <c r="H98" s="35"/>
      <c r="I98" s="121"/>
      <c r="J98" s="83">
        <f>J126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133</v>
      </c>
    </row>
    <row r="99" spans="1:47" s="9" customFormat="1" ht="24.95" customHeight="1">
      <c r="B99" s="166"/>
      <c r="C99" s="167"/>
      <c r="D99" s="168" t="s">
        <v>533</v>
      </c>
      <c r="E99" s="169"/>
      <c r="F99" s="169"/>
      <c r="G99" s="169"/>
      <c r="H99" s="169"/>
      <c r="I99" s="170"/>
      <c r="J99" s="171">
        <f>J127</f>
        <v>0</v>
      </c>
      <c r="K99" s="167"/>
      <c r="L99" s="172"/>
    </row>
    <row r="100" spans="1:47" s="10" customFormat="1" ht="19.899999999999999" customHeight="1">
      <c r="B100" s="173"/>
      <c r="C100" s="103"/>
      <c r="D100" s="174" t="s">
        <v>534</v>
      </c>
      <c r="E100" s="175"/>
      <c r="F100" s="175"/>
      <c r="G100" s="175"/>
      <c r="H100" s="175"/>
      <c r="I100" s="176"/>
      <c r="J100" s="177">
        <f>J128</f>
        <v>0</v>
      </c>
      <c r="K100" s="103"/>
      <c r="L100" s="178"/>
    </row>
    <row r="101" spans="1:47" s="10" customFormat="1" ht="19.899999999999999" customHeight="1">
      <c r="B101" s="173"/>
      <c r="C101" s="103"/>
      <c r="D101" s="174" t="s">
        <v>535</v>
      </c>
      <c r="E101" s="175"/>
      <c r="F101" s="175"/>
      <c r="G101" s="175"/>
      <c r="H101" s="175"/>
      <c r="I101" s="176"/>
      <c r="J101" s="177">
        <f>J135</f>
        <v>0</v>
      </c>
      <c r="K101" s="103"/>
      <c r="L101" s="178"/>
    </row>
    <row r="102" spans="1:47" s="10" customFormat="1" ht="19.899999999999999" customHeight="1">
      <c r="B102" s="173"/>
      <c r="C102" s="103"/>
      <c r="D102" s="174" t="s">
        <v>536</v>
      </c>
      <c r="E102" s="175"/>
      <c r="F102" s="175"/>
      <c r="G102" s="175"/>
      <c r="H102" s="175"/>
      <c r="I102" s="176"/>
      <c r="J102" s="177">
        <f>J142</f>
        <v>0</v>
      </c>
      <c r="K102" s="103"/>
      <c r="L102" s="178"/>
    </row>
    <row r="103" spans="1:47" s="10" customFormat="1" ht="19.899999999999999" customHeight="1">
      <c r="B103" s="173"/>
      <c r="C103" s="103"/>
      <c r="D103" s="174" t="s">
        <v>537</v>
      </c>
      <c r="E103" s="175"/>
      <c r="F103" s="175"/>
      <c r="G103" s="175"/>
      <c r="H103" s="175"/>
      <c r="I103" s="176"/>
      <c r="J103" s="177">
        <f>J148</f>
        <v>0</v>
      </c>
      <c r="K103" s="103"/>
      <c r="L103" s="178"/>
    </row>
    <row r="104" spans="1:47" s="10" customFormat="1" ht="19.899999999999999" customHeight="1">
      <c r="B104" s="173"/>
      <c r="C104" s="103"/>
      <c r="D104" s="174" t="s">
        <v>538</v>
      </c>
      <c r="E104" s="175"/>
      <c r="F104" s="175"/>
      <c r="G104" s="175"/>
      <c r="H104" s="175"/>
      <c r="I104" s="176"/>
      <c r="J104" s="177">
        <f>J152</f>
        <v>0</v>
      </c>
      <c r="K104" s="103"/>
      <c r="L104" s="178"/>
    </row>
    <row r="105" spans="1:47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121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157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160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>
      <c r="A111" s="33"/>
      <c r="B111" s="34"/>
      <c r="C111" s="22" t="s">
        <v>146</v>
      </c>
      <c r="D111" s="35"/>
      <c r="E111" s="35"/>
      <c r="F111" s="35"/>
      <c r="G111" s="35"/>
      <c r="H111" s="35"/>
      <c r="I111" s="121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21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121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>
      <c r="A114" s="33"/>
      <c r="B114" s="34"/>
      <c r="C114" s="35"/>
      <c r="D114" s="35"/>
      <c r="E114" s="312" t="str">
        <f>E7</f>
        <v>Oprava mostů v úseku Týniště nad Orlicí - Potštejn</v>
      </c>
      <c r="F114" s="313"/>
      <c r="G114" s="313"/>
      <c r="H114" s="313"/>
      <c r="I114" s="121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0"/>
      <c r="C115" s="28" t="s">
        <v>125</v>
      </c>
      <c r="D115" s="21"/>
      <c r="E115" s="21"/>
      <c r="F115" s="21"/>
      <c r="G115" s="21"/>
      <c r="H115" s="21"/>
      <c r="I115" s="114"/>
      <c r="J115" s="21"/>
      <c r="K115" s="21"/>
      <c r="L115" s="19"/>
    </row>
    <row r="116" spans="1:63" s="2" customFormat="1" ht="16.5" customHeight="1">
      <c r="A116" s="33"/>
      <c r="B116" s="34"/>
      <c r="C116" s="35"/>
      <c r="D116" s="35"/>
      <c r="E116" s="312" t="s">
        <v>126</v>
      </c>
      <c r="F116" s="311"/>
      <c r="G116" s="311"/>
      <c r="H116" s="311"/>
      <c r="I116" s="121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127</v>
      </c>
      <c r="D117" s="35"/>
      <c r="E117" s="35"/>
      <c r="F117" s="35"/>
      <c r="G117" s="35"/>
      <c r="H117" s="35"/>
      <c r="I117" s="121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304" t="str">
        <f>E11</f>
        <v>SO 01.3 - VRN Most v km 53,696</v>
      </c>
      <c r="F118" s="311"/>
      <c r="G118" s="311"/>
      <c r="H118" s="311"/>
      <c r="I118" s="121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121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20</v>
      </c>
      <c r="D120" s="35"/>
      <c r="E120" s="35"/>
      <c r="F120" s="26" t="str">
        <f>F14</f>
        <v xml:space="preserve"> </v>
      </c>
      <c r="G120" s="35"/>
      <c r="H120" s="35"/>
      <c r="I120" s="122" t="s">
        <v>22</v>
      </c>
      <c r="J120" s="65" t="str">
        <f>IF(J14="","",J14)</f>
        <v>27. 1. 2020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121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25.7" customHeight="1">
      <c r="A122" s="33"/>
      <c r="B122" s="34"/>
      <c r="C122" s="28" t="s">
        <v>24</v>
      </c>
      <c r="D122" s="35"/>
      <c r="E122" s="35"/>
      <c r="F122" s="26" t="str">
        <f>E17</f>
        <v>Správa železnic, státní organizace</v>
      </c>
      <c r="G122" s="35"/>
      <c r="H122" s="35"/>
      <c r="I122" s="122" t="s">
        <v>32</v>
      </c>
      <c r="J122" s="31" t="str">
        <f>E23</f>
        <v>TOP CON SERVIS s.r.o.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30</v>
      </c>
      <c r="D123" s="35"/>
      <c r="E123" s="35"/>
      <c r="F123" s="26" t="str">
        <f>IF(E20="","",E20)</f>
        <v>Vyplň údaj</v>
      </c>
      <c r="G123" s="35"/>
      <c r="H123" s="35"/>
      <c r="I123" s="122" t="s">
        <v>37</v>
      </c>
      <c r="J123" s="31" t="str">
        <f>E26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121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79"/>
      <c r="B125" s="180"/>
      <c r="C125" s="181" t="s">
        <v>147</v>
      </c>
      <c r="D125" s="182" t="s">
        <v>64</v>
      </c>
      <c r="E125" s="182" t="s">
        <v>60</v>
      </c>
      <c r="F125" s="182" t="s">
        <v>61</v>
      </c>
      <c r="G125" s="182" t="s">
        <v>148</v>
      </c>
      <c r="H125" s="182" t="s">
        <v>149</v>
      </c>
      <c r="I125" s="183" t="s">
        <v>150</v>
      </c>
      <c r="J125" s="182" t="s">
        <v>131</v>
      </c>
      <c r="K125" s="184" t="s">
        <v>151</v>
      </c>
      <c r="L125" s="185"/>
      <c r="M125" s="74" t="s">
        <v>1</v>
      </c>
      <c r="N125" s="75" t="s">
        <v>43</v>
      </c>
      <c r="O125" s="75" t="s">
        <v>152</v>
      </c>
      <c r="P125" s="75" t="s">
        <v>153</v>
      </c>
      <c r="Q125" s="75" t="s">
        <v>154</v>
      </c>
      <c r="R125" s="75" t="s">
        <v>155</v>
      </c>
      <c r="S125" s="75" t="s">
        <v>156</v>
      </c>
      <c r="T125" s="76" t="s">
        <v>157</v>
      </c>
      <c r="U125" s="179"/>
      <c r="V125" s="179"/>
      <c r="W125" s="179"/>
      <c r="X125" s="179"/>
      <c r="Y125" s="179"/>
      <c r="Z125" s="179"/>
      <c r="AA125" s="179"/>
      <c r="AB125" s="179"/>
      <c r="AC125" s="179"/>
      <c r="AD125" s="179"/>
      <c r="AE125" s="179"/>
    </row>
    <row r="126" spans="1:63" s="2" customFormat="1" ht="22.9" customHeight="1">
      <c r="A126" s="33"/>
      <c r="B126" s="34"/>
      <c r="C126" s="81" t="s">
        <v>158</v>
      </c>
      <c r="D126" s="35"/>
      <c r="E126" s="35"/>
      <c r="F126" s="35"/>
      <c r="G126" s="35"/>
      <c r="H126" s="35"/>
      <c r="I126" s="121"/>
      <c r="J126" s="186">
        <f>BK126</f>
        <v>0</v>
      </c>
      <c r="K126" s="35"/>
      <c r="L126" s="38"/>
      <c r="M126" s="77"/>
      <c r="N126" s="187"/>
      <c r="O126" s="78"/>
      <c r="P126" s="188">
        <f>P127</f>
        <v>0</v>
      </c>
      <c r="Q126" s="78"/>
      <c r="R126" s="188">
        <f>R127</f>
        <v>0</v>
      </c>
      <c r="S126" s="78"/>
      <c r="T126" s="189">
        <f>T127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78</v>
      </c>
      <c r="AU126" s="16" t="s">
        <v>133</v>
      </c>
      <c r="BK126" s="190">
        <f>BK127</f>
        <v>0</v>
      </c>
    </row>
    <row r="127" spans="1:63" s="12" customFormat="1" ht="25.9" customHeight="1">
      <c r="B127" s="191"/>
      <c r="C127" s="192"/>
      <c r="D127" s="193" t="s">
        <v>78</v>
      </c>
      <c r="E127" s="194" t="s">
        <v>539</v>
      </c>
      <c r="F127" s="194" t="s">
        <v>540</v>
      </c>
      <c r="G127" s="192"/>
      <c r="H127" s="192"/>
      <c r="I127" s="195"/>
      <c r="J127" s="196">
        <f>BK127</f>
        <v>0</v>
      </c>
      <c r="K127" s="192"/>
      <c r="L127" s="197"/>
      <c r="M127" s="198"/>
      <c r="N127" s="199"/>
      <c r="O127" s="199"/>
      <c r="P127" s="200">
        <f>P128+P135+P142+P148+P152</f>
        <v>0</v>
      </c>
      <c r="Q127" s="199"/>
      <c r="R127" s="200">
        <f>R128+R135+R142+R148+R152</f>
        <v>0</v>
      </c>
      <c r="S127" s="199"/>
      <c r="T127" s="201">
        <f>T128+T135+T142+T148+T152</f>
        <v>0</v>
      </c>
      <c r="AR127" s="202" t="s">
        <v>186</v>
      </c>
      <c r="AT127" s="203" t="s">
        <v>78</v>
      </c>
      <c r="AU127" s="203" t="s">
        <v>79</v>
      </c>
      <c r="AY127" s="202" t="s">
        <v>161</v>
      </c>
      <c r="BK127" s="204">
        <f>BK128+BK135+BK142+BK148+BK152</f>
        <v>0</v>
      </c>
    </row>
    <row r="128" spans="1:63" s="12" customFormat="1" ht="22.9" customHeight="1">
      <c r="B128" s="191"/>
      <c r="C128" s="192"/>
      <c r="D128" s="193" t="s">
        <v>78</v>
      </c>
      <c r="E128" s="205" t="s">
        <v>541</v>
      </c>
      <c r="F128" s="205" t="s">
        <v>542</v>
      </c>
      <c r="G128" s="192"/>
      <c r="H128" s="192"/>
      <c r="I128" s="195"/>
      <c r="J128" s="206">
        <f>BK128</f>
        <v>0</v>
      </c>
      <c r="K128" s="192"/>
      <c r="L128" s="197"/>
      <c r="M128" s="198"/>
      <c r="N128" s="199"/>
      <c r="O128" s="199"/>
      <c r="P128" s="200">
        <f>SUM(P129:P134)</f>
        <v>0</v>
      </c>
      <c r="Q128" s="199"/>
      <c r="R128" s="200">
        <f>SUM(R129:R134)</f>
        <v>0</v>
      </c>
      <c r="S128" s="199"/>
      <c r="T128" s="201">
        <f>SUM(T129:T134)</f>
        <v>0</v>
      </c>
      <c r="AR128" s="202" t="s">
        <v>186</v>
      </c>
      <c r="AT128" s="203" t="s">
        <v>78</v>
      </c>
      <c r="AU128" s="203" t="s">
        <v>86</v>
      </c>
      <c r="AY128" s="202" t="s">
        <v>161</v>
      </c>
      <c r="BK128" s="204">
        <f>SUM(BK129:BK134)</f>
        <v>0</v>
      </c>
    </row>
    <row r="129" spans="1:65" s="2" customFormat="1" ht="16.5" customHeight="1">
      <c r="A129" s="33"/>
      <c r="B129" s="34"/>
      <c r="C129" s="207" t="s">
        <v>86</v>
      </c>
      <c r="D129" s="207" t="s">
        <v>163</v>
      </c>
      <c r="E129" s="208" t="s">
        <v>543</v>
      </c>
      <c r="F129" s="209" t="s">
        <v>544</v>
      </c>
      <c r="G129" s="210" t="s">
        <v>192</v>
      </c>
      <c r="H129" s="211">
        <v>1</v>
      </c>
      <c r="I129" s="212"/>
      <c r="J129" s="213">
        <f>ROUND(I129*H129,2)</f>
        <v>0</v>
      </c>
      <c r="K129" s="209" t="s">
        <v>167</v>
      </c>
      <c r="L129" s="38"/>
      <c r="M129" s="214" t="s">
        <v>1</v>
      </c>
      <c r="N129" s="215" t="s">
        <v>44</v>
      </c>
      <c r="O129" s="70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8" t="s">
        <v>168</v>
      </c>
      <c r="AT129" s="218" t="s">
        <v>163</v>
      </c>
      <c r="AU129" s="218" t="s">
        <v>88</v>
      </c>
      <c r="AY129" s="16" t="s">
        <v>161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6" t="s">
        <v>86</v>
      </c>
      <c r="BK129" s="219">
        <f>ROUND(I129*H129,2)</f>
        <v>0</v>
      </c>
      <c r="BL129" s="16" t="s">
        <v>168</v>
      </c>
      <c r="BM129" s="218" t="s">
        <v>88</v>
      </c>
    </row>
    <row r="130" spans="1:65" s="2" customFormat="1" ht="16.5" customHeight="1">
      <c r="A130" s="33"/>
      <c r="B130" s="34"/>
      <c r="C130" s="207" t="s">
        <v>88</v>
      </c>
      <c r="D130" s="207" t="s">
        <v>163</v>
      </c>
      <c r="E130" s="208" t="s">
        <v>545</v>
      </c>
      <c r="F130" s="209" t="s">
        <v>546</v>
      </c>
      <c r="G130" s="210" t="s">
        <v>192</v>
      </c>
      <c r="H130" s="211">
        <v>1</v>
      </c>
      <c r="I130" s="212"/>
      <c r="J130" s="213">
        <f>ROUND(I130*H130,2)</f>
        <v>0</v>
      </c>
      <c r="K130" s="209" t="s">
        <v>167</v>
      </c>
      <c r="L130" s="38"/>
      <c r="M130" s="214" t="s">
        <v>1</v>
      </c>
      <c r="N130" s="215" t="s">
        <v>44</v>
      </c>
      <c r="O130" s="70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8" t="s">
        <v>168</v>
      </c>
      <c r="AT130" s="218" t="s">
        <v>163</v>
      </c>
      <c r="AU130" s="218" t="s">
        <v>88</v>
      </c>
      <c r="AY130" s="16" t="s">
        <v>161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6" t="s">
        <v>86</v>
      </c>
      <c r="BK130" s="219">
        <f>ROUND(I130*H130,2)</f>
        <v>0</v>
      </c>
      <c r="BL130" s="16" t="s">
        <v>168</v>
      </c>
      <c r="BM130" s="218" t="s">
        <v>168</v>
      </c>
    </row>
    <row r="131" spans="1:65" s="2" customFormat="1" ht="29.25">
      <c r="A131" s="33"/>
      <c r="B131" s="34"/>
      <c r="C131" s="35"/>
      <c r="D131" s="220" t="s">
        <v>174</v>
      </c>
      <c r="E131" s="35"/>
      <c r="F131" s="221" t="s">
        <v>547</v>
      </c>
      <c r="G131" s="35"/>
      <c r="H131" s="35"/>
      <c r="I131" s="121"/>
      <c r="J131" s="35"/>
      <c r="K131" s="35"/>
      <c r="L131" s="38"/>
      <c r="M131" s="222"/>
      <c r="N131" s="223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174</v>
      </c>
      <c r="AU131" s="16" t="s">
        <v>88</v>
      </c>
    </row>
    <row r="132" spans="1:65" s="2" customFormat="1" ht="16.5" customHeight="1">
      <c r="A132" s="33"/>
      <c r="B132" s="34"/>
      <c r="C132" s="207" t="s">
        <v>169</v>
      </c>
      <c r="D132" s="207" t="s">
        <v>163</v>
      </c>
      <c r="E132" s="208" t="s">
        <v>548</v>
      </c>
      <c r="F132" s="209" t="s">
        <v>549</v>
      </c>
      <c r="G132" s="210" t="s">
        <v>192</v>
      </c>
      <c r="H132" s="211">
        <v>1</v>
      </c>
      <c r="I132" s="212"/>
      <c r="J132" s="213">
        <f>ROUND(I132*H132,2)</f>
        <v>0</v>
      </c>
      <c r="K132" s="209" t="s">
        <v>167</v>
      </c>
      <c r="L132" s="38"/>
      <c r="M132" s="214" t="s">
        <v>1</v>
      </c>
      <c r="N132" s="215" t="s">
        <v>44</v>
      </c>
      <c r="O132" s="70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8" t="s">
        <v>168</v>
      </c>
      <c r="AT132" s="218" t="s">
        <v>163</v>
      </c>
      <c r="AU132" s="218" t="s">
        <v>88</v>
      </c>
      <c r="AY132" s="16" t="s">
        <v>161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6" t="s">
        <v>86</v>
      </c>
      <c r="BK132" s="219">
        <f>ROUND(I132*H132,2)</f>
        <v>0</v>
      </c>
      <c r="BL132" s="16" t="s">
        <v>168</v>
      </c>
      <c r="BM132" s="218" t="s">
        <v>181</v>
      </c>
    </row>
    <row r="133" spans="1:65" s="2" customFormat="1" ht="29.25">
      <c r="A133" s="33"/>
      <c r="B133" s="34"/>
      <c r="C133" s="35"/>
      <c r="D133" s="220" t="s">
        <v>174</v>
      </c>
      <c r="E133" s="35"/>
      <c r="F133" s="221" t="s">
        <v>550</v>
      </c>
      <c r="G133" s="35"/>
      <c r="H133" s="35"/>
      <c r="I133" s="121"/>
      <c r="J133" s="35"/>
      <c r="K133" s="35"/>
      <c r="L133" s="38"/>
      <c r="M133" s="222"/>
      <c r="N133" s="223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174</v>
      </c>
      <c r="AU133" s="16" t="s">
        <v>88</v>
      </c>
    </row>
    <row r="134" spans="1:65" s="2" customFormat="1" ht="16.5" customHeight="1">
      <c r="A134" s="33"/>
      <c r="B134" s="34"/>
      <c r="C134" s="207" t="s">
        <v>168</v>
      </c>
      <c r="D134" s="207" t="s">
        <v>163</v>
      </c>
      <c r="E134" s="208" t="s">
        <v>551</v>
      </c>
      <c r="F134" s="209" t="s">
        <v>552</v>
      </c>
      <c r="G134" s="210" t="s">
        <v>192</v>
      </c>
      <c r="H134" s="211">
        <v>1</v>
      </c>
      <c r="I134" s="212"/>
      <c r="J134" s="213">
        <f>ROUND(I134*H134,2)</f>
        <v>0</v>
      </c>
      <c r="K134" s="209" t="s">
        <v>167</v>
      </c>
      <c r="L134" s="38"/>
      <c r="M134" s="214" t="s">
        <v>1</v>
      </c>
      <c r="N134" s="215" t="s">
        <v>44</v>
      </c>
      <c r="O134" s="70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8" t="s">
        <v>168</v>
      </c>
      <c r="AT134" s="218" t="s">
        <v>163</v>
      </c>
      <c r="AU134" s="218" t="s">
        <v>88</v>
      </c>
      <c r="AY134" s="16" t="s">
        <v>161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6" t="s">
        <v>86</v>
      </c>
      <c r="BK134" s="219">
        <f>ROUND(I134*H134,2)</f>
        <v>0</v>
      </c>
      <c r="BL134" s="16" t="s">
        <v>168</v>
      </c>
      <c r="BM134" s="218" t="s">
        <v>185</v>
      </c>
    </row>
    <row r="135" spans="1:65" s="12" customFormat="1" ht="22.9" customHeight="1">
      <c r="B135" s="191"/>
      <c r="C135" s="192"/>
      <c r="D135" s="193" t="s">
        <v>78</v>
      </c>
      <c r="E135" s="205" t="s">
        <v>553</v>
      </c>
      <c r="F135" s="205" t="s">
        <v>554</v>
      </c>
      <c r="G135" s="192"/>
      <c r="H135" s="192"/>
      <c r="I135" s="195"/>
      <c r="J135" s="206">
        <f>BK135</f>
        <v>0</v>
      </c>
      <c r="K135" s="192"/>
      <c r="L135" s="197"/>
      <c r="M135" s="198"/>
      <c r="N135" s="199"/>
      <c r="O135" s="199"/>
      <c r="P135" s="200">
        <f>SUM(P136:P141)</f>
        <v>0</v>
      </c>
      <c r="Q135" s="199"/>
      <c r="R135" s="200">
        <f>SUM(R136:R141)</f>
        <v>0</v>
      </c>
      <c r="S135" s="199"/>
      <c r="T135" s="201">
        <f>SUM(T136:T141)</f>
        <v>0</v>
      </c>
      <c r="AR135" s="202" t="s">
        <v>186</v>
      </c>
      <c r="AT135" s="203" t="s">
        <v>78</v>
      </c>
      <c r="AU135" s="203" t="s">
        <v>86</v>
      </c>
      <c r="AY135" s="202" t="s">
        <v>161</v>
      </c>
      <c r="BK135" s="204">
        <f>SUM(BK136:BK141)</f>
        <v>0</v>
      </c>
    </row>
    <row r="136" spans="1:65" s="2" customFormat="1" ht="16.5" customHeight="1">
      <c r="A136" s="33"/>
      <c r="B136" s="34"/>
      <c r="C136" s="207" t="s">
        <v>186</v>
      </c>
      <c r="D136" s="207" t="s">
        <v>163</v>
      </c>
      <c r="E136" s="208" t="s">
        <v>555</v>
      </c>
      <c r="F136" s="209" t="s">
        <v>556</v>
      </c>
      <c r="G136" s="210" t="s">
        <v>192</v>
      </c>
      <c r="H136" s="211">
        <v>1</v>
      </c>
      <c r="I136" s="212"/>
      <c r="J136" s="213">
        <f>ROUND(I136*H136,2)</f>
        <v>0</v>
      </c>
      <c r="K136" s="209" t="s">
        <v>167</v>
      </c>
      <c r="L136" s="38"/>
      <c r="M136" s="214" t="s">
        <v>1</v>
      </c>
      <c r="N136" s="215" t="s">
        <v>44</v>
      </c>
      <c r="O136" s="70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8" t="s">
        <v>168</v>
      </c>
      <c r="AT136" s="218" t="s">
        <v>163</v>
      </c>
      <c r="AU136" s="218" t="s">
        <v>88</v>
      </c>
      <c r="AY136" s="16" t="s">
        <v>161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6" t="s">
        <v>86</v>
      </c>
      <c r="BK136" s="219">
        <f>ROUND(I136*H136,2)</f>
        <v>0</v>
      </c>
      <c r="BL136" s="16" t="s">
        <v>168</v>
      </c>
      <c r="BM136" s="218" t="s">
        <v>189</v>
      </c>
    </row>
    <row r="137" spans="1:65" s="2" customFormat="1" ht="19.5">
      <c r="A137" s="33"/>
      <c r="B137" s="34"/>
      <c r="C137" s="35"/>
      <c r="D137" s="220" t="s">
        <v>174</v>
      </c>
      <c r="E137" s="35"/>
      <c r="F137" s="221" t="s">
        <v>557</v>
      </c>
      <c r="G137" s="35"/>
      <c r="H137" s="35"/>
      <c r="I137" s="121"/>
      <c r="J137" s="35"/>
      <c r="K137" s="35"/>
      <c r="L137" s="38"/>
      <c r="M137" s="222"/>
      <c r="N137" s="223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174</v>
      </c>
      <c r="AU137" s="16" t="s">
        <v>88</v>
      </c>
    </row>
    <row r="138" spans="1:65" s="2" customFormat="1" ht="16.5" customHeight="1">
      <c r="A138" s="33"/>
      <c r="B138" s="34"/>
      <c r="C138" s="207" t="s">
        <v>181</v>
      </c>
      <c r="D138" s="207" t="s">
        <v>163</v>
      </c>
      <c r="E138" s="208" t="s">
        <v>558</v>
      </c>
      <c r="F138" s="209" t="s">
        <v>559</v>
      </c>
      <c r="G138" s="210" t="s">
        <v>192</v>
      </c>
      <c r="H138" s="211">
        <v>1</v>
      </c>
      <c r="I138" s="212"/>
      <c r="J138" s="213">
        <f>ROUND(I138*H138,2)</f>
        <v>0</v>
      </c>
      <c r="K138" s="209" t="s">
        <v>167</v>
      </c>
      <c r="L138" s="38"/>
      <c r="M138" s="214" t="s">
        <v>1</v>
      </c>
      <c r="N138" s="215" t="s">
        <v>44</v>
      </c>
      <c r="O138" s="70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8" t="s">
        <v>168</v>
      </c>
      <c r="AT138" s="218" t="s">
        <v>163</v>
      </c>
      <c r="AU138" s="218" t="s">
        <v>88</v>
      </c>
      <c r="AY138" s="16" t="s">
        <v>161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6" t="s">
        <v>86</v>
      </c>
      <c r="BK138" s="219">
        <f>ROUND(I138*H138,2)</f>
        <v>0</v>
      </c>
      <c r="BL138" s="16" t="s">
        <v>168</v>
      </c>
      <c r="BM138" s="218" t="s">
        <v>193</v>
      </c>
    </row>
    <row r="139" spans="1:65" s="2" customFormat="1" ht="19.5">
      <c r="A139" s="33"/>
      <c r="B139" s="34"/>
      <c r="C139" s="35"/>
      <c r="D139" s="220" t="s">
        <v>174</v>
      </c>
      <c r="E139" s="35"/>
      <c r="F139" s="221" t="s">
        <v>560</v>
      </c>
      <c r="G139" s="35"/>
      <c r="H139" s="35"/>
      <c r="I139" s="121"/>
      <c r="J139" s="35"/>
      <c r="K139" s="35"/>
      <c r="L139" s="38"/>
      <c r="M139" s="222"/>
      <c r="N139" s="223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174</v>
      </c>
      <c r="AU139" s="16" t="s">
        <v>88</v>
      </c>
    </row>
    <row r="140" spans="1:65" s="2" customFormat="1" ht="16.5" customHeight="1">
      <c r="A140" s="33"/>
      <c r="B140" s="34"/>
      <c r="C140" s="207" t="s">
        <v>196</v>
      </c>
      <c r="D140" s="207" t="s">
        <v>163</v>
      </c>
      <c r="E140" s="208" t="s">
        <v>561</v>
      </c>
      <c r="F140" s="209" t="s">
        <v>562</v>
      </c>
      <c r="G140" s="210" t="s">
        <v>192</v>
      </c>
      <c r="H140" s="211">
        <v>1</v>
      </c>
      <c r="I140" s="212"/>
      <c r="J140" s="213">
        <f>ROUND(I140*H140,2)</f>
        <v>0</v>
      </c>
      <c r="K140" s="209" t="s">
        <v>167</v>
      </c>
      <c r="L140" s="38"/>
      <c r="M140" s="214" t="s">
        <v>1</v>
      </c>
      <c r="N140" s="215" t="s">
        <v>44</v>
      </c>
      <c r="O140" s="70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8" t="s">
        <v>168</v>
      </c>
      <c r="AT140" s="218" t="s">
        <v>163</v>
      </c>
      <c r="AU140" s="218" t="s">
        <v>88</v>
      </c>
      <c r="AY140" s="16" t="s">
        <v>161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6" t="s">
        <v>86</v>
      </c>
      <c r="BK140" s="219">
        <f>ROUND(I140*H140,2)</f>
        <v>0</v>
      </c>
      <c r="BL140" s="16" t="s">
        <v>168</v>
      </c>
      <c r="BM140" s="218" t="s">
        <v>200</v>
      </c>
    </row>
    <row r="141" spans="1:65" s="2" customFormat="1" ht="19.5">
      <c r="A141" s="33"/>
      <c r="B141" s="34"/>
      <c r="C141" s="35"/>
      <c r="D141" s="220" t="s">
        <v>174</v>
      </c>
      <c r="E141" s="35"/>
      <c r="F141" s="221" t="s">
        <v>563</v>
      </c>
      <c r="G141" s="35"/>
      <c r="H141" s="35"/>
      <c r="I141" s="121"/>
      <c r="J141" s="35"/>
      <c r="K141" s="35"/>
      <c r="L141" s="38"/>
      <c r="M141" s="222"/>
      <c r="N141" s="223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174</v>
      </c>
      <c r="AU141" s="16" t="s">
        <v>88</v>
      </c>
    </row>
    <row r="142" spans="1:65" s="12" customFormat="1" ht="22.9" customHeight="1">
      <c r="B142" s="191"/>
      <c r="C142" s="192"/>
      <c r="D142" s="193" t="s">
        <v>78</v>
      </c>
      <c r="E142" s="205" t="s">
        <v>564</v>
      </c>
      <c r="F142" s="205" t="s">
        <v>565</v>
      </c>
      <c r="G142" s="192"/>
      <c r="H142" s="192"/>
      <c r="I142" s="195"/>
      <c r="J142" s="206">
        <f>BK142</f>
        <v>0</v>
      </c>
      <c r="K142" s="192"/>
      <c r="L142" s="197"/>
      <c r="M142" s="198"/>
      <c r="N142" s="199"/>
      <c r="O142" s="199"/>
      <c r="P142" s="200">
        <f>SUM(P143:P147)</f>
        <v>0</v>
      </c>
      <c r="Q142" s="199"/>
      <c r="R142" s="200">
        <f>SUM(R143:R147)</f>
        <v>0</v>
      </c>
      <c r="S142" s="199"/>
      <c r="T142" s="201">
        <f>SUM(T143:T147)</f>
        <v>0</v>
      </c>
      <c r="AR142" s="202" t="s">
        <v>186</v>
      </c>
      <c r="AT142" s="203" t="s">
        <v>78</v>
      </c>
      <c r="AU142" s="203" t="s">
        <v>86</v>
      </c>
      <c r="AY142" s="202" t="s">
        <v>161</v>
      </c>
      <c r="BK142" s="204">
        <f>SUM(BK143:BK147)</f>
        <v>0</v>
      </c>
    </row>
    <row r="143" spans="1:65" s="2" customFormat="1" ht="16.5" customHeight="1">
      <c r="A143" s="33"/>
      <c r="B143" s="34"/>
      <c r="C143" s="207" t="s">
        <v>185</v>
      </c>
      <c r="D143" s="207" t="s">
        <v>163</v>
      </c>
      <c r="E143" s="208" t="s">
        <v>566</v>
      </c>
      <c r="F143" s="209" t="s">
        <v>567</v>
      </c>
      <c r="G143" s="210" t="s">
        <v>192</v>
      </c>
      <c r="H143" s="211">
        <v>1</v>
      </c>
      <c r="I143" s="212"/>
      <c r="J143" s="213">
        <f>ROUND(I143*H143,2)</f>
        <v>0</v>
      </c>
      <c r="K143" s="209" t="s">
        <v>167</v>
      </c>
      <c r="L143" s="38"/>
      <c r="M143" s="214" t="s">
        <v>1</v>
      </c>
      <c r="N143" s="215" t="s">
        <v>44</v>
      </c>
      <c r="O143" s="70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8" t="s">
        <v>168</v>
      </c>
      <c r="AT143" s="218" t="s">
        <v>163</v>
      </c>
      <c r="AU143" s="218" t="s">
        <v>88</v>
      </c>
      <c r="AY143" s="16" t="s">
        <v>161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6" t="s">
        <v>86</v>
      </c>
      <c r="BK143" s="219">
        <f>ROUND(I143*H143,2)</f>
        <v>0</v>
      </c>
      <c r="BL143" s="16" t="s">
        <v>168</v>
      </c>
      <c r="BM143" s="218" t="s">
        <v>203</v>
      </c>
    </row>
    <row r="144" spans="1:65" s="2" customFormat="1" ht="16.5" customHeight="1">
      <c r="A144" s="33"/>
      <c r="B144" s="34"/>
      <c r="C144" s="207" t="s">
        <v>205</v>
      </c>
      <c r="D144" s="207" t="s">
        <v>163</v>
      </c>
      <c r="E144" s="208" t="s">
        <v>568</v>
      </c>
      <c r="F144" s="209" t="s">
        <v>569</v>
      </c>
      <c r="G144" s="210" t="s">
        <v>192</v>
      </c>
      <c r="H144" s="211">
        <v>1</v>
      </c>
      <c r="I144" s="212"/>
      <c r="J144" s="213">
        <f>ROUND(I144*H144,2)</f>
        <v>0</v>
      </c>
      <c r="K144" s="209" t="s">
        <v>167</v>
      </c>
      <c r="L144" s="38"/>
      <c r="M144" s="214" t="s">
        <v>1</v>
      </c>
      <c r="N144" s="215" t="s">
        <v>44</v>
      </c>
      <c r="O144" s="70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8" t="s">
        <v>168</v>
      </c>
      <c r="AT144" s="218" t="s">
        <v>163</v>
      </c>
      <c r="AU144" s="218" t="s">
        <v>88</v>
      </c>
      <c r="AY144" s="16" t="s">
        <v>161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6" t="s">
        <v>86</v>
      </c>
      <c r="BK144" s="219">
        <f>ROUND(I144*H144,2)</f>
        <v>0</v>
      </c>
      <c r="BL144" s="16" t="s">
        <v>168</v>
      </c>
      <c r="BM144" s="218" t="s">
        <v>209</v>
      </c>
    </row>
    <row r="145" spans="1:65" s="2" customFormat="1" ht="19.5">
      <c r="A145" s="33"/>
      <c r="B145" s="34"/>
      <c r="C145" s="35"/>
      <c r="D145" s="220" t="s">
        <v>174</v>
      </c>
      <c r="E145" s="35"/>
      <c r="F145" s="221" t="s">
        <v>570</v>
      </c>
      <c r="G145" s="35"/>
      <c r="H145" s="35"/>
      <c r="I145" s="121"/>
      <c r="J145" s="35"/>
      <c r="K145" s="35"/>
      <c r="L145" s="38"/>
      <c r="M145" s="222"/>
      <c r="N145" s="223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174</v>
      </c>
      <c r="AU145" s="16" t="s">
        <v>88</v>
      </c>
    </row>
    <row r="146" spans="1:65" s="2" customFormat="1" ht="16.5" customHeight="1">
      <c r="A146" s="33"/>
      <c r="B146" s="34"/>
      <c r="C146" s="207" t="s">
        <v>189</v>
      </c>
      <c r="D146" s="207" t="s">
        <v>163</v>
      </c>
      <c r="E146" s="208" t="s">
        <v>571</v>
      </c>
      <c r="F146" s="209" t="s">
        <v>572</v>
      </c>
      <c r="G146" s="210" t="s">
        <v>192</v>
      </c>
      <c r="H146" s="211">
        <v>1</v>
      </c>
      <c r="I146" s="212"/>
      <c r="J146" s="213">
        <f>ROUND(I146*H146,2)</f>
        <v>0</v>
      </c>
      <c r="K146" s="209" t="s">
        <v>167</v>
      </c>
      <c r="L146" s="38"/>
      <c r="M146" s="214" t="s">
        <v>1</v>
      </c>
      <c r="N146" s="215" t="s">
        <v>44</v>
      </c>
      <c r="O146" s="70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8" t="s">
        <v>168</v>
      </c>
      <c r="AT146" s="218" t="s">
        <v>163</v>
      </c>
      <c r="AU146" s="218" t="s">
        <v>88</v>
      </c>
      <c r="AY146" s="16" t="s">
        <v>161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6" t="s">
        <v>86</v>
      </c>
      <c r="BK146" s="219">
        <f>ROUND(I146*H146,2)</f>
        <v>0</v>
      </c>
      <c r="BL146" s="16" t="s">
        <v>168</v>
      </c>
      <c r="BM146" s="218" t="s">
        <v>214</v>
      </c>
    </row>
    <row r="147" spans="1:65" s="2" customFormat="1" ht="19.5">
      <c r="A147" s="33"/>
      <c r="B147" s="34"/>
      <c r="C147" s="35"/>
      <c r="D147" s="220" t="s">
        <v>174</v>
      </c>
      <c r="E147" s="35"/>
      <c r="F147" s="221" t="s">
        <v>573</v>
      </c>
      <c r="G147" s="35"/>
      <c r="H147" s="35"/>
      <c r="I147" s="121"/>
      <c r="J147" s="35"/>
      <c r="K147" s="35"/>
      <c r="L147" s="38"/>
      <c r="M147" s="222"/>
      <c r="N147" s="223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174</v>
      </c>
      <c r="AU147" s="16" t="s">
        <v>88</v>
      </c>
    </row>
    <row r="148" spans="1:65" s="12" customFormat="1" ht="22.9" customHeight="1">
      <c r="B148" s="191"/>
      <c r="C148" s="192"/>
      <c r="D148" s="193" t="s">
        <v>78</v>
      </c>
      <c r="E148" s="205" t="s">
        <v>574</v>
      </c>
      <c r="F148" s="205" t="s">
        <v>575</v>
      </c>
      <c r="G148" s="192"/>
      <c r="H148" s="192"/>
      <c r="I148" s="195"/>
      <c r="J148" s="206">
        <f>BK148</f>
        <v>0</v>
      </c>
      <c r="K148" s="192"/>
      <c r="L148" s="197"/>
      <c r="M148" s="198"/>
      <c r="N148" s="199"/>
      <c r="O148" s="199"/>
      <c r="P148" s="200">
        <f>SUM(P149:P151)</f>
        <v>0</v>
      </c>
      <c r="Q148" s="199"/>
      <c r="R148" s="200">
        <f>SUM(R149:R151)</f>
        <v>0</v>
      </c>
      <c r="S148" s="199"/>
      <c r="T148" s="201">
        <f>SUM(T149:T151)</f>
        <v>0</v>
      </c>
      <c r="AR148" s="202" t="s">
        <v>186</v>
      </c>
      <c r="AT148" s="203" t="s">
        <v>78</v>
      </c>
      <c r="AU148" s="203" t="s">
        <v>86</v>
      </c>
      <c r="AY148" s="202" t="s">
        <v>161</v>
      </c>
      <c r="BK148" s="204">
        <f>SUM(BK149:BK151)</f>
        <v>0</v>
      </c>
    </row>
    <row r="149" spans="1:65" s="2" customFormat="1" ht="16.5" customHeight="1">
      <c r="A149" s="33"/>
      <c r="B149" s="34"/>
      <c r="C149" s="207" t="s">
        <v>215</v>
      </c>
      <c r="D149" s="207" t="s">
        <v>163</v>
      </c>
      <c r="E149" s="208" t="s">
        <v>576</v>
      </c>
      <c r="F149" s="209" t="s">
        <v>577</v>
      </c>
      <c r="G149" s="210" t="s">
        <v>192</v>
      </c>
      <c r="H149" s="211">
        <v>1</v>
      </c>
      <c r="I149" s="212"/>
      <c r="J149" s="213">
        <f>ROUND(I149*H149,2)</f>
        <v>0</v>
      </c>
      <c r="K149" s="209" t="s">
        <v>167</v>
      </c>
      <c r="L149" s="38"/>
      <c r="M149" s="214" t="s">
        <v>1</v>
      </c>
      <c r="N149" s="215" t="s">
        <v>44</v>
      </c>
      <c r="O149" s="70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8" t="s">
        <v>168</v>
      </c>
      <c r="AT149" s="218" t="s">
        <v>163</v>
      </c>
      <c r="AU149" s="218" t="s">
        <v>88</v>
      </c>
      <c r="AY149" s="16" t="s">
        <v>161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6" t="s">
        <v>86</v>
      </c>
      <c r="BK149" s="219">
        <f>ROUND(I149*H149,2)</f>
        <v>0</v>
      </c>
      <c r="BL149" s="16" t="s">
        <v>168</v>
      </c>
      <c r="BM149" s="218" t="s">
        <v>218</v>
      </c>
    </row>
    <row r="150" spans="1:65" s="2" customFormat="1" ht="16.5" customHeight="1">
      <c r="A150" s="33"/>
      <c r="B150" s="34"/>
      <c r="C150" s="207" t="s">
        <v>193</v>
      </c>
      <c r="D150" s="207" t="s">
        <v>163</v>
      </c>
      <c r="E150" s="208" t="s">
        <v>578</v>
      </c>
      <c r="F150" s="209" t="s">
        <v>579</v>
      </c>
      <c r="G150" s="210" t="s">
        <v>192</v>
      </c>
      <c r="H150" s="211">
        <v>1</v>
      </c>
      <c r="I150" s="212"/>
      <c r="J150" s="213">
        <f>ROUND(I150*H150,2)</f>
        <v>0</v>
      </c>
      <c r="K150" s="209" t="s">
        <v>167</v>
      </c>
      <c r="L150" s="38"/>
      <c r="M150" s="214" t="s">
        <v>1</v>
      </c>
      <c r="N150" s="215" t="s">
        <v>44</v>
      </c>
      <c r="O150" s="70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8" t="s">
        <v>168</v>
      </c>
      <c r="AT150" s="218" t="s">
        <v>163</v>
      </c>
      <c r="AU150" s="218" t="s">
        <v>88</v>
      </c>
      <c r="AY150" s="16" t="s">
        <v>161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6" t="s">
        <v>86</v>
      </c>
      <c r="BK150" s="219">
        <f>ROUND(I150*H150,2)</f>
        <v>0</v>
      </c>
      <c r="BL150" s="16" t="s">
        <v>168</v>
      </c>
      <c r="BM150" s="218" t="s">
        <v>223</v>
      </c>
    </row>
    <row r="151" spans="1:65" s="2" customFormat="1" ht="29.25">
      <c r="A151" s="33"/>
      <c r="B151" s="34"/>
      <c r="C151" s="35"/>
      <c r="D151" s="220" t="s">
        <v>174</v>
      </c>
      <c r="E151" s="35"/>
      <c r="F151" s="221" t="s">
        <v>580</v>
      </c>
      <c r="G151" s="35"/>
      <c r="H151" s="35"/>
      <c r="I151" s="121"/>
      <c r="J151" s="35"/>
      <c r="K151" s="35"/>
      <c r="L151" s="38"/>
      <c r="M151" s="222"/>
      <c r="N151" s="223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174</v>
      </c>
      <c r="AU151" s="16" t="s">
        <v>88</v>
      </c>
    </row>
    <row r="152" spans="1:65" s="12" customFormat="1" ht="22.9" customHeight="1">
      <c r="B152" s="191"/>
      <c r="C152" s="192"/>
      <c r="D152" s="193" t="s">
        <v>78</v>
      </c>
      <c r="E152" s="205" t="s">
        <v>581</v>
      </c>
      <c r="F152" s="205" t="s">
        <v>582</v>
      </c>
      <c r="G152" s="192"/>
      <c r="H152" s="192"/>
      <c r="I152" s="195"/>
      <c r="J152" s="206">
        <f>BK152</f>
        <v>0</v>
      </c>
      <c r="K152" s="192"/>
      <c r="L152" s="197"/>
      <c r="M152" s="198"/>
      <c r="N152" s="199"/>
      <c r="O152" s="199"/>
      <c r="P152" s="200">
        <f>P153</f>
        <v>0</v>
      </c>
      <c r="Q152" s="199"/>
      <c r="R152" s="200">
        <f>R153</f>
        <v>0</v>
      </c>
      <c r="S152" s="199"/>
      <c r="T152" s="201">
        <f>T153</f>
        <v>0</v>
      </c>
      <c r="AR152" s="202" t="s">
        <v>186</v>
      </c>
      <c r="AT152" s="203" t="s">
        <v>78</v>
      </c>
      <c r="AU152" s="203" t="s">
        <v>86</v>
      </c>
      <c r="AY152" s="202" t="s">
        <v>161</v>
      </c>
      <c r="BK152" s="204">
        <f>BK153</f>
        <v>0</v>
      </c>
    </row>
    <row r="153" spans="1:65" s="2" customFormat="1" ht="16.5" customHeight="1">
      <c r="A153" s="33"/>
      <c r="B153" s="34"/>
      <c r="C153" s="207" t="s">
        <v>224</v>
      </c>
      <c r="D153" s="207" t="s">
        <v>163</v>
      </c>
      <c r="E153" s="208" t="s">
        <v>583</v>
      </c>
      <c r="F153" s="209" t="s">
        <v>584</v>
      </c>
      <c r="G153" s="210" t="s">
        <v>192</v>
      </c>
      <c r="H153" s="211">
        <v>1</v>
      </c>
      <c r="I153" s="212"/>
      <c r="J153" s="213">
        <f>ROUND(I153*H153,2)</f>
        <v>0</v>
      </c>
      <c r="K153" s="209" t="s">
        <v>167</v>
      </c>
      <c r="L153" s="38"/>
      <c r="M153" s="264" t="s">
        <v>1</v>
      </c>
      <c r="N153" s="265" t="s">
        <v>44</v>
      </c>
      <c r="O153" s="258"/>
      <c r="P153" s="259">
        <f>O153*H153</f>
        <v>0</v>
      </c>
      <c r="Q153" s="259">
        <v>0</v>
      </c>
      <c r="R153" s="259">
        <f>Q153*H153</f>
        <v>0</v>
      </c>
      <c r="S153" s="259">
        <v>0</v>
      </c>
      <c r="T153" s="26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8" t="s">
        <v>168</v>
      </c>
      <c r="AT153" s="218" t="s">
        <v>163</v>
      </c>
      <c r="AU153" s="218" t="s">
        <v>88</v>
      </c>
      <c r="AY153" s="16" t="s">
        <v>161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6" t="s">
        <v>86</v>
      </c>
      <c r="BK153" s="219">
        <f>ROUND(I153*H153,2)</f>
        <v>0</v>
      </c>
      <c r="BL153" s="16" t="s">
        <v>168</v>
      </c>
      <c r="BM153" s="218" t="s">
        <v>227</v>
      </c>
    </row>
    <row r="154" spans="1:65" s="2" customFormat="1" ht="6.95" customHeight="1">
      <c r="A154" s="33"/>
      <c r="B154" s="53"/>
      <c r="C154" s="54"/>
      <c r="D154" s="54"/>
      <c r="E154" s="54"/>
      <c r="F154" s="54"/>
      <c r="G154" s="54"/>
      <c r="H154" s="54"/>
      <c r="I154" s="157"/>
      <c r="J154" s="54"/>
      <c r="K154" s="54"/>
      <c r="L154" s="38"/>
      <c r="M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</row>
  </sheetData>
  <sheetProtection algorithmName="SHA-512" hashValue="1vog1hMmtRU9oiMDNerwOcHxeTT6lO9sJoawUpCt2FpkGiTOPL7UUKak0BmXr1x8xmrfAnaonMOskBSKGpzmZQ==" saltValue="VZ9nBIjwmp/CvrKOr+FWxeJyPckYSlSMCta/brpUNCO+pa4Lf4xTZrIVkSOYMnfB4/wtvPB5Xfr7iVvRki2+ig==" spinCount="100000" sheet="1" objects="1" scenarios="1" formatColumns="0" formatRows="0" autoFilter="0"/>
  <autoFilter ref="C125:K153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2"/>
  <sheetViews>
    <sheetView showGridLines="0" topLeftCell="A248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4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6" t="s">
        <v>105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88</v>
      </c>
    </row>
    <row r="4" spans="1:46" s="1" customFormat="1" ht="24.95" customHeight="1">
      <c r="B4" s="19"/>
      <c r="D4" s="118" t="s">
        <v>124</v>
      </c>
      <c r="I4" s="114"/>
      <c r="L4" s="19"/>
      <c r="M4" s="119" t="s">
        <v>10</v>
      </c>
      <c r="AT4" s="16" t="s">
        <v>4</v>
      </c>
    </row>
    <row r="5" spans="1:46" s="1" customFormat="1" ht="6.95" customHeight="1">
      <c r="B5" s="19"/>
      <c r="I5" s="114"/>
      <c r="L5" s="19"/>
    </row>
    <row r="6" spans="1:46" s="1" customFormat="1" ht="12" customHeight="1">
      <c r="B6" s="19"/>
      <c r="D6" s="120" t="s">
        <v>16</v>
      </c>
      <c r="I6" s="114"/>
      <c r="L6" s="19"/>
    </row>
    <row r="7" spans="1:46" s="1" customFormat="1" ht="16.5" customHeight="1">
      <c r="B7" s="19"/>
      <c r="E7" s="314" t="str">
        <f>'Rekapitulace zakázky'!K6</f>
        <v>Oprava mostů v úseku Týniště nad Orlicí - Potštejn</v>
      </c>
      <c r="F7" s="315"/>
      <c r="G7" s="315"/>
      <c r="H7" s="315"/>
      <c r="I7" s="114"/>
      <c r="L7" s="19"/>
    </row>
    <row r="8" spans="1:46" s="1" customFormat="1" ht="12" customHeight="1">
      <c r="B8" s="19"/>
      <c r="D8" s="120" t="s">
        <v>125</v>
      </c>
      <c r="I8" s="114"/>
      <c r="L8" s="19"/>
    </row>
    <row r="9" spans="1:46" s="2" customFormat="1" ht="16.5" customHeight="1">
      <c r="A9" s="33"/>
      <c r="B9" s="38"/>
      <c r="C9" s="33"/>
      <c r="D9" s="33"/>
      <c r="E9" s="314" t="s">
        <v>585</v>
      </c>
      <c r="F9" s="316"/>
      <c r="G9" s="316"/>
      <c r="H9" s="316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20" t="s">
        <v>127</v>
      </c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17" t="s">
        <v>586</v>
      </c>
      <c r="F11" s="316"/>
      <c r="G11" s="316"/>
      <c r="H11" s="316"/>
      <c r="I11" s="121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121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20" t="s">
        <v>18</v>
      </c>
      <c r="E13" s="33"/>
      <c r="F13" s="109" t="s">
        <v>1</v>
      </c>
      <c r="G13" s="33"/>
      <c r="H13" s="33"/>
      <c r="I13" s="122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20" t="s">
        <v>20</v>
      </c>
      <c r="E14" s="33"/>
      <c r="F14" s="109" t="s">
        <v>21</v>
      </c>
      <c r="G14" s="33"/>
      <c r="H14" s="33"/>
      <c r="I14" s="122" t="s">
        <v>22</v>
      </c>
      <c r="J14" s="123" t="str">
        <f>'Rekapitulace zakázky'!AN8</f>
        <v>27. 1. 2020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21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20" t="s">
        <v>24</v>
      </c>
      <c r="E16" s="33"/>
      <c r="F16" s="33"/>
      <c r="G16" s="33"/>
      <c r="H16" s="33"/>
      <c r="I16" s="122" t="s">
        <v>25</v>
      </c>
      <c r="J16" s="109" t="str">
        <f>IF('Rekapitulace zakázky'!AN10="","",'Rekapitulace zakázky'!AN10)</f>
        <v>70994234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>Správa železnic, státní organizace</v>
      </c>
      <c r="F17" s="33"/>
      <c r="G17" s="33"/>
      <c r="H17" s="33"/>
      <c r="I17" s="122" t="s">
        <v>28</v>
      </c>
      <c r="J17" s="109" t="str">
        <f>IF('Rekapitulace zakázky'!AN11="","",'Rekapitulace zakázky'!AN11)</f>
        <v>CZ70994234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21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20" t="s">
        <v>30</v>
      </c>
      <c r="E19" s="33"/>
      <c r="F19" s="33"/>
      <c r="G19" s="33"/>
      <c r="H19" s="33"/>
      <c r="I19" s="122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18" t="str">
        <f>'Rekapitulace zakázky'!E14</f>
        <v>Vyplň údaj</v>
      </c>
      <c r="F20" s="319"/>
      <c r="G20" s="319"/>
      <c r="H20" s="319"/>
      <c r="I20" s="122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21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20" t="s">
        <v>32</v>
      </c>
      <c r="E22" s="33"/>
      <c r="F22" s="33"/>
      <c r="G22" s="33"/>
      <c r="H22" s="33"/>
      <c r="I22" s="122" t="s">
        <v>25</v>
      </c>
      <c r="J22" s="109" t="str">
        <f>IF('Rekapitulace zakázky'!AN16="","",'Rekapitulace zakázky'!AN16)</f>
        <v>45274983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>TOP CON SERVIS s.r.o.</v>
      </c>
      <c r="F23" s="33"/>
      <c r="G23" s="33"/>
      <c r="H23" s="33"/>
      <c r="I23" s="122" t="s">
        <v>28</v>
      </c>
      <c r="J23" s="109" t="str">
        <f>IF('Rekapitulace zakázky'!AN17="","",'Rekapitulace zakázky'!AN17)</f>
        <v>CZ45274983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21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20" t="s">
        <v>37</v>
      </c>
      <c r="E25" s="33"/>
      <c r="F25" s="33"/>
      <c r="G25" s="33"/>
      <c r="H25" s="33"/>
      <c r="I25" s="122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22" t="s">
        <v>28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21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20" t="s">
        <v>38</v>
      </c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4"/>
      <c r="B29" s="125"/>
      <c r="C29" s="124"/>
      <c r="D29" s="124"/>
      <c r="E29" s="320" t="s">
        <v>1</v>
      </c>
      <c r="F29" s="320"/>
      <c r="G29" s="320"/>
      <c r="H29" s="320"/>
      <c r="I29" s="126"/>
      <c r="J29" s="124"/>
      <c r="K29" s="124"/>
      <c r="L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21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30" t="s">
        <v>39</v>
      </c>
      <c r="E32" s="33"/>
      <c r="F32" s="33"/>
      <c r="G32" s="33"/>
      <c r="H32" s="33"/>
      <c r="I32" s="121"/>
      <c r="J32" s="131">
        <f>ROUND(J132,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8"/>
      <c r="E33" s="128"/>
      <c r="F33" s="128"/>
      <c r="G33" s="128"/>
      <c r="H33" s="128"/>
      <c r="I33" s="129"/>
      <c r="J33" s="128"/>
      <c r="K33" s="128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32" t="s">
        <v>41</v>
      </c>
      <c r="G34" s="33"/>
      <c r="H34" s="33"/>
      <c r="I34" s="133" t="s">
        <v>40</v>
      </c>
      <c r="J34" s="132" t="s">
        <v>42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34" t="s">
        <v>43</v>
      </c>
      <c r="E35" s="120" t="s">
        <v>44</v>
      </c>
      <c r="F35" s="135">
        <f>ROUND((SUM(BE132:BE271)),  2)</f>
        <v>0</v>
      </c>
      <c r="G35" s="33"/>
      <c r="H35" s="33"/>
      <c r="I35" s="136">
        <v>0.21</v>
      </c>
      <c r="J35" s="135">
        <f>ROUND(((SUM(BE132:BE271))*I35),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20" t="s">
        <v>45</v>
      </c>
      <c r="F36" s="135">
        <f>ROUND((SUM(BF132:BF271)),  2)</f>
        <v>0</v>
      </c>
      <c r="G36" s="33"/>
      <c r="H36" s="33"/>
      <c r="I36" s="136">
        <v>0.15</v>
      </c>
      <c r="J36" s="135">
        <f>ROUND(((SUM(BF132:BF271))*I36),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0" t="s">
        <v>46</v>
      </c>
      <c r="F37" s="135">
        <f>ROUND((SUM(BG132:BG271)),  2)</f>
        <v>0</v>
      </c>
      <c r="G37" s="33"/>
      <c r="H37" s="33"/>
      <c r="I37" s="136">
        <v>0.21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20" t="s">
        <v>47</v>
      </c>
      <c r="F38" s="135">
        <f>ROUND((SUM(BH132:BH271)),  2)</f>
        <v>0</v>
      </c>
      <c r="G38" s="33"/>
      <c r="H38" s="33"/>
      <c r="I38" s="136">
        <v>0.15</v>
      </c>
      <c r="J38" s="135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20" t="s">
        <v>48</v>
      </c>
      <c r="F39" s="135">
        <f>ROUND((SUM(BI132:BI271)),  2)</f>
        <v>0</v>
      </c>
      <c r="G39" s="33"/>
      <c r="H39" s="33"/>
      <c r="I39" s="136">
        <v>0</v>
      </c>
      <c r="J39" s="135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7"/>
      <c r="D41" s="138" t="s">
        <v>49</v>
      </c>
      <c r="E41" s="139"/>
      <c r="F41" s="139"/>
      <c r="G41" s="140" t="s">
        <v>50</v>
      </c>
      <c r="H41" s="141" t="s">
        <v>51</v>
      </c>
      <c r="I41" s="142"/>
      <c r="J41" s="143">
        <f>SUM(J32:J39)</f>
        <v>0</v>
      </c>
      <c r="K41" s="144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121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I43" s="114"/>
      <c r="L43" s="19"/>
    </row>
    <row r="44" spans="1:31" s="1" customFormat="1" ht="14.45" customHeight="1">
      <c r="B44" s="19"/>
      <c r="I44" s="114"/>
      <c r="L44" s="19"/>
    </row>
    <row r="45" spans="1:31" s="1" customFormat="1" ht="14.45" customHeight="1">
      <c r="B45" s="19"/>
      <c r="I45" s="114"/>
      <c r="L45" s="19"/>
    </row>
    <row r="46" spans="1:31" s="1" customFormat="1" ht="14.45" customHeight="1">
      <c r="B46" s="19"/>
      <c r="I46" s="114"/>
      <c r="L46" s="19"/>
    </row>
    <row r="47" spans="1:31" s="1" customFormat="1" ht="14.45" customHeight="1">
      <c r="B47" s="19"/>
      <c r="I47" s="114"/>
      <c r="L47" s="19"/>
    </row>
    <row r="48" spans="1:31" s="1" customFormat="1" ht="14.45" customHeight="1">
      <c r="B48" s="19"/>
      <c r="I48" s="114"/>
      <c r="L48" s="19"/>
    </row>
    <row r="49" spans="1:31" s="1" customFormat="1" ht="14.45" customHeight="1">
      <c r="B49" s="19"/>
      <c r="I49" s="114"/>
      <c r="L49" s="19"/>
    </row>
    <row r="50" spans="1:31" s="2" customFormat="1" ht="14.45" customHeight="1">
      <c r="B50" s="50"/>
      <c r="D50" s="145" t="s">
        <v>52</v>
      </c>
      <c r="E50" s="146"/>
      <c r="F50" s="146"/>
      <c r="G50" s="145" t="s">
        <v>53</v>
      </c>
      <c r="H50" s="146"/>
      <c r="I50" s="147"/>
      <c r="J50" s="146"/>
      <c r="K50" s="146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8" t="s">
        <v>54</v>
      </c>
      <c r="E61" s="149"/>
      <c r="F61" s="150" t="s">
        <v>55</v>
      </c>
      <c r="G61" s="148" t="s">
        <v>54</v>
      </c>
      <c r="H61" s="149"/>
      <c r="I61" s="151"/>
      <c r="J61" s="152" t="s">
        <v>55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45" t="s">
        <v>56</v>
      </c>
      <c r="E65" s="153"/>
      <c r="F65" s="153"/>
      <c r="G65" s="145" t="s">
        <v>57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8" t="s">
        <v>54</v>
      </c>
      <c r="E76" s="149"/>
      <c r="F76" s="150" t="s">
        <v>55</v>
      </c>
      <c r="G76" s="148" t="s">
        <v>54</v>
      </c>
      <c r="H76" s="149"/>
      <c r="I76" s="151"/>
      <c r="J76" s="152" t="s">
        <v>55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129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2" t="str">
        <f>E7</f>
        <v>Oprava mostů v úseku Týniště nad Orlicí - Potštejn</v>
      </c>
      <c r="F85" s="313"/>
      <c r="G85" s="313"/>
      <c r="H85" s="313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125</v>
      </c>
      <c r="D86" s="21"/>
      <c r="E86" s="21"/>
      <c r="F86" s="21"/>
      <c r="G86" s="21"/>
      <c r="H86" s="21"/>
      <c r="I86" s="114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2" t="s">
        <v>585</v>
      </c>
      <c r="F87" s="311"/>
      <c r="G87" s="311"/>
      <c r="H87" s="311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127</v>
      </c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304" t="str">
        <f>E11</f>
        <v>SO 02.1 - Stavební část Most v km 64,576</v>
      </c>
      <c r="F89" s="311"/>
      <c r="G89" s="311"/>
      <c r="H89" s="311"/>
      <c r="I89" s="121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122" t="s">
        <v>22</v>
      </c>
      <c r="J91" s="65" t="str">
        <f>IF(J14="","",J14)</f>
        <v>27. 1. 2020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121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122" t="s">
        <v>32</v>
      </c>
      <c r="J93" s="31" t="str">
        <f>E23</f>
        <v>TOP CON SERVIS s.r.o.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122" t="s">
        <v>37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61" t="s">
        <v>130</v>
      </c>
      <c r="D96" s="162"/>
      <c r="E96" s="162"/>
      <c r="F96" s="162"/>
      <c r="G96" s="162"/>
      <c r="H96" s="162"/>
      <c r="I96" s="163"/>
      <c r="J96" s="164" t="s">
        <v>131</v>
      </c>
      <c r="K96" s="162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121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65" t="s">
        <v>132</v>
      </c>
      <c r="D98" s="35"/>
      <c r="E98" s="35"/>
      <c r="F98" s="35"/>
      <c r="G98" s="35"/>
      <c r="H98" s="35"/>
      <c r="I98" s="121"/>
      <c r="J98" s="83">
        <f>J132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133</v>
      </c>
    </row>
    <row r="99" spans="1:47" s="9" customFormat="1" ht="24.95" customHeight="1">
      <c r="B99" s="166"/>
      <c r="C99" s="167"/>
      <c r="D99" s="168" t="s">
        <v>134</v>
      </c>
      <c r="E99" s="169"/>
      <c r="F99" s="169"/>
      <c r="G99" s="169"/>
      <c r="H99" s="169"/>
      <c r="I99" s="170"/>
      <c r="J99" s="171">
        <f>J133</f>
        <v>0</v>
      </c>
      <c r="K99" s="167"/>
      <c r="L99" s="172"/>
    </row>
    <row r="100" spans="1:47" s="10" customFormat="1" ht="19.899999999999999" customHeight="1">
      <c r="B100" s="173"/>
      <c r="C100" s="103"/>
      <c r="D100" s="174" t="s">
        <v>135</v>
      </c>
      <c r="E100" s="175"/>
      <c r="F100" s="175"/>
      <c r="G100" s="175"/>
      <c r="H100" s="175"/>
      <c r="I100" s="176"/>
      <c r="J100" s="177">
        <f>J134</f>
        <v>0</v>
      </c>
      <c r="K100" s="103"/>
      <c r="L100" s="178"/>
    </row>
    <row r="101" spans="1:47" s="10" customFormat="1" ht="19.899999999999999" customHeight="1">
      <c r="B101" s="173"/>
      <c r="C101" s="103"/>
      <c r="D101" s="174" t="s">
        <v>136</v>
      </c>
      <c r="E101" s="175"/>
      <c r="F101" s="175"/>
      <c r="G101" s="175"/>
      <c r="H101" s="175"/>
      <c r="I101" s="176"/>
      <c r="J101" s="177">
        <f>J136</f>
        <v>0</v>
      </c>
      <c r="K101" s="103"/>
      <c r="L101" s="178"/>
    </row>
    <row r="102" spans="1:47" s="10" customFormat="1" ht="19.899999999999999" customHeight="1">
      <c r="B102" s="173"/>
      <c r="C102" s="103"/>
      <c r="D102" s="174" t="s">
        <v>137</v>
      </c>
      <c r="E102" s="175"/>
      <c r="F102" s="175"/>
      <c r="G102" s="175"/>
      <c r="H102" s="175"/>
      <c r="I102" s="176"/>
      <c r="J102" s="177">
        <f>J148</f>
        <v>0</v>
      </c>
      <c r="K102" s="103"/>
      <c r="L102" s="178"/>
    </row>
    <row r="103" spans="1:47" s="10" customFormat="1" ht="19.899999999999999" customHeight="1">
      <c r="B103" s="173"/>
      <c r="C103" s="103"/>
      <c r="D103" s="174" t="s">
        <v>138</v>
      </c>
      <c r="E103" s="175"/>
      <c r="F103" s="175"/>
      <c r="G103" s="175"/>
      <c r="H103" s="175"/>
      <c r="I103" s="176"/>
      <c r="J103" s="177">
        <f>J178</f>
        <v>0</v>
      </c>
      <c r="K103" s="103"/>
      <c r="L103" s="178"/>
    </row>
    <row r="104" spans="1:47" s="10" customFormat="1" ht="19.899999999999999" customHeight="1">
      <c r="B104" s="173"/>
      <c r="C104" s="103"/>
      <c r="D104" s="174" t="s">
        <v>139</v>
      </c>
      <c r="E104" s="175"/>
      <c r="F104" s="175"/>
      <c r="G104" s="175"/>
      <c r="H104" s="175"/>
      <c r="I104" s="176"/>
      <c r="J104" s="177">
        <f>J183</f>
        <v>0</v>
      </c>
      <c r="K104" s="103"/>
      <c r="L104" s="178"/>
    </row>
    <row r="105" spans="1:47" s="10" customFormat="1" ht="19.899999999999999" customHeight="1">
      <c r="B105" s="173"/>
      <c r="C105" s="103"/>
      <c r="D105" s="174" t="s">
        <v>140</v>
      </c>
      <c r="E105" s="175"/>
      <c r="F105" s="175"/>
      <c r="G105" s="175"/>
      <c r="H105" s="175"/>
      <c r="I105" s="176"/>
      <c r="J105" s="177">
        <f>J233</f>
        <v>0</v>
      </c>
      <c r="K105" s="103"/>
      <c r="L105" s="178"/>
    </row>
    <row r="106" spans="1:47" s="10" customFormat="1" ht="19.899999999999999" customHeight="1">
      <c r="B106" s="173"/>
      <c r="C106" s="103"/>
      <c r="D106" s="174" t="s">
        <v>141</v>
      </c>
      <c r="E106" s="175"/>
      <c r="F106" s="175"/>
      <c r="G106" s="175"/>
      <c r="H106" s="175"/>
      <c r="I106" s="176"/>
      <c r="J106" s="177">
        <f>J256</f>
        <v>0</v>
      </c>
      <c r="K106" s="103"/>
      <c r="L106" s="178"/>
    </row>
    <row r="107" spans="1:47" s="9" customFormat="1" ht="24.95" customHeight="1">
      <c r="B107" s="166"/>
      <c r="C107" s="167"/>
      <c r="D107" s="168" t="s">
        <v>142</v>
      </c>
      <c r="E107" s="169"/>
      <c r="F107" s="169"/>
      <c r="G107" s="169"/>
      <c r="H107" s="169"/>
      <c r="I107" s="170"/>
      <c r="J107" s="171">
        <f>J259</f>
        <v>0</v>
      </c>
      <c r="K107" s="167"/>
      <c r="L107" s="172"/>
    </row>
    <row r="108" spans="1:47" s="10" customFormat="1" ht="19.899999999999999" customHeight="1">
      <c r="B108" s="173"/>
      <c r="C108" s="103"/>
      <c r="D108" s="174" t="s">
        <v>143</v>
      </c>
      <c r="E108" s="175"/>
      <c r="F108" s="175"/>
      <c r="G108" s="175"/>
      <c r="H108" s="175"/>
      <c r="I108" s="176"/>
      <c r="J108" s="177">
        <f>J260</f>
        <v>0</v>
      </c>
      <c r="K108" s="103"/>
      <c r="L108" s="178"/>
    </row>
    <row r="109" spans="1:47" s="9" customFormat="1" ht="24.95" customHeight="1">
      <c r="B109" s="166"/>
      <c r="C109" s="167"/>
      <c r="D109" s="168" t="s">
        <v>144</v>
      </c>
      <c r="E109" s="169"/>
      <c r="F109" s="169"/>
      <c r="G109" s="169"/>
      <c r="H109" s="169"/>
      <c r="I109" s="170"/>
      <c r="J109" s="171">
        <f>J267</f>
        <v>0</v>
      </c>
      <c r="K109" s="167"/>
      <c r="L109" s="172"/>
    </row>
    <row r="110" spans="1:47" s="10" customFormat="1" ht="19.899999999999999" customHeight="1">
      <c r="B110" s="173"/>
      <c r="C110" s="103"/>
      <c r="D110" s="174" t="s">
        <v>145</v>
      </c>
      <c r="E110" s="175"/>
      <c r="F110" s="175"/>
      <c r="G110" s="175"/>
      <c r="H110" s="175"/>
      <c r="I110" s="176"/>
      <c r="J110" s="177">
        <f>J268</f>
        <v>0</v>
      </c>
      <c r="K110" s="103"/>
      <c r="L110" s="178"/>
    </row>
    <row r="111" spans="1:47" s="2" customFormat="1" ht="21.75" customHeight="1">
      <c r="A111" s="33"/>
      <c r="B111" s="34"/>
      <c r="C111" s="35"/>
      <c r="D111" s="35"/>
      <c r="E111" s="35"/>
      <c r="F111" s="35"/>
      <c r="G111" s="35"/>
      <c r="H111" s="35"/>
      <c r="I111" s="121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53"/>
      <c r="C112" s="54"/>
      <c r="D112" s="54"/>
      <c r="E112" s="54"/>
      <c r="F112" s="54"/>
      <c r="G112" s="54"/>
      <c r="H112" s="54"/>
      <c r="I112" s="157"/>
      <c r="J112" s="54"/>
      <c r="K112" s="54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 ht="6.95" customHeight="1">
      <c r="A116" s="33"/>
      <c r="B116" s="55"/>
      <c r="C116" s="56"/>
      <c r="D116" s="56"/>
      <c r="E116" s="56"/>
      <c r="F116" s="56"/>
      <c r="G116" s="56"/>
      <c r="H116" s="56"/>
      <c r="I116" s="160"/>
      <c r="J116" s="56"/>
      <c r="K116" s="56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4.95" customHeight="1">
      <c r="A117" s="33"/>
      <c r="B117" s="34"/>
      <c r="C117" s="22" t="s">
        <v>146</v>
      </c>
      <c r="D117" s="35"/>
      <c r="E117" s="35"/>
      <c r="F117" s="35"/>
      <c r="G117" s="35"/>
      <c r="H117" s="35"/>
      <c r="I117" s="121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121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" customHeight="1">
      <c r="A119" s="33"/>
      <c r="B119" s="34"/>
      <c r="C119" s="28" t="s">
        <v>16</v>
      </c>
      <c r="D119" s="35"/>
      <c r="E119" s="35"/>
      <c r="F119" s="35"/>
      <c r="G119" s="35"/>
      <c r="H119" s="35"/>
      <c r="I119" s="121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6.5" customHeight="1">
      <c r="A120" s="33"/>
      <c r="B120" s="34"/>
      <c r="C120" s="35"/>
      <c r="D120" s="35"/>
      <c r="E120" s="312" t="str">
        <f>E7</f>
        <v>Oprava mostů v úseku Týniště nad Orlicí - Potštejn</v>
      </c>
      <c r="F120" s="313"/>
      <c r="G120" s="313"/>
      <c r="H120" s="313"/>
      <c r="I120" s="121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1" customFormat="1" ht="12" customHeight="1">
      <c r="B121" s="20"/>
      <c r="C121" s="28" t="s">
        <v>125</v>
      </c>
      <c r="D121" s="21"/>
      <c r="E121" s="21"/>
      <c r="F121" s="21"/>
      <c r="G121" s="21"/>
      <c r="H121" s="21"/>
      <c r="I121" s="114"/>
      <c r="J121" s="21"/>
      <c r="K121" s="21"/>
      <c r="L121" s="19"/>
    </row>
    <row r="122" spans="1:31" s="2" customFormat="1" ht="16.5" customHeight="1">
      <c r="A122" s="33"/>
      <c r="B122" s="34"/>
      <c r="C122" s="35"/>
      <c r="D122" s="35"/>
      <c r="E122" s="312" t="s">
        <v>585</v>
      </c>
      <c r="F122" s="311"/>
      <c r="G122" s="311"/>
      <c r="H122" s="311"/>
      <c r="I122" s="121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127</v>
      </c>
      <c r="D123" s="35"/>
      <c r="E123" s="35"/>
      <c r="F123" s="35"/>
      <c r="G123" s="35"/>
      <c r="H123" s="35"/>
      <c r="I123" s="121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5"/>
      <c r="D124" s="35"/>
      <c r="E124" s="304" t="str">
        <f>E11</f>
        <v>SO 02.1 - Stavební část Most v km 64,576</v>
      </c>
      <c r="F124" s="311"/>
      <c r="G124" s="311"/>
      <c r="H124" s="311"/>
      <c r="I124" s="121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5"/>
      <c r="D125" s="35"/>
      <c r="E125" s="35"/>
      <c r="F125" s="35"/>
      <c r="G125" s="35"/>
      <c r="H125" s="35"/>
      <c r="I125" s="121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20</v>
      </c>
      <c r="D126" s="35"/>
      <c r="E126" s="35"/>
      <c r="F126" s="26" t="str">
        <f>F14</f>
        <v xml:space="preserve"> </v>
      </c>
      <c r="G126" s="35"/>
      <c r="H126" s="35"/>
      <c r="I126" s="122" t="s">
        <v>22</v>
      </c>
      <c r="J126" s="65" t="str">
        <f>IF(J14="","",J14)</f>
        <v>27. 1. 2020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5"/>
      <c r="D127" s="35"/>
      <c r="E127" s="35"/>
      <c r="F127" s="35"/>
      <c r="G127" s="35"/>
      <c r="H127" s="35"/>
      <c r="I127" s="121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25.7" customHeight="1">
      <c r="A128" s="33"/>
      <c r="B128" s="34"/>
      <c r="C128" s="28" t="s">
        <v>24</v>
      </c>
      <c r="D128" s="35"/>
      <c r="E128" s="35"/>
      <c r="F128" s="26" t="str">
        <f>E17</f>
        <v>Správa železnic, státní organizace</v>
      </c>
      <c r="G128" s="35"/>
      <c r="H128" s="35"/>
      <c r="I128" s="122" t="s">
        <v>32</v>
      </c>
      <c r="J128" s="31" t="str">
        <f>E23</f>
        <v>TOP CON SERVIS s.r.o.</v>
      </c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" customHeight="1">
      <c r="A129" s="33"/>
      <c r="B129" s="34"/>
      <c r="C129" s="28" t="s">
        <v>30</v>
      </c>
      <c r="D129" s="35"/>
      <c r="E129" s="35"/>
      <c r="F129" s="26" t="str">
        <f>IF(E20="","",E20)</f>
        <v>Vyplň údaj</v>
      </c>
      <c r="G129" s="35"/>
      <c r="H129" s="35"/>
      <c r="I129" s="122" t="s">
        <v>37</v>
      </c>
      <c r="J129" s="31" t="str">
        <f>E26</f>
        <v xml:space="preserve"> </v>
      </c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>
      <c r="A130" s="33"/>
      <c r="B130" s="34"/>
      <c r="C130" s="35"/>
      <c r="D130" s="35"/>
      <c r="E130" s="35"/>
      <c r="F130" s="35"/>
      <c r="G130" s="35"/>
      <c r="H130" s="35"/>
      <c r="I130" s="121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79"/>
      <c r="B131" s="180"/>
      <c r="C131" s="181" t="s">
        <v>147</v>
      </c>
      <c r="D131" s="182" t="s">
        <v>64</v>
      </c>
      <c r="E131" s="182" t="s">
        <v>60</v>
      </c>
      <c r="F131" s="182" t="s">
        <v>61</v>
      </c>
      <c r="G131" s="182" t="s">
        <v>148</v>
      </c>
      <c r="H131" s="182" t="s">
        <v>149</v>
      </c>
      <c r="I131" s="183" t="s">
        <v>150</v>
      </c>
      <c r="J131" s="182" t="s">
        <v>131</v>
      </c>
      <c r="K131" s="184" t="s">
        <v>151</v>
      </c>
      <c r="L131" s="185"/>
      <c r="M131" s="74" t="s">
        <v>1</v>
      </c>
      <c r="N131" s="75" t="s">
        <v>43</v>
      </c>
      <c r="O131" s="75" t="s">
        <v>152</v>
      </c>
      <c r="P131" s="75" t="s">
        <v>153</v>
      </c>
      <c r="Q131" s="75" t="s">
        <v>154</v>
      </c>
      <c r="R131" s="75" t="s">
        <v>155</v>
      </c>
      <c r="S131" s="75" t="s">
        <v>156</v>
      </c>
      <c r="T131" s="76" t="s">
        <v>157</v>
      </c>
      <c r="U131" s="179"/>
      <c r="V131" s="179"/>
      <c r="W131" s="179"/>
      <c r="X131" s="179"/>
      <c r="Y131" s="179"/>
      <c r="Z131" s="179"/>
      <c r="AA131" s="179"/>
      <c r="AB131" s="179"/>
      <c r="AC131" s="179"/>
      <c r="AD131" s="179"/>
      <c r="AE131" s="179"/>
    </row>
    <row r="132" spans="1:65" s="2" customFormat="1" ht="22.9" customHeight="1">
      <c r="A132" s="33"/>
      <c r="B132" s="34"/>
      <c r="C132" s="81" t="s">
        <v>158</v>
      </c>
      <c r="D132" s="35"/>
      <c r="E132" s="35"/>
      <c r="F132" s="35"/>
      <c r="G132" s="35"/>
      <c r="H132" s="35"/>
      <c r="I132" s="121"/>
      <c r="J132" s="186">
        <f>BK132</f>
        <v>0</v>
      </c>
      <c r="K132" s="35"/>
      <c r="L132" s="38"/>
      <c r="M132" s="77"/>
      <c r="N132" s="187"/>
      <c r="O132" s="78"/>
      <c r="P132" s="188">
        <f>P133+P259+P267</f>
        <v>0</v>
      </c>
      <c r="Q132" s="78"/>
      <c r="R132" s="188">
        <f>R133+R259+R267</f>
        <v>0</v>
      </c>
      <c r="S132" s="78"/>
      <c r="T132" s="189">
        <f>T133+T259+T267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78</v>
      </c>
      <c r="AU132" s="16" t="s">
        <v>133</v>
      </c>
      <c r="BK132" s="190">
        <f>BK133+BK259+BK267</f>
        <v>0</v>
      </c>
    </row>
    <row r="133" spans="1:65" s="12" customFormat="1" ht="25.9" customHeight="1">
      <c r="B133" s="191"/>
      <c r="C133" s="192"/>
      <c r="D133" s="193" t="s">
        <v>78</v>
      </c>
      <c r="E133" s="194" t="s">
        <v>159</v>
      </c>
      <c r="F133" s="194" t="s">
        <v>160</v>
      </c>
      <c r="G133" s="192"/>
      <c r="H133" s="192"/>
      <c r="I133" s="195"/>
      <c r="J133" s="196">
        <f>BK133</f>
        <v>0</v>
      </c>
      <c r="K133" s="192"/>
      <c r="L133" s="197"/>
      <c r="M133" s="198"/>
      <c r="N133" s="199"/>
      <c r="O133" s="199"/>
      <c r="P133" s="200">
        <f>P134+P136+P148+P178+P183+P233+P256</f>
        <v>0</v>
      </c>
      <c r="Q133" s="199"/>
      <c r="R133" s="200">
        <f>R134+R136+R148+R178+R183+R233+R256</f>
        <v>0</v>
      </c>
      <c r="S133" s="199"/>
      <c r="T133" s="201">
        <f>T134+T136+T148+T178+T183+T233+T256</f>
        <v>0</v>
      </c>
      <c r="AR133" s="202" t="s">
        <v>86</v>
      </c>
      <c r="AT133" s="203" t="s">
        <v>78</v>
      </c>
      <c r="AU133" s="203" t="s">
        <v>79</v>
      </c>
      <c r="AY133" s="202" t="s">
        <v>161</v>
      </c>
      <c r="BK133" s="204">
        <f>BK134+BK136+BK148+BK178+BK183+BK233+BK256</f>
        <v>0</v>
      </c>
    </row>
    <row r="134" spans="1:65" s="12" customFormat="1" ht="22.9" customHeight="1">
      <c r="B134" s="191"/>
      <c r="C134" s="192"/>
      <c r="D134" s="193" t="s">
        <v>78</v>
      </c>
      <c r="E134" s="205" t="s">
        <v>86</v>
      </c>
      <c r="F134" s="205" t="s">
        <v>162</v>
      </c>
      <c r="G134" s="192"/>
      <c r="H134" s="192"/>
      <c r="I134" s="195"/>
      <c r="J134" s="206">
        <f>BK134</f>
        <v>0</v>
      </c>
      <c r="K134" s="192"/>
      <c r="L134" s="197"/>
      <c r="M134" s="198"/>
      <c r="N134" s="199"/>
      <c r="O134" s="199"/>
      <c r="P134" s="200">
        <f>P135</f>
        <v>0</v>
      </c>
      <c r="Q134" s="199"/>
      <c r="R134" s="200">
        <f>R135</f>
        <v>0</v>
      </c>
      <c r="S134" s="199"/>
      <c r="T134" s="201">
        <f>T135</f>
        <v>0</v>
      </c>
      <c r="AR134" s="202" t="s">
        <v>86</v>
      </c>
      <c r="AT134" s="203" t="s">
        <v>78</v>
      </c>
      <c r="AU134" s="203" t="s">
        <v>86</v>
      </c>
      <c r="AY134" s="202" t="s">
        <v>161</v>
      </c>
      <c r="BK134" s="204">
        <f>BK135</f>
        <v>0</v>
      </c>
    </row>
    <row r="135" spans="1:65" s="2" customFormat="1" ht="21.75" customHeight="1">
      <c r="A135" s="33"/>
      <c r="B135" s="34"/>
      <c r="C135" s="207" t="s">
        <v>86</v>
      </c>
      <c r="D135" s="207" t="s">
        <v>163</v>
      </c>
      <c r="E135" s="208" t="s">
        <v>164</v>
      </c>
      <c r="F135" s="209" t="s">
        <v>165</v>
      </c>
      <c r="G135" s="210" t="s">
        <v>166</v>
      </c>
      <c r="H135" s="211">
        <v>75</v>
      </c>
      <c r="I135" s="212"/>
      <c r="J135" s="213">
        <f>ROUND(I135*H135,2)</f>
        <v>0</v>
      </c>
      <c r="K135" s="209" t="s">
        <v>167</v>
      </c>
      <c r="L135" s="38"/>
      <c r="M135" s="214" t="s">
        <v>1</v>
      </c>
      <c r="N135" s="215" t="s">
        <v>44</v>
      </c>
      <c r="O135" s="70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8" t="s">
        <v>168</v>
      </c>
      <c r="AT135" s="218" t="s">
        <v>163</v>
      </c>
      <c r="AU135" s="218" t="s">
        <v>88</v>
      </c>
      <c r="AY135" s="16" t="s">
        <v>161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6" t="s">
        <v>86</v>
      </c>
      <c r="BK135" s="219">
        <f>ROUND(I135*H135,2)</f>
        <v>0</v>
      </c>
      <c r="BL135" s="16" t="s">
        <v>168</v>
      </c>
      <c r="BM135" s="218" t="s">
        <v>88</v>
      </c>
    </row>
    <row r="136" spans="1:65" s="12" customFormat="1" ht="22.9" customHeight="1">
      <c r="B136" s="191"/>
      <c r="C136" s="192"/>
      <c r="D136" s="193" t="s">
        <v>78</v>
      </c>
      <c r="E136" s="205" t="s">
        <v>169</v>
      </c>
      <c r="F136" s="205" t="s">
        <v>170</v>
      </c>
      <c r="G136" s="192"/>
      <c r="H136" s="192"/>
      <c r="I136" s="195"/>
      <c r="J136" s="206">
        <f>BK136</f>
        <v>0</v>
      </c>
      <c r="K136" s="192"/>
      <c r="L136" s="197"/>
      <c r="M136" s="198"/>
      <c r="N136" s="199"/>
      <c r="O136" s="199"/>
      <c r="P136" s="200">
        <f>SUM(P137:P147)</f>
        <v>0</v>
      </c>
      <c r="Q136" s="199"/>
      <c r="R136" s="200">
        <f>SUM(R137:R147)</f>
        <v>0</v>
      </c>
      <c r="S136" s="199"/>
      <c r="T136" s="201">
        <f>SUM(T137:T147)</f>
        <v>0</v>
      </c>
      <c r="AR136" s="202" t="s">
        <v>86</v>
      </c>
      <c r="AT136" s="203" t="s">
        <v>78</v>
      </c>
      <c r="AU136" s="203" t="s">
        <v>86</v>
      </c>
      <c r="AY136" s="202" t="s">
        <v>161</v>
      </c>
      <c r="BK136" s="204">
        <f>SUM(BK137:BK147)</f>
        <v>0</v>
      </c>
    </row>
    <row r="137" spans="1:65" s="2" customFormat="1" ht="16.5" customHeight="1">
      <c r="A137" s="33"/>
      <c r="B137" s="34"/>
      <c r="C137" s="207" t="s">
        <v>88</v>
      </c>
      <c r="D137" s="207" t="s">
        <v>163</v>
      </c>
      <c r="E137" s="208" t="s">
        <v>171</v>
      </c>
      <c r="F137" s="209" t="s">
        <v>172</v>
      </c>
      <c r="G137" s="210" t="s">
        <v>173</v>
      </c>
      <c r="H137" s="211">
        <v>1.5</v>
      </c>
      <c r="I137" s="212"/>
      <c r="J137" s="213">
        <f>ROUND(I137*H137,2)</f>
        <v>0</v>
      </c>
      <c r="K137" s="209" t="s">
        <v>167</v>
      </c>
      <c r="L137" s="38"/>
      <c r="M137" s="214" t="s">
        <v>1</v>
      </c>
      <c r="N137" s="215" t="s">
        <v>44</v>
      </c>
      <c r="O137" s="70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8" t="s">
        <v>168</v>
      </c>
      <c r="AT137" s="218" t="s">
        <v>163</v>
      </c>
      <c r="AU137" s="218" t="s">
        <v>88</v>
      </c>
      <c r="AY137" s="16" t="s">
        <v>161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6" t="s">
        <v>86</v>
      </c>
      <c r="BK137" s="219">
        <f>ROUND(I137*H137,2)</f>
        <v>0</v>
      </c>
      <c r="BL137" s="16" t="s">
        <v>168</v>
      </c>
      <c r="BM137" s="218" t="s">
        <v>168</v>
      </c>
    </row>
    <row r="138" spans="1:65" s="2" customFormat="1" ht="19.5">
      <c r="A138" s="33"/>
      <c r="B138" s="34"/>
      <c r="C138" s="35"/>
      <c r="D138" s="220" t="s">
        <v>174</v>
      </c>
      <c r="E138" s="35"/>
      <c r="F138" s="221" t="s">
        <v>175</v>
      </c>
      <c r="G138" s="35"/>
      <c r="H138" s="35"/>
      <c r="I138" s="121"/>
      <c r="J138" s="35"/>
      <c r="K138" s="35"/>
      <c r="L138" s="38"/>
      <c r="M138" s="222"/>
      <c r="N138" s="223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174</v>
      </c>
      <c r="AU138" s="16" t="s">
        <v>88</v>
      </c>
    </row>
    <row r="139" spans="1:65" s="13" customFormat="1">
      <c r="B139" s="224"/>
      <c r="C139" s="225"/>
      <c r="D139" s="220" t="s">
        <v>176</v>
      </c>
      <c r="E139" s="226" t="s">
        <v>1</v>
      </c>
      <c r="F139" s="227" t="s">
        <v>177</v>
      </c>
      <c r="G139" s="225"/>
      <c r="H139" s="228">
        <v>1.5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AT139" s="234" t="s">
        <v>176</v>
      </c>
      <c r="AU139" s="234" t="s">
        <v>88</v>
      </c>
      <c r="AV139" s="13" t="s">
        <v>88</v>
      </c>
      <c r="AW139" s="13" t="s">
        <v>36</v>
      </c>
      <c r="AX139" s="13" t="s">
        <v>79</v>
      </c>
      <c r="AY139" s="234" t="s">
        <v>161</v>
      </c>
    </row>
    <row r="140" spans="1:65" s="14" customFormat="1">
      <c r="B140" s="235"/>
      <c r="C140" s="236"/>
      <c r="D140" s="220" t="s">
        <v>176</v>
      </c>
      <c r="E140" s="237" t="s">
        <v>1</v>
      </c>
      <c r="F140" s="238" t="s">
        <v>178</v>
      </c>
      <c r="G140" s="236"/>
      <c r="H140" s="239">
        <v>1.5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AT140" s="245" t="s">
        <v>176</v>
      </c>
      <c r="AU140" s="245" t="s">
        <v>88</v>
      </c>
      <c r="AV140" s="14" t="s">
        <v>168</v>
      </c>
      <c r="AW140" s="14" t="s">
        <v>36</v>
      </c>
      <c r="AX140" s="14" t="s">
        <v>86</v>
      </c>
      <c r="AY140" s="245" t="s">
        <v>161</v>
      </c>
    </row>
    <row r="141" spans="1:65" s="2" customFormat="1" ht="21.75" customHeight="1">
      <c r="A141" s="33"/>
      <c r="B141" s="34"/>
      <c r="C141" s="207" t="s">
        <v>169</v>
      </c>
      <c r="D141" s="207" t="s">
        <v>163</v>
      </c>
      <c r="E141" s="208" t="s">
        <v>179</v>
      </c>
      <c r="F141" s="209" t="s">
        <v>180</v>
      </c>
      <c r="G141" s="210" t="s">
        <v>173</v>
      </c>
      <c r="H141" s="211">
        <v>1.5</v>
      </c>
      <c r="I141" s="212"/>
      <c r="J141" s="213">
        <f>ROUND(I141*H141,2)</f>
        <v>0</v>
      </c>
      <c r="K141" s="209" t="s">
        <v>167</v>
      </c>
      <c r="L141" s="38"/>
      <c r="M141" s="214" t="s">
        <v>1</v>
      </c>
      <c r="N141" s="215" t="s">
        <v>44</v>
      </c>
      <c r="O141" s="70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8" t="s">
        <v>168</v>
      </c>
      <c r="AT141" s="218" t="s">
        <v>163</v>
      </c>
      <c r="AU141" s="218" t="s">
        <v>88</v>
      </c>
      <c r="AY141" s="16" t="s">
        <v>161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6" t="s">
        <v>86</v>
      </c>
      <c r="BK141" s="219">
        <f>ROUND(I141*H141,2)</f>
        <v>0</v>
      </c>
      <c r="BL141" s="16" t="s">
        <v>168</v>
      </c>
      <c r="BM141" s="218" t="s">
        <v>181</v>
      </c>
    </row>
    <row r="142" spans="1:65" s="13" customFormat="1">
      <c r="B142" s="224"/>
      <c r="C142" s="225"/>
      <c r="D142" s="220" t="s">
        <v>176</v>
      </c>
      <c r="E142" s="226" t="s">
        <v>1</v>
      </c>
      <c r="F142" s="227" t="s">
        <v>177</v>
      </c>
      <c r="G142" s="225"/>
      <c r="H142" s="228">
        <v>1.5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AT142" s="234" t="s">
        <v>176</v>
      </c>
      <c r="AU142" s="234" t="s">
        <v>88</v>
      </c>
      <c r="AV142" s="13" t="s">
        <v>88</v>
      </c>
      <c r="AW142" s="13" t="s">
        <v>36</v>
      </c>
      <c r="AX142" s="13" t="s">
        <v>79</v>
      </c>
      <c r="AY142" s="234" t="s">
        <v>161</v>
      </c>
    </row>
    <row r="143" spans="1:65" s="14" customFormat="1">
      <c r="B143" s="235"/>
      <c r="C143" s="236"/>
      <c r="D143" s="220" t="s">
        <v>176</v>
      </c>
      <c r="E143" s="237" t="s">
        <v>1</v>
      </c>
      <c r="F143" s="238" t="s">
        <v>178</v>
      </c>
      <c r="G143" s="236"/>
      <c r="H143" s="239">
        <v>1.5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176</v>
      </c>
      <c r="AU143" s="245" t="s">
        <v>88</v>
      </c>
      <c r="AV143" s="14" t="s">
        <v>168</v>
      </c>
      <c r="AW143" s="14" t="s">
        <v>36</v>
      </c>
      <c r="AX143" s="14" t="s">
        <v>86</v>
      </c>
      <c r="AY143" s="245" t="s">
        <v>161</v>
      </c>
    </row>
    <row r="144" spans="1:65" s="2" customFormat="1" ht="21.75" customHeight="1">
      <c r="A144" s="33"/>
      <c r="B144" s="34"/>
      <c r="C144" s="207" t="s">
        <v>168</v>
      </c>
      <c r="D144" s="207" t="s">
        <v>163</v>
      </c>
      <c r="E144" s="208" t="s">
        <v>182</v>
      </c>
      <c r="F144" s="209" t="s">
        <v>183</v>
      </c>
      <c r="G144" s="210" t="s">
        <v>184</v>
      </c>
      <c r="H144" s="211">
        <v>0.113</v>
      </c>
      <c r="I144" s="212"/>
      <c r="J144" s="213">
        <f>ROUND(I144*H144,2)</f>
        <v>0</v>
      </c>
      <c r="K144" s="209" t="s">
        <v>167</v>
      </c>
      <c r="L144" s="38"/>
      <c r="M144" s="214" t="s">
        <v>1</v>
      </c>
      <c r="N144" s="215" t="s">
        <v>44</v>
      </c>
      <c r="O144" s="70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8" t="s">
        <v>168</v>
      </c>
      <c r="AT144" s="218" t="s">
        <v>163</v>
      </c>
      <c r="AU144" s="218" t="s">
        <v>88</v>
      </c>
      <c r="AY144" s="16" t="s">
        <v>161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6" t="s">
        <v>86</v>
      </c>
      <c r="BK144" s="219">
        <f>ROUND(I144*H144,2)</f>
        <v>0</v>
      </c>
      <c r="BL144" s="16" t="s">
        <v>168</v>
      </c>
      <c r="BM144" s="218" t="s">
        <v>185</v>
      </c>
    </row>
    <row r="145" spans="1:65" s="2" customFormat="1" ht="21.75" customHeight="1">
      <c r="A145" s="33"/>
      <c r="B145" s="34"/>
      <c r="C145" s="207" t="s">
        <v>186</v>
      </c>
      <c r="D145" s="207" t="s">
        <v>163</v>
      </c>
      <c r="E145" s="208" t="s">
        <v>187</v>
      </c>
      <c r="F145" s="209" t="s">
        <v>188</v>
      </c>
      <c r="G145" s="210" t="s">
        <v>173</v>
      </c>
      <c r="H145" s="211">
        <v>2</v>
      </c>
      <c r="I145" s="212"/>
      <c r="J145" s="213">
        <f>ROUND(I145*H145,2)</f>
        <v>0</v>
      </c>
      <c r="K145" s="209" t="s">
        <v>167</v>
      </c>
      <c r="L145" s="38"/>
      <c r="M145" s="214" t="s">
        <v>1</v>
      </c>
      <c r="N145" s="215" t="s">
        <v>44</v>
      </c>
      <c r="O145" s="70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8" t="s">
        <v>168</v>
      </c>
      <c r="AT145" s="218" t="s">
        <v>163</v>
      </c>
      <c r="AU145" s="218" t="s">
        <v>88</v>
      </c>
      <c r="AY145" s="16" t="s">
        <v>161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6" t="s">
        <v>86</v>
      </c>
      <c r="BK145" s="219">
        <f>ROUND(I145*H145,2)</f>
        <v>0</v>
      </c>
      <c r="BL145" s="16" t="s">
        <v>168</v>
      </c>
      <c r="BM145" s="218" t="s">
        <v>189</v>
      </c>
    </row>
    <row r="146" spans="1:65" s="2" customFormat="1" ht="16.5" customHeight="1">
      <c r="A146" s="33"/>
      <c r="B146" s="34"/>
      <c r="C146" s="207" t="s">
        <v>181</v>
      </c>
      <c r="D146" s="207" t="s">
        <v>163</v>
      </c>
      <c r="E146" s="208" t="s">
        <v>190</v>
      </c>
      <c r="F146" s="209" t="s">
        <v>191</v>
      </c>
      <c r="G146" s="210" t="s">
        <v>192</v>
      </c>
      <c r="H146" s="211">
        <v>1</v>
      </c>
      <c r="I146" s="212"/>
      <c r="J146" s="213">
        <f>ROUND(I146*H146,2)</f>
        <v>0</v>
      </c>
      <c r="K146" s="209" t="s">
        <v>167</v>
      </c>
      <c r="L146" s="38"/>
      <c r="M146" s="214" t="s">
        <v>1</v>
      </c>
      <c r="N146" s="215" t="s">
        <v>44</v>
      </c>
      <c r="O146" s="70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8" t="s">
        <v>168</v>
      </c>
      <c r="AT146" s="218" t="s">
        <v>163</v>
      </c>
      <c r="AU146" s="218" t="s">
        <v>88</v>
      </c>
      <c r="AY146" s="16" t="s">
        <v>161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6" t="s">
        <v>86</v>
      </c>
      <c r="BK146" s="219">
        <f>ROUND(I146*H146,2)</f>
        <v>0</v>
      </c>
      <c r="BL146" s="16" t="s">
        <v>168</v>
      </c>
      <c r="BM146" s="218" t="s">
        <v>193</v>
      </c>
    </row>
    <row r="147" spans="1:65" s="2" customFormat="1" ht="19.5">
      <c r="A147" s="33"/>
      <c r="B147" s="34"/>
      <c r="C147" s="35"/>
      <c r="D147" s="220" t="s">
        <v>174</v>
      </c>
      <c r="E147" s="35"/>
      <c r="F147" s="221" t="s">
        <v>194</v>
      </c>
      <c r="G147" s="35"/>
      <c r="H147" s="35"/>
      <c r="I147" s="121"/>
      <c r="J147" s="35"/>
      <c r="K147" s="35"/>
      <c r="L147" s="38"/>
      <c r="M147" s="222"/>
      <c r="N147" s="223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174</v>
      </c>
      <c r="AU147" s="16" t="s">
        <v>88</v>
      </c>
    </row>
    <row r="148" spans="1:65" s="12" customFormat="1" ht="22.9" customHeight="1">
      <c r="B148" s="191"/>
      <c r="C148" s="192"/>
      <c r="D148" s="193" t="s">
        <v>78</v>
      </c>
      <c r="E148" s="205" t="s">
        <v>168</v>
      </c>
      <c r="F148" s="205" t="s">
        <v>195</v>
      </c>
      <c r="G148" s="192"/>
      <c r="H148" s="192"/>
      <c r="I148" s="195"/>
      <c r="J148" s="206">
        <f>BK148</f>
        <v>0</v>
      </c>
      <c r="K148" s="192"/>
      <c r="L148" s="197"/>
      <c r="M148" s="198"/>
      <c r="N148" s="199"/>
      <c r="O148" s="199"/>
      <c r="P148" s="200">
        <f>SUM(P149:P177)</f>
        <v>0</v>
      </c>
      <c r="Q148" s="199"/>
      <c r="R148" s="200">
        <f>SUM(R149:R177)</f>
        <v>0</v>
      </c>
      <c r="S148" s="199"/>
      <c r="T148" s="201">
        <f>SUM(T149:T177)</f>
        <v>0</v>
      </c>
      <c r="AR148" s="202" t="s">
        <v>86</v>
      </c>
      <c r="AT148" s="203" t="s">
        <v>78</v>
      </c>
      <c r="AU148" s="203" t="s">
        <v>86</v>
      </c>
      <c r="AY148" s="202" t="s">
        <v>161</v>
      </c>
      <c r="BK148" s="204">
        <f>SUM(BK149:BK177)</f>
        <v>0</v>
      </c>
    </row>
    <row r="149" spans="1:65" s="2" customFormat="1" ht="16.5" customHeight="1">
      <c r="A149" s="33"/>
      <c r="B149" s="34"/>
      <c r="C149" s="207" t="s">
        <v>196</v>
      </c>
      <c r="D149" s="207" t="s">
        <v>163</v>
      </c>
      <c r="E149" s="208" t="s">
        <v>197</v>
      </c>
      <c r="F149" s="209" t="s">
        <v>198</v>
      </c>
      <c r="G149" s="210" t="s">
        <v>199</v>
      </c>
      <c r="H149" s="211">
        <v>60</v>
      </c>
      <c r="I149" s="212"/>
      <c r="J149" s="213">
        <f>ROUND(I149*H149,2)</f>
        <v>0</v>
      </c>
      <c r="K149" s="209" t="s">
        <v>167</v>
      </c>
      <c r="L149" s="38"/>
      <c r="M149" s="214" t="s">
        <v>1</v>
      </c>
      <c r="N149" s="215" t="s">
        <v>44</v>
      </c>
      <c r="O149" s="70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8" t="s">
        <v>168</v>
      </c>
      <c r="AT149" s="218" t="s">
        <v>163</v>
      </c>
      <c r="AU149" s="218" t="s">
        <v>88</v>
      </c>
      <c r="AY149" s="16" t="s">
        <v>161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6" t="s">
        <v>86</v>
      </c>
      <c r="BK149" s="219">
        <f>ROUND(I149*H149,2)</f>
        <v>0</v>
      </c>
      <c r="BL149" s="16" t="s">
        <v>168</v>
      </c>
      <c r="BM149" s="218" t="s">
        <v>200</v>
      </c>
    </row>
    <row r="150" spans="1:65" s="2" customFormat="1" ht="16.5" customHeight="1">
      <c r="A150" s="33"/>
      <c r="B150" s="34"/>
      <c r="C150" s="207" t="s">
        <v>185</v>
      </c>
      <c r="D150" s="207" t="s">
        <v>163</v>
      </c>
      <c r="E150" s="208" t="s">
        <v>201</v>
      </c>
      <c r="F150" s="209" t="s">
        <v>202</v>
      </c>
      <c r="G150" s="210" t="s">
        <v>199</v>
      </c>
      <c r="H150" s="211">
        <v>60</v>
      </c>
      <c r="I150" s="212"/>
      <c r="J150" s="213">
        <f>ROUND(I150*H150,2)</f>
        <v>0</v>
      </c>
      <c r="K150" s="209" t="s">
        <v>167</v>
      </c>
      <c r="L150" s="38"/>
      <c r="M150" s="214" t="s">
        <v>1</v>
      </c>
      <c r="N150" s="215" t="s">
        <v>44</v>
      </c>
      <c r="O150" s="70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8" t="s">
        <v>168</v>
      </c>
      <c r="AT150" s="218" t="s">
        <v>163</v>
      </c>
      <c r="AU150" s="218" t="s">
        <v>88</v>
      </c>
      <c r="AY150" s="16" t="s">
        <v>161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6" t="s">
        <v>86</v>
      </c>
      <c r="BK150" s="219">
        <f>ROUND(I150*H150,2)</f>
        <v>0</v>
      </c>
      <c r="BL150" s="16" t="s">
        <v>168</v>
      </c>
      <c r="BM150" s="218" t="s">
        <v>203</v>
      </c>
    </row>
    <row r="151" spans="1:65" s="13" customFormat="1">
      <c r="B151" s="224"/>
      <c r="C151" s="225"/>
      <c r="D151" s="220" t="s">
        <v>176</v>
      </c>
      <c r="E151" s="226" t="s">
        <v>1</v>
      </c>
      <c r="F151" s="227" t="s">
        <v>587</v>
      </c>
      <c r="G151" s="225"/>
      <c r="H151" s="228">
        <v>60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AT151" s="234" t="s">
        <v>176</v>
      </c>
      <c r="AU151" s="234" t="s">
        <v>88</v>
      </c>
      <c r="AV151" s="13" t="s">
        <v>88</v>
      </c>
      <c r="AW151" s="13" t="s">
        <v>36</v>
      </c>
      <c r="AX151" s="13" t="s">
        <v>79</v>
      </c>
      <c r="AY151" s="234" t="s">
        <v>161</v>
      </c>
    </row>
    <row r="152" spans="1:65" s="14" customFormat="1">
      <c r="B152" s="235"/>
      <c r="C152" s="236"/>
      <c r="D152" s="220" t="s">
        <v>176</v>
      </c>
      <c r="E152" s="237" t="s">
        <v>1</v>
      </c>
      <c r="F152" s="238" t="s">
        <v>178</v>
      </c>
      <c r="G152" s="236"/>
      <c r="H152" s="239">
        <v>60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AT152" s="245" t="s">
        <v>176</v>
      </c>
      <c r="AU152" s="245" t="s">
        <v>88</v>
      </c>
      <c r="AV152" s="14" t="s">
        <v>168</v>
      </c>
      <c r="AW152" s="14" t="s">
        <v>36</v>
      </c>
      <c r="AX152" s="14" t="s">
        <v>86</v>
      </c>
      <c r="AY152" s="245" t="s">
        <v>161</v>
      </c>
    </row>
    <row r="153" spans="1:65" s="2" customFormat="1" ht="21.75" customHeight="1">
      <c r="A153" s="33"/>
      <c r="B153" s="34"/>
      <c r="C153" s="207" t="s">
        <v>205</v>
      </c>
      <c r="D153" s="207" t="s">
        <v>163</v>
      </c>
      <c r="E153" s="208" t="s">
        <v>206</v>
      </c>
      <c r="F153" s="209" t="s">
        <v>207</v>
      </c>
      <c r="G153" s="210" t="s">
        <v>208</v>
      </c>
      <c r="H153" s="211">
        <v>294</v>
      </c>
      <c r="I153" s="212"/>
      <c r="J153" s="213">
        <f>ROUND(I153*H153,2)</f>
        <v>0</v>
      </c>
      <c r="K153" s="209" t="s">
        <v>167</v>
      </c>
      <c r="L153" s="38"/>
      <c r="M153" s="214" t="s">
        <v>1</v>
      </c>
      <c r="N153" s="215" t="s">
        <v>44</v>
      </c>
      <c r="O153" s="70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8" t="s">
        <v>168</v>
      </c>
      <c r="AT153" s="218" t="s">
        <v>163</v>
      </c>
      <c r="AU153" s="218" t="s">
        <v>88</v>
      </c>
      <c r="AY153" s="16" t="s">
        <v>161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6" t="s">
        <v>86</v>
      </c>
      <c r="BK153" s="219">
        <f>ROUND(I153*H153,2)</f>
        <v>0</v>
      </c>
      <c r="BL153" s="16" t="s">
        <v>168</v>
      </c>
      <c r="BM153" s="218" t="s">
        <v>209</v>
      </c>
    </row>
    <row r="154" spans="1:65" s="2" customFormat="1" ht="19.5">
      <c r="A154" s="33"/>
      <c r="B154" s="34"/>
      <c r="C154" s="35"/>
      <c r="D154" s="220" t="s">
        <v>174</v>
      </c>
      <c r="E154" s="35"/>
      <c r="F154" s="221" t="s">
        <v>210</v>
      </c>
      <c r="G154" s="35"/>
      <c r="H154" s="35"/>
      <c r="I154" s="121"/>
      <c r="J154" s="35"/>
      <c r="K154" s="35"/>
      <c r="L154" s="38"/>
      <c r="M154" s="222"/>
      <c r="N154" s="223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174</v>
      </c>
      <c r="AU154" s="16" t="s">
        <v>88</v>
      </c>
    </row>
    <row r="155" spans="1:65" s="2" customFormat="1" ht="21.75" customHeight="1">
      <c r="A155" s="33"/>
      <c r="B155" s="34"/>
      <c r="C155" s="246" t="s">
        <v>189</v>
      </c>
      <c r="D155" s="246" t="s">
        <v>211</v>
      </c>
      <c r="E155" s="247" t="s">
        <v>212</v>
      </c>
      <c r="F155" s="248" t="s">
        <v>213</v>
      </c>
      <c r="G155" s="249" t="s">
        <v>184</v>
      </c>
      <c r="H155" s="250">
        <v>9.0999999999999998E-2</v>
      </c>
      <c r="I155" s="251"/>
      <c r="J155" s="252">
        <f>ROUND(I155*H155,2)</f>
        <v>0</v>
      </c>
      <c r="K155" s="248" t="s">
        <v>167</v>
      </c>
      <c r="L155" s="253"/>
      <c r="M155" s="254" t="s">
        <v>1</v>
      </c>
      <c r="N155" s="255" t="s">
        <v>44</v>
      </c>
      <c r="O155" s="70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8" t="s">
        <v>185</v>
      </c>
      <c r="AT155" s="218" t="s">
        <v>211</v>
      </c>
      <c r="AU155" s="218" t="s">
        <v>88</v>
      </c>
      <c r="AY155" s="16" t="s">
        <v>161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6" t="s">
        <v>86</v>
      </c>
      <c r="BK155" s="219">
        <f>ROUND(I155*H155,2)</f>
        <v>0</v>
      </c>
      <c r="BL155" s="16" t="s">
        <v>168</v>
      </c>
      <c r="BM155" s="218" t="s">
        <v>214</v>
      </c>
    </row>
    <row r="156" spans="1:65" s="2" customFormat="1" ht="21.75" customHeight="1">
      <c r="A156" s="33"/>
      <c r="B156" s="34"/>
      <c r="C156" s="246" t="s">
        <v>215</v>
      </c>
      <c r="D156" s="246" t="s">
        <v>211</v>
      </c>
      <c r="E156" s="247" t="s">
        <v>216</v>
      </c>
      <c r="F156" s="248" t="s">
        <v>217</v>
      </c>
      <c r="G156" s="249" t="s">
        <v>184</v>
      </c>
      <c r="H156" s="250">
        <v>0.20300000000000001</v>
      </c>
      <c r="I156" s="251"/>
      <c r="J156" s="252">
        <f>ROUND(I156*H156,2)</f>
        <v>0</v>
      </c>
      <c r="K156" s="248" t="s">
        <v>167</v>
      </c>
      <c r="L156" s="253"/>
      <c r="M156" s="254" t="s">
        <v>1</v>
      </c>
      <c r="N156" s="255" t="s">
        <v>44</v>
      </c>
      <c r="O156" s="70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8" t="s">
        <v>185</v>
      </c>
      <c r="AT156" s="218" t="s">
        <v>211</v>
      </c>
      <c r="AU156" s="218" t="s">
        <v>88</v>
      </c>
      <c r="AY156" s="16" t="s">
        <v>161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6" t="s">
        <v>86</v>
      </c>
      <c r="BK156" s="219">
        <f>ROUND(I156*H156,2)</f>
        <v>0</v>
      </c>
      <c r="BL156" s="16" t="s">
        <v>168</v>
      </c>
      <c r="BM156" s="218" t="s">
        <v>218</v>
      </c>
    </row>
    <row r="157" spans="1:65" s="2" customFormat="1" ht="19.5">
      <c r="A157" s="33"/>
      <c r="B157" s="34"/>
      <c r="C157" s="35"/>
      <c r="D157" s="220" t="s">
        <v>174</v>
      </c>
      <c r="E157" s="35"/>
      <c r="F157" s="221" t="s">
        <v>219</v>
      </c>
      <c r="G157" s="35"/>
      <c r="H157" s="35"/>
      <c r="I157" s="121"/>
      <c r="J157" s="35"/>
      <c r="K157" s="35"/>
      <c r="L157" s="38"/>
      <c r="M157" s="222"/>
      <c r="N157" s="223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174</v>
      </c>
      <c r="AU157" s="16" t="s">
        <v>88</v>
      </c>
    </row>
    <row r="158" spans="1:65" s="2" customFormat="1" ht="16.5" customHeight="1">
      <c r="A158" s="33"/>
      <c r="B158" s="34"/>
      <c r="C158" s="207" t="s">
        <v>193</v>
      </c>
      <c r="D158" s="207" t="s">
        <v>163</v>
      </c>
      <c r="E158" s="208" t="s">
        <v>588</v>
      </c>
      <c r="F158" s="209" t="s">
        <v>589</v>
      </c>
      <c r="G158" s="210" t="s">
        <v>184</v>
      </c>
      <c r="H158" s="211">
        <v>27.4</v>
      </c>
      <c r="I158" s="212"/>
      <c r="J158" s="213">
        <f>ROUND(I158*H158,2)</f>
        <v>0</v>
      </c>
      <c r="K158" s="209" t="s">
        <v>167</v>
      </c>
      <c r="L158" s="38"/>
      <c r="M158" s="214" t="s">
        <v>1</v>
      </c>
      <c r="N158" s="215" t="s">
        <v>44</v>
      </c>
      <c r="O158" s="70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8" t="s">
        <v>168</v>
      </c>
      <c r="AT158" s="218" t="s">
        <v>163</v>
      </c>
      <c r="AU158" s="218" t="s">
        <v>88</v>
      </c>
      <c r="AY158" s="16" t="s">
        <v>161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6" t="s">
        <v>86</v>
      </c>
      <c r="BK158" s="219">
        <f>ROUND(I158*H158,2)</f>
        <v>0</v>
      </c>
      <c r="BL158" s="16" t="s">
        <v>168</v>
      </c>
      <c r="BM158" s="218" t="s">
        <v>223</v>
      </c>
    </row>
    <row r="159" spans="1:65" s="13" customFormat="1">
      <c r="B159" s="224"/>
      <c r="C159" s="225"/>
      <c r="D159" s="220" t="s">
        <v>176</v>
      </c>
      <c r="E159" s="226" t="s">
        <v>1</v>
      </c>
      <c r="F159" s="227" t="s">
        <v>590</v>
      </c>
      <c r="G159" s="225"/>
      <c r="H159" s="228">
        <v>27.4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AT159" s="234" t="s">
        <v>176</v>
      </c>
      <c r="AU159" s="234" t="s">
        <v>88</v>
      </c>
      <c r="AV159" s="13" t="s">
        <v>88</v>
      </c>
      <c r="AW159" s="13" t="s">
        <v>36</v>
      </c>
      <c r="AX159" s="13" t="s">
        <v>79</v>
      </c>
      <c r="AY159" s="234" t="s">
        <v>161</v>
      </c>
    </row>
    <row r="160" spans="1:65" s="14" customFormat="1">
      <c r="B160" s="235"/>
      <c r="C160" s="236"/>
      <c r="D160" s="220" t="s">
        <v>176</v>
      </c>
      <c r="E160" s="237" t="s">
        <v>1</v>
      </c>
      <c r="F160" s="238" t="s">
        <v>178</v>
      </c>
      <c r="G160" s="236"/>
      <c r="H160" s="239">
        <v>27.4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AT160" s="245" t="s">
        <v>176</v>
      </c>
      <c r="AU160" s="245" t="s">
        <v>88</v>
      </c>
      <c r="AV160" s="14" t="s">
        <v>168</v>
      </c>
      <c r="AW160" s="14" t="s">
        <v>36</v>
      </c>
      <c r="AX160" s="14" t="s">
        <v>86</v>
      </c>
      <c r="AY160" s="245" t="s">
        <v>161</v>
      </c>
    </row>
    <row r="161" spans="1:65" s="2" customFormat="1" ht="21.75" customHeight="1">
      <c r="A161" s="33"/>
      <c r="B161" s="34"/>
      <c r="C161" s="207" t="s">
        <v>224</v>
      </c>
      <c r="D161" s="207" t="s">
        <v>163</v>
      </c>
      <c r="E161" s="208" t="s">
        <v>591</v>
      </c>
      <c r="F161" s="209" t="s">
        <v>592</v>
      </c>
      <c r="G161" s="210" t="s">
        <v>199</v>
      </c>
      <c r="H161" s="211">
        <v>0.3</v>
      </c>
      <c r="I161" s="212"/>
      <c r="J161" s="213">
        <f>ROUND(I161*H161,2)</f>
        <v>0</v>
      </c>
      <c r="K161" s="209" t="s">
        <v>167</v>
      </c>
      <c r="L161" s="38"/>
      <c r="M161" s="214" t="s">
        <v>1</v>
      </c>
      <c r="N161" s="215" t="s">
        <v>44</v>
      </c>
      <c r="O161" s="70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8" t="s">
        <v>168</v>
      </c>
      <c r="AT161" s="218" t="s">
        <v>163</v>
      </c>
      <c r="AU161" s="218" t="s">
        <v>88</v>
      </c>
      <c r="AY161" s="16" t="s">
        <v>161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6" t="s">
        <v>86</v>
      </c>
      <c r="BK161" s="219">
        <f>ROUND(I161*H161,2)</f>
        <v>0</v>
      </c>
      <c r="BL161" s="16" t="s">
        <v>168</v>
      </c>
      <c r="BM161" s="218" t="s">
        <v>227</v>
      </c>
    </row>
    <row r="162" spans="1:65" s="2" customFormat="1" ht="19.5">
      <c r="A162" s="33"/>
      <c r="B162" s="34"/>
      <c r="C162" s="35"/>
      <c r="D162" s="220" t="s">
        <v>174</v>
      </c>
      <c r="E162" s="35"/>
      <c r="F162" s="221" t="s">
        <v>593</v>
      </c>
      <c r="G162" s="35"/>
      <c r="H162" s="35"/>
      <c r="I162" s="121"/>
      <c r="J162" s="35"/>
      <c r="K162" s="35"/>
      <c r="L162" s="38"/>
      <c r="M162" s="222"/>
      <c r="N162" s="223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174</v>
      </c>
      <c r="AU162" s="16" t="s">
        <v>88</v>
      </c>
    </row>
    <row r="163" spans="1:65" s="2" customFormat="1" ht="21.75" customHeight="1">
      <c r="A163" s="33"/>
      <c r="B163" s="34"/>
      <c r="C163" s="207" t="s">
        <v>200</v>
      </c>
      <c r="D163" s="207" t="s">
        <v>163</v>
      </c>
      <c r="E163" s="208" t="s">
        <v>594</v>
      </c>
      <c r="F163" s="209" t="s">
        <v>595</v>
      </c>
      <c r="G163" s="210" t="s">
        <v>199</v>
      </c>
      <c r="H163" s="211">
        <v>2.4</v>
      </c>
      <c r="I163" s="212"/>
      <c r="J163" s="213">
        <f>ROUND(I163*H163,2)</f>
        <v>0</v>
      </c>
      <c r="K163" s="209" t="s">
        <v>167</v>
      </c>
      <c r="L163" s="38"/>
      <c r="M163" s="214" t="s">
        <v>1</v>
      </c>
      <c r="N163" s="215" t="s">
        <v>44</v>
      </c>
      <c r="O163" s="70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8" t="s">
        <v>168</v>
      </c>
      <c r="AT163" s="218" t="s">
        <v>163</v>
      </c>
      <c r="AU163" s="218" t="s">
        <v>88</v>
      </c>
      <c r="AY163" s="16" t="s">
        <v>161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6" t="s">
        <v>86</v>
      </c>
      <c r="BK163" s="219">
        <f>ROUND(I163*H163,2)</f>
        <v>0</v>
      </c>
      <c r="BL163" s="16" t="s">
        <v>168</v>
      </c>
      <c r="BM163" s="218" t="s">
        <v>231</v>
      </c>
    </row>
    <row r="164" spans="1:65" s="2" customFormat="1" ht="19.5">
      <c r="A164" s="33"/>
      <c r="B164" s="34"/>
      <c r="C164" s="35"/>
      <c r="D164" s="220" t="s">
        <v>174</v>
      </c>
      <c r="E164" s="35"/>
      <c r="F164" s="221" t="s">
        <v>593</v>
      </c>
      <c r="G164" s="35"/>
      <c r="H164" s="35"/>
      <c r="I164" s="121"/>
      <c r="J164" s="35"/>
      <c r="K164" s="35"/>
      <c r="L164" s="38"/>
      <c r="M164" s="222"/>
      <c r="N164" s="223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174</v>
      </c>
      <c r="AU164" s="16" t="s">
        <v>88</v>
      </c>
    </row>
    <row r="165" spans="1:65" s="13" customFormat="1">
      <c r="B165" s="224"/>
      <c r="C165" s="225"/>
      <c r="D165" s="220" t="s">
        <v>176</v>
      </c>
      <c r="E165" s="226" t="s">
        <v>1</v>
      </c>
      <c r="F165" s="227" t="s">
        <v>596</v>
      </c>
      <c r="G165" s="225"/>
      <c r="H165" s="228">
        <v>2.4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AT165" s="234" t="s">
        <v>176</v>
      </c>
      <c r="AU165" s="234" t="s">
        <v>88</v>
      </c>
      <c r="AV165" s="13" t="s">
        <v>88</v>
      </c>
      <c r="AW165" s="13" t="s">
        <v>36</v>
      </c>
      <c r="AX165" s="13" t="s">
        <v>79</v>
      </c>
      <c r="AY165" s="234" t="s">
        <v>161</v>
      </c>
    </row>
    <row r="166" spans="1:65" s="14" customFormat="1">
      <c r="B166" s="235"/>
      <c r="C166" s="236"/>
      <c r="D166" s="220" t="s">
        <v>176</v>
      </c>
      <c r="E166" s="237" t="s">
        <v>1</v>
      </c>
      <c r="F166" s="238" t="s">
        <v>178</v>
      </c>
      <c r="G166" s="236"/>
      <c r="H166" s="239">
        <v>2.4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AT166" s="245" t="s">
        <v>176</v>
      </c>
      <c r="AU166" s="245" t="s">
        <v>88</v>
      </c>
      <c r="AV166" s="14" t="s">
        <v>168</v>
      </c>
      <c r="AW166" s="14" t="s">
        <v>36</v>
      </c>
      <c r="AX166" s="14" t="s">
        <v>86</v>
      </c>
      <c r="AY166" s="245" t="s">
        <v>161</v>
      </c>
    </row>
    <row r="167" spans="1:65" s="2" customFormat="1" ht="21.75" customHeight="1">
      <c r="A167" s="33"/>
      <c r="B167" s="34"/>
      <c r="C167" s="207" t="s">
        <v>8</v>
      </c>
      <c r="D167" s="207" t="s">
        <v>163</v>
      </c>
      <c r="E167" s="208" t="s">
        <v>252</v>
      </c>
      <c r="F167" s="209" t="s">
        <v>253</v>
      </c>
      <c r="G167" s="210" t="s">
        <v>208</v>
      </c>
      <c r="H167" s="211">
        <v>1370</v>
      </c>
      <c r="I167" s="212"/>
      <c r="J167" s="213">
        <f t="shared" ref="J167:J173" si="0">ROUND(I167*H167,2)</f>
        <v>0</v>
      </c>
      <c r="K167" s="209" t="s">
        <v>167</v>
      </c>
      <c r="L167" s="38"/>
      <c r="M167" s="214" t="s">
        <v>1</v>
      </c>
      <c r="N167" s="215" t="s">
        <v>44</v>
      </c>
      <c r="O167" s="70"/>
      <c r="P167" s="216">
        <f t="shared" ref="P167:P173" si="1">O167*H167</f>
        <v>0</v>
      </c>
      <c r="Q167" s="216">
        <v>0</v>
      </c>
      <c r="R167" s="216">
        <f t="shared" ref="R167:R173" si="2">Q167*H167</f>
        <v>0</v>
      </c>
      <c r="S167" s="216">
        <v>0</v>
      </c>
      <c r="T167" s="217">
        <f t="shared" ref="T167:T173" si="3"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8" t="s">
        <v>168</v>
      </c>
      <c r="AT167" s="218" t="s">
        <v>163</v>
      </c>
      <c r="AU167" s="218" t="s">
        <v>88</v>
      </c>
      <c r="AY167" s="16" t="s">
        <v>161</v>
      </c>
      <c r="BE167" s="219">
        <f t="shared" ref="BE167:BE173" si="4">IF(N167="základní",J167,0)</f>
        <v>0</v>
      </c>
      <c r="BF167" s="219">
        <f t="shared" ref="BF167:BF173" si="5">IF(N167="snížená",J167,0)</f>
        <v>0</v>
      </c>
      <c r="BG167" s="219">
        <f t="shared" ref="BG167:BG173" si="6">IF(N167="zákl. přenesená",J167,0)</f>
        <v>0</v>
      </c>
      <c r="BH167" s="219">
        <f t="shared" ref="BH167:BH173" si="7">IF(N167="sníž. přenesená",J167,0)</f>
        <v>0</v>
      </c>
      <c r="BI167" s="219">
        <f t="shared" ref="BI167:BI173" si="8">IF(N167="nulová",J167,0)</f>
        <v>0</v>
      </c>
      <c r="BJ167" s="16" t="s">
        <v>86</v>
      </c>
      <c r="BK167" s="219">
        <f t="shared" ref="BK167:BK173" si="9">ROUND(I167*H167,2)</f>
        <v>0</v>
      </c>
      <c r="BL167" s="16" t="s">
        <v>168</v>
      </c>
      <c r="BM167" s="218" t="s">
        <v>234</v>
      </c>
    </row>
    <row r="168" spans="1:65" s="2" customFormat="1" ht="21.75" customHeight="1">
      <c r="A168" s="33"/>
      <c r="B168" s="34"/>
      <c r="C168" s="207" t="s">
        <v>203</v>
      </c>
      <c r="D168" s="207" t="s">
        <v>163</v>
      </c>
      <c r="E168" s="208" t="s">
        <v>256</v>
      </c>
      <c r="F168" s="209" t="s">
        <v>257</v>
      </c>
      <c r="G168" s="210" t="s">
        <v>208</v>
      </c>
      <c r="H168" s="211">
        <v>1370</v>
      </c>
      <c r="I168" s="212"/>
      <c r="J168" s="213">
        <f t="shared" si="0"/>
        <v>0</v>
      </c>
      <c r="K168" s="209" t="s">
        <v>167</v>
      </c>
      <c r="L168" s="38"/>
      <c r="M168" s="214" t="s">
        <v>1</v>
      </c>
      <c r="N168" s="215" t="s">
        <v>44</v>
      </c>
      <c r="O168" s="70"/>
      <c r="P168" s="216">
        <f t="shared" si="1"/>
        <v>0</v>
      </c>
      <c r="Q168" s="216">
        <v>0</v>
      </c>
      <c r="R168" s="216">
        <f t="shared" si="2"/>
        <v>0</v>
      </c>
      <c r="S168" s="216">
        <v>0</v>
      </c>
      <c r="T168" s="217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8" t="s">
        <v>168</v>
      </c>
      <c r="AT168" s="218" t="s">
        <v>163</v>
      </c>
      <c r="AU168" s="218" t="s">
        <v>88</v>
      </c>
      <c r="AY168" s="16" t="s">
        <v>161</v>
      </c>
      <c r="BE168" s="219">
        <f t="shared" si="4"/>
        <v>0</v>
      </c>
      <c r="BF168" s="219">
        <f t="shared" si="5"/>
        <v>0</v>
      </c>
      <c r="BG168" s="219">
        <f t="shared" si="6"/>
        <v>0</v>
      </c>
      <c r="BH168" s="219">
        <f t="shared" si="7"/>
        <v>0</v>
      </c>
      <c r="BI168" s="219">
        <f t="shared" si="8"/>
        <v>0</v>
      </c>
      <c r="BJ168" s="16" t="s">
        <v>86</v>
      </c>
      <c r="BK168" s="219">
        <f t="shared" si="9"/>
        <v>0</v>
      </c>
      <c r="BL168" s="16" t="s">
        <v>168</v>
      </c>
      <c r="BM168" s="218" t="s">
        <v>237</v>
      </c>
    </row>
    <row r="169" spans="1:65" s="2" customFormat="1" ht="16.5" customHeight="1">
      <c r="A169" s="33"/>
      <c r="B169" s="34"/>
      <c r="C169" s="246" t="s">
        <v>239</v>
      </c>
      <c r="D169" s="246" t="s">
        <v>211</v>
      </c>
      <c r="E169" s="247" t="s">
        <v>259</v>
      </c>
      <c r="F169" s="248" t="s">
        <v>260</v>
      </c>
      <c r="G169" s="249" t="s">
        <v>184</v>
      </c>
      <c r="H169" s="250">
        <v>1.4390000000000001</v>
      </c>
      <c r="I169" s="251"/>
      <c r="J169" s="252">
        <f t="shared" si="0"/>
        <v>0</v>
      </c>
      <c r="K169" s="248" t="s">
        <v>167</v>
      </c>
      <c r="L169" s="253"/>
      <c r="M169" s="254" t="s">
        <v>1</v>
      </c>
      <c r="N169" s="255" t="s">
        <v>44</v>
      </c>
      <c r="O169" s="70"/>
      <c r="P169" s="216">
        <f t="shared" si="1"/>
        <v>0</v>
      </c>
      <c r="Q169" s="216">
        <v>0</v>
      </c>
      <c r="R169" s="216">
        <f t="shared" si="2"/>
        <v>0</v>
      </c>
      <c r="S169" s="216">
        <v>0</v>
      </c>
      <c r="T169" s="217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8" t="s">
        <v>185</v>
      </c>
      <c r="AT169" s="218" t="s">
        <v>211</v>
      </c>
      <c r="AU169" s="218" t="s">
        <v>88</v>
      </c>
      <c r="AY169" s="16" t="s">
        <v>161</v>
      </c>
      <c r="BE169" s="219">
        <f t="shared" si="4"/>
        <v>0</v>
      </c>
      <c r="BF169" s="219">
        <f t="shared" si="5"/>
        <v>0</v>
      </c>
      <c r="BG169" s="219">
        <f t="shared" si="6"/>
        <v>0</v>
      </c>
      <c r="BH169" s="219">
        <f t="shared" si="7"/>
        <v>0</v>
      </c>
      <c r="BI169" s="219">
        <f t="shared" si="8"/>
        <v>0</v>
      </c>
      <c r="BJ169" s="16" t="s">
        <v>86</v>
      </c>
      <c r="BK169" s="219">
        <f t="shared" si="9"/>
        <v>0</v>
      </c>
      <c r="BL169" s="16" t="s">
        <v>168</v>
      </c>
      <c r="BM169" s="218" t="s">
        <v>242</v>
      </c>
    </row>
    <row r="170" spans="1:65" s="2" customFormat="1" ht="21.75" customHeight="1">
      <c r="A170" s="33"/>
      <c r="B170" s="34"/>
      <c r="C170" s="207" t="s">
        <v>209</v>
      </c>
      <c r="D170" s="207" t="s">
        <v>163</v>
      </c>
      <c r="E170" s="208" t="s">
        <v>263</v>
      </c>
      <c r="F170" s="209" t="s">
        <v>264</v>
      </c>
      <c r="G170" s="210" t="s">
        <v>208</v>
      </c>
      <c r="H170" s="211">
        <v>685</v>
      </c>
      <c r="I170" s="212"/>
      <c r="J170" s="213">
        <f t="shared" si="0"/>
        <v>0</v>
      </c>
      <c r="K170" s="209" t="s">
        <v>167</v>
      </c>
      <c r="L170" s="38"/>
      <c r="M170" s="214" t="s">
        <v>1</v>
      </c>
      <c r="N170" s="215" t="s">
        <v>44</v>
      </c>
      <c r="O170" s="70"/>
      <c r="P170" s="216">
        <f t="shared" si="1"/>
        <v>0</v>
      </c>
      <c r="Q170" s="216">
        <v>0</v>
      </c>
      <c r="R170" s="216">
        <f t="shared" si="2"/>
        <v>0</v>
      </c>
      <c r="S170" s="216">
        <v>0</v>
      </c>
      <c r="T170" s="217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8" t="s">
        <v>168</v>
      </c>
      <c r="AT170" s="218" t="s">
        <v>163</v>
      </c>
      <c r="AU170" s="218" t="s">
        <v>88</v>
      </c>
      <c r="AY170" s="16" t="s">
        <v>161</v>
      </c>
      <c r="BE170" s="219">
        <f t="shared" si="4"/>
        <v>0</v>
      </c>
      <c r="BF170" s="219">
        <f t="shared" si="5"/>
        <v>0</v>
      </c>
      <c r="BG170" s="219">
        <f t="shared" si="6"/>
        <v>0</v>
      </c>
      <c r="BH170" s="219">
        <f t="shared" si="7"/>
        <v>0</v>
      </c>
      <c r="BI170" s="219">
        <f t="shared" si="8"/>
        <v>0</v>
      </c>
      <c r="BJ170" s="16" t="s">
        <v>86</v>
      </c>
      <c r="BK170" s="219">
        <f t="shared" si="9"/>
        <v>0</v>
      </c>
      <c r="BL170" s="16" t="s">
        <v>168</v>
      </c>
      <c r="BM170" s="218" t="s">
        <v>245</v>
      </c>
    </row>
    <row r="171" spans="1:65" s="2" customFormat="1" ht="21.75" customHeight="1">
      <c r="A171" s="33"/>
      <c r="B171" s="34"/>
      <c r="C171" s="207" t="s">
        <v>247</v>
      </c>
      <c r="D171" s="207" t="s">
        <v>163</v>
      </c>
      <c r="E171" s="208" t="s">
        <v>266</v>
      </c>
      <c r="F171" s="209" t="s">
        <v>267</v>
      </c>
      <c r="G171" s="210" t="s">
        <v>208</v>
      </c>
      <c r="H171" s="211">
        <v>685</v>
      </c>
      <c r="I171" s="212"/>
      <c r="J171" s="213">
        <f t="shared" si="0"/>
        <v>0</v>
      </c>
      <c r="K171" s="209" t="s">
        <v>167</v>
      </c>
      <c r="L171" s="38"/>
      <c r="M171" s="214" t="s">
        <v>1</v>
      </c>
      <c r="N171" s="215" t="s">
        <v>44</v>
      </c>
      <c r="O171" s="70"/>
      <c r="P171" s="216">
        <f t="shared" si="1"/>
        <v>0</v>
      </c>
      <c r="Q171" s="216">
        <v>0</v>
      </c>
      <c r="R171" s="216">
        <f t="shared" si="2"/>
        <v>0</v>
      </c>
      <c r="S171" s="216">
        <v>0</v>
      </c>
      <c r="T171" s="217">
        <f t="shared" si="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8" t="s">
        <v>168</v>
      </c>
      <c r="AT171" s="218" t="s">
        <v>163</v>
      </c>
      <c r="AU171" s="218" t="s">
        <v>88</v>
      </c>
      <c r="AY171" s="16" t="s">
        <v>161</v>
      </c>
      <c r="BE171" s="219">
        <f t="shared" si="4"/>
        <v>0</v>
      </c>
      <c r="BF171" s="219">
        <f t="shared" si="5"/>
        <v>0</v>
      </c>
      <c r="BG171" s="219">
        <f t="shared" si="6"/>
        <v>0</v>
      </c>
      <c r="BH171" s="219">
        <f t="shared" si="7"/>
        <v>0</v>
      </c>
      <c r="BI171" s="219">
        <f t="shared" si="8"/>
        <v>0</v>
      </c>
      <c r="BJ171" s="16" t="s">
        <v>86</v>
      </c>
      <c r="BK171" s="219">
        <f t="shared" si="9"/>
        <v>0</v>
      </c>
      <c r="BL171" s="16" t="s">
        <v>168</v>
      </c>
      <c r="BM171" s="218" t="s">
        <v>250</v>
      </c>
    </row>
    <row r="172" spans="1:65" s="2" customFormat="1" ht="16.5" customHeight="1">
      <c r="A172" s="33"/>
      <c r="B172" s="34"/>
      <c r="C172" s="246" t="s">
        <v>214</v>
      </c>
      <c r="D172" s="246" t="s">
        <v>211</v>
      </c>
      <c r="E172" s="247" t="s">
        <v>270</v>
      </c>
      <c r="F172" s="248" t="s">
        <v>271</v>
      </c>
      <c r="G172" s="249" t="s">
        <v>184</v>
      </c>
      <c r="H172" s="250">
        <v>0.71899999999999997</v>
      </c>
      <c r="I172" s="251"/>
      <c r="J172" s="252">
        <f t="shared" si="0"/>
        <v>0</v>
      </c>
      <c r="K172" s="248" t="s">
        <v>167</v>
      </c>
      <c r="L172" s="253"/>
      <c r="M172" s="254" t="s">
        <v>1</v>
      </c>
      <c r="N172" s="255" t="s">
        <v>44</v>
      </c>
      <c r="O172" s="70"/>
      <c r="P172" s="216">
        <f t="shared" si="1"/>
        <v>0</v>
      </c>
      <c r="Q172" s="216">
        <v>0</v>
      </c>
      <c r="R172" s="216">
        <f t="shared" si="2"/>
        <v>0</v>
      </c>
      <c r="S172" s="216">
        <v>0</v>
      </c>
      <c r="T172" s="217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8" t="s">
        <v>185</v>
      </c>
      <c r="AT172" s="218" t="s">
        <v>211</v>
      </c>
      <c r="AU172" s="218" t="s">
        <v>88</v>
      </c>
      <c r="AY172" s="16" t="s">
        <v>161</v>
      </c>
      <c r="BE172" s="219">
        <f t="shared" si="4"/>
        <v>0</v>
      </c>
      <c r="BF172" s="219">
        <f t="shared" si="5"/>
        <v>0</v>
      </c>
      <c r="BG172" s="219">
        <f t="shared" si="6"/>
        <v>0</v>
      </c>
      <c r="BH172" s="219">
        <f t="shared" si="7"/>
        <v>0</v>
      </c>
      <c r="BI172" s="219">
        <f t="shared" si="8"/>
        <v>0</v>
      </c>
      <c r="BJ172" s="16" t="s">
        <v>86</v>
      </c>
      <c r="BK172" s="219">
        <f t="shared" si="9"/>
        <v>0</v>
      </c>
      <c r="BL172" s="16" t="s">
        <v>168</v>
      </c>
      <c r="BM172" s="218" t="s">
        <v>254</v>
      </c>
    </row>
    <row r="173" spans="1:65" s="2" customFormat="1" ht="16.5" customHeight="1">
      <c r="A173" s="33"/>
      <c r="B173" s="34"/>
      <c r="C173" s="246" t="s">
        <v>7</v>
      </c>
      <c r="D173" s="246" t="s">
        <v>211</v>
      </c>
      <c r="E173" s="247" t="s">
        <v>273</v>
      </c>
      <c r="F173" s="248" t="s">
        <v>274</v>
      </c>
      <c r="G173" s="249" t="s">
        <v>275</v>
      </c>
      <c r="H173" s="250">
        <v>575</v>
      </c>
      <c r="I173" s="251"/>
      <c r="J173" s="252">
        <f t="shared" si="0"/>
        <v>0</v>
      </c>
      <c r="K173" s="248" t="s">
        <v>167</v>
      </c>
      <c r="L173" s="253"/>
      <c r="M173" s="254" t="s">
        <v>1</v>
      </c>
      <c r="N173" s="255" t="s">
        <v>44</v>
      </c>
      <c r="O173" s="70"/>
      <c r="P173" s="216">
        <f t="shared" si="1"/>
        <v>0</v>
      </c>
      <c r="Q173" s="216">
        <v>0</v>
      </c>
      <c r="R173" s="216">
        <f t="shared" si="2"/>
        <v>0</v>
      </c>
      <c r="S173" s="216">
        <v>0</v>
      </c>
      <c r="T173" s="217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8" t="s">
        <v>185</v>
      </c>
      <c r="AT173" s="218" t="s">
        <v>211</v>
      </c>
      <c r="AU173" s="218" t="s">
        <v>88</v>
      </c>
      <c r="AY173" s="16" t="s">
        <v>161</v>
      </c>
      <c r="BE173" s="219">
        <f t="shared" si="4"/>
        <v>0</v>
      </c>
      <c r="BF173" s="219">
        <f t="shared" si="5"/>
        <v>0</v>
      </c>
      <c r="BG173" s="219">
        <f t="shared" si="6"/>
        <v>0</v>
      </c>
      <c r="BH173" s="219">
        <f t="shared" si="7"/>
        <v>0</v>
      </c>
      <c r="BI173" s="219">
        <f t="shared" si="8"/>
        <v>0</v>
      </c>
      <c r="BJ173" s="16" t="s">
        <v>86</v>
      </c>
      <c r="BK173" s="219">
        <f t="shared" si="9"/>
        <v>0</v>
      </c>
      <c r="BL173" s="16" t="s">
        <v>168</v>
      </c>
      <c r="BM173" s="218" t="s">
        <v>258</v>
      </c>
    </row>
    <row r="174" spans="1:65" s="13" customFormat="1">
      <c r="B174" s="224"/>
      <c r="C174" s="225"/>
      <c r="D174" s="220" t="s">
        <v>176</v>
      </c>
      <c r="E174" s="226" t="s">
        <v>1</v>
      </c>
      <c r="F174" s="227" t="s">
        <v>597</v>
      </c>
      <c r="G174" s="225"/>
      <c r="H174" s="228">
        <v>575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AT174" s="234" t="s">
        <v>176</v>
      </c>
      <c r="AU174" s="234" t="s">
        <v>88</v>
      </c>
      <c r="AV174" s="13" t="s">
        <v>88</v>
      </c>
      <c r="AW174" s="13" t="s">
        <v>36</v>
      </c>
      <c r="AX174" s="13" t="s">
        <v>79</v>
      </c>
      <c r="AY174" s="234" t="s">
        <v>161</v>
      </c>
    </row>
    <row r="175" spans="1:65" s="14" customFormat="1">
      <c r="B175" s="235"/>
      <c r="C175" s="236"/>
      <c r="D175" s="220" t="s">
        <v>176</v>
      </c>
      <c r="E175" s="237" t="s">
        <v>1</v>
      </c>
      <c r="F175" s="238" t="s">
        <v>178</v>
      </c>
      <c r="G175" s="236"/>
      <c r="H175" s="239">
        <v>575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AT175" s="245" t="s">
        <v>176</v>
      </c>
      <c r="AU175" s="245" t="s">
        <v>88</v>
      </c>
      <c r="AV175" s="14" t="s">
        <v>168</v>
      </c>
      <c r="AW175" s="14" t="s">
        <v>36</v>
      </c>
      <c r="AX175" s="14" t="s">
        <v>86</v>
      </c>
      <c r="AY175" s="245" t="s">
        <v>161</v>
      </c>
    </row>
    <row r="176" spans="1:65" s="2" customFormat="1" ht="21.75" customHeight="1">
      <c r="A176" s="33"/>
      <c r="B176" s="34"/>
      <c r="C176" s="207" t="s">
        <v>218</v>
      </c>
      <c r="D176" s="207" t="s">
        <v>163</v>
      </c>
      <c r="E176" s="208" t="s">
        <v>598</v>
      </c>
      <c r="F176" s="209" t="s">
        <v>599</v>
      </c>
      <c r="G176" s="210" t="s">
        <v>199</v>
      </c>
      <c r="H176" s="211">
        <v>8</v>
      </c>
      <c r="I176" s="212"/>
      <c r="J176" s="213">
        <f>ROUND(I176*H176,2)</f>
        <v>0</v>
      </c>
      <c r="K176" s="209" t="s">
        <v>167</v>
      </c>
      <c r="L176" s="38"/>
      <c r="M176" s="214" t="s">
        <v>1</v>
      </c>
      <c r="N176" s="215" t="s">
        <v>44</v>
      </c>
      <c r="O176" s="70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8" t="s">
        <v>168</v>
      </c>
      <c r="AT176" s="218" t="s">
        <v>163</v>
      </c>
      <c r="AU176" s="218" t="s">
        <v>88</v>
      </c>
      <c r="AY176" s="16" t="s">
        <v>161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6" t="s">
        <v>86</v>
      </c>
      <c r="BK176" s="219">
        <f>ROUND(I176*H176,2)</f>
        <v>0</v>
      </c>
      <c r="BL176" s="16" t="s">
        <v>168</v>
      </c>
      <c r="BM176" s="218" t="s">
        <v>261</v>
      </c>
    </row>
    <row r="177" spans="1:65" s="2" customFormat="1" ht="21.75" customHeight="1">
      <c r="A177" s="33"/>
      <c r="B177" s="34"/>
      <c r="C177" s="207" t="s">
        <v>262</v>
      </c>
      <c r="D177" s="207" t="s">
        <v>163</v>
      </c>
      <c r="E177" s="208" t="s">
        <v>282</v>
      </c>
      <c r="F177" s="209" t="s">
        <v>283</v>
      </c>
      <c r="G177" s="210" t="s">
        <v>199</v>
      </c>
      <c r="H177" s="211">
        <v>8</v>
      </c>
      <c r="I177" s="212"/>
      <c r="J177" s="213">
        <f>ROUND(I177*H177,2)</f>
        <v>0</v>
      </c>
      <c r="K177" s="209" t="s">
        <v>167</v>
      </c>
      <c r="L177" s="38"/>
      <c r="M177" s="214" t="s">
        <v>1</v>
      </c>
      <c r="N177" s="215" t="s">
        <v>44</v>
      </c>
      <c r="O177" s="70"/>
      <c r="P177" s="216">
        <f>O177*H177</f>
        <v>0</v>
      </c>
      <c r="Q177" s="216">
        <v>0</v>
      </c>
      <c r="R177" s="216">
        <f>Q177*H177</f>
        <v>0</v>
      </c>
      <c r="S177" s="216">
        <v>0</v>
      </c>
      <c r="T177" s="21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8" t="s">
        <v>168</v>
      </c>
      <c r="AT177" s="218" t="s">
        <v>163</v>
      </c>
      <c r="AU177" s="218" t="s">
        <v>88</v>
      </c>
      <c r="AY177" s="16" t="s">
        <v>161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6" t="s">
        <v>86</v>
      </c>
      <c r="BK177" s="219">
        <f>ROUND(I177*H177,2)</f>
        <v>0</v>
      </c>
      <c r="BL177" s="16" t="s">
        <v>168</v>
      </c>
      <c r="BM177" s="218" t="s">
        <v>265</v>
      </c>
    </row>
    <row r="178" spans="1:65" s="12" customFormat="1" ht="22.9" customHeight="1">
      <c r="B178" s="191"/>
      <c r="C178" s="192"/>
      <c r="D178" s="193" t="s">
        <v>78</v>
      </c>
      <c r="E178" s="205" t="s">
        <v>181</v>
      </c>
      <c r="F178" s="205" t="s">
        <v>285</v>
      </c>
      <c r="G178" s="192"/>
      <c r="H178" s="192"/>
      <c r="I178" s="195"/>
      <c r="J178" s="206">
        <f>BK178</f>
        <v>0</v>
      </c>
      <c r="K178" s="192"/>
      <c r="L178" s="197"/>
      <c r="M178" s="198"/>
      <c r="N178" s="199"/>
      <c r="O178" s="199"/>
      <c r="P178" s="200">
        <f>SUM(P179:P182)</f>
        <v>0</v>
      </c>
      <c r="Q178" s="199"/>
      <c r="R178" s="200">
        <f>SUM(R179:R182)</f>
        <v>0</v>
      </c>
      <c r="S178" s="199"/>
      <c r="T178" s="201">
        <f>SUM(T179:T182)</f>
        <v>0</v>
      </c>
      <c r="AR178" s="202" t="s">
        <v>86</v>
      </c>
      <c r="AT178" s="203" t="s">
        <v>78</v>
      </c>
      <c r="AU178" s="203" t="s">
        <v>86</v>
      </c>
      <c r="AY178" s="202" t="s">
        <v>161</v>
      </c>
      <c r="BK178" s="204">
        <f>SUM(BK179:BK182)</f>
        <v>0</v>
      </c>
    </row>
    <row r="179" spans="1:65" s="2" customFormat="1" ht="21.75" customHeight="1">
      <c r="A179" s="33"/>
      <c r="B179" s="34"/>
      <c r="C179" s="207" t="s">
        <v>223</v>
      </c>
      <c r="D179" s="207" t="s">
        <v>163</v>
      </c>
      <c r="E179" s="208" t="s">
        <v>287</v>
      </c>
      <c r="F179" s="209" t="s">
        <v>288</v>
      </c>
      <c r="G179" s="210" t="s">
        <v>199</v>
      </c>
      <c r="H179" s="211">
        <v>41.2</v>
      </c>
      <c r="I179" s="212"/>
      <c r="J179" s="213">
        <f>ROUND(I179*H179,2)</f>
        <v>0</v>
      </c>
      <c r="K179" s="209" t="s">
        <v>167</v>
      </c>
      <c r="L179" s="38"/>
      <c r="M179" s="214" t="s">
        <v>1</v>
      </c>
      <c r="N179" s="215" t="s">
        <v>44</v>
      </c>
      <c r="O179" s="70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8" t="s">
        <v>168</v>
      </c>
      <c r="AT179" s="218" t="s">
        <v>163</v>
      </c>
      <c r="AU179" s="218" t="s">
        <v>88</v>
      </c>
      <c r="AY179" s="16" t="s">
        <v>161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6" t="s">
        <v>86</v>
      </c>
      <c r="BK179" s="219">
        <f>ROUND(I179*H179,2)</f>
        <v>0</v>
      </c>
      <c r="BL179" s="16" t="s">
        <v>168</v>
      </c>
      <c r="BM179" s="218" t="s">
        <v>268</v>
      </c>
    </row>
    <row r="180" spans="1:65" s="2" customFormat="1" ht="19.5">
      <c r="A180" s="33"/>
      <c r="B180" s="34"/>
      <c r="C180" s="35"/>
      <c r="D180" s="220" t="s">
        <v>174</v>
      </c>
      <c r="E180" s="35"/>
      <c r="F180" s="221" t="s">
        <v>290</v>
      </c>
      <c r="G180" s="35"/>
      <c r="H180" s="35"/>
      <c r="I180" s="121"/>
      <c r="J180" s="35"/>
      <c r="K180" s="35"/>
      <c r="L180" s="38"/>
      <c r="M180" s="222"/>
      <c r="N180" s="223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174</v>
      </c>
      <c r="AU180" s="16" t="s">
        <v>88</v>
      </c>
    </row>
    <row r="181" spans="1:65" s="13" customFormat="1">
      <c r="B181" s="224"/>
      <c r="C181" s="225"/>
      <c r="D181" s="220" t="s">
        <v>176</v>
      </c>
      <c r="E181" s="226" t="s">
        <v>1</v>
      </c>
      <c r="F181" s="227" t="s">
        <v>600</v>
      </c>
      <c r="G181" s="225"/>
      <c r="H181" s="228">
        <v>41.2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AT181" s="234" t="s">
        <v>176</v>
      </c>
      <c r="AU181" s="234" t="s">
        <v>88</v>
      </c>
      <c r="AV181" s="13" t="s">
        <v>88</v>
      </c>
      <c r="AW181" s="13" t="s">
        <v>36</v>
      </c>
      <c r="AX181" s="13" t="s">
        <v>79</v>
      </c>
      <c r="AY181" s="234" t="s">
        <v>161</v>
      </c>
    </row>
    <row r="182" spans="1:65" s="14" customFormat="1">
      <c r="B182" s="235"/>
      <c r="C182" s="236"/>
      <c r="D182" s="220" t="s">
        <v>176</v>
      </c>
      <c r="E182" s="237" t="s">
        <v>1</v>
      </c>
      <c r="F182" s="238" t="s">
        <v>178</v>
      </c>
      <c r="G182" s="236"/>
      <c r="H182" s="239">
        <v>41.2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AT182" s="245" t="s">
        <v>176</v>
      </c>
      <c r="AU182" s="245" t="s">
        <v>88</v>
      </c>
      <c r="AV182" s="14" t="s">
        <v>168</v>
      </c>
      <c r="AW182" s="14" t="s">
        <v>36</v>
      </c>
      <c r="AX182" s="14" t="s">
        <v>86</v>
      </c>
      <c r="AY182" s="245" t="s">
        <v>161</v>
      </c>
    </row>
    <row r="183" spans="1:65" s="12" customFormat="1" ht="22.9" customHeight="1">
      <c r="B183" s="191"/>
      <c r="C183" s="192"/>
      <c r="D183" s="193" t="s">
        <v>78</v>
      </c>
      <c r="E183" s="205" t="s">
        <v>205</v>
      </c>
      <c r="F183" s="205" t="s">
        <v>293</v>
      </c>
      <c r="G183" s="192"/>
      <c r="H183" s="192"/>
      <c r="I183" s="195"/>
      <c r="J183" s="206">
        <f>BK183</f>
        <v>0</v>
      </c>
      <c r="K183" s="192"/>
      <c r="L183" s="197"/>
      <c r="M183" s="198"/>
      <c r="N183" s="199"/>
      <c r="O183" s="199"/>
      <c r="P183" s="200">
        <f>SUM(P184:P232)</f>
        <v>0</v>
      </c>
      <c r="Q183" s="199"/>
      <c r="R183" s="200">
        <f>SUM(R184:R232)</f>
        <v>0</v>
      </c>
      <c r="S183" s="199"/>
      <c r="T183" s="201">
        <f>SUM(T184:T232)</f>
        <v>0</v>
      </c>
      <c r="AR183" s="202" t="s">
        <v>86</v>
      </c>
      <c r="AT183" s="203" t="s">
        <v>78</v>
      </c>
      <c r="AU183" s="203" t="s">
        <v>86</v>
      </c>
      <c r="AY183" s="202" t="s">
        <v>161</v>
      </c>
      <c r="BK183" s="204">
        <f>SUM(BK184:BK232)</f>
        <v>0</v>
      </c>
    </row>
    <row r="184" spans="1:65" s="2" customFormat="1" ht="21.75" customHeight="1">
      <c r="A184" s="33"/>
      <c r="B184" s="34"/>
      <c r="C184" s="207" t="s">
        <v>269</v>
      </c>
      <c r="D184" s="207" t="s">
        <v>163</v>
      </c>
      <c r="E184" s="208" t="s">
        <v>601</v>
      </c>
      <c r="F184" s="209" t="s">
        <v>602</v>
      </c>
      <c r="G184" s="210" t="s">
        <v>199</v>
      </c>
      <c r="H184" s="211">
        <v>50</v>
      </c>
      <c r="I184" s="212"/>
      <c r="J184" s="213">
        <f t="shared" ref="J184:J191" si="10">ROUND(I184*H184,2)</f>
        <v>0</v>
      </c>
      <c r="K184" s="209" t="s">
        <v>167</v>
      </c>
      <c r="L184" s="38"/>
      <c r="M184" s="214" t="s">
        <v>1</v>
      </c>
      <c r="N184" s="215" t="s">
        <v>44</v>
      </c>
      <c r="O184" s="70"/>
      <c r="P184" s="216">
        <f t="shared" ref="P184:P191" si="11">O184*H184</f>
        <v>0</v>
      </c>
      <c r="Q184" s="216">
        <v>0</v>
      </c>
      <c r="R184" s="216">
        <f t="shared" ref="R184:R191" si="12">Q184*H184</f>
        <v>0</v>
      </c>
      <c r="S184" s="216">
        <v>0</v>
      </c>
      <c r="T184" s="217">
        <f t="shared" ref="T184:T191" si="13"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8" t="s">
        <v>168</v>
      </c>
      <c r="AT184" s="218" t="s">
        <v>163</v>
      </c>
      <c r="AU184" s="218" t="s">
        <v>88</v>
      </c>
      <c r="AY184" s="16" t="s">
        <v>161</v>
      </c>
      <c r="BE184" s="219">
        <f t="shared" ref="BE184:BE191" si="14">IF(N184="základní",J184,0)</f>
        <v>0</v>
      </c>
      <c r="BF184" s="219">
        <f t="shared" ref="BF184:BF191" si="15">IF(N184="snížená",J184,0)</f>
        <v>0</v>
      </c>
      <c r="BG184" s="219">
        <f t="shared" ref="BG184:BG191" si="16">IF(N184="zákl. přenesená",J184,0)</f>
        <v>0</v>
      </c>
      <c r="BH184" s="219">
        <f t="shared" ref="BH184:BH191" si="17">IF(N184="sníž. přenesená",J184,0)</f>
        <v>0</v>
      </c>
      <c r="BI184" s="219">
        <f t="shared" ref="BI184:BI191" si="18">IF(N184="nulová",J184,0)</f>
        <v>0</v>
      </c>
      <c r="BJ184" s="16" t="s">
        <v>86</v>
      </c>
      <c r="BK184" s="219">
        <f t="shared" ref="BK184:BK191" si="19">ROUND(I184*H184,2)</f>
        <v>0</v>
      </c>
      <c r="BL184" s="16" t="s">
        <v>168</v>
      </c>
      <c r="BM184" s="218" t="s">
        <v>272</v>
      </c>
    </row>
    <row r="185" spans="1:65" s="2" customFormat="1" ht="21.75" customHeight="1">
      <c r="A185" s="33"/>
      <c r="B185" s="34"/>
      <c r="C185" s="207" t="s">
        <v>227</v>
      </c>
      <c r="D185" s="207" t="s">
        <v>163</v>
      </c>
      <c r="E185" s="208" t="s">
        <v>603</v>
      </c>
      <c r="F185" s="209" t="s">
        <v>604</v>
      </c>
      <c r="G185" s="210" t="s">
        <v>199</v>
      </c>
      <c r="H185" s="211">
        <v>50</v>
      </c>
      <c r="I185" s="212"/>
      <c r="J185" s="213">
        <f t="shared" si="10"/>
        <v>0</v>
      </c>
      <c r="K185" s="209" t="s">
        <v>167</v>
      </c>
      <c r="L185" s="38"/>
      <c r="M185" s="214" t="s">
        <v>1</v>
      </c>
      <c r="N185" s="215" t="s">
        <v>44</v>
      </c>
      <c r="O185" s="70"/>
      <c r="P185" s="216">
        <f t="shared" si="11"/>
        <v>0</v>
      </c>
      <c r="Q185" s="216">
        <v>0</v>
      </c>
      <c r="R185" s="216">
        <f t="shared" si="12"/>
        <v>0</v>
      </c>
      <c r="S185" s="216">
        <v>0</v>
      </c>
      <c r="T185" s="217">
        <f t="shared" si="1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8" t="s">
        <v>168</v>
      </c>
      <c r="AT185" s="218" t="s">
        <v>163</v>
      </c>
      <c r="AU185" s="218" t="s">
        <v>88</v>
      </c>
      <c r="AY185" s="16" t="s">
        <v>161</v>
      </c>
      <c r="BE185" s="219">
        <f t="shared" si="14"/>
        <v>0</v>
      </c>
      <c r="BF185" s="219">
        <f t="shared" si="15"/>
        <v>0</v>
      </c>
      <c r="BG185" s="219">
        <f t="shared" si="16"/>
        <v>0</v>
      </c>
      <c r="BH185" s="219">
        <f t="shared" si="17"/>
        <v>0</v>
      </c>
      <c r="BI185" s="219">
        <f t="shared" si="18"/>
        <v>0</v>
      </c>
      <c r="BJ185" s="16" t="s">
        <v>86</v>
      </c>
      <c r="BK185" s="219">
        <f t="shared" si="19"/>
        <v>0</v>
      </c>
      <c r="BL185" s="16" t="s">
        <v>168</v>
      </c>
      <c r="BM185" s="218" t="s">
        <v>276</v>
      </c>
    </row>
    <row r="186" spans="1:65" s="2" customFormat="1" ht="16.5" customHeight="1">
      <c r="A186" s="33"/>
      <c r="B186" s="34"/>
      <c r="C186" s="246" t="s">
        <v>278</v>
      </c>
      <c r="D186" s="246" t="s">
        <v>211</v>
      </c>
      <c r="E186" s="247" t="s">
        <v>605</v>
      </c>
      <c r="F186" s="248" t="s">
        <v>606</v>
      </c>
      <c r="G186" s="249" t="s">
        <v>208</v>
      </c>
      <c r="H186" s="250">
        <v>900</v>
      </c>
      <c r="I186" s="251"/>
      <c r="J186" s="252">
        <f t="shared" si="10"/>
        <v>0</v>
      </c>
      <c r="K186" s="248" t="s">
        <v>167</v>
      </c>
      <c r="L186" s="253"/>
      <c r="M186" s="254" t="s">
        <v>1</v>
      </c>
      <c r="N186" s="255" t="s">
        <v>44</v>
      </c>
      <c r="O186" s="70"/>
      <c r="P186" s="216">
        <f t="shared" si="11"/>
        <v>0</v>
      </c>
      <c r="Q186" s="216">
        <v>0</v>
      </c>
      <c r="R186" s="216">
        <f t="shared" si="12"/>
        <v>0</v>
      </c>
      <c r="S186" s="216">
        <v>0</v>
      </c>
      <c r="T186" s="217">
        <f t="shared" si="1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8" t="s">
        <v>185</v>
      </c>
      <c r="AT186" s="218" t="s">
        <v>211</v>
      </c>
      <c r="AU186" s="218" t="s">
        <v>88</v>
      </c>
      <c r="AY186" s="16" t="s">
        <v>161</v>
      </c>
      <c r="BE186" s="219">
        <f t="shared" si="14"/>
        <v>0</v>
      </c>
      <c r="BF186" s="219">
        <f t="shared" si="15"/>
        <v>0</v>
      </c>
      <c r="BG186" s="219">
        <f t="shared" si="16"/>
        <v>0</v>
      </c>
      <c r="BH186" s="219">
        <f t="shared" si="17"/>
        <v>0</v>
      </c>
      <c r="BI186" s="219">
        <f t="shared" si="18"/>
        <v>0</v>
      </c>
      <c r="BJ186" s="16" t="s">
        <v>86</v>
      </c>
      <c r="BK186" s="219">
        <f t="shared" si="19"/>
        <v>0</v>
      </c>
      <c r="BL186" s="16" t="s">
        <v>168</v>
      </c>
      <c r="BM186" s="218" t="s">
        <v>281</v>
      </c>
    </row>
    <row r="187" spans="1:65" s="2" customFormat="1" ht="16.5" customHeight="1">
      <c r="A187" s="33"/>
      <c r="B187" s="34"/>
      <c r="C187" s="246" t="s">
        <v>231</v>
      </c>
      <c r="D187" s="246" t="s">
        <v>211</v>
      </c>
      <c r="E187" s="247" t="s">
        <v>607</v>
      </c>
      <c r="F187" s="248" t="s">
        <v>608</v>
      </c>
      <c r="G187" s="249" t="s">
        <v>199</v>
      </c>
      <c r="H187" s="250">
        <v>50</v>
      </c>
      <c r="I187" s="251"/>
      <c r="J187" s="252">
        <f t="shared" si="10"/>
        <v>0</v>
      </c>
      <c r="K187" s="248" t="s">
        <v>167</v>
      </c>
      <c r="L187" s="253"/>
      <c r="M187" s="254" t="s">
        <v>1</v>
      </c>
      <c r="N187" s="255" t="s">
        <v>44</v>
      </c>
      <c r="O187" s="70"/>
      <c r="P187" s="216">
        <f t="shared" si="11"/>
        <v>0</v>
      </c>
      <c r="Q187" s="216">
        <v>0</v>
      </c>
      <c r="R187" s="216">
        <f t="shared" si="12"/>
        <v>0</v>
      </c>
      <c r="S187" s="216">
        <v>0</v>
      </c>
      <c r="T187" s="217">
        <f t="shared" si="1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8" t="s">
        <v>185</v>
      </c>
      <c r="AT187" s="218" t="s">
        <v>211</v>
      </c>
      <c r="AU187" s="218" t="s">
        <v>88</v>
      </c>
      <c r="AY187" s="16" t="s">
        <v>161</v>
      </c>
      <c r="BE187" s="219">
        <f t="shared" si="14"/>
        <v>0</v>
      </c>
      <c r="BF187" s="219">
        <f t="shared" si="15"/>
        <v>0</v>
      </c>
      <c r="BG187" s="219">
        <f t="shared" si="16"/>
        <v>0</v>
      </c>
      <c r="BH187" s="219">
        <f t="shared" si="17"/>
        <v>0</v>
      </c>
      <c r="BI187" s="219">
        <f t="shared" si="18"/>
        <v>0</v>
      </c>
      <c r="BJ187" s="16" t="s">
        <v>86</v>
      </c>
      <c r="BK187" s="219">
        <f t="shared" si="19"/>
        <v>0</v>
      </c>
      <c r="BL187" s="16" t="s">
        <v>168</v>
      </c>
      <c r="BM187" s="218" t="s">
        <v>284</v>
      </c>
    </row>
    <row r="188" spans="1:65" s="2" customFormat="1" ht="21.75" customHeight="1">
      <c r="A188" s="33"/>
      <c r="B188" s="34"/>
      <c r="C188" s="207" t="s">
        <v>286</v>
      </c>
      <c r="D188" s="207" t="s">
        <v>163</v>
      </c>
      <c r="E188" s="208" t="s">
        <v>609</v>
      </c>
      <c r="F188" s="209" t="s">
        <v>610</v>
      </c>
      <c r="G188" s="210" t="s">
        <v>222</v>
      </c>
      <c r="H188" s="211">
        <v>150</v>
      </c>
      <c r="I188" s="212"/>
      <c r="J188" s="213">
        <f t="shared" si="10"/>
        <v>0</v>
      </c>
      <c r="K188" s="209" t="s">
        <v>167</v>
      </c>
      <c r="L188" s="38"/>
      <c r="M188" s="214" t="s">
        <v>1</v>
      </c>
      <c r="N188" s="215" t="s">
        <v>44</v>
      </c>
      <c r="O188" s="70"/>
      <c r="P188" s="216">
        <f t="shared" si="11"/>
        <v>0</v>
      </c>
      <c r="Q188" s="216">
        <v>0</v>
      </c>
      <c r="R188" s="216">
        <f t="shared" si="12"/>
        <v>0</v>
      </c>
      <c r="S188" s="216">
        <v>0</v>
      </c>
      <c r="T188" s="217">
        <f t="shared" si="1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8" t="s">
        <v>168</v>
      </c>
      <c r="AT188" s="218" t="s">
        <v>163</v>
      </c>
      <c r="AU188" s="218" t="s">
        <v>88</v>
      </c>
      <c r="AY188" s="16" t="s">
        <v>161</v>
      </c>
      <c r="BE188" s="219">
        <f t="shared" si="14"/>
        <v>0</v>
      </c>
      <c r="BF188" s="219">
        <f t="shared" si="15"/>
        <v>0</v>
      </c>
      <c r="BG188" s="219">
        <f t="shared" si="16"/>
        <v>0</v>
      </c>
      <c r="BH188" s="219">
        <f t="shared" si="17"/>
        <v>0</v>
      </c>
      <c r="BI188" s="219">
        <f t="shared" si="18"/>
        <v>0</v>
      </c>
      <c r="BJ188" s="16" t="s">
        <v>86</v>
      </c>
      <c r="BK188" s="219">
        <f t="shared" si="19"/>
        <v>0</v>
      </c>
      <c r="BL188" s="16" t="s">
        <v>168</v>
      </c>
      <c r="BM188" s="218" t="s">
        <v>289</v>
      </c>
    </row>
    <row r="189" spans="1:65" s="2" customFormat="1" ht="16.5" customHeight="1">
      <c r="A189" s="33"/>
      <c r="B189" s="34"/>
      <c r="C189" s="207" t="s">
        <v>234</v>
      </c>
      <c r="D189" s="207" t="s">
        <v>163</v>
      </c>
      <c r="E189" s="208" t="s">
        <v>611</v>
      </c>
      <c r="F189" s="209" t="s">
        <v>612</v>
      </c>
      <c r="G189" s="210" t="s">
        <v>222</v>
      </c>
      <c r="H189" s="211">
        <v>4</v>
      </c>
      <c r="I189" s="212"/>
      <c r="J189" s="213">
        <f t="shared" si="10"/>
        <v>0</v>
      </c>
      <c r="K189" s="209" t="s">
        <v>167</v>
      </c>
      <c r="L189" s="38"/>
      <c r="M189" s="214" t="s">
        <v>1</v>
      </c>
      <c r="N189" s="215" t="s">
        <v>44</v>
      </c>
      <c r="O189" s="70"/>
      <c r="P189" s="216">
        <f t="shared" si="11"/>
        <v>0</v>
      </c>
      <c r="Q189" s="216">
        <v>0</v>
      </c>
      <c r="R189" s="216">
        <f t="shared" si="12"/>
        <v>0</v>
      </c>
      <c r="S189" s="216">
        <v>0</v>
      </c>
      <c r="T189" s="217">
        <f t="shared" si="1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8" t="s">
        <v>168</v>
      </c>
      <c r="AT189" s="218" t="s">
        <v>163</v>
      </c>
      <c r="AU189" s="218" t="s">
        <v>88</v>
      </c>
      <c r="AY189" s="16" t="s">
        <v>161</v>
      </c>
      <c r="BE189" s="219">
        <f t="shared" si="14"/>
        <v>0</v>
      </c>
      <c r="BF189" s="219">
        <f t="shared" si="15"/>
        <v>0</v>
      </c>
      <c r="BG189" s="219">
        <f t="shared" si="16"/>
        <v>0</v>
      </c>
      <c r="BH189" s="219">
        <f t="shared" si="17"/>
        <v>0</v>
      </c>
      <c r="BI189" s="219">
        <f t="shared" si="18"/>
        <v>0</v>
      </c>
      <c r="BJ189" s="16" t="s">
        <v>86</v>
      </c>
      <c r="BK189" s="219">
        <f t="shared" si="19"/>
        <v>0</v>
      </c>
      <c r="BL189" s="16" t="s">
        <v>168</v>
      </c>
      <c r="BM189" s="218" t="s">
        <v>296</v>
      </c>
    </row>
    <row r="190" spans="1:65" s="2" customFormat="1" ht="21.75" customHeight="1">
      <c r="A190" s="33"/>
      <c r="B190" s="34"/>
      <c r="C190" s="207" t="s">
        <v>297</v>
      </c>
      <c r="D190" s="207" t="s">
        <v>163</v>
      </c>
      <c r="E190" s="208" t="s">
        <v>613</v>
      </c>
      <c r="F190" s="209" t="s">
        <v>614</v>
      </c>
      <c r="G190" s="210" t="s">
        <v>222</v>
      </c>
      <c r="H190" s="211">
        <v>4</v>
      </c>
      <c r="I190" s="212"/>
      <c r="J190" s="213">
        <f t="shared" si="10"/>
        <v>0</v>
      </c>
      <c r="K190" s="209" t="s">
        <v>167</v>
      </c>
      <c r="L190" s="38"/>
      <c r="M190" s="214" t="s">
        <v>1</v>
      </c>
      <c r="N190" s="215" t="s">
        <v>44</v>
      </c>
      <c r="O190" s="70"/>
      <c r="P190" s="216">
        <f t="shared" si="11"/>
        <v>0</v>
      </c>
      <c r="Q190" s="216">
        <v>0</v>
      </c>
      <c r="R190" s="216">
        <f t="shared" si="12"/>
        <v>0</v>
      </c>
      <c r="S190" s="216">
        <v>0</v>
      </c>
      <c r="T190" s="217">
        <f t="shared" si="1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8" t="s">
        <v>168</v>
      </c>
      <c r="AT190" s="218" t="s">
        <v>163</v>
      </c>
      <c r="AU190" s="218" t="s">
        <v>88</v>
      </c>
      <c r="AY190" s="16" t="s">
        <v>161</v>
      </c>
      <c r="BE190" s="219">
        <f t="shared" si="14"/>
        <v>0</v>
      </c>
      <c r="BF190" s="219">
        <f t="shared" si="15"/>
        <v>0</v>
      </c>
      <c r="BG190" s="219">
        <f t="shared" si="16"/>
        <v>0</v>
      </c>
      <c r="BH190" s="219">
        <f t="shared" si="17"/>
        <v>0</v>
      </c>
      <c r="BI190" s="219">
        <f t="shared" si="18"/>
        <v>0</v>
      </c>
      <c r="BJ190" s="16" t="s">
        <v>86</v>
      </c>
      <c r="BK190" s="219">
        <f t="shared" si="19"/>
        <v>0</v>
      </c>
      <c r="BL190" s="16" t="s">
        <v>168</v>
      </c>
      <c r="BM190" s="218" t="s">
        <v>300</v>
      </c>
    </row>
    <row r="191" spans="1:65" s="2" customFormat="1" ht="21.75" customHeight="1">
      <c r="A191" s="33"/>
      <c r="B191" s="34"/>
      <c r="C191" s="207" t="s">
        <v>237</v>
      </c>
      <c r="D191" s="207" t="s">
        <v>163</v>
      </c>
      <c r="E191" s="208" t="s">
        <v>615</v>
      </c>
      <c r="F191" s="209" t="s">
        <v>616</v>
      </c>
      <c r="G191" s="210" t="s">
        <v>199</v>
      </c>
      <c r="H191" s="211">
        <v>99.2</v>
      </c>
      <c r="I191" s="212"/>
      <c r="J191" s="213">
        <f t="shared" si="10"/>
        <v>0</v>
      </c>
      <c r="K191" s="209" t="s">
        <v>167</v>
      </c>
      <c r="L191" s="38"/>
      <c r="M191" s="214" t="s">
        <v>1</v>
      </c>
      <c r="N191" s="215" t="s">
        <v>44</v>
      </c>
      <c r="O191" s="70"/>
      <c r="P191" s="216">
        <f t="shared" si="11"/>
        <v>0</v>
      </c>
      <c r="Q191" s="216">
        <v>0</v>
      </c>
      <c r="R191" s="216">
        <f t="shared" si="12"/>
        <v>0</v>
      </c>
      <c r="S191" s="216">
        <v>0</v>
      </c>
      <c r="T191" s="217">
        <f t="shared" si="1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8" t="s">
        <v>168</v>
      </c>
      <c r="AT191" s="218" t="s">
        <v>163</v>
      </c>
      <c r="AU191" s="218" t="s">
        <v>88</v>
      </c>
      <c r="AY191" s="16" t="s">
        <v>161</v>
      </c>
      <c r="BE191" s="219">
        <f t="shared" si="14"/>
        <v>0</v>
      </c>
      <c r="BF191" s="219">
        <f t="shared" si="15"/>
        <v>0</v>
      </c>
      <c r="BG191" s="219">
        <f t="shared" si="16"/>
        <v>0</v>
      </c>
      <c r="BH191" s="219">
        <f t="shared" si="17"/>
        <v>0</v>
      </c>
      <c r="BI191" s="219">
        <f t="shared" si="18"/>
        <v>0</v>
      </c>
      <c r="BJ191" s="16" t="s">
        <v>86</v>
      </c>
      <c r="BK191" s="219">
        <f t="shared" si="19"/>
        <v>0</v>
      </c>
      <c r="BL191" s="16" t="s">
        <v>168</v>
      </c>
      <c r="BM191" s="218" t="s">
        <v>303</v>
      </c>
    </row>
    <row r="192" spans="1:65" s="13" customFormat="1">
      <c r="B192" s="224"/>
      <c r="C192" s="225"/>
      <c r="D192" s="220" t="s">
        <v>176</v>
      </c>
      <c r="E192" s="226" t="s">
        <v>1</v>
      </c>
      <c r="F192" s="227" t="s">
        <v>617</v>
      </c>
      <c r="G192" s="225"/>
      <c r="H192" s="228">
        <v>99.2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AT192" s="234" t="s">
        <v>176</v>
      </c>
      <c r="AU192" s="234" t="s">
        <v>88</v>
      </c>
      <c r="AV192" s="13" t="s">
        <v>88</v>
      </c>
      <c r="AW192" s="13" t="s">
        <v>36</v>
      </c>
      <c r="AX192" s="13" t="s">
        <v>79</v>
      </c>
      <c r="AY192" s="234" t="s">
        <v>161</v>
      </c>
    </row>
    <row r="193" spans="1:65" s="14" customFormat="1">
      <c r="B193" s="235"/>
      <c r="C193" s="236"/>
      <c r="D193" s="220" t="s">
        <v>176</v>
      </c>
      <c r="E193" s="237" t="s">
        <v>1</v>
      </c>
      <c r="F193" s="238" t="s">
        <v>178</v>
      </c>
      <c r="G193" s="236"/>
      <c r="H193" s="239">
        <v>99.2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AT193" s="245" t="s">
        <v>176</v>
      </c>
      <c r="AU193" s="245" t="s">
        <v>88</v>
      </c>
      <c r="AV193" s="14" t="s">
        <v>168</v>
      </c>
      <c r="AW193" s="14" t="s">
        <v>36</v>
      </c>
      <c r="AX193" s="14" t="s">
        <v>86</v>
      </c>
      <c r="AY193" s="245" t="s">
        <v>161</v>
      </c>
    </row>
    <row r="194" spans="1:65" s="2" customFormat="1" ht="21.75" customHeight="1">
      <c r="A194" s="33"/>
      <c r="B194" s="34"/>
      <c r="C194" s="207" t="s">
        <v>305</v>
      </c>
      <c r="D194" s="207" t="s">
        <v>163</v>
      </c>
      <c r="E194" s="208" t="s">
        <v>618</v>
      </c>
      <c r="F194" s="209" t="s">
        <v>619</v>
      </c>
      <c r="G194" s="210" t="s">
        <v>199</v>
      </c>
      <c r="H194" s="211">
        <v>2480</v>
      </c>
      <c r="I194" s="212"/>
      <c r="J194" s="213">
        <f>ROUND(I194*H194,2)</f>
        <v>0</v>
      </c>
      <c r="K194" s="209" t="s">
        <v>167</v>
      </c>
      <c r="L194" s="38"/>
      <c r="M194" s="214" t="s">
        <v>1</v>
      </c>
      <c r="N194" s="215" t="s">
        <v>44</v>
      </c>
      <c r="O194" s="70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8" t="s">
        <v>168</v>
      </c>
      <c r="AT194" s="218" t="s">
        <v>163</v>
      </c>
      <c r="AU194" s="218" t="s">
        <v>88</v>
      </c>
      <c r="AY194" s="16" t="s">
        <v>161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6" t="s">
        <v>86</v>
      </c>
      <c r="BK194" s="219">
        <f>ROUND(I194*H194,2)</f>
        <v>0</v>
      </c>
      <c r="BL194" s="16" t="s">
        <v>168</v>
      </c>
      <c r="BM194" s="218" t="s">
        <v>308</v>
      </c>
    </row>
    <row r="195" spans="1:65" s="13" customFormat="1">
      <c r="B195" s="224"/>
      <c r="C195" s="225"/>
      <c r="D195" s="220" t="s">
        <v>176</v>
      </c>
      <c r="E195" s="226" t="s">
        <v>1</v>
      </c>
      <c r="F195" s="227" t="s">
        <v>620</v>
      </c>
      <c r="G195" s="225"/>
      <c r="H195" s="228">
        <v>2480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AT195" s="234" t="s">
        <v>176</v>
      </c>
      <c r="AU195" s="234" t="s">
        <v>88</v>
      </c>
      <c r="AV195" s="13" t="s">
        <v>88</v>
      </c>
      <c r="AW195" s="13" t="s">
        <v>36</v>
      </c>
      <c r="AX195" s="13" t="s">
        <v>79</v>
      </c>
      <c r="AY195" s="234" t="s">
        <v>161</v>
      </c>
    </row>
    <row r="196" spans="1:65" s="14" customFormat="1">
      <c r="B196" s="235"/>
      <c r="C196" s="236"/>
      <c r="D196" s="220" t="s">
        <v>176</v>
      </c>
      <c r="E196" s="237" t="s">
        <v>1</v>
      </c>
      <c r="F196" s="238" t="s">
        <v>178</v>
      </c>
      <c r="G196" s="236"/>
      <c r="H196" s="239">
        <v>2480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AT196" s="245" t="s">
        <v>176</v>
      </c>
      <c r="AU196" s="245" t="s">
        <v>88</v>
      </c>
      <c r="AV196" s="14" t="s">
        <v>168</v>
      </c>
      <c r="AW196" s="14" t="s">
        <v>36</v>
      </c>
      <c r="AX196" s="14" t="s">
        <v>86</v>
      </c>
      <c r="AY196" s="245" t="s">
        <v>161</v>
      </c>
    </row>
    <row r="197" spans="1:65" s="2" customFormat="1" ht="21.75" customHeight="1">
      <c r="A197" s="33"/>
      <c r="B197" s="34"/>
      <c r="C197" s="207" t="s">
        <v>242</v>
      </c>
      <c r="D197" s="207" t="s">
        <v>163</v>
      </c>
      <c r="E197" s="208" t="s">
        <v>621</v>
      </c>
      <c r="F197" s="209" t="s">
        <v>622</v>
      </c>
      <c r="G197" s="210" t="s">
        <v>199</v>
      </c>
      <c r="H197" s="211">
        <v>99.2</v>
      </c>
      <c r="I197" s="212"/>
      <c r="J197" s="213">
        <f>ROUND(I197*H197,2)</f>
        <v>0</v>
      </c>
      <c r="K197" s="209" t="s">
        <v>167</v>
      </c>
      <c r="L197" s="38"/>
      <c r="M197" s="214" t="s">
        <v>1</v>
      </c>
      <c r="N197" s="215" t="s">
        <v>44</v>
      </c>
      <c r="O197" s="70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8" t="s">
        <v>168</v>
      </c>
      <c r="AT197" s="218" t="s">
        <v>163</v>
      </c>
      <c r="AU197" s="218" t="s">
        <v>88</v>
      </c>
      <c r="AY197" s="16" t="s">
        <v>161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6" t="s">
        <v>86</v>
      </c>
      <c r="BK197" s="219">
        <f>ROUND(I197*H197,2)</f>
        <v>0</v>
      </c>
      <c r="BL197" s="16" t="s">
        <v>168</v>
      </c>
      <c r="BM197" s="218" t="s">
        <v>311</v>
      </c>
    </row>
    <row r="198" spans="1:65" s="2" customFormat="1" ht="21.75" customHeight="1">
      <c r="A198" s="33"/>
      <c r="B198" s="34"/>
      <c r="C198" s="207" t="s">
        <v>312</v>
      </c>
      <c r="D198" s="207" t="s">
        <v>163</v>
      </c>
      <c r="E198" s="208" t="s">
        <v>623</v>
      </c>
      <c r="F198" s="209" t="s">
        <v>624</v>
      </c>
      <c r="G198" s="210" t="s">
        <v>166</v>
      </c>
      <c r="H198" s="211">
        <v>24</v>
      </c>
      <c r="I198" s="212"/>
      <c r="J198" s="213">
        <f>ROUND(I198*H198,2)</f>
        <v>0</v>
      </c>
      <c r="K198" s="209" t="s">
        <v>167</v>
      </c>
      <c r="L198" s="38"/>
      <c r="M198" s="214" t="s">
        <v>1</v>
      </c>
      <c r="N198" s="215" t="s">
        <v>44</v>
      </c>
      <c r="O198" s="70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8" t="s">
        <v>168</v>
      </c>
      <c r="AT198" s="218" t="s">
        <v>163</v>
      </c>
      <c r="AU198" s="218" t="s">
        <v>88</v>
      </c>
      <c r="AY198" s="16" t="s">
        <v>161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6" t="s">
        <v>86</v>
      </c>
      <c r="BK198" s="219">
        <f>ROUND(I198*H198,2)</f>
        <v>0</v>
      </c>
      <c r="BL198" s="16" t="s">
        <v>168</v>
      </c>
      <c r="BM198" s="218" t="s">
        <v>315</v>
      </c>
    </row>
    <row r="199" spans="1:65" s="2" customFormat="1" ht="21.75" customHeight="1">
      <c r="A199" s="33"/>
      <c r="B199" s="34"/>
      <c r="C199" s="207" t="s">
        <v>245</v>
      </c>
      <c r="D199" s="207" t="s">
        <v>163</v>
      </c>
      <c r="E199" s="208" t="s">
        <v>625</v>
      </c>
      <c r="F199" s="209" t="s">
        <v>626</v>
      </c>
      <c r="G199" s="210" t="s">
        <v>166</v>
      </c>
      <c r="H199" s="211">
        <v>600</v>
      </c>
      <c r="I199" s="212"/>
      <c r="J199" s="213">
        <f>ROUND(I199*H199,2)</f>
        <v>0</v>
      </c>
      <c r="K199" s="209" t="s">
        <v>167</v>
      </c>
      <c r="L199" s="38"/>
      <c r="M199" s="214" t="s">
        <v>1</v>
      </c>
      <c r="N199" s="215" t="s">
        <v>44</v>
      </c>
      <c r="O199" s="70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8" t="s">
        <v>168</v>
      </c>
      <c r="AT199" s="218" t="s">
        <v>163</v>
      </c>
      <c r="AU199" s="218" t="s">
        <v>88</v>
      </c>
      <c r="AY199" s="16" t="s">
        <v>161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6" t="s">
        <v>86</v>
      </c>
      <c r="BK199" s="219">
        <f>ROUND(I199*H199,2)</f>
        <v>0</v>
      </c>
      <c r="BL199" s="16" t="s">
        <v>168</v>
      </c>
      <c r="BM199" s="218" t="s">
        <v>318</v>
      </c>
    </row>
    <row r="200" spans="1:65" s="13" customFormat="1">
      <c r="B200" s="224"/>
      <c r="C200" s="225"/>
      <c r="D200" s="220" t="s">
        <v>176</v>
      </c>
      <c r="E200" s="226" t="s">
        <v>1</v>
      </c>
      <c r="F200" s="227" t="s">
        <v>627</v>
      </c>
      <c r="G200" s="225"/>
      <c r="H200" s="228">
        <v>600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AT200" s="234" t="s">
        <v>176</v>
      </c>
      <c r="AU200" s="234" t="s">
        <v>88</v>
      </c>
      <c r="AV200" s="13" t="s">
        <v>88</v>
      </c>
      <c r="AW200" s="13" t="s">
        <v>36</v>
      </c>
      <c r="AX200" s="13" t="s">
        <v>79</v>
      </c>
      <c r="AY200" s="234" t="s">
        <v>161</v>
      </c>
    </row>
    <row r="201" spans="1:65" s="14" customFormat="1">
      <c r="B201" s="235"/>
      <c r="C201" s="236"/>
      <c r="D201" s="220" t="s">
        <v>176</v>
      </c>
      <c r="E201" s="237" t="s">
        <v>1</v>
      </c>
      <c r="F201" s="238" t="s">
        <v>178</v>
      </c>
      <c r="G201" s="236"/>
      <c r="H201" s="239">
        <v>600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AT201" s="245" t="s">
        <v>176</v>
      </c>
      <c r="AU201" s="245" t="s">
        <v>88</v>
      </c>
      <c r="AV201" s="14" t="s">
        <v>168</v>
      </c>
      <c r="AW201" s="14" t="s">
        <v>36</v>
      </c>
      <c r="AX201" s="14" t="s">
        <v>86</v>
      </c>
      <c r="AY201" s="245" t="s">
        <v>161</v>
      </c>
    </row>
    <row r="202" spans="1:65" s="2" customFormat="1" ht="21.75" customHeight="1">
      <c r="A202" s="33"/>
      <c r="B202" s="34"/>
      <c r="C202" s="207" t="s">
        <v>319</v>
      </c>
      <c r="D202" s="207" t="s">
        <v>163</v>
      </c>
      <c r="E202" s="208" t="s">
        <v>628</v>
      </c>
      <c r="F202" s="209" t="s">
        <v>629</v>
      </c>
      <c r="G202" s="210" t="s">
        <v>166</v>
      </c>
      <c r="H202" s="211">
        <v>24</v>
      </c>
      <c r="I202" s="212"/>
      <c r="J202" s="213">
        <f>ROUND(I202*H202,2)</f>
        <v>0</v>
      </c>
      <c r="K202" s="209" t="s">
        <v>167</v>
      </c>
      <c r="L202" s="38"/>
      <c r="M202" s="214" t="s">
        <v>1</v>
      </c>
      <c r="N202" s="215" t="s">
        <v>44</v>
      </c>
      <c r="O202" s="70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8" t="s">
        <v>168</v>
      </c>
      <c r="AT202" s="218" t="s">
        <v>163</v>
      </c>
      <c r="AU202" s="218" t="s">
        <v>88</v>
      </c>
      <c r="AY202" s="16" t="s">
        <v>161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6" t="s">
        <v>86</v>
      </c>
      <c r="BK202" s="219">
        <f>ROUND(I202*H202,2)</f>
        <v>0</v>
      </c>
      <c r="BL202" s="16" t="s">
        <v>168</v>
      </c>
      <c r="BM202" s="218" t="s">
        <v>322</v>
      </c>
    </row>
    <row r="203" spans="1:65" s="2" customFormat="1" ht="16.5" customHeight="1">
      <c r="A203" s="33"/>
      <c r="B203" s="34"/>
      <c r="C203" s="207" t="s">
        <v>250</v>
      </c>
      <c r="D203" s="207" t="s">
        <v>163</v>
      </c>
      <c r="E203" s="208" t="s">
        <v>298</v>
      </c>
      <c r="F203" s="209" t="s">
        <v>299</v>
      </c>
      <c r="G203" s="210" t="s">
        <v>199</v>
      </c>
      <c r="H203" s="211">
        <v>108</v>
      </c>
      <c r="I203" s="212"/>
      <c r="J203" s="213">
        <f>ROUND(I203*H203,2)</f>
        <v>0</v>
      </c>
      <c r="K203" s="209" t="s">
        <v>167</v>
      </c>
      <c r="L203" s="38"/>
      <c r="M203" s="214" t="s">
        <v>1</v>
      </c>
      <c r="N203" s="215" t="s">
        <v>44</v>
      </c>
      <c r="O203" s="70"/>
      <c r="P203" s="216">
        <f>O203*H203</f>
        <v>0</v>
      </c>
      <c r="Q203" s="216">
        <v>0</v>
      </c>
      <c r="R203" s="216">
        <f>Q203*H203</f>
        <v>0</v>
      </c>
      <c r="S203" s="216">
        <v>0</v>
      </c>
      <c r="T203" s="21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8" t="s">
        <v>168</v>
      </c>
      <c r="AT203" s="218" t="s">
        <v>163</v>
      </c>
      <c r="AU203" s="218" t="s">
        <v>88</v>
      </c>
      <c r="AY203" s="16" t="s">
        <v>161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16" t="s">
        <v>86</v>
      </c>
      <c r="BK203" s="219">
        <f>ROUND(I203*H203,2)</f>
        <v>0</v>
      </c>
      <c r="BL203" s="16" t="s">
        <v>168</v>
      </c>
      <c r="BM203" s="218" t="s">
        <v>326</v>
      </c>
    </row>
    <row r="204" spans="1:65" s="2" customFormat="1" ht="16.5" customHeight="1">
      <c r="A204" s="33"/>
      <c r="B204" s="34"/>
      <c r="C204" s="207" t="s">
        <v>327</v>
      </c>
      <c r="D204" s="207" t="s">
        <v>163</v>
      </c>
      <c r="E204" s="208" t="s">
        <v>301</v>
      </c>
      <c r="F204" s="209" t="s">
        <v>302</v>
      </c>
      <c r="G204" s="210" t="s">
        <v>199</v>
      </c>
      <c r="H204" s="211">
        <v>2160</v>
      </c>
      <c r="I204" s="212"/>
      <c r="J204" s="213">
        <f>ROUND(I204*H204,2)</f>
        <v>0</v>
      </c>
      <c r="K204" s="209" t="s">
        <v>167</v>
      </c>
      <c r="L204" s="38"/>
      <c r="M204" s="214" t="s">
        <v>1</v>
      </c>
      <c r="N204" s="215" t="s">
        <v>44</v>
      </c>
      <c r="O204" s="70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8" t="s">
        <v>168</v>
      </c>
      <c r="AT204" s="218" t="s">
        <v>163</v>
      </c>
      <c r="AU204" s="218" t="s">
        <v>88</v>
      </c>
      <c r="AY204" s="16" t="s">
        <v>161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6" t="s">
        <v>86</v>
      </c>
      <c r="BK204" s="219">
        <f>ROUND(I204*H204,2)</f>
        <v>0</v>
      </c>
      <c r="BL204" s="16" t="s">
        <v>168</v>
      </c>
      <c r="BM204" s="218" t="s">
        <v>330</v>
      </c>
    </row>
    <row r="205" spans="1:65" s="13" customFormat="1">
      <c r="B205" s="224"/>
      <c r="C205" s="225"/>
      <c r="D205" s="220" t="s">
        <v>176</v>
      </c>
      <c r="E205" s="226" t="s">
        <v>1</v>
      </c>
      <c r="F205" s="227" t="s">
        <v>630</v>
      </c>
      <c r="G205" s="225"/>
      <c r="H205" s="228">
        <v>2160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AT205" s="234" t="s">
        <v>176</v>
      </c>
      <c r="AU205" s="234" t="s">
        <v>88</v>
      </c>
      <c r="AV205" s="13" t="s">
        <v>88</v>
      </c>
      <c r="AW205" s="13" t="s">
        <v>36</v>
      </c>
      <c r="AX205" s="13" t="s">
        <v>79</v>
      </c>
      <c r="AY205" s="234" t="s">
        <v>161</v>
      </c>
    </row>
    <row r="206" spans="1:65" s="14" customFormat="1">
      <c r="B206" s="235"/>
      <c r="C206" s="236"/>
      <c r="D206" s="220" t="s">
        <v>176</v>
      </c>
      <c r="E206" s="237" t="s">
        <v>1</v>
      </c>
      <c r="F206" s="238" t="s">
        <v>178</v>
      </c>
      <c r="G206" s="236"/>
      <c r="H206" s="239">
        <v>2160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AT206" s="245" t="s">
        <v>176</v>
      </c>
      <c r="AU206" s="245" t="s">
        <v>88</v>
      </c>
      <c r="AV206" s="14" t="s">
        <v>168</v>
      </c>
      <c r="AW206" s="14" t="s">
        <v>36</v>
      </c>
      <c r="AX206" s="14" t="s">
        <v>86</v>
      </c>
      <c r="AY206" s="245" t="s">
        <v>161</v>
      </c>
    </row>
    <row r="207" spans="1:65" s="2" customFormat="1" ht="16.5" customHeight="1">
      <c r="A207" s="33"/>
      <c r="B207" s="34"/>
      <c r="C207" s="207" t="s">
        <v>254</v>
      </c>
      <c r="D207" s="207" t="s">
        <v>163</v>
      </c>
      <c r="E207" s="208" t="s">
        <v>306</v>
      </c>
      <c r="F207" s="209" t="s">
        <v>307</v>
      </c>
      <c r="G207" s="210" t="s">
        <v>199</v>
      </c>
      <c r="H207" s="211">
        <v>108</v>
      </c>
      <c r="I207" s="212"/>
      <c r="J207" s="213">
        <f>ROUND(I207*H207,2)</f>
        <v>0</v>
      </c>
      <c r="K207" s="209" t="s">
        <v>167</v>
      </c>
      <c r="L207" s="38"/>
      <c r="M207" s="214" t="s">
        <v>1</v>
      </c>
      <c r="N207" s="215" t="s">
        <v>44</v>
      </c>
      <c r="O207" s="70"/>
      <c r="P207" s="216">
        <f>O207*H207</f>
        <v>0</v>
      </c>
      <c r="Q207" s="216">
        <v>0</v>
      </c>
      <c r="R207" s="216">
        <f>Q207*H207</f>
        <v>0</v>
      </c>
      <c r="S207" s="216">
        <v>0</v>
      </c>
      <c r="T207" s="21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8" t="s">
        <v>168</v>
      </c>
      <c r="AT207" s="218" t="s">
        <v>163</v>
      </c>
      <c r="AU207" s="218" t="s">
        <v>88</v>
      </c>
      <c r="AY207" s="16" t="s">
        <v>161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6" t="s">
        <v>86</v>
      </c>
      <c r="BK207" s="219">
        <f>ROUND(I207*H207,2)</f>
        <v>0</v>
      </c>
      <c r="BL207" s="16" t="s">
        <v>168</v>
      </c>
      <c r="BM207" s="218" t="s">
        <v>333</v>
      </c>
    </row>
    <row r="208" spans="1:65" s="2" customFormat="1" ht="21.75" customHeight="1">
      <c r="A208" s="33"/>
      <c r="B208" s="34"/>
      <c r="C208" s="207" t="s">
        <v>334</v>
      </c>
      <c r="D208" s="207" t="s">
        <v>163</v>
      </c>
      <c r="E208" s="208" t="s">
        <v>309</v>
      </c>
      <c r="F208" s="209" t="s">
        <v>310</v>
      </c>
      <c r="G208" s="210" t="s">
        <v>199</v>
      </c>
      <c r="H208" s="211">
        <v>60</v>
      </c>
      <c r="I208" s="212"/>
      <c r="J208" s="213">
        <f>ROUND(I208*H208,2)</f>
        <v>0</v>
      </c>
      <c r="K208" s="209" t="s">
        <v>167</v>
      </c>
      <c r="L208" s="38"/>
      <c r="M208" s="214" t="s">
        <v>1</v>
      </c>
      <c r="N208" s="215" t="s">
        <v>44</v>
      </c>
      <c r="O208" s="70"/>
      <c r="P208" s="216">
        <f>O208*H208</f>
        <v>0</v>
      </c>
      <c r="Q208" s="216">
        <v>0</v>
      </c>
      <c r="R208" s="216">
        <f>Q208*H208</f>
        <v>0</v>
      </c>
      <c r="S208" s="216">
        <v>0</v>
      </c>
      <c r="T208" s="217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8" t="s">
        <v>168</v>
      </c>
      <c r="AT208" s="218" t="s">
        <v>163</v>
      </c>
      <c r="AU208" s="218" t="s">
        <v>88</v>
      </c>
      <c r="AY208" s="16" t="s">
        <v>161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6" t="s">
        <v>86</v>
      </c>
      <c r="BK208" s="219">
        <f>ROUND(I208*H208,2)</f>
        <v>0</v>
      </c>
      <c r="BL208" s="16" t="s">
        <v>168</v>
      </c>
      <c r="BM208" s="218" t="s">
        <v>337</v>
      </c>
    </row>
    <row r="209" spans="1:65" s="2" customFormat="1" ht="21.75" customHeight="1">
      <c r="A209" s="33"/>
      <c r="B209" s="34"/>
      <c r="C209" s="207" t="s">
        <v>258</v>
      </c>
      <c r="D209" s="207" t="s">
        <v>163</v>
      </c>
      <c r="E209" s="208" t="s">
        <v>313</v>
      </c>
      <c r="F209" s="209" t="s">
        <v>314</v>
      </c>
      <c r="G209" s="210" t="s">
        <v>199</v>
      </c>
      <c r="H209" s="211">
        <v>1200</v>
      </c>
      <c r="I209" s="212"/>
      <c r="J209" s="213">
        <f>ROUND(I209*H209,2)</f>
        <v>0</v>
      </c>
      <c r="K209" s="209" t="s">
        <v>167</v>
      </c>
      <c r="L209" s="38"/>
      <c r="M209" s="214" t="s">
        <v>1</v>
      </c>
      <c r="N209" s="215" t="s">
        <v>44</v>
      </c>
      <c r="O209" s="70"/>
      <c r="P209" s="216">
        <f>O209*H209</f>
        <v>0</v>
      </c>
      <c r="Q209" s="216">
        <v>0</v>
      </c>
      <c r="R209" s="216">
        <f>Q209*H209</f>
        <v>0</v>
      </c>
      <c r="S209" s="216">
        <v>0</v>
      </c>
      <c r="T209" s="21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8" t="s">
        <v>168</v>
      </c>
      <c r="AT209" s="218" t="s">
        <v>163</v>
      </c>
      <c r="AU209" s="218" t="s">
        <v>88</v>
      </c>
      <c r="AY209" s="16" t="s">
        <v>161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6" t="s">
        <v>86</v>
      </c>
      <c r="BK209" s="219">
        <f>ROUND(I209*H209,2)</f>
        <v>0</v>
      </c>
      <c r="BL209" s="16" t="s">
        <v>168</v>
      </c>
      <c r="BM209" s="218" t="s">
        <v>341</v>
      </c>
    </row>
    <row r="210" spans="1:65" s="13" customFormat="1">
      <c r="B210" s="224"/>
      <c r="C210" s="225"/>
      <c r="D210" s="220" t="s">
        <v>176</v>
      </c>
      <c r="E210" s="226" t="s">
        <v>1</v>
      </c>
      <c r="F210" s="227" t="s">
        <v>631</v>
      </c>
      <c r="G210" s="225"/>
      <c r="H210" s="228">
        <v>1200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AT210" s="234" t="s">
        <v>176</v>
      </c>
      <c r="AU210" s="234" t="s">
        <v>88</v>
      </c>
      <c r="AV210" s="13" t="s">
        <v>88</v>
      </c>
      <c r="AW210" s="13" t="s">
        <v>36</v>
      </c>
      <c r="AX210" s="13" t="s">
        <v>79</v>
      </c>
      <c r="AY210" s="234" t="s">
        <v>161</v>
      </c>
    </row>
    <row r="211" spans="1:65" s="14" customFormat="1">
      <c r="B211" s="235"/>
      <c r="C211" s="236"/>
      <c r="D211" s="220" t="s">
        <v>176</v>
      </c>
      <c r="E211" s="237" t="s">
        <v>1</v>
      </c>
      <c r="F211" s="238" t="s">
        <v>178</v>
      </c>
      <c r="G211" s="236"/>
      <c r="H211" s="239">
        <v>1200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AT211" s="245" t="s">
        <v>176</v>
      </c>
      <c r="AU211" s="245" t="s">
        <v>88</v>
      </c>
      <c r="AV211" s="14" t="s">
        <v>168</v>
      </c>
      <c r="AW211" s="14" t="s">
        <v>36</v>
      </c>
      <c r="AX211" s="14" t="s">
        <v>86</v>
      </c>
      <c r="AY211" s="245" t="s">
        <v>161</v>
      </c>
    </row>
    <row r="212" spans="1:65" s="2" customFormat="1" ht="33" customHeight="1">
      <c r="A212" s="33"/>
      <c r="B212" s="34"/>
      <c r="C212" s="207" t="s">
        <v>342</v>
      </c>
      <c r="D212" s="207" t="s">
        <v>163</v>
      </c>
      <c r="E212" s="208" t="s">
        <v>316</v>
      </c>
      <c r="F212" s="209" t="s">
        <v>317</v>
      </c>
      <c r="G212" s="210" t="s">
        <v>199</v>
      </c>
      <c r="H212" s="211">
        <v>60</v>
      </c>
      <c r="I212" s="212"/>
      <c r="J212" s="213">
        <f>ROUND(I212*H212,2)</f>
        <v>0</v>
      </c>
      <c r="K212" s="209" t="s">
        <v>167</v>
      </c>
      <c r="L212" s="38"/>
      <c r="M212" s="214" t="s">
        <v>1</v>
      </c>
      <c r="N212" s="215" t="s">
        <v>44</v>
      </c>
      <c r="O212" s="70"/>
      <c r="P212" s="216">
        <f>O212*H212</f>
        <v>0</v>
      </c>
      <c r="Q212" s="216">
        <v>0</v>
      </c>
      <c r="R212" s="216">
        <f>Q212*H212</f>
        <v>0</v>
      </c>
      <c r="S212" s="216">
        <v>0</v>
      </c>
      <c r="T212" s="217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8" t="s">
        <v>168</v>
      </c>
      <c r="AT212" s="218" t="s">
        <v>163</v>
      </c>
      <c r="AU212" s="218" t="s">
        <v>88</v>
      </c>
      <c r="AY212" s="16" t="s">
        <v>161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6" t="s">
        <v>86</v>
      </c>
      <c r="BK212" s="219">
        <f>ROUND(I212*H212,2)</f>
        <v>0</v>
      </c>
      <c r="BL212" s="16" t="s">
        <v>168</v>
      </c>
      <c r="BM212" s="218" t="s">
        <v>345</v>
      </c>
    </row>
    <row r="213" spans="1:65" s="2" customFormat="1" ht="16.5" customHeight="1">
      <c r="A213" s="33"/>
      <c r="B213" s="34"/>
      <c r="C213" s="207" t="s">
        <v>261</v>
      </c>
      <c r="D213" s="207" t="s">
        <v>163</v>
      </c>
      <c r="E213" s="208" t="s">
        <v>320</v>
      </c>
      <c r="F213" s="209" t="s">
        <v>321</v>
      </c>
      <c r="G213" s="210" t="s">
        <v>173</v>
      </c>
      <c r="H213" s="211">
        <v>2</v>
      </c>
      <c r="I213" s="212"/>
      <c r="J213" s="213">
        <f>ROUND(I213*H213,2)</f>
        <v>0</v>
      </c>
      <c r="K213" s="209" t="s">
        <v>167</v>
      </c>
      <c r="L213" s="38"/>
      <c r="M213" s="214" t="s">
        <v>1</v>
      </c>
      <c r="N213" s="215" t="s">
        <v>44</v>
      </c>
      <c r="O213" s="70"/>
      <c r="P213" s="216">
        <f>O213*H213</f>
        <v>0</v>
      </c>
      <c r="Q213" s="216">
        <v>0</v>
      </c>
      <c r="R213" s="216">
        <f>Q213*H213</f>
        <v>0</v>
      </c>
      <c r="S213" s="216">
        <v>0</v>
      </c>
      <c r="T213" s="217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18" t="s">
        <v>168</v>
      </c>
      <c r="AT213" s="218" t="s">
        <v>163</v>
      </c>
      <c r="AU213" s="218" t="s">
        <v>88</v>
      </c>
      <c r="AY213" s="16" t="s">
        <v>161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6" t="s">
        <v>86</v>
      </c>
      <c r="BK213" s="219">
        <f>ROUND(I213*H213,2)</f>
        <v>0</v>
      </c>
      <c r="BL213" s="16" t="s">
        <v>168</v>
      </c>
      <c r="BM213" s="218" t="s">
        <v>348</v>
      </c>
    </row>
    <row r="214" spans="1:65" s="13" customFormat="1">
      <c r="B214" s="224"/>
      <c r="C214" s="225"/>
      <c r="D214" s="220" t="s">
        <v>176</v>
      </c>
      <c r="E214" s="226" t="s">
        <v>1</v>
      </c>
      <c r="F214" s="227" t="s">
        <v>632</v>
      </c>
      <c r="G214" s="225"/>
      <c r="H214" s="228">
        <v>2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AT214" s="234" t="s">
        <v>176</v>
      </c>
      <c r="AU214" s="234" t="s">
        <v>88</v>
      </c>
      <c r="AV214" s="13" t="s">
        <v>88</v>
      </c>
      <c r="AW214" s="13" t="s">
        <v>36</v>
      </c>
      <c r="AX214" s="13" t="s">
        <v>79</v>
      </c>
      <c r="AY214" s="234" t="s">
        <v>161</v>
      </c>
    </row>
    <row r="215" spans="1:65" s="14" customFormat="1">
      <c r="B215" s="235"/>
      <c r="C215" s="236"/>
      <c r="D215" s="220" t="s">
        <v>176</v>
      </c>
      <c r="E215" s="237" t="s">
        <v>1</v>
      </c>
      <c r="F215" s="238" t="s">
        <v>178</v>
      </c>
      <c r="G215" s="236"/>
      <c r="H215" s="239">
        <v>2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AT215" s="245" t="s">
        <v>176</v>
      </c>
      <c r="AU215" s="245" t="s">
        <v>88</v>
      </c>
      <c r="AV215" s="14" t="s">
        <v>168</v>
      </c>
      <c r="AW215" s="14" t="s">
        <v>36</v>
      </c>
      <c r="AX215" s="14" t="s">
        <v>86</v>
      </c>
      <c r="AY215" s="245" t="s">
        <v>161</v>
      </c>
    </row>
    <row r="216" spans="1:65" s="2" customFormat="1" ht="21.75" customHeight="1">
      <c r="A216" s="33"/>
      <c r="B216" s="34"/>
      <c r="C216" s="207" t="s">
        <v>349</v>
      </c>
      <c r="D216" s="207" t="s">
        <v>163</v>
      </c>
      <c r="E216" s="208" t="s">
        <v>324</v>
      </c>
      <c r="F216" s="209" t="s">
        <v>325</v>
      </c>
      <c r="G216" s="210" t="s">
        <v>208</v>
      </c>
      <c r="H216" s="211">
        <v>1644</v>
      </c>
      <c r="I216" s="212"/>
      <c r="J216" s="213">
        <f t="shared" ref="J216:J232" si="20">ROUND(I216*H216,2)</f>
        <v>0</v>
      </c>
      <c r="K216" s="209" t="s">
        <v>167</v>
      </c>
      <c r="L216" s="38"/>
      <c r="M216" s="214" t="s">
        <v>1</v>
      </c>
      <c r="N216" s="215" t="s">
        <v>44</v>
      </c>
      <c r="O216" s="70"/>
      <c r="P216" s="216">
        <f t="shared" ref="P216:P232" si="21">O216*H216</f>
        <v>0</v>
      </c>
      <c r="Q216" s="216">
        <v>0</v>
      </c>
      <c r="R216" s="216">
        <f t="shared" ref="R216:R232" si="22">Q216*H216</f>
        <v>0</v>
      </c>
      <c r="S216" s="216">
        <v>0</v>
      </c>
      <c r="T216" s="217">
        <f t="shared" ref="T216:T232" si="23"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8" t="s">
        <v>168</v>
      </c>
      <c r="AT216" s="218" t="s">
        <v>163</v>
      </c>
      <c r="AU216" s="218" t="s">
        <v>88</v>
      </c>
      <c r="AY216" s="16" t="s">
        <v>161</v>
      </c>
      <c r="BE216" s="219">
        <f t="shared" ref="BE216:BE232" si="24">IF(N216="základní",J216,0)</f>
        <v>0</v>
      </c>
      <c r="BF216" s="219">
        <f t="shared" ref="BF216:BF232" si="25">IF(N216="snížená",J216,0)</f>
        <v>0</v>
      </c>
      <c r="BG216" s="219">
        <f t="shared" ref="BG216:BG232" si="26">IF(N216="zákl. přenesená",J216,0)</f>
        <v>0</v>
      </c>
      <c r="BH216" s="219">
        <f t="shared" ref="BH216:BH232" si="27">IF(N216="sníž. přenesená",J216,0)</f>
        <v>0</v>
      </c>
      <c r="BI216" s="219">
        <f t="shared" ref="BI216:BI232" si="28">IF(N216="nulová",J216,0)</f>
        <v>0</v>
      </c>
      <c r="BJ216" s="16" t="s">
        <v>86</v>
      </c>
      <c r="BK216" s="219">
        <f t="shared" ref="BK216:BK232" si="29">ROUND(I216*H216,2)</f>
        <v>0</v>
      </c>
      <c r="BL216" s="16" t="s">
        <v>168</v>
      </c>
      <c r="BM216" s="218" t="s">
        <v>352</v>
      </c>
    </row>
    <row r="217" spans="1:65" s="2" customFormat="1" ht="21.75" customHeight="1">
      <c r="A217" s="33"/>
      <c r="B217" s="34"/>
      <c r="C217" s="207" t="s">
        <v>265</v>
      </c>
      <c r="D217" s="207" t="s">
        <v>163</v>
      </c>
      <c r="E217" s="208" t="s">
        <v>633</v>
      </c>
      <c r="F217" s="209" t="s">
        <v>634</v>
      </c>
      <c r="G217" s="210" t="s">
        <v>199</v>
      </c>
      <c r="H217" s="211">
        <v>50</v>
      </c>
      <c r="I217" s="212"/>
      <c r="J217" s="213">
        <f t="shared" si="20"/>
        <v>0</v>
      </c>
      <c r="K217" s="209" t="s">
        <v>167</v>
      </c>
      <c r="L217" s="38"/>
      <c r="M217" s="214" t="s">
        <v>1</v>
      </c>
      <c r="N217" s="215" t="s">
        <v>44</v>
      </c>
      <c r="O217" s="70"/>
      <c r="P217" s="216">
        <f t="shared" si="21"/>
        <v>0</v>
      </c>
      <c r="Q217" s="216">
        <v>0</v>
      </c>
      <c r="R217" s="216">
        <f t="shared" si="22"/>
        <v>0</v>
      </c>
      <c r="S217" s="216">
        <v>0</v>
      </c>
      <c r="T217" s="217">
        <f t="shared" si="23"/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8" t="s">
        <v>168</v>
      </c>
      <c r="AT217" s="218" t="s">
        <v>163</v>
      </c>
      <c r="AU217" s="218" t="s">
        <v>88</v>
      </c>
      <c r="AY217" s="16" t="s">
        <v>161</v>
      </c>
      <c r="BE217" s="219">
        <f t="shared" si="24"/>
        <v>0</v>
      </c>
      <c r="BF217" s="219">
        <f t="shared" si="25"/>
        <v>0</v>
      </c>
      <c r="BG217" s="219">
        <f t="shared" si="26"/>
        <v>0</v>
      </c>
      <c r="BH217" s="219">
        <f t="shared" si="27"/>
        <v>0</v>
      </c>
      <c r="BI217" s="219">
        <f t="shared" si="28"/>
        <v>0</v>
      </c>
      <c r="BJ217" s="16" t="s">
        <v>86</v>
      </c>
      <c r="BK217" s="219">
        <f t="shared" si="29"/>
        <v>0</v>
      </c>
      <c r="BL217" s="16" t="s">
        <v>168</v>
      </c>
      <c r="BM217" s="218" t="s">
        <v>355</v>
      </c>
    </row>
    <row r="218" spans="1:65" s="2" customFormat="1" ht="21.75" customHeight="1">
      <c r="A218" s="33"/>
      <c r="B218" s="34"/>
      <c r="C218" s="207" t="s">
        <v>358</v>
      </c>
      <c r="D218" s="207" t="s">
        <v>163</v>
      </c>
      <c r="E218" s="208" t="s">
        <v>328</v>
      </c>
      <c r="F218" s="209" t="s">
        <v>329</v>
      </c>
      <c r="G218" s="210" t="s">
        <v>199</v>
      </c>
      <c r="H218" s="211">
        <v>160</v>
      </c>
      <c r="I218" s="212"/>
      <c r="J218" s="213">
        <f t="shared" si="20"/>
        <v>0</v>
      </c>
      <c r="K218" s="209" t="s">
        <v>167</v>
      </c>
      <c r="L218" s="38"/>
      <c r="M218" s="214" t="s">
        <v>1</v>
      </c>
      <c r="N218" s="215" t="s">
        <v>44</v>
      </c>
      <c r="O218" s="70"/>
      <c r="P218" s="216">
        <f t="shared" si="21"/>
        <v>0</v>
      </c>
      <c r="Q218" s="216">
        <v>0</v>
      </c>
      <c r="R218" s="216">
        <f t="shared" si="22"/>
        <v>0</v>
      </c>
      <c r="S218" s="216">
        <v>0</v>
      </c>
      <c r="T218" s="217">
        <f t="shared" si="23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18" t="s">
        <v>168</v>
      </c>
      <c r="AT218" s="218" t="s">
        <v>163</v>
      </c>
      <c r="AU218" s="218" t="s">
        <v>88</v>
      </c>
      <c r="AY218" s="16" t="s">
        <v>161</v>
      </c>
      <c r="BE218" s="219">
        <f t="shared" si="24"/>
        <v>0</v>
      </c>
      <c r="BF218" s="219">
        <f t="shared" si="25"/>
        <v>0</v>
      </c>
      <c r="BG218" s="219">
        <f t="shared" si="26"/>
        <v>0</v>
      </c>
      <c r="BH218" s="219">
        <f t="shared" si="27"/>
        <v>0</v>
      </c>
      <c r="BI218" s="219">
        <f t="shared" si="28"/>
        <v>0</v>
      </c>
      <c r="BJ218" s="16" t="s">
        <v>86</v>
      </c>
      <c r="BK218" s="219">
        <f t="shared" si="29"/>
        <v>0</v>
      </c>
      <c r="BL218" s="16" t="s">
        <v>168</v>
      </c>
      <c r="BM218" s="218" t="s">
        <v>361</v>
      </c>
    </row>
    <row r="219" spans="1:65" s="2" customFormat="1" ht="21.75" customHeight="1">
      <c r="A219" s="33"/>
      <c r="B219" s="34"/>
      <c r="C219" s="207" t="s">
        <v>268</v>
      </c>
      <c r="D219" s="207" t="s">
        <v>163</v>
      </c>
      <c r="E219" s="208" t="s">
        <v>331</v>
      </c>
      <c r="F219" s="209" t="s">
        <v>332</v>
      </c>
      <c r="G219" s="210" t="s">
        <v>199</v>
      </c>
      <c r="H219" s="211">
        <v>160</v>
      </c>
      <c r="I219" s="212"/>
      <c r="J219" s="213">
        <f t="shared" si="20"/>
        <v>0</v>
      </c>
      <c r="K219" s="209" t="s">
        <v>167</v>
      </c>
      <c r="L219" s="38"/>
      <c r="M219" s="214" t="s">
        <v>1</v>
      </c>
      <c r="N219" s="215" t="s">
        <v>44</v>
      </c>
      <c r="O219" s="70"/>
      <c r="P219" s="216">
        <f t="shared" si="21"/>
        <v>0</v>
      </c>
      <c r="Q219" s="216">
        <v>0</v>
      </c>
      <c r="R219" s="216">
        <f t="shared" si="22"/>
        <v>0</v>
      </c>
      <c r="S219" s="216">
        <v>0</v>
      </c>
      <c r="T219" s="217">
        <f t="shared" si="23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18" t="s">
        <v>168</v>
      </c>
      <c r="AT219" s="218" t="s">
        <v>163</v>
      </c>
      <c r="AU219" s="218" t="s">
        <v>88</v>
      </c>
      <c r="AY219" s="16" t="s">
        <v>161</v>
      </c>
      <c r="BE219" s="219">
        <f t="shared" si="24"/>
        <v>0</v>
      </c>
      <c r="BF219" s="219">
        <f t="shared" si="25"/>
        <v>0</v>
      </c>
      <c r="BG219" s="219">
        <f t="shared" si="26"/>
        <v>0</v>
      </c>
      <c r="BH219" s="219">
        <f t="shared" si="27"/>
        <v>0</v>
      </c>
      <c r="BI219" s="219">
        <f t="shared" si="28"/>
        <v>0</v>
      </c>
      <c r="BJ219" s="16" t="s">
        <v>86</v>
      </c>
      <c r="BK219" s="219">
        <f t="shared" si="29"/>
        <v>0</v>
      </c>
      <c r="BL219" s="16" t="s">
        <v>168</v>
      </c>
      <c r="BM219" s="218" t="s">
        <v>365</v>
      </c>
    </row>
    <row r="220" spans="1:65" s="2" customFormat="1" ht="21.75" customHeight="1">
      <c r="A220" s="33"/>
      <c r="B220" s="34"/>
      <c r="C220" s="207" t="s">
        <v>367</v>
      </c>
      <c r="D220" s="207" t="s">
        <v>163</v>
      </c>
      <c r="E220" s="208" t="s">
        <v>635</v>
      </c>
      <c r="F220" s="209" t="s">
        <v>636</v>
      </c>
      <c r="G220" s="210" t="s">
        <v>199</v>
      </c>
      <c r="H220" s="211">
        <v>160</v>
      </c>
      <c r="I220" s="212"/>
      <c r="J220" s="213">
        <f t="shared" si="20"/>
        <v>0</v>
      </c>
      <c r="K220" s="209" t="s">
        <v>167</v>
      </c>
      <c r="L220" s="38"/>
      <c r="M220" s="214" t="s">
        <v>1</v>
      </c>
      <c r="N220" s="215" t="s">
        <v>44</v>
      </c>
      <c r="O220" s="70"/>
      <c r="P220" s="216">
        <f t="shared" si="21"/>
        <v>0</v>
      </c>
      <c r="Q220" s="216">
        <v>0</v>
      </c>
      <c r="R220" s="216">
        <f t="shared" si="22"/>
        <v>0</v>
      </c>
      <c r="S220" s="216">
        <v>0</v>
      </c>
      <c r="T220" s="217">
        <f t="shared" si="23"/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8" t="s">
        <v>168</v>
      </c>
      <c r="AT220" s="218" t="s">
        <v>163</v>
      </c>
      <c r="AU220" s="218" t="s">
        <v>88</v>
      </c>
      <c r="AY220" s="16" t="s">
        <v>161</v>
      </c>
      <c r="BE220" s="219">
        <f t="shared" si="24"/>
        <v>0</v>
      </c>
      <c r="BF220" s="219">
        <f t="shared" si="25"/>
        <v>0</v>
      </c>
      <c r="BG220" s="219">
        <f t="shared" si="26"/>
        <v>0</v>
      </c>
      <c r="BH220" s="219">
        <f t="shared" si="27"/>
        <v>0</v>
      </c>
      <c r="BI220" s="219">
        <f t="shared" si="28"/>
        <v>0</v>
      </c>
      <c r="BJ220" s="16" t="s">
        <v>86</v>
      </c>
      <c r="BK220" s="219">
        <f t="shared" si="29"/>
        <v>0</v>
      </c>
      <c r="BL220" s="16" t="s">
        <v>168</v>
      </c>
      <c r="BM220" s="218" t="s">
        <v>370</v>
      </c>
    </row>
    <row r="221" spans="1:65" s="2" customFormat="1" ht="21.75" customHeight="1">
      <c r="A221" s="33"/>
      <c r="B221" s="34"/>
      <c r="C221" s="207" t="s">
        <v>272</v>
      </c>
      <c r="D221" s="207" t="s">
        <v>163</v>
      </c>
      <c r="E221" s="208" t="s">
        <v>637</v>
      </c>
      <c r="F221" s="209" t="s">
        <v>638</v>
      </c>
      <c r="G221" s="210" t="s">
        <v>173</v>
      </c>
      <c r="H221" s="211">
        <v>2.5</v>
      </c>
      <c r="I221" s="212"/>
      <c r="J221" s="213">
        <f t="shared" si="20"/>
        <v>0</v>
      </c>
      <c r="K221" s="209" t="s">
        <v>167</v>
      </c>
      <c r="L221" s="38"/>
      <c r="M221" s="214" t="s">
        <v>1</v>
      </c>
      <c r="N221" s="215" t="s">
        <v>44</v>
      </c>
      <c r="O221" s="70"/>
      <c r="P221" s="216">
        <f t="shared" si="21"/>
        <v>0</v>
      </c>
      <c r="Q221" s="216">
        <v>0</v>
      </c>
      <c r="R221" s="216">
        <f t="shared" si="22"/>
        <v>0</v>
      </c>
      <c r="S221" s="216">
        <v>0</v>
      </c>
      <c r="T221" s="217">
        <f t="shared" si="23"/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18" t="s">
        <v>168</v>
      </c>
      <c r="AT221" s="218" t="s">
        <v>163</v>
      </c>
      <c r="AU221" s="218" t="s">
        <v>88</v>
      </c>
      <c r="AY221" s="16" t="s">
        <v>161</v>
      </c>
      <c r="BE221" s="219">
        <f t="shared" si="24"/>
        <v>0</v>
      </c>
      <c r="BF221" s="219">
        <f t="shared" si="25"/>
        <v>0</v>
      </c>
      <c r="BG221" s="219">
        <f t="shared" si="26"/>
        <v>0</v>
      </c>
      <c r="BH221" s="219">
        <f t="shared" si="27"/>
        <v>0</v>
      </c>
      <c r="BI221" s="219">
        <f t="shared" si="28"/>
        <v>0</v>
      </c>
      <c r="BJ221" s="16" t="s">
        <v>86</v>
      </c>
      <c r="BK221" s="219">
        <f t="shared" si="29"/>
        <v>0</v>
      </c>
      <c r="BL221" s="16" t="s">
        <v>168</v>
      </c>
      <c r="BM221" s="218" t="s">
        <v>374</v>
      </c>
    </row>
    <row r="222" spans="1:65" s="2" customFormat="1" ht="21.75" customHeight="1">
      <c r="A222" s="33"/>
      <c r="B222" s="34"/>
      <c r="C222" s="207" t="s">
        <v>375</v>
      </c>
      <c r="D222" s="207" t="s">
        <v>163</v>
      </c>
      <c r="E222" s="208" t="s">
        <v>639</v>
      </c>
      <c r="F222" s="209" t="s">
        <v>640</v>
      </c>
      <c r="G222" s="210" t="s">
        <v>199</v>
      </c>
      <c r="H222" s="211">
        <v>155</v>
      </c>
      <c r="I222" s="212"/>
      <c r="J222" s="213">
        <f t="shared" si="20"/>
        <v>0</v>
      </c>
      <c r="K222" s="209" t="s">
        <v>167</v>
      </c>
      <c r="L222" s="38"/>
      <c r="M222" s="214" t="s">
        <v>1</v>
      </c>
      <c r="N222" s="215" t="s">
        <v>44</v>
      </c>
      <c r="O222" s="70"/>
      <c r="P222" s="216">
        <f t="shared" si="21"/>
        <v>0</v>
      </c>
      <c r="Q222" s="216">
        <v>0</v>
      </c>
      <c r="R222" s="216">
        <f t="shared" si="22"/>
        <v>0</v>
      </c>
      <c r="S222" s="216">
        <v>0</v>
      </c>
      <c r="T222" s="217">
        <f t="shared" si="23"/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18" t="s">
        <v>168</v>
      </c>
      <c r="AT222" s="218" t="s">
        <v>163</v>
      </c>
      <c r="AU222" s="218" t="s">
        <v>88</v>
      </c>
      <c r="AY222" s="16" t="s">
        <v>161</v>
      </c>
      <c r="BE222" s="219">
        <f t="shared" si="24"/>
        <v>0</v>
      </c>
      <c r="BF222" s="219">
        <f t="shared" si="25"/>
        <v>0</v>
      </c>
      <c r="BG222" s="219">
        <f t="shared" si="26"/>
        <v>0</v>
      </c>
      <c r="BH222" s="219">
        <f t="shared" si="27"/>
        <v>0</v>
      </c>
      <c r="BI222" s="219">
        <f t="shared" si="28"/>
        <v>0</v>
      </c>
      <c r="BJ222" s="16" t="s">
        <v>86</v>
      </c>
      <c r="BK222" s="219">
        <f t="shared" si="29"/>
        <v>0</v>
      </c>
      <c r="BL222" s="16" t="s">
        <v>168</v>
      </c>
      <c r="BM222" s="218" t="s">
        <v>378</v>
      </c>
    </row>
    <row r="223" spans="1:65" s="2" customFormat="1" ht="21.75" customHeight="1">
      <c r="A223" s="33"/>
      <c r="B223" s="34"/>
      <c r="C223" s="207" t="s">
        <v>276</v>
      </c>
      <c r="D223" s="207" t="s">
        <v>163</v>
      </c>
      <c r="E223" s="208" t="s">
        <v>641</v>
      </c>
      <c r="F223" s="209" t="s">
        <v>642</v>
      </c>
      <c r="G223" s="210" t="s">
        <v>199</v>
      </c>
      <c r="H223" s="211">
        <v>155</v>
      </c>
      <c r="I223" s="212"/>
      <c r="J223" s="213">
        <f t="shared" si="20"/>
        <v>0</v>
      </c>
      <c r="K223" s="209" t="s">
        <v>167</v>
      </c>
      <c r="L223" s="38"/>
      <c r="M223" s="214" t="s">
        <v>1</v>
      </c>
      <c r="N223" s="215" t="s">
        <v>44</v>
      </c>
      <c r="O223" s="70"/>
      <c r="P223" s="216">
        <f t="shared" si="21"/>
        <v>0</v>
      </c>
      <c r="Q223" s="216">
        <v>0</v>
      </c>
      <c r="R223" s="216">
        <f t="shared" si="22"/>
        <v>0</v>
      </c>
      <c r="S223" s="216">
        <v>0</v>
      </c>
      <c r="T223" s="217">
        <f t="shared" si="23"/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18" t="s">
        <v>168</v>
      </c>
      <c r="AT223" s="218" t="s">
        <v>163</v>
      </c>
      <c r="AU223" s="218" t="s">
        <v>88</v>
      </c>
      <c r="AY223" s="16" t="s">
        <v>161</v>
      </c>
      <c r="BE223" s="219">
        <f t="shared" si="24"/>
        <v>0</v>
      </c>
      <c r="BF223" s="219">
        <f t="shared" si="25"/>
        <v>0</v>
      </c>
      <c r="BG223" s="219">
        <f t="shared" si="26"/>
        <v>0</v>
      </c>
      <c r="BH223" s="219">
        <f t="shared" si="27"/>
        <v>0</v>
      </c>
      <c r="BI223" s="219">
        <f t="shared" si="28"/>
        <v>0</v>
      </c>
      <c r="BJ223" s="16" t="s">
        <v>86</v>
      </c>
      <c r="BK223" s="219">
        <f t="shared" si="29"/>
        <v>0</v>
      </c>
      <c r="BL223" s="16" t="s">
        <v>168</v>
      </c>
      <c r="BM223" s="218" t="s">
        <v>381</v>
      </c>
    </row>
    <row r="224" spans="1:65" s="2" customFormat="1" ht="21.75" customHeight="1">
      <c r="A224" s="33"/>
      <c r="B224" s="34"/>
      <c r="C224" s="207" t="s">
        <v>382</v>
      </c>
      <c r="D224" s="207" t="s">
        <v>163</v>
      </c>
      <c r="E224" s="208" t="s">
        <v>643</v>
      </c>
      <c r="F224" s="209" t="s">
        <v>644</v>
      </c>
      <c r="G224" s="210" t="s">
        <v>199</v>
      </c>
      <c r="H224" s="211">
        <v>5</v>
      </c>
      <c r="I224" s="212"/>
      <c r="J224" s="213">
        <f t="shared" si="20"/>
        <v>0</v>
      </c>
      <c r="K224" s="209" t="s">
        <v>167</v>
      </c>
      <c r="L224" s="38"/>
      <c r="M224" s="214" t="s">
        <v>1</v>
      </c>
      <c r="N224" s="215" t="s">
        <v>44</v>
      </c>
      <c r="O224" s="70"/>
      <c r="P224" s="216">
        <f t="shared" si="21"/>
        <v>0</v>
      </c>
      <c r="Q224" s="216">
        <v>0</v>
      </c>
      <c r="R224" s="216">
        <f t="shared" si="22"/>
        <v>0</v>
      </c>
      <c r="S224" s="216">
        <v>0</v>
      </c>
      <c r="T224" s="217">
        <f t="shared" si="23"/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8" t="s">
        <v>168</v>
      </c>
      <c r="AT224" s="218" t="s">
        <v>163</v>
      </c>
      <c r="AU224" s="218" t="s">
        <v>88</v>
      </c>
      <c r="AY224" s="16" t="s">
        <v>161</v>
      </c>
      <c r="BE224" s="219">
        <f t="shared" si="24"/>
        <v>0</v>
      </c>
      <c r="BF224" s="219">
        <f t="shared" si="25"/>
        <v>0</v>
      </c>
      <c r="BG224" s="219">
        <f t="shared" si="26"/>
        <v>0</v>
      </c>
      <c r="BH224" s="219">
        <f t="shared" si="27"/>
        <v>0</v>
      </c>
      <c r="BI224" s="219">
        <f t="shared" si="28"/>
        <v>0</v>
      </c>
      <c r="BJ224" s="16" t="s">
        <v>86</v>
      </c>
      <c r="BK224" s="219">
        <f t="shared" si="29"/>
        <v>0</v>
      </c>
      <c r="BL224" s="16" t="s">
        <v>168</v>
      </c>
      <c r="BM224" s="218" t="s">
        <v>385</v>
      </c>
    </row>
    <row r="225" spans="1:65" s="2" customFormat="1" ht="21.75" customHeight="1">
      <c r="A225" s="33"/>
      <c r="B225" s="34"/>
      <c r="C225" s="207" t="s">
        <v>281</v>
      </c>
      <c r="D225" s="207" t="s">
        <v>163</v>
      </c>
      <c r="E225" s="208" t="s">
        <v>339</v>
      </c>
      <c r="F225" s="209" t="s">
        <v>340</v>
      </c>
      <c r="G225" s="210" t="s">
        <v>199</v>
      </c>
      <c r="H225" s="211">
        <v>5</v>
      </c>
      <c r="I225" s="212"/>
      <c r="J225" s="213">
        <f t="shared" si="20"/>
        <v>0</v>
      </c>
      <c r="K225" s="209" t="s">
        <v>167</v>
      </c>
      <c r="L225" s="38"/>
      <c r="M225" s="214" t="s">
        <v>1</v>
      </c>
      <c r="N225" s="215" t="s">
        <v>44</v>
      </c>
      <c r="O225" s="70"/>
      <c r="P225" s="216">
        <f t="shared" si="21"/>
        <v>0</v>
      </c>
      <c r="Q225" s="216">
        <v>0</v>
      </c>
      <c r="R225" s="216">
        <f t="shared" si="22"/>
        <v>0</v>
      </c>
      <c r="S225" s="216">
        <v>0</v>
      </c>
      <c r="T225" s="217">
        <f t="shared" si="23"/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18" t="s">
        <v>168</v>
      </c>
      <c r="AT225" s="218" t="s">
        <v>163</v>
      </c>
      <c r="AU225" s="218" t="s">
        <v>88</v>
      </c>
      <c r="AY225" s="16" t="s">
        <v>161</v>
      </c>
      <c r="BE225" s="219">
        <f t="shared" si="24"/>
        <v>0</v>
      </c>
      <c r="BF225" s="219">
        <f t="shared" si="25"/>
        <v>0</v>
      </c>
      <c r="BG225" s="219">
        <f t="shared" si="26"/>
        <v>0</v>
      </c>
      <c r="BH225" s="219">
        <f t="shared" si="27"/>
        <v>0</v>
      </c>
      <c r="BI225" s="219">
        <f t="shared" si="28"/>
        <v>0</v>
      </c>
      <c r="BJ225" s="16" t="s">
        <v>86</v>
      </c>
      <c r="BK225" s="219">
        <f t="shared" si="29"/>
        <v>0</v>
      </c>
      <c r="BL225" s="16" t="s">
        <v>168</v>
      </c>
      <c r="BM225" s="218" t="s">
        <v>389</v>
      </c>
    </row>
    <row r="226" spans="1:65" s="2" customFormat="1" ht="21.75" customHeight="1">
      <c r="A226" s="33"/>
      <c r="B226" s="34"/>
      <c r="C226" s="207" t="s">
        <v>390</v>
      </c>
      <c r="D226" s="207" t="s">
        <v>163</v>
      </c>
      <c r="E226" s="208" t="s">
        <v>645</v>
      </c>
      <c r="F226" s="209" t="s">
        <v>646</v>
      </c>
      <c r="G226" s="210" t="s">
        <v>199</v>
      </c>
      <c r="H226" s="211">
        <v>5</v>
      </c>
      <c r="I226" s="212"/>
      <c r="J226" s="213">
        <f t="shared" si="20"/>
        <v>0</v>
      </c>
      <c r="K226" s="209" t="s">
        <v>167</v>
      </c>
      <c r="L226" s="38"/>
      <c r="M226" s="214" t="s">
        <v>1</v>
      </c>
      <c r="N226" s="215" t="s">
        <v>44</v>
      </c>
      <c r="O226" s="70"/>
      <c r="P226" s="216">
        <f t="shared" si="21"/>
        <v>0</v>
      </c>
      <c r="Q226" s="216">
        <v>0</v>
      </c>
      <c r="R226" s="216">
        <f t="shared" si="22"/>
        <v>0</v>
      </c>
      <c r="S226" s="216">
        <v>0</v>
      </c>
      <c r="T226" s="217">
        <f t="shared" si="23"/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18" t="s">
        <v>168</v>
      </c>
      <c r="AT226" s="218" t="s">
        <v>163</v>
      </c>
      <c r="AU226" s="218" t="s">
        <v>88</v>
      </c>
      <c r="AY226" s="16" t="s">
        <v>161</v>
      </c>
      <c r="BE226" s="219">
        <f t="shared" si="24"/>
        <v>0</v>
      </c>
      <c r="BF226" s="219">
        <f t="shared" si="25"/>
        <v>0</v>
      </c>
      <c r="BG226" s="219">
        <f t="shared" si="26"/>
        <v>0</v>
      </c>
      <c r="BH226" s="219">
        <f t="shared" si="27"/>
        <v>0</v>
      </c>
      <c r="BI226" s="219">
        <f t="shared" si="28"/>
        <v>0</v>
      </c>
      <c r="BJ226" s="16" t="s">
        <v>86</v>
      </c>
      <c r="BK226" s="219">
        <f t="shared" si="29"/>
        <v>0</v>
      </c>
      <c r="BL226" s="16" t="s">
        <v>168</v>
      </c>
      <c r="BM226" s="218" t="s">
        <v>393</v>
      </c>
    </row>
    <row r="227" spans="1:65" s="2" customFormat="1" ht="16.5" customHeight="1">
      <c r="A227" s="33"/>
      <c r="B227" s="34"/>
      <c r="C227" s="207" t="s">
        <v>284</v>
      </c>
      <c r="D227" s="207" t="s">
        <v>163</v>
      </c>
      <c r="E227" s="208" t="s">
        <v>343</v>
      </c>
      <c r="F227" s="209" t="s">
        <v>344</v>
      </c>
      <c r="G227" s="210" t="s">
        <v>199</v>
      </c>
      <c r="H227" s="211">
        <v>5</v>
      </c>
      <c r="I227" s="212"/>
      <c r="J227" s="213">
        <f t="shared" si="20"/>
        <v>0</v>
      </c>
      <c r="K227" s="209" t="s">
        <v>167</v>
      </c>
      <c r="L227" s="38"/>
      <c r="M227" s="214" t="s">
        <v>1</v>
      </c>
      <c r="N227" s="215" t="s">
        <v>44</v>
      </c>
      <c r="O227" s="70"/>
      <c r="P227" s="216">
        <f t="shared" si="21"/>
        <v>0</v>
      </c>
      <c r="Q227" s="216">
        <v>0</v>
      </c>
      <c r="R227" s="216">
        <f t="shared" si="22"/>
        <v>0</v>
      </c>
      <c r="S227" s="216">
        <v>0</v>
      </c>
      <c r="T227" s="217">
        <f t="shared" si="2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18" t="s">
        <v>168</v>
      </c>
      <c r="AT227" s="218" t="s">
        <v>163</v>
      </c>
      <c r="AU227" s="218" t="s">
        <v>88</v>
      </c>
      <c r="AY227" s="16" t="s">
        <v>161</v>
      </c>
      <c r="BE227" s="219">
        <f t="shared" si="24"/>
        <v>0</v>
      </c>
      <c r="BF227" s="219">
        <f t="shared" si="25"/>
        <v>0</v>
      </c>
      <c r="BG227" s="219">
        <f t="shared" si="26"/>
        <v>0</v>
      </c>
      <c r="BH227" s="219">
        <f t="shared" si="27"/>
        <v>0</v>
      </c>
      <c r="BI227" s="219">
        <f t="shared" si="28"/>
        <v>0</v>
      </c>
      <c r="BJ227" s="16" t="s">
        <v>86</v>
      </c>
      <c r="BK227" s="219">
        <f t="shared" si="29"/>
        <v>0</v>
      </c>
      <c r="BL227" s="16" t="s">
        <v>168</v>
      </c>
      <c r="BM227" s="218" t="s">
        <v>396</v>
      </c>
    </row>
    <row r="228" spans="1:65" s="2" customFormat="1" ht="21.75" customHeight="1">
      <c r="A228" s="33"/>
      <c r="B228" s="34"/>
      <c r="C228" s="207" t="s">
        <v>397</v>
      </c>
      <c r="D228" s="207" t="s">
        <v>163</v>
      </c>
      <c r="E228" s="208" t="s">
        <v>346</v>
      </c>
      <c r="F228" s="209" t="s">
        <v>347</v>
      </c>
      <c r="G228" s="210" t="s">
        <v>199</v>
      </c>
      <c r="H228" s="211">
        <v>5</v>
      </c>
      <c r="I228" s="212"/>
      <c r="J228" s="213">
        <f t="shared" si="20"/>
        <v>0</v>
      </c>
      <c r="K228" s="209" t="s">
        <v>167</v>
      </c>
      <c r="L228" s="38"/>
      <c r="M228" s="214" t="s">
        <v>1</v>
      </c>
      <c r="N228" s="215" t="s">
        <v>44</v>
      </c>
      <c r="O228" s="70"/>
      <c r="P228" s="216">
        <f t="shared" si="21"/>
        <v>0</v>
      </c>
      <c r="Q228" s="216">
        <v>0</v>
      </c>
      <c r="R228" s="216">
        <f t="shared" si="22"/>
        <v>0</v>
      </c>
      <c r="S228" s="216">
        <v>0</v>
      </c>
      <c r="T228" s="217">
        <f t="shared" si="2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8" t="s">
        <v>168</v>
      </c>
      <c r="AT228" s="218" t="s">
        <v>163</v>
      </c>
      <c r="AU228" s="218" t="s">
        <v>88</v>
      </c>
      <c r="AY228" s="16" t="s">
        <v>161</v>
      </c>
      <c r="BE228" s="219">
        <f t="shared" si="24"/>
        <v>0</v>
      </c>
      <c r="BF228" s="219">
        <f t="shared" si="25"/>
        <v>0</v>
      </c>
      <c r="BG228" s="219">
        <f t="shared" si="26"/>
        <v>0</v>
      </c>
      <c r="BH228" s="219">
        <f t="shared" si="27"/>
        <v>0</v>
      </c>
      <c r="BI228" s="219">
        <f t="shared" si="28"/>
        <v>0</v>
      </c>
      <c r="BJ228" s="16" t="s">
        <v>86</v>
      </c>
      <c r="BK228" s="219">
        <f t="shared" si="29"/>
        <v>0</v>
      </c>
      <c r="BL228" s="16" t="s">
        <v>168</v>
      </c>
      <c r="BM228" s="218" t="s">
        <v>400</v>
      </c>
    </row>
    <row r="229" spans="1:65" s="2" customFormat="1" ht="21.75" customHeight="1">
      <c r="A229" s="33"/>
      <c r="B229" s="34"/>
      <c r="C229" s="207" t="s">
        <v>289</v>
      </c>
      <c r="D229" s="207" t="s">
        <v>163</v>
      </c>
      <c r="E229" s="208" t="s">
        <v>647</v>
      </c>
      <c r="F229" s="209" t="s">
        <v>648</v>
      </c>
      <c r="G229" s="210" t="s">
        <v>199</v>
      </c>
      <c r="H229" s="211">
        <v>5</v>
      </c>
      <c r="I229" s="212"/>
      <c r="J229" s="213">
        <f t="shared" si="20"/>
        <v>0</v>
      </c>
      <c r="K229" s="209" t="s">
        <v>167</v>
      </c>
      <c r="L229" s="38"/>
      <c r="M229" s="214" t="s">
        <v>1</v>
      </c>
      <c r="N229" s="215" t="s">
        <v>44</v>
      </c>
      <c r="O229" s="70"/>
      <c r="P229" s="216">
        <f t="shared" si="21"/>
        <v>0</v>
      </c>
      <c r="Q229" s="216">
        <v>0</v>
      </c>
      <c r="R229" s="216">
        <f t="shared" si="22"/>
        <v>0</v>
      </c>
      <c r="S229" s="216">
        <v>0</v>
      </c>
      <c r="T229" s="217">
        <f t="shared" si="2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18" t="s">
        <v>168</v>
      </c>
      <c r="AT229" s="218" t="s">
        <v>163</v>
      </c>
      <c r="AU229" s="218" t="s">
        <v>88</v>
      </c>
      <c r="AY229" s="16" t="s">
        <v>161</v>
      </c>
      <c r="BE229" s="219">
        <f t="shared" si="24"/>
        <v>0</v>
      </c>
      <c r="BF229" s="219">
        <f t="shared" si="25"/>
        <v>0</v>
      </c>
      <c r="BG229" s="219">
        <f t="shared" si="26"/>
        <v>0</v>
      </c>
      <c r="BH229" s="219">
        <f t="shared" si="27"/>
        <v>0</v>
      </c>
      <c r="BI229" s="219">
        <f t="shared" si="28"/>
        <v>0</v>
      </c>
      <c r="BJ229" s="16" t="s">
        <v>86</v>
      </c>
      <c r="BK229" s="219">
        <f t="shared" si="29"/>
        <v>0</v>
      </c>
      <c r="BL229" s="16" t="s">
        <v>168</v>
      </c>
      <c r="BM229" s="218" t="s">
        <v>403</v>
      </c>
    </row>
    <row r="230" spans="1:65" s="2" customFormat="1" ht="21.75" customHeight="1">
      <c r="A230" s="33"/>
      <c r="B230" s="34"/>
      <c r="C230" s="207" t="s">
        <v>404</v>
      </c>
      <c r="D230" s="207" t="s">
        <v>163</v>
      </c>
      <c r="E230" s="208" t="s">
        <v>350</v>
      </c>
      <c r="F230" s="209" t="s">
        <v>351</v>
      </c>
      <c r="G230" s="210" t="s">
        <v>199</v>
      </c>
      <c r="H230" s="211">
        <v>5</v>
      </c>
      <c r="I230" s="212"/>
      <c r="J230" s="213">
        <f t="shared" si="20"/>
        <v>0</v>
      </c>
      <c r="K230" s="209" t="s">
        <v>167</v>
      </c>
      <c r="L230" s="38"/>
      <c r="M230" s="214" t="s">
        <v>1</v>
      </c>
      <c r="N230" s="215" t="s">
        <v>44</v>
      </c>
      <c r="O230" s="70"/>
      <c r="P230" s="216">
        <f t="shared" si="21"/>
        <v>0</v>
      </c>
      <c r="Q230" s="216">
        <v>0</v>
      </c>
      <c r="R230" s="216">
        <f t="shared" si="22"/>
        <v>0</v>
      </c>
      <c r="S230" s="216">
        <v>0</v>
      </c>
      <c r="T230" s="217">
        <f t="shared" si="2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18" t="s">
        <v>168</v>
      </c>
      <c r="AT230" s="218" t="s">
        <v>163</v>
      </c>
      <c r="AU230" s="218" t="s">
        <v>88</v>
      </c>
      <c r="AY230" s="16" t="s">
        <v>161</v>
      </c>
      <c r="BE230" s="219">
        <f t="shared" si="24"/>
        <v>0</v>
      </c>
      <c r="BF230" s="219">
        <f t="shared" si="25"/>
        <v>0</v>
      </c>
      <c r="BG230" s="219">
        <f t="shared" si="26"/>
        <v>0</v>
      </c>
      <c r="BH230" s="219">
        <f t="shared" si="27"/>
        <v>0</v>
      </c>
      <c r="BI230" s="219">
        <f t="shared" si="28"/>
        <v>0</v>
      </c>
      <c r="BJ230" s="16" t="s">
        <v>86</v>
      </c>
      <c r="BK230" s="219">
        <f t="shared" si="29"/>
        <v>0</v>
      </c>
      <c r="BL230" s="16" t="s">
        <v>168</v>
      </c>
      <c r="BM230" s="218" t="s">
        <v>407</v>
      </c>
    </row>
    <row r="231" spans="1:65" s="2" customFormat="1" ht="21.75" customHeight="1">
      <c r="A231" s="33"/>
      <c r="B231" s="34"/>
      <c r="C231" s="207" t="s">
        <v>296</v>
      </c>
      <c r="D231" s="207" t="s">
        <v>163</v>
      </c>
      <c r="E231" s="208" t="s">
        <v>353</v>
      </c>
      <c r="F231" s="209" t="s">
        <v>354</v>
      </c>
      <c r="G231" s="210" t="s">
        <v>199</v>
      </c>
      <c r="H231" s="211">
        <v>5</v>
      </c>
      <c r="I231" s="212"/>
      <c r="J231" s="213">
        <f t="shared" si="20"/>
        <v>0</v>
      </c>
      <c r="K231" s="209" t="s">
        <v>167</v>
      </c>
      <c r="L231" s="38"/>
      <c r="M231" s="214" t="s">
        <v>1</v>
      </c>
      <c r="N231" s="215" t="s">
        <v>44</v>
      </c>
      <c r="O231" s="70"/>
      <c r="P231" s="216">
        <f t="shared" si="21"/>
        <v>0</v>
      </c>
      <c r="Q231" s="216">
        <v>0</v>
      </c>
      <c r="R231" s="216">
        <f t="shared" si="22"/>
        <v>0</v>
      </c>
      <c r="S231" s="216">
        <v>0</v>
      </c>
      <c r="T231" s="217">
        <f t="shared" si="23"/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18" t="s">
        <v>168</v>
      </c>
      <c r="AT231" s="218" t="s">
        <v>163</v>
      </c>
      <c r="AU231" s="218" t="s">
        <v>88</v>
      </c>
      <c r="AY231" s="16" t="s">
        <v>161</v>
      </c>
      <c r="BE231" s="219">
        <f t="shared" si="24"/>
        <v>0</v>
      </c>
      <c r="BF231" s="219">
        <f t="shared" si="25"/>
        <v>0</v>
      </c>
      <c r="BG231" s="219">
        <f t="shared" si="26"/>
        <v>0</v>
      </c>
      <c r="BH231" s="219">
        <f t="shared" si="27"/>
        <v>0</v>
      </c>
      <c r="BI231" s="219">
        <f t="shared" si="28"/>
        <v>0</v>
      </c>
      <c r="BJ231" s="16" t="s">
        <v>86</v>
      </c>
      <c r="BK231" s="219">
        <f t="shared" si="29"/>
        <v>0</v>
      </c>
      <c r="BL231" s="16" t="s">
        <v>168</v>
      </c>
      <c r="BM231" s="218" t="s">
        <v>413</v>
      </c>
    </row>
    <row r="232" spans="1:65" s="2" customFormat="1" ht="21.75" customHeight="1">
      <c r="A232" s="33"/>
      <c r="B232" s="34"/>
      <c r="C232" s="207" t="s">
        <v>414</v>
      </c>
      <c r="D232" s="207" t="s">
        <v>163</v>
      </c>
      <c r="E232" s="208" t="s">
        <v>649</v>
      </c>
      <c r="F232" s="209" t="s">
        <v>650</v>
      </c>
      <c r="G232" s="210" t="s">
        <v>199</v>
      </c>
      <c r="H232" s="211">
        <v>5</v>
      </c>
      <c r="I232" s="212"/>
      <c r="J232" s="213">
        <f t="shared" si="20"/>
        <v>0</v>
      </c>
      <c r="K232" s="209" t="s">
        <v>167</v>
      </c>
      <c r="L232" s="38"/>
      <c r="M232" s="214" t="s">
        <v>1</v>
      </c>
      <c r="N232" s="215" t="s">
        <v>44</v>
      </c>
      <c r="O232" s="70"/>
      <c r="P232" s="216">
        <f t="shared" si="21"/>
        <v>0</v>
      </c>
      <c r="Q232" s="216">
        <v>0</v>
      </c>
      <c r="R232" s="216">
        <f t="shared" si="22"/>
        <v>0</v>
      </c>
      <c r="S232" s="216">
        <v>0</v>
      </c>
      <c r="T232" s="217">
        <f t="shared" si="23"/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18" t="s">
        <v>168</v>
      </c>
      <c r="AT232" s="218" t="s">
        <v>163</v>
      </c>
      <c r="AU232" s="218" t="s">
        <v>88</v>
      </c>
      <c r="AY232" s="16" t="s">
        <v>161</v>
      </c>
      <c r="BE232" s="219">
        <f t="shared" si="24"/>
        <v>0</v>
      </c>
      <c r="BF232" s="219">
        <f t="shared" si="25"/>
        <v>0</v>
      </c>
      <c r="BG232" s="219">
        <f t="shared" si="26"/>
        <v>0</v>
      </c>
      <c r="BH232" s="219">
        <f t="shared" si="27"/>
        <v>0</v>
      </c>
      <c r="BI232" s="219">
        <f t="shared" si="28"/>
        <v>0</v>
      </c>
      <c r="BJ232" s="16" t="s">
        <v>86</v>
      </c>
      <c r="BK232" s="219">
        <f t="shared" si="29"/>
        <v>0</v>
      </c>
      <c r="BL232" s="16" t="s">
        <v>168</v>
      </c>
      <c r="BM232" s="218" t="s">
        <v>417</v>
      </c>
    </row>
    <row r="233" spans="1:65" s="12" customFormat="1" ht="22.9" customHeight="1">
      <c r="B233" s="191"/>
      <c r="C233" s="192"/>
      <c r="D233" s="193" t="s">
        <v>78</v>
      </c>
      <c r="E233" s="205" t="s">
        <v>356</v>
      </c>
      <c r="F233" s="205" t="s">
        <v>357</v>
      </c>
      <c r="G233" s="192"/>
      <c r="H233" s="192"/>
      <c r="I233" s="195"/>
      <c r="J233" s="206">
        <f>BK233</f>
        <v>0</v>
      </c>
      <c r="K233" s="192"/>
      <c r="L233" s="197"/>
      <c r="M233" s="198"/>
      <c r="N233" s="199"/>
      <c r="O233" s="199"/>
      <c r="P233" s="200">
        <f>SUM(P234:P255)</f>
        <v>0</v>
      </c>
      <c r="Q233" s="199"/>
      <c r="R233" s="200">
        <f>SUM(R234:R255)</f>
        <v>0</v>
      </c>
      <c r="S233" s="199"/>
      <c r="T233" s="201">
        <f>SUM(T234:T255)</f>
        <v>0</v>
      </c>
      <c r="AR233" s="202" t="s">
        <v>86</v>
      </c>
      <c r="AT233" s="203" t="s">
        <v>78</v>
      </c>
      <c r="AU233" s="203" t="s">
        <v>86</v>
      </c>
      <c r="AY233" s="202" t="s">
        <v>161</v>
      </c>
      <c r="BK233" s="204">
        <f>SUM(BK234:BK255)</f>
        <v>0</v>
      </c>
    </row>
    <row r="234" spans="1:65" s="2" customFormat="1" ht="33" customHeight="1">
      <c r="A234" s="33"/>
      <c r="B234" s="34"/>
      <c r="C234" s="207" t="s">
        <v>300</v>
      </c>
      <c r="D234" s="207" t="s">
        <v>163</v>
      </c>
      <c r="E234" s="208" t="s">
        <v>359</v>
      </c>
      <c r="F234" s="209" t="s">
        <v>360</v>
      </c>
      <c r="G234" s="210" t="s">
        <v>184</v>
      </c>
      <c r="H234" s="211">
        <v>6.4</v>
      </c>
      <c r="I234" s="212"/>
      <c r="J234" s="213">
        <f>ROUND(I234*H234,2)</f>
        <v>0</v>
      </c>
      <c r="K234" s="209" t="s">
        <v>167</v>
      </c>
      <c r="L234" s="38"/>
      <c r="M234" s="214" t="s">
        <v>1</v>
      </c>
      <c r="N234" s="215" t="s">
        <v>44</v>
      </c>
      <c r="O234" s="70"/>
      <c r="P234" s="216">
        <f>O234*H234</f>
        <v>0</v>
      </c>
      <c r="Q234" s="216">
        <v>0</v>
      </c>
      <c r="R234" s="216">
        <f>Q234*H234</f>
        <v>0</v>
      </c>
      <c r="S234" s="216">
        <v>0</v>
      </c>
      <c r="T234" s="217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18" t="s">
        <v>168</v>
      </c>
      <c r="AT234" s="218" t="s">
        <v>163</v>
      </c>
      <c r="AU234" s="218" t="s">
        <v>88</v>
      </c>
      <c r="AY234" s="16" t="s">
        <v>161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16" t="s">
        <v>86</v>
      </c>
      <c r="BK234" s="219">
        <f>ROUND(I234*H234,2)</f>
        <v>0</v>
      </c>
      <c r="BL234" s="16" t="s">
        <v>168</v>
      </c>
      <c r="BM234" s="218" t="s">
        <v>424</v>
      </c>
    </row>
    <row r="235" spans="1:65" s="13" customFormat="1">
      <c r="B235" s="224"/>
      <c r="C235" s="225"/>
      <c r="D235" s="220" t="s">
        <v>176</v>
      </c>
      <c r="E235" s="226" t="s">
        <v>1</v>
      </c>
      <c r="F235" s="227" t="s">
        <v>651</v>
      </c>
      <c r="G235" s="225"/>
      <c r="H235" s="228">
        <v>6.4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AT235" s="234" t="s">
        <v>176</v>
      </c>
      <c r="AU235" s="234" t="s">
        <v>88</v>
      </c>
      <c r="AV235" s="13" t="s">
        <v>88</v>
      </c>
      <c r="AW235" s="13" t="s">
        <v>36</v>
      </c>
      <c r="AX235" s="13" t="s">
        <v>79</v>
      </c>
      <c r="AY235" s="234" t="s">
        <v>161</v>
      </c>
    </row>
    <row r="236" spans="1:65" s="14" customFormat="1">
      <c r="B236" s="235"/>
      <c r="C236" s="236"/>
      <c r="D236" s="220" t="s">
        <v>176</v>
      </c>
      <c r="E236" s="237" t="s">
        <v>1</v>
      </c>
      <c r="F236" s="238" t="s">
        <v>178</v>
      </c>
      <c r="G236" s="236"/>
      <c r="H236" s="239">
        <v>6.4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AT236" s="245" t="s">
        <v>176</v>
      </c>
      <c r="AU236" s="245" t="s">
        <v>88</v>
      </c>
      <c r="AV236" s="14" t="s">
        <v>168</v>
      </c>
      <c r="AW236" s="14" t="s">
        <v>36</v>
      </c>
      <c r="AX236" s="14" t="s">
        <v>86</v>
      </c>
      <c r="AY236" s="245" t="s">
        <v>161</v>
      </c>
    </row>
    <row r="237" spans="1:65" s="2" customFormat="1" ht="33" customHeight="1">
      <c r="A237" s="33"/>
      <c r="B237" s="34"/>
      <c r="C237" s="207" t="s">
        <v>425</v>
      </c>
      <c r="D237" s="207" t="s">
        <v>163</v>
      </c>
      <c r="E237" s="208" t="s">
        <v>363</v>
      </c>
      <c r="F237" s="209" t="s">
        <v>364</v>
      </c>
      <c r="G237" s="210" t="s">
        <v>184</v>
      </c>
      <c r="H237" s="211">
        <v>2.06</v>
      </c>
      <c r="I237" s="212"/>
      <c r="J237" s="213">
        <f>ROUND(I237*H237,2)</f>
        <v>0</v>
      </c>
      <c r="K237" s="209" t="s">
        <v>167</v>
      </c>
      <c r="L237" s="38"/>
      <c r="M237" s="214" t="s">
        <v>1</v>
      </c>
      <c r="N237" s="215" t="s">
        <v>44</v>
      </c>
      <c r="O237" s="70"/>
      <c r="P237" s="216">
        <f>O237*H237</f>
        <v>0</v>
      </c>
      <c r="Q237" s="216">
        <v>0</v>
      </c>
      <c r="R237" s="216">
        <f>Q237*H237</f>
        <v>0</v>
      </c>
      <c r="S237" s="216">
        <v>0</v>
      </c>
      <c r="T237" s="217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18" t="s">
        <v>168</v>
      </c>
      <c r="AT237" s="218" t="s">
        <v>163</v>
      </c>
      <c r="AU237" s="218" t="s">
        <v>88</v>
      </c>
      <c r="AY237" s="16" t="s">
        <v>161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6" t="s">
        <v>86</v>
      </c>
      <c r="BK237" s="219">
        <f>ROUND(I237*H237,2)</f>
        <v>0</v>
      </c>
      <c r="BL237" s="16" t="s">
        <v>168</v>
      </c>
      <c r="BM237" s="218" t="s">
        <v>428</v>
      </c>
    </row>
    <row r="238" spans="1:65" s="13" customFormat="1">
      <c r="B238" s="224"/>
      <c r="C238" s="225"/>
      <c r="D238" s="220" t="s">
        <v>176</v>
      </c>
      <c r="E238" s="226" t="s">
        <v>1</v>
      </c>
      <c r="F238" s="227" t="s">
        <v>652</v>
      </c>
      <c r="G238" s="225"/>
      <c r="H238" s="228">
        <v>2.06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AT238" s="234" t="s">
        <v>176</v>
      </c>
      <c r="AU238" s="234" t="s">
        <v>88</v>
      </c>
      <c r="AV238" s="13" t="s">
        <v>88</v>
      </c>
      <c r="AW238" s="13" t="s">
        <v>36</v>
      </c>
      <c r="AX238" s="13" t="s">
        <v>79</v>
      </c>
      <c r="AY238" s="234" t="s">
        <v>161</v>
      </c>
    </row>
    <row r="239" spans="1:65" s="14" customFormat="1">
      <c r="B239" s="235"/>
      <c r="C239" s="236"/>
      <c r="D239" s="220" t="s">
        <v>176</v>
      </c>
      <c r="E239" s="237" t="s">
        <v>1</v>
      </c>
      <c r="F239" s="238" t="s">
        <v>178</v>
      </c>
      <c r="G239" s="236"/>
      <c r="H239" s="239">
        <v>2.06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AT239" s="245" t="s">
        <v>176</v>
      </c>
      <c r="AU239" s="245" t="s">
        <v>88</v>
      </c>
      <c r="AV239" s="14" t="s">
        <v>168</v>
      </c>
      <c r="AW239" s="14" t="s">
        <v>36</v>
      </c>
      <c r="AX239" s="14" t="s">
        <v>86</v>
      </c>
      <c r="AY239" s="245" t="s">
        <v>161</v>
      </c>
    </row>
    <row r="240" spans="1:65" s="2" customFormat="1" ht="21.75" customHeight="1">
      <c r="A240" s="33"/>
      <c r="B240" s="34"/>
      <c r="C240" s="207" t="s">
        <v>303</v>
      </c>
      <c r="D240" s="207" t="s">
        <v>163</v>
      </c>
      <c r="E240" s="208" t="s">
        <v>368</v>
      </c>
      <c r="F240" s="209" t="s">
        <v>369</v>
      </c>
      <c r="G240" s="210" t="s">
        <v>184</v>
      </c>
      <c r="H240" s="211">
        <v>47.027999999999999</v>
      </c>
      <c r="I240" s="212"/>
      <c r="J240" s="213">
        <f>ROUND(I240*H240,2)</f>
        <v>0</v>
      </c>
      <c r="K240" s="209" t="s">
        <v>167</v>
      </c>
      <c r="L240" s="38"/>
      <c r="M240" s="214" t="s">
        <v>1</v>
      </c>
      <c r="N240" s="215" t="s">
        <v>44</v>
      </c>
      <c r="O240" s="70"/>
      <c r="P240" s="216">
        <f>O240*H240</f>
        <v>0</v>
      </c>
      <c r="Q240" s="216">
        <v>0</v>
      </c>
      <c r="R240" s="216">
        <f>Q240*H240</f>
        <v>0</v>
      </c>
      <c r="S240" s="216">
        <v>0</v>
      </c>
      <c r="T240" s="217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18" t="s">
        <v>168</v>
      </c>
      <c r="AT240" s="218" t="s">
        <v>163</v>
      </c>
      <c r="AU240" s="218" t="s">
        <v>88</v>
      </c>
      <c r="AY240" s="16" t="s">
        <v>161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6" t="s">
        <v>86</v>
      </c>
      <c r="BK240" s="219">
        <f>ROUND(I240*H240,2)</f>
        <v>0</v>
      </c>
      <c r="BL240" s="16" t="s">
        <v>168</v>
      </c>
      <c r="BM240" s="218" t="s">
        <v>653</v>
      </c>
    </row>
    <row r="241" spans="1:65" s="13" customFormat="1">
      <c r="B241" s="224"/>
      <c r="C241" s="225"/>
      <c r="D241" s="220" t="s">
        <v>176</v>
      </c>
      <c r="E241" s="226" t="s">
        <v>1</v>
      </c>
      <c r="F241" s="227" t="s">
        <v>654</v>
      </c>
      <c r="G241" s="225"/>
      <c r="H241" s="228">
        <v>47.027999999999999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AT241" s="234" t="s">
        <v>176</v>
      </c>
      <c r="AU241" s="234" t="s">
        <v>88</v>
      </c>
      <c r="AV241" s="13" t="s">
        <v>88</v>
      </c>
      <c r="AW241" s="13" t="s">
        <v>36</v>
      </c>
      <c r="AX241" s="13" t="s">
        <v>79</v>
      </c>
      <c r="AY241" s="234" t="s">
        <v>161</v>
      </c>
    </row>
    <row r="242" spans="1:65" s="14" customFormat="1">
      <c r="B242" s="235"/>
      <c r="C242" s="236"/>
      <c r="D242" s="220" t="s">
        <v>176</v>
      </c>
      <c r="E242" s="237" t="s">
        <v>1</v>
      </c>
      <c r="F242" s="238" t="s">
        <v>178</v>
      </c>
      <c r="G242" s="236"/>
      <c r="H242" s="239">
        <v>47.027999999999999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AT242" s="245" t="s">
        <v>176</v>
      </c>
      <c r="AU242" s="245" t="s">
        <v>88</v>
      </c>
      <c r="AV242" s="14" t="s">
        <v>168</v>
      </c>
      <c r="AW242" s="14" t="s">
        <v>36</v>
      </c>
      <c r="AX242" s="14" t="s">
        <v>86</v>
      </c>
      <c r="AY242" s="245" t="s">
        <v>161</v>
      </c>
    </row>
    <row r="243" spans="1:65" s="2" customFormat="1" ht="21.75" customHeight="1">
      <c r="A243" s="33"/>
      <c r="B243" s="34"/>
      <c r="C243" s="207" t="s">
        <v>435</v>
      </c>
      <c r="D243" s="207" t="s">
        <v>163</v>
      </c>
      <c r="E243" s="208" t="s">
        <v>376</v>
      </c>
      <c r="F243" s="209" t="s">
        <v>377</v>
      </c>
      <c r="G243" s="210" t="s">
        <v>184</v>
      </c>
      <c r="H243" s="211">
        <v>47.027999999999999</v>
      </c>
      <c r="I243" s="212"/>
      <c r="J243" s="213">
        <f>ROUND(I243*H243,2)</f>
        <v>0</v>
      </c>
      <c r="K243" s="209" t="s">
        <v>167</v>
      </c>
      <c r="L243" s="38"/>
      <c r="M243" s="214" t="s">
        <v>1</v>
      </c>
      <c r="N243" s="215" t="s">
        <v>44</v>
      </c>
      <c r="O243" s="70"/>
      <c r="P243" s="216">
        <f>O243*H243</f>
        <v>0</v>
      </c>
      <c r="Q243" s="216">
        <v>0</v>
      </c>
      <c r="R243" s="216">
        <f>Q243*H243</f>
        <v>0</v>
      </c>
      <c r="S243" s="216">
        <v>0</v>
      </c>
      <c r="T243" s="217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18" t="s">
        <v>168</v>
      </c>
      <c r="AT243" s="218" t="s">
        <v>163</v>
      </c>
      <c r="AU243" s="218" t="s">
        <v>88</v>
      </c>
      <c r="AY243" s="16" t="s">
        <v>161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16" t="s">
        <v>86</v>
      </c>
      <c r="BK243" s="219">
        <f>ROUND(I243*H243,2)</f>
        <v>0</v>
      </c>
      <c r="BL243" s="16" t="s">
        <v>168</v>
      </c>
      <c r="BM243" s="218" t="s">
        <v>439</v>
      </c>
    </row>
    <row r="244" spans="1:65" s="2" customFormat="1" ht="16.5" customHeight="1">
      <c r="A244" s="33"/>
      <c r="B244" s="34"/>
      <c r="C244" s="207" t="s">
        <v>308</v>
      </c>
      <c r="D244" s="207" t="s">
        <v>163</v>
      </c>
      <c r="E244" s="208" t="s">
        <v>372</v>
      </c>
      <c r="F244" s="209" t="s">
        <v>373</v>
      </c>
      <c r="G244" s="210" t="s">
        <v>184</v>
      </c>
      <c r="H244" s="211">
        <v>47.027999999999999</v>
      </c>
      <c r="I244" s="212"/>
      <c r="J244" s="213">
        <f>ROUND(I244*H244,2)</f>
        <v>0</v>
      </c>
      <c r="K244" s="209" t="s">
        <v>167</v>
      </c>
      <c r="L244" s="38"/>
      <c r="M244" s="214" t="s">
        <v>1</v>
      </c>
      <c r="N244" s="215" t="s">
        <v>44</v>
      </c>
      <c r="O244" s="70"/>
      <c r="P244" s="216">
        <f>O244*H244</f>
        <v>0</v>
      </c>
      <c r="Q244" s="216">
        <v>0</v>
      </c>
      <c r="R244" s="216">
        <f>Q244*H244</f>
        <v>0</v>
      </c>
      <c r="S244" s="216">
        <v>0</v>
      </c>
      <c r="T244" s="217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18" t="s">
        <v>168</v>
      </c>
      <c r="AT244" s="218" t="s">
        <v>163</v>
      </c>
      <c r="AU244" s="218" t="s">
        <v>88</v>
      </c>
      <c r="AY244" s="16" t="s">
        <v>161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16" t="s">
        <v>86</v>
      </c>
      <c r="BK244" s="219">
        <f>ROUND(I244*H244,2)</f>
        <v>0</v>
      </c>
      <c r="BL244" s="16" t="s">
        <v>168</v>
      </c>
      <c r="BM244" s="218" t="s">
        <v>442</v>
      </c>
    </row>
    <row r="245" spans="1:65" s="2" customFormat="1" ht="21.75" customHeight="1">
      <c r="A245" s="33"/>
      <c r="B245" s="34"/>
      <c r="C245" s="207" t="s">
        <v>655</v>
      </c>
      <c r="D245" s="207" t="s">
        <v>163</v>
      </c>
      <c r="E245" s="208" t="s">
        <v>379</v>
      </c>
      <c r="F245" s="209" t="s">
        <v>380</v>
      </c>
      <c r="G245" s="210" t="s">
        <v>184</v>
      </c>
      <c r="H245" s="211">
        <v>47.027999999999999</v>
      </c>
      <c r="I245" s="212"/>
      <c r="J245" s="213">
        <f>ROUND(I245*H245,2)</f>
        <v>0</v>
      </c>
      <c r="K245" s="209" t="s">
        <v>167</v>
      </c>
      <c r="L245" s="38"/>
      <c r="M245" s="214" t="s">
        <v>1</v>
      </c>
      <c r="N245" s="215" t="s">
        <v>44</v>
      </c>
      <c r="O245" s="70"/>
      <c r="P245" s="216">
        <f>O245*H245</f>
        <v>0</v>
      </c>
      <c r="Q245" s="216">
        <v>0</v>
      </c>
      <c r="R245" s="216">
        <f>Q245*H245</f>
        <v>0</v>
      </c>
      <c r="S245" s="216">
        <v>0</v>
      </c>
      <c r="T245" s="217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18" t="s">
        <v>168</v>
      </c>
      <c r="AT245" s="218" t="s">
        <v>163</v>
      </c>
      <c r="AU245" s="218" t="s">
        <v>88</v>
      </c>
      <c r="AY245" s="16" t="s">
        <v>161</v>
      </c>
      <c r="BE245" s="219">
        <f>IF(N245="základní",J245,0)</f>
        <v>0</v>
      </c>
      <c r="BF245" s="219">
        <f>IF(N245="snížená",J245,0)</f>
        <v>0</v>
      </c>
      <c r="BG245" s="219">
        <f>IF(N245="zákl. přenesená",J245,0)</f>
        <v>0</v>
      </c>
      <c r="BH245" s="219">
        <f>IF(N245="sníž. přenesená",J245,0)</f>
        <v>0</v>
      </c>
      <c r="BI245" s="219">
        <f>IF(N245="nulová",J245,0)</f>
        <v>0</v>
      </c>
      <c r="BJ245" s="16" t="s">
        <v>86</v>
      </c>
      <c r="BK245" s="219">
        <f>ROUND(I245*H245,2)</f>
        <v>0</v>
      </c>
      <c r="BL245" s="16" t="s">
        <v>168</v>
      </c>
      <c r="BM245" s="218" t="s">
        <v>656</v>
      </c>
    </row>
    <row r="246" spans="1:65" s="2" customFormat="1" ht="21.75" customHeight="1">
      <c r="A246" s="33"/>
      <c r="B246" s="34"/>
      <c r="C246" s="207" t="s">
        <v>311</v>
      </c>
      <c r="D246" s="207" t="s">
        <v>163</v>
      </c>
      <c r="E246" s="208" t="s">
        <v>383</v>
      </c>
      <c r="F246" s="209" t="s">
        <v>384</v>
      </c>
      <c r="G246" s="210" t="s">
        <v>184</v>
      </c>
      <c r="H246" s="211">
        <v>1834.0920000000001</v>
      </c>
      <c r="I246" s="212"/>
      <c r="J246" s="213">
        <f>ROUND(I246*H246,2)</f>
        <v>0</v>
      </c>
      <c r="K246" s="209" t="s">
        <v>167</v>
      </c>
      <c r="L246" s="38"/>
      <c r="M246" s="214" t="s">
        <v>1</v>
      </c>
      <c r="N246" s="215" t="s">
        <v>44</v>
      </c>
      <c r="O246" s="70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18" t="s">
        <v>168</v>
      </c>
      <c r="AT246" s="218" t="s">
        <v>163</v>
      </c>
      <c r="AU246" s="218" t="s">
        <v>88</v>
      </c>
      <c r="AY246" s="16" t="s">
        <v>161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6" t="s">
        <v>86</v>
      </c>
      <c r="BK246" s="219">
        <f>ROUND(I246*H246,2)</f>
        <v>0</v>
      </c>
      <c r="BL246" s="16" t="s">
        <v>168</v>
      </c>
      <c r="BM246" s="218" t="s">
        <v>657</v>
      </c>
    </row>
    <row r="247" spans="1:65" s="13" customFormat="1">
      <c r="B247" s="224"/>
      <c r="C247" s="225"/>
      <c r="D247" s="220" t="s">
        <v>176</v>
      </c>
      <c r="E247" s="226" t="s">
        <v>1</v>
      </c>
      <c r="F247" s="227" t="s">
        <v>658</v>
      </c>
      <c r="G247" s="225"/>
      <c r="H247" s="228">
        <v>1834.0920000000001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AT247" s="234" t="s">
        <v>176</v>
      </c>
      <c r="AU247" s="234" t="s">
        <v>88</v>
      </c>
      <c r="AV247" s="13" t="s">
        <v>88</v>
      </c>
      <c r="AW247" s="13" t="s">
        <v>36</v>
      </c>
      <c r="AX247" s="13" t="s">
        <v>79</v>
      </c>
      <c r="AY247" s="234" t="s">
        <v>161</v>
      </c>
    </row>
    <row r="248" spans="1:65" s="14" customFormat="1">
      <c r="B248" s="235"/>
      <c r="C248" s="236"/>
      <c r="D248" s="220" t="s">
        <v>176</v>
      </c>
      <c r="E248" s="237" t="s">
        <v>1</v>
      </c>
      <c r="F248" s="238" t="s">
        <v>178</v>
      </c>
      <c r="G248" s="236"/>
      <c r="H248" s="239">
        <v>1834.0920000000001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AT248" s="245" t="s">
        <v>176</v>
      </c>
      <c r="AU248" s="245" t="s">
        <v>88</v>
      </c>
      <c r="AV248" s="14" t="s">
        <v>168</v>
      </c>
      <c r="AW248" s="14" t="s">
        <v>36</v>
      </c>
      <c r="AX248" s="14" t="s">
        <v>86</v>
      </c>
      <c r="AY248" s="245" t="s">
        <v>161</v>
      </c>
    </row>
    <row r="249" spans="1:65" s="2" customFormat="1" ht="21.75" customHeight="1">
      <c r="A249" s="33"/>
      <c r="B249" s="34"/>
      <c r="C249" s="207" t="s">
        <v>659</v>
      </c>
      <c r="D249" s="207" t="s">
        <v>163</v>
      </c>
      <c r="E249" s="208" t="s">
        <v>391</v>
      </c>
      <c r="F249" s="209" t="s">
        <v>392</v>
      </c>
      <c r="G249" s="210" t="s">
        <v>184</v>
      </c>
      <c r="H249" s="211">
        <v>8.4600000000000009</v>
      </c>
      <c r="I249" s="212"/>
      <c r="J249" s="213">
        <f>ROUND(I249*H249,2)</f>
        <v>0</v>
      </c>
      <c r="K249" s="209" t="s">
        <v>167</v>
      </c>
      <c r="L249" s="38"/>
      <c r="M249" s="214" t="s">
        <v>1</v>
      </c>
      <c r="N249" s="215" t="s">
        <v>44</v>
      </c>
      <c r="O249" s="70"/>
      <c r="P249" s="216">
        <f>O249*H249</f>
        <v>0</v>
      </c>
      <c r="Q249" s="216">
        <v>0</v>
      </c>
      <c r="R249" s="216">
        <f>Q249*H249</f>
        <v>0</v>
      </c>
      <c r="S249" s="216">
        <v>0</v>
      </c>
      <c r="T249" s="217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18" t="s">
        <v>168</v>
      </c>
      <c r="AT249" s="218" t="s">
        <v>163</v>
      </c>
      <c r="AU249" s="218" t="s">
        <v>88</v>
      </c>
      <c r="AY249" s="16" t="s">
        <v>161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16" t="s">
        <v>86</v>
      </c>
      <c r="BK249" s="219">
        <f>ROUND(I249*H249,2)</f>
        <v>0</v>
      </c>
      <c r="BL249" s="16" t="s">
        <v>168</v>
      </c>
      <c r="BM249" s="218" t="s">
        <v>660</v>
      </c>
    </row>
    <row r="250" spans="1:65" s="2" customFormat="1" ht="16.5" customHeight="1">
      <c r="A250" s="33"/>
      <c r="B250" s="34"/>
      <c r="C250" s="207" t="s">
        <v>315</v>
      </c>
      <c r="D250" s="207" t="s">
        <v>163</v>
      </c>
      <c r="E250" s="208" t="s">
        <v>387</v>
      </c>
      <c r="F250" s="209" t="s">
        <v>388</v>
      </c>
      <c r="G250" s="210" t="s">
        <v>184</v>
      </c>
      <c r="H250" s="211">
        <v>8.4600000000000009</v>
      </c>
      <c r="I250" s="212"/>
      <c r="J250" s="213">
        <f>ROUND(I250*H250,2)</f>
        <v>0</v>
      </c>
      <c r="K250" s="209" t="s">
        <v>167</v>
      </c>
      <c r="L250" s="38"/>
      <c r="M250" s="214" t="s">
        <v>1</v>
      </c>
      <c r="N250" s="215" t="s">
        <v>44</v>
      </c>
      <c r="O250" s="70"/>
      <c r="P250" s="216">
        <f>O250*H250</f>
        <v>0</v>
      </c>
      <c r="Q250" s="216">
        <v>0</v>
      </c>
      <c r="R250" s="216">
        <f>Q250*H250</f>
        <v>0</v>
      </c>
      <c r="S250" s="216">
        <v>0</v>
      </c>
      <c r="T250" s="217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18" t="s">
        <v>168</v>
      </c>
      <c r="AT250" s="218" t="s">
        <v>163</v>
      </c>
      <c r="AU250" s="218" t="s">
        <v>88</v>
      </c>
      <c r="AY250" s="16" t="s">
        <v>161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16" t="s">
        <v>86</v>
      </c>
      <c r="BK250" s="219">
        <f>ROUND(I250*H250,2)</f>
        <v>0</v>
      </c>
      <c r="BL250" s="16" t="s">
        <v>168</v>
      </c>
      <c r="BM250" s="218" t="s">
        <v>661</v>
      </c>
    </row>
    <row r="251" spans="1:65" s="2" customFormat="1" ht="21.75" customHeight="1">
      <c r="A251" s="33"/>
      <c r="B251" s="34"/>
      <c r="C251" s="207" t="s">
        <v>662</v>
      </c>
      <c r="D251" s="207" t="s">
        <v>163</v>
      </c>
      <c r="E251" s="208" t="s">
        <v>401</v>
      </c>
      <c r="F251" s="209" t="s">
        <v>402</v>
      </c>
      <c r="G251" s="210" t="s">
        <v>184</v>
      </c>
      <c r="H251" s="211">
        <v>8.4600000000000009</v>
      </c>
      <c r="I251" s="212"/>
      <c r="J251" s="213">
        <f>ROUND(I251*H251,2)</f>
        <v>0</v>
      </c>
      <c r="K251" s="209" t="s">
        <v>167</v>
      </c>
      <c r="L251" s="38"/>
      <c r="M251" s="214" t="s">
        <v>1</v>
      </c>
      <c r="N251" s="215" t="s">
        <v>44</v>
      </c>
      <c r="O251" s="70"/>
      <c r="P251" s="216">
        <f>O251*H251</f>
        <v>0</v>
      </c>
      <c r="Q251" s="216">
        <v>0</v>
      </c>
      <c r="R251" s="216">
        <f>Q251*H251</f>
        <v>0</v>
      </c>
      <c r="S251" s="216">
        <v>0</v>
      </c>
      <c r="T251" s="217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18" t="s">
        <v>168</v>
      </c>
      <c r="AT251" s="218" t="s">
        <v>163</v>
      </c>
      <c r="AU251" s="218" t="s">
        <v>88</v>
      </c>
      <c r="AY251" s="16" t="s">
        <v>161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6" t="s">
        <v>86</v>
      </c>
      <c r="BK251" s="219">
        <f>ROUND(I251*H251,2)</f>
        <v>0</v>
      </c>
      <c r="BL251" s="16" t="s">
        <v>168</v>
      </c>
      <c r="BM251" s="218" t="s">
        <v>663</v>
      </c>
    </row>
    <row r="252" spans="1:65" s="2" customFormat="1" ht="16.5" customHeight="1">
      <c r="A252" s="33"/>
      <c r="B252" s="34"/>
      <c r="C252" s="207" t="s">
        <v>318</v>
      </c>
      <c r="D252" s="207" t="s">
        <v>163</v>
      </c>
      <c r="E252" s="208" t="s">
        <v>405</v>
      </c>
      <c r="F252" s="209" t="s">
        <v>406</v>
      </c>
      <c r="G252" s="210" t="s">
        <v>184</v>
      </c>
      <c r="H252" s="211">
        <v>329.94</v>
      </c>
      <c r="I252" s="212"/>
      <c r="J252" s="213">
        <f>ROUND(I252*H252,2)</f>
        <v>0</v>
      </c>
      <c r="K252" s="209" t="s">
        <v>167</v>
      </c>
      <c r="L252" s="38"/>
      <c r="M252" s="214" t="s">
        <v>1</v>
      </c>
      <c r="N252" s="215" t="s">
        <v>44</v>
      </c>
      <c r="O252" s="70"/>
      <c r="P252" s="216">
        <f>O252*H252</f>
        <v>0</v>
      </c>
      <c r="Q252" s="216">
        <v>0</v>
      </c>
      <c r="R252" s="216">
        <f>Q252*H252</f>
        <v>0</v>
      </c>
      <c r="S252" s="216">
        <v>0</v>
      </c>
      <c r="T252" s="217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18" t="s">
        <v>168</v>
      </c>
      <c r="AT252" s="218" t="s">
        <v>163</v>
      </c>
      <c r="AU252" s="218" t="s">
        <v>88</v>
      </c>
      <c r="AY252" s="16" t="s">
        <v>161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16" t="s">
        <v>86</v>
      </c>
      <c r="BK252" s="219">
        <f>ROUND(I252*H252,2)</f>
        <v>0</v>
      </c>
      <c r="BL252" s="16" t="s">
        <v>168</v>
      </c>
      <c r="BM252" s="218" t="s">
        <v>664</v>
      </c>
    </row>
    <row r="253" spans="1:65" s="13" customFormat="1">
      <c r="B253" s="224"/>
      <c r="C253" s="225"/>
      <c r="D253" s="220" t="s">
        <v>176</v>
      </c>
      <c r="E253" s="226" t="s">
        <v>1</v>
      </c>
      <c r="F253" s="227" t="s">
        <v>665</v>
      </c>
      <c r="G253" s="225"/>
      <c r="H253" s="228">
        <v>329.94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AT253" s="234" t="s">
        <v>176</v>
      </c>
      <c r="AU253" s="234" t="s">
        <v>88</v>
      </c>
      <c r="AV253" s="13" t="s">
        <v>88</v>
      </c>
      <c r="AW253" s="13" t="s">
        <v>36</v>
      </c>
      <c r="AX253" s="13" t="s">
        <v>79</v>
      </c>
      <c r="AY253" s="234" t="s">
        <v>161</v>
      </c>
    </row>
    <row r="254" spans="1:65" s="14" customFormat="1">
      <c r="B254" s="235"/>
      <c r="C254" s="236"/>
      <c r="D254" s="220" t="s">
        <v>176</v>
      </c>
      <c r="E254" s="237" t="s">
        <v>1</v>
      </c>
      <c r="F254" s="238" t="s">
        <v>178</v>
      </c>
      <c r="G254" s="236"/>
      <c r="H254" s="239">
        <v>329.94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AT254" s="245" t="s">
        <v>176</v>
      </c>
      <c r="AU254" s="245" t="s">
        <v>88</v>
      </c>
      <c r="AV254" s="14" t="s">
        <v>168</v>
      </c>
      <c r="AW254" s="14" t="s">
        <v>36</v>
      </c>
      <c r="AX254" s="14" t="s">
        <v>86</v>
      </c>
      <c r="AY254" s="245" t="s">
        <v>161</v>
      </c>
    </row>
    <row r="255" spans="1:65" s="2" customFormat="1" ht="21.75" customHeight="1">
      <c r="A255" s="33"/>
      <c r="B255" s="34"/>
      <c r="C255" s="207" t="s">
        <v>666</v>
      </c>
      <c r="D255" s="207" t="s">
        <v>163</v>
      </c>
      <c r="E255" s="208" t="s">
        <v>394</v>
      </c>
      <c r="F255" s="209" t="s">
        <v>395</v>
      </c>
      <c r="G255" s="210" t="s">
        <v>184</v>
      </c>
      <c r="H255" s="211">
        <v>8.4600000000000009</v>
      </c>
      <c r="I255" s="212"/>
      <c r="J255" s="213">
        <f>ROUND(I255*H255,2)</f>
        <v>0</v>
      </c>
      <c r="K255" s="209" t="s">
        <v>167</v>
      </c>
      <c r="L255" s="38"/>
      <c r="M255" s="214" t="s">
        <v>1</v>
      </c>
      <c r="N255" s="215" t="s">
        <v>44</v>
      </c>
      <c r="O255" s="70"/>
      <c r="P255" s="216">
        <f>O255*H255</f>
        <v>0</v>
      </c>
      <c r="Q255" s="216">
        <v>0</v>
      </c>
      <c r="R255" s="216">
        <f>Q255*H255</f>
        <v>0</v>
      </c>
      <c r="S255" s="216">
        <v>0</v>
      </c>
      <c r="T255" s="217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18" t="s">
        <v>168</v>
      </c>
      <c r="AT255" s="218" t="s">
        <v>163</v>
      </c>
      <c r="AU255" s="218" t="s">
        <v>88</v>
      </c>
      <c r="AY255" s="16" t="s">
        <v>161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16" t="s">
        <v>86</v>
      </c>
      <c r="BK255" s="219">
        <f>ROUND(I255*H255,2)</f>
        <v>0</v>
      </c>
      <c r="BL255" s="16" t="s">
        <v>168</v>
      </c>
      <c r="BM255" s="218" t="s">
        <v>667</v>
      </c>
    </row>
    <row r="256" spans="1:65" s="12" customFormat="1" ht="22.9" customHeight="1">
      <c r="B256" s="191"/>
      <c r="C256" s="192"/>
      <c r="D256" s="193" t="s">
        <v>78</v>
      </c>
      <c r="E256" s="205" t="s">
        <v>409</v>
      </c>
      <c r="F256" s="205" t="s">
        <v>410</v>
      </c>
      <c r="G256" s="192"/>
      <c r="H256" s="192"/>
      <c r="I256" s="195"/>
      <c r="J256" s="206">
        <f>BK256</f>
        <v>0</v>
      </c>
      <c r="K256" s="192"/>
      <c r="L256" s="197"/>
      <c r="M256" s="198"/>
      <c r="N256" s="199"/>
      <c r="O256" s="199"/>
      <c r="P256" s="200">
        <f>SUM(P257:P258)</f>
        <v>0</v>
      </c>
      <c r="Q256" s="199"/>
      <c r="R256" s="200">
        <f>SUM(R257:R258)</f>
        <v>0</v>
      </c>
      <c r="S256" s="199"/>
      <c r="T256" s="201">
        <f>SUM(T257:T258)</f>
        <v>0</v>
      </c>
      <c r="AR256" s="202" t="s">
        <v>86</v>
      </c>
      <c r="AT256" s="203" t="s">
        <v>78</v>
      </c>
      <c r="AU256" s="203" t="s">
        <v>86</v>
      </c>
      <c r="AY256" s="202" t="s">
        <v>161</v>
      </c>
      <c r="BK256" s="204">
        <f>SUM(BK257:BK258)</f>
        <v>0</v>
      </c>
    </row>
    <row r="257" spans="1:65" s="2" customFormat="1" ht="21.75" customHeight="1">
      <c r="A257" s="33"/>
      <c r="B257" s="34"/>
      <c r="C257" s="207" t="s">
        <v>322</v>
      </c>
      <c r="D257" s="207" t="s">
        <v>163</v>
      </c>
      <c r="E257" s="208" t="s">
        <v>411</v>
      </c>
      <c r="F257" s="209" t="s">
        <v>412</v>
      </c>
      <c r="G257" s="210" t="s">
        <v>184</v>
      </c>
      <c r="H257" s="211">
        <v>44.411999999999999</v>
      </c>
      <c r="I257" s="212"/>
      <c r="J257" s="213">
        <f>ROUND(I257*H257,2)</f>
        <v>0</v>
      </c>
      <c r="K257" s="209" t="s">
        <v>167</v>
      </c>
      <c r="L257" s="38"/>
      <c r="M257" s="214" t="s">
        <v>1</v>
      </c>
      <c r="N257" s="215" t="s">
        <v>44</v>
      </c>
      <c r="O257" s="70"/>
      <c r="P257" s="216">
        <f>O257*H257</f>
        <v>0</v>
      </c>
      <c r="Q257" s="216">
        <v>0</v>
      </c>
      <c r="R257" s="216">
        <f>Q257*H257</f>
        <v>0</v>
      </c>
      <c r="S257" s="216">
        <v>0</v>
      </c>
      <c r="T257" s="217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18" t="s">
        <v>168</v>
      </c>
      <c r="AT257" s="218" t="s">
        <v>163</v>
      </c>
      <c r="AU257" s="218" t="s">
        <v>88</v>
      </c>
      <c r="AY257" s="16" t="s">
        <v>161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16" t="s">
        <v>86</v>
      </c>
      <c r="BK257" s="219">
        <f>ROUND(I257*H257,2)</f>
        <v>0</v>
      </c>
      <c r="BL257" s="16" t="s">
        <v>168</v>
      </c>
      <c r="BM257" s="218" t="s">
        <v>668</v>
      </c>
    </row>
    <row r="258" spans="1:65" s="2" customFormat="1" ht="21.75" customHeight="1">
      <c r="A258" s="33"/>
      <c r="B258" s="34"/>
      <c r="C258" s="207" t="s">
        <v>669</v>
      </c>
      <c r="D258" s="207" t="s">
        <v>163</v>
      </c>
      <c r="E258" s="208" t="s">
        <v>415</v>
      </c>
      <c r="F258" s="209" t="s">
        <v>416</v>
      </c>
      <c r="G258" s="210" t="s">
        <v>184</v>
      </c>
      <c r="H258" s="211">
        <v>44.411999999999999</v>
      </c>
      <c r="I258" s="212"/>
      <c r="J258" s="213">
        <f>ROUND(I258*H258,2)</f>
        <v>0</v>
      </c>
      <c r="K258" s="209" t="s">
        <v>167</v>
      </c>
      <c r="L258" s="38"/>
      <c r="M258" s="214" t="s">
        <v>1</v>
      </c>
      <c r="N258" s="215" t="s">
        <v>44</v>
      </c>
      <c r="O258" s="70"/>
      <c r="P258" s="216">
        <f>O258*H258</f>
        <v>0</v>
      </c>
      <c r="Q258" s="216">
        <v>0</v>
      </c>
      <c r="R258" s="216">
        <f>Q258*H258</f>
        <v>0</v>
      </c>
      <c r="S258" s="216">
        <v>0</v>
      </c>
      <c r="T258" s="217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18" t="s">
        <v>168</v>
      </c>
      <c r="AT258" s="218" t="s">
        <v>163</v>
      </c>
      <c r="AU258" s="218" t="s">
        <v>88</v>
      </c>
      <c r="AY258" s="16" t="s">
        <v>161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6" t="s">
        <v>86</v>
      </c>
      <c r="BK258" s="219">
        <f>ROUND(I258*H258,2)</f>
        <v>0</v>
      </c>
      <c r="BL258" s="16" t="s">
        <v>168</v>
      </c>
      <c r="BM258" s="218" t="s">
        <v>670</v>
      </c>
    </row>
    <row r="259" spans="1:65" s="12" customFormat="1" ht="25.9" customHeight="1">
      <c r="B259" s="191"/>
      <c r="C259" s="192"/>
      <c r="D259" s="193" t="s">
        <v>78</v>
      </c>
      <c r="E259" s="194" t="s">
        <v>418</v>
      </c>
      <c r="F259" s="194" t="s">
        <v>419</v>
      </c>
      <c r="G259" s="192"/>
      <c r="H259" s="192"/>
      <c r="I259" s="195"/>
      <c r="J259" s="196">
        <f>BK259</f>
        <v>0</v>
      </c>
      <c r="K259" s="192"/>
      <c r="L259" s="197"/>
      <c r="M259" s="198"/>
      <c r="N259" s="199"/>
      <c r="O259" s="199"/>
      <c r="P259" s="200">
        <f>P260</f>
        <v>0</v>
      </c>
      <c r="Q259" s="199"/>
      <c r="R259" s="200">
        <f>R260</f>
        <v>0</v>
      </c>
      <c r="S259" s="199"/>
      <c r="T259" s="201">
        <f>T260</f>
        <v>0</v>
      </c>
      <c r="AR259" s="202" t="s">
        <v>88</v>
      </c>
      <c r="AT259" s="203" t="s">
        <v>78</v>
      </c>
      <c r="AU259" s="203" t="s">
        <v>79</v>
      </c>
      <c r="AY259" s="202" t="s">
        <v>161</v>
      </c>
      <c r="BK259" s="204">
        <f>BK260</f>
        <v>0</v>
      </c>
    </row>
    <row r="260" spans="1:65" s="12" customFormat="1" ht="22.9" customHeight="1">
      <c r="B260" s="191"/>
      <c r="C260" s="192"/>
      <c r="D260" s="193" t="s">
        <v>78</v>
      </c>
      <c r="E260" s="205" t="s">
        <v>420</v>
      </c>
      <c r="F260" s="205" t="s">
        <v>421</v>
      </c>
      <c r="G260" s="192"/>
      <c r="H260" s="192"/>
      <c r="I260" s="195"/>
      <c r="J260" s="206">
        <f>BK260</f>
        <v>0</v>
      </c>
      <c r="K260" s="192"/>
      <c r="L260" s="197"/>
      <c r="M260" s="198"/>
      <c r="N260" s="199"/>
      <c r="O260" s="199"/>
      <c r="P260" s="200">
        <f>SUM(P261:P266)</f>
        <v>0</v>
      </c>
      <c r="Q260" s="199"/>
      <c r="R260" s="200">
        <f>SUM(R261:R266)</f>
        <v>0</v>
      </c>
      <c r="S260" s="199"/>
      <c r="T260" s="201">
        <f>SUM(T261:T266)</f>
        <v>0</v>
      </c>
      <c r="AR260" s="202" t="s">
        <v>88</v>
      </c>
      <c r="AT260" s="203" t="s">
        <v>78</v>
      </c>
      <c r="AU260" s="203" t="s">
        <v>86</v>
      </c>
      <c r="AY260" s="202" t="s">
        <v>161</v>
      </c>
      <c r="BK260" s="204">
        <f>SUM(BK261:BK266)</f>
        <v>0</v>
      </c>
    </row>
    <row r="261" spans="1:65" s="2" customFormat="1" ht="21.75" customHeight="1">
      <c r="A261" s="33"/>
      <c r="B261" s="34"/>
      <c r="C261" s="207" t="s">
        <v>326</v>
      </c>
      <c r="D261" s="207" t="s">
        <v>163</v>
      </c>
      <c r="E261" s="208" t="s">
        <v>422</v>
      </c>
      <c r="F261" s="209" t="s">
        <v>423</v>
      </c>
      <c r="G261" s="210" t="s">
        <v>199</v>
      </c>
      <c r="H261" s="211">
        <v>41.2</v>
      </c>
      <c r="I261" s="212"/>
      <c r="J261" s="213">
        <f>ROUND(I261*H261,2)</f>
        <v>0</v>
      </c>
      <c r="K261" s="209" t="s">
        <v>167</v>
      </c>
      <c r="L261" s="38"/>
      <c r="M261" s="214" t="s">
        <v>1</v>
      </c>
      <c r="N261" s="215" t="s">
        <v>44</v>
      </c>
      <c r="O261" s="70"/>
      <c r="P261" s="216">
        <f>O261*H261</f>
        <v>0</v>
      </c>
      <c r="Q261" s="216">
        <v>0</v>
      </c>
      <c r="R261" s="216">
        <f>Q261*H261</f>
        <v>0</v>
      </c>
      <c r="S261" s="216">
        <v>0</v>
      </c>
      <c r="T261" s="217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18" t="s">
        <v>203</v>
      </c>
      <c r="AT261" s="218" t="s">
        <v>163</v>
      </c>
      <c r="AU261" s="218" t="s">
        <v>88</v>
      </c>
      <c r="AY261" s="16" t="s">
        <v>161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16" t="s">
        <v>86</v>
      </c>
      <c r="BK261" s="219">
        <f>ROUND(I261*H261,2)</f>
        <v>0</v>
      </c>
      <c r="BL261" s="16" t="s">
        <v>203</v>
      </c>
      <c r="BM261" s="218" t="s">
        <v>671</v>
      </c>
    </row>
    <row r="262" spans="1:65" s="13" customFormat="1">
      <c r="B262" s="224"/>
      <c r="C262" s="225"/>
      <c r="D262" s="220" t="s">
        <v>176</v>
      </c>
      <c r="E262" s="226" t="s">
        <v>1</v>
      </c>
      <c r="F262" s="227" t="s">
        <v>600</v>
      </c>
      <c r="G262" s="225"/>
      <c r="H262" s="228">
        <v>41.2</v>
      </c>
      <c r="I262" s="229"/>
      <c r="J262" s="225"/>
      <c r="K262" s="225"/>
      <c r="L262" s="230"/>
      <c r="M262" s="231"/>
      <c r="N262" s="232"/>
      <c r="O262" s="232"/>
      <c r="P262" s="232"/>
      <c r="Q262" s="232"/>
      <c r="R262" s="232"/>
      <c r="S262" s="232"/>
      <c r="T262" s="233"/>
      <c r="AT262" s="234" t="s">
        <v>176</v>
      </c>
      <c r="AU262" s="234" t="s">
        <v>88</v>
      </c>
      <c r="AV262" s="13" t="s">
        <v>88</v>
      </c>
      <c r="AW262" s="13" t="s">
        <v>36</v>
      </c>
      <c r="AX262" s="13" t="s">
        <v>79</v>
      </c>
      <c r="AY262" s="234" t="s">
        <v>161</v>
      </c>
    </row>
    <row r="263" spans="1:65" s="14" customFormat="1">
      <c r="B263" s="235"/>
      <c r="C263" s="236"/>
      <c r="D263" s="220" t="s">
        <v>176</v>
      </c>
      <c r="E263" s="237" t="s">
        <v>1</v>
      </c>
      <c r="F263" s="238" t="s">
        <v>178</v>
      </c>
      <c r="G263" s="236"/>
      <c r="H263" s="239">
        <v>41.2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AT263" s="245" t="s">
        <v>176</v>
      </c>
      <c r="AU263" s="245" t="s">
        <v>88</v>
      </c>
      <c r="AV263" s="14" t="s">
        <v>168</v>
      </c>
      <c r="AW263" s="14" t="s">
        <v>36</v>
      </c>
      <c r="AX263" s="14" t="s">
        <v>86</v>
      </c>
      <c r="AY263" s="245" t="s">
        <v>161</v>
      </c>
    </row>
    <row r="264" spans="1:65" s="2" customFormat="1" ht="16.5" customHeight="1">
      <c r="A264" s="33"/>
      <c r="B264" s="34"/>
      <c r="C264" s="246" t="s">
        <v>672</v>
      </c>
      <c r="D264" s="246" t="s">
        <v>211</v>
      </c>
      <c r="E264" s="247" t="s">
        <v>426</v>
      </c>
      <c r="F264" s="248" t="s">
        <v>427</v>
      </c>
      <c r="G264" s="249" t="s">
        <v>184</v>
      </c>
      <c r="H264" s="250">
        <v>2.06</v>
      </c>
      <c r="I264" s="251"/>
      <c r="J264" s="252">
        <f>ROUND(I264*H264,2)</f>
        <v>0</v>
      </c>
      <c r="K264" s="248" t="s">
        <v>167</v>
      </c>
      <c r="L264" s="253"/>
      <c r="M264" s="254" t="s">
        <v>1</v>
      </c>
      <c r="N264" s="255" t="s">
        <v>44</v>
      </c>
      <c r="O264" s="70"/>
      <c r="P264" s="216">
        <f>O264*H264</f>
        <v>0</v>
      </c>
      <c r="Q264" s="216">
        <v>0</v>
      </c>
      <c r="R264" s="216">
        <f>Q264*H264</f>
        <v>0</v>
      </c>
      <c r="S264" s="216">
        <v>0</v>
      </c>
      <c r="T264" s="217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18" t="s">
        <v>237</v>
      </c>
      <c r="AT264" s="218" t="s">
        <v>211</v>
      </c>
      <c r="AU264" s="218" t="s">
        <v>88</v>
      </c>
      <c r="AY264" s="16" t="s">
        <v>161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16" t="s">
        <v>86</v>
      </c>
      <c r="BK264" s="219">
        <f>ROUND(I264*H264,2)</f>
        <v>0</v>
      </c>
      <c r="BL264" s="16" t="s">
        <v>203</v>
      </c>
      <c r="BM264" s="218" t="s">
        <v>673</v>
      </c>
    </row>
    <row r="265" spans="1:65" s="13" customFormat="1">
      <c r="B265" s="224"/>
      <c r="C265" s="225"/>
      <c r="D265" s="220" t="s">
        <v>176</v>
      </c>
      <c r="E265" s="226" t="s">
        <v>1</v>
      </c>
      <c r="F265" s="227" t="s">
        <v>652</v>
      </c>
      <c r="G265" s="225"/>
      <c r="H265" s="228">
        <v>2.06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AT265" s="234" t="s">
        <v>176</v>
      </c>
      <c r="AU265" s="234" t="s">
        <v>88</v>
      </c>
      <c r="AV265" s="13" t="s">
        <v>88</v>
      </c>
      <c r="AW265" s="13" t="s">
        <v>36</v>
      </c>
      <c r="AX265" s="13" t="s">
        <v>79</v>
      </c>
      <c r="AY265" s="234" t="s">
        <v>161</v>
      </c>
    </row>
    <row r="266" spans="1:65" s="14" customFormat="1">
      <c r="B266" s="235"/>
      <c r="C266" s="236"/>
      <c r="D266" s="220" t="s">
        <v>176</v>
      </c>
      <c r="E266" s="237" t="s">
        <v>1</v>
      </c>
      <c r="F266" s="238" t="s">
        <v>178</v>
      </c>
      <c r="G266" s="236"/>
      <c r="H266" s="239">
        <v>2.06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AT266" s="245" t="s">
        <v>176</v>
      </c>
      <c r="AU266" s="245" t="s">
        <v>88</v>
      </c>
      <c r="AV266" s="14" t="s">
        <v>168</v>
      </c>
      <c r="AW266" s="14" t="s">
        <v>36</v>
      </c>
      <c r="AX266" s="14" t="s">
        <v>86</v>
      </c>
      <c r="AY266" s="245" t="s">
        <v>161</v>
      </c>
    </row>
    <row r="267" spans="1:65" s="12" customFormat="1" ht="25.9" customHeight="1">
      <c r="B267" s="191"/>
      <c r="C267" s="192"/>
      <c r="D267" s="193" t="s">
        <v>78</v>
      </c>
      <c r="E267" s="194" t="s">
        <v>211</v>
      </c>
      <c r="F267" s="194" t="s">
        <v>429</v>
      </c>
      <c r="G267" s="192"/>
      <c r="H267" s="192"/>
      <c r="I267" s="195"/>
      <c r="J267" s="196">
        <f>BK267</f>
        <v>0</v>
      </c>
      <c r="K267" s="192"/>
      <c r="L267" s="197"/>
      <c r="M267" s="198"/>
      <c r="N267" s="199"/>
      <c r="O267" s="199"/>
      <c r="P267" s="200">
        <f>P268</f>
        <v>0</v>
      </c>
      <c r="Q267" s="199"/>
      <c r="R267" s="200">
        <f>R268</f>
        <v>0</v>
      </c>
      <c r="S267" s="199"/>
      <c r="T267" s="201">
        <f>T268</f>
        <v>0</v>
      </c>
      <c r="AR267" s="202" t="s">
        <v>169</v>
      </c>
      <c r="AT267" s="203" t="s">
        <v>78</v>
      </c>
      <c r="AU267" s="203" t="s">
        <v>79</v>
      </c>
      <c r="AY267" s="202" t="s">
        <v>161</v>
      </c>
      <c r="BK267" s="204">
        <f>BK268</f>
        <v>0</v>
      </c>
    </row>
    <row r="268" spans="1:65" s="12" customFormat="1" ht="22.9" customHeight="1">
      <c r="B268" s="191"/>
      <c r="C268" s="192"/>
      <c r="D268" s="193" t="s">
        <v>78</v>
      </c>
      <c r="E268" s="205" t="s">
        <v>430</v>
      </c>
      <c r="F268" s="205" t="s">
        <v>431</v>
      </c>
      <c r="G268" s="192"/>
      <c r="H268" s="192"/>
      <c r="I268" s="195"/>
      <c r="J268" s="206">
        <f>BK268</f>
        <v>0</v>
      </c>
      <c r="K268" s="192"/>
      <c r="L268" s="197"/>
      <c r="M268" s="198"/>
      <c r="N268" s="199"/>
      <c r="O268" s="199"/>
      <c r="P268" s="200">
        <f>SUM(P269:P271)</f>
        <v>0</v>
      </c>
      <c r="Q268" s="199"/>
      <c r="R268" s="200">
        <f>SUM(R269:R271)</f>
        <v>0</v>
      </c>
      <c r="S268" s="199"/>
      <c r="T268" s="201">
        <f>SUM(T269:T271)</f>
        <v>0</v>
      </c>
      <c r="AR268" s="202" t="s">
        <v>169</v>
      </c>
      <c r="AT268" s="203" t="s">
        <v>78</v>
      </c>
      <c r="AU268" s="203" t="s">
        <v>86</v>
      </c>
      <c r="AY268" s="202" t="s">
        <v>161</v>
      </c>
      <c r="BK268" s="204">
        <f>SUM(BK269:BK271)</f>
        <v>0</v>
      </c>
    </row>
    <row r="269" spans="1:65" s="2" customFormat="1" ht="16.5" customHeight="1">
      <c r="A269" s="33"/>
      <c r="B269" s="34"/>
      <c r="C269" s="207" t="s">
        <v>330</v>
      </c>
      <c r="D269" s="207" t="s">
        <v>163</v>
      </c>
      <c r="E269" s="208" t="s">
        <v>674</v>
      </c>
      <c r="F269" s="209" t="s">
        <v>675</v>
      </c>
      <c r="G269" s="210" t="s">
        <v>166</v>
      </c>
      <c r="H269" s="211">
        <v>75</v>
      </c>
      <c r="I269" s="212"/>
      <c r="J269" s="213">
        <f>ROUND(I269*H269,2)</f>
        <v>0</v>
      </c>
      <c r="K269" s="209" t="s">
        <v>167</v>
      </c>
      <c r="L269" s="38"/>
      <c r="M269" s="214" t="s">
        <v>1</v>
      </c>
      <c r="N269" s="215" t="s">
        <v>44</v>
      </c>
      <c r="O269" s="70"/>
      <c r="P269" s="216">
        <f>O269*H269</f>
        <v>0</v>
      </c>
      <c r="Q269" s="216">
        <v>0</v>
      </c>
      <c r="R269" s="216">
        <f>Q269*H269</f>
        <v>0</v>
      </c>
      <c r="S269" s="216">
        <v>0</v>
      </c>
      <c r="T269" s="217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18" t="s">
        <v>303</v>
      </c>
      <c r="AT269" s="218" t="s">
        <v>163</v>
      </c>
      <c r="AU269" s="218" t="s">
        <v>88</v>
      </c>
      <c r="AY269" s="16" t="s">
        <v>161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16" t="s">
        <v>86</v>
      </c>
      <c r="BK269" s="219">
        <f>ROUND(I269*H269,2)</f>
        <v>0</v>
      </c>
      <c r="BL269" s="16" t="s">
        <v>303</v>
      </c>
      <c r="BM269" s="218" t="s">
        <v>676</v>
      </c>
    </row>
    <row r="270" spans="1:65" s="2" customFormat="1" ht="16.5" customHeight="1">
      <c r="A270" s="33"/>
      <c r="B270" s="34"/>
      <c r="C270" s="246" t="s">
        <v>677</v>
      </c>
      <c r="D270" s="246" t="s">
        <v>211</v>
      </c>
      <c r="E270" s="247" t="s">
        <v>436</v>
      </c>
      <c r="F270" s="248" t="s">
        <v>437</v>
      </c>
      <c r="G270" s="249" t="s">
        <v>166</v>
      </c>
      <c r="H270" s="250">
        <v>75</v>
      </c>
      <c r="I270" s="251"/>
      <c r="J270" s="252">
        <f>ROUND(I270*H270,2)</f>
        <v>0</v>
      </c>
      <c r="K270" s="248" t="s">
        <v>167</v>
      </c>
      <c r="L270" s="253"/>
      <c r="M270" s="254" t="s">
        <v>1</v>
      </c>
      <c r="N270" s="255" t="s">
        <v>44</v>
      </c>
      <c r="O270" s="70"/>
      <c r="P270" s="216">
        <f>O270*H270</f>
        <v>0</v>
      </c>
      <c r="Q270" s="216">
        <v>0</v>
      </c>
      <c r="R270" s="216">
        <f>Q270*H270</f>
        <v>0</v>
      </c>
      <c r="S270" s="216">
        <v>0</v>
      </c>
      <c r="T270" s="217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18" t="s">
        <v>438</v>
      </c>
      <c r="AT270" s="218" t="s">
        <v>211</v>
      </c>
      <c r="AU270" s="218" t="s">
        <v>88</v>
      </c>
      <c r="AY270" s="16" t="s">
        <v>161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16" t="s">
        <v>86</v>
      </c>
      <c r="BK270" s="219">
        <f>ROUND(I270*H270,2)</f>
        <v>0</v>
      </c>
      <c r="BL270" s="16" t="s">
        <v>303</v>
      </c>
      <c r="BM270" s="218" t="s">
        <v>678</v>
      </c>
    </row>
    <row r="271" spans="1:65" s="2" customFormat="1" ht="16.5" customHeight="1">
      <c r="A271" s="33"/>
      <c r="B271" s="34"/>
      <c r="C271" s="246" t="s">
        <v>333</v>
      </c>
      <c r="D271" s="246" t="s">
        <v>211</v>
      </c>
      <c r="E271" s="247" t="s">
        <v>440</v>
      </c>
      <c r="F271" s="248" t="s">
        <v>441</v>
      </c>
      <c r="G271" s="249" t="s">
        <v>222</v>
      </c>
      <c r="H271" s="250">
        <v>75</v>
      </c>
      <c r="I271" s="251"/>
      <c r="J271" s="252">
        <f>ROUND(I271*H271,2)</f>
        <v>0</v>
      </c>
      <c r="K271" s="248" t="s">
        <v>167</v>
      </c>
      <c r="L271" s="253"/>
      <c r="M271" s="256" t="s">
        <v>1</v>
      </c>
      <c r="N271" s="257" t="s">
        <v>44</v>
      </c>
      <c r="O271" s="258"/>
      <c r="P271" s="259">
        <f>O271*H271</f>
        <v>0</v>
      </c>
      <c r="Q271" s="259">
        <v>0</v>
      </c>
      <c r="R271" s="259">
        <f>Q271*H271</f>
        <v>0</v>
      </c>
      <c r="S271" s="259">
        <v>0</v>
      </c>
      <c r="T271" s="260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18" t="s">
        <v>438</v>
      </c>
      <c r="AT271" s="218" t="s">
        <v>211</v>
      </c>
      <c r="AU271" s="218" t="s">
        <v>88</v>
      </c>
      <c r="AY271" s="16" t="s">
        <v>161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6" t="s">
        <v>86</v>
      </c>
      <c r="BK271" s="219">
        <f>ROUND(I271*H271,2)</f>
        <v>0</v>
      </c>
      <c r="BL271" s="16" t="s">
        <v>303</v>
      </c>
      <c r="BM271" s="218" t="s">
        <v>679</v>
      </c>
    </row>
    <row r="272" spans="1:65" s="2" customFormat="1" ht="6.95" customHeight="1">
      <c r="A272" s="33"/>
      <c r="B272" s="53"/>
      <c r="C272" s="54"/>
      <c r="D272" s="54"/>
      <c r="E272" s="54"/>
      <c r="F272" s="54"/>
      <c r="G272" s="54"/>
      <c r="H272" s="54"/>
      <c r="I272" s="157"/>
      <c r="J272" s="54"/>
      <c r="K272" s="54"/>
      <c r="L272" s="38"/>
      <c r="M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</row>
  </sheetData>
  <sheetProtection algorithmName="SHA-512" hashValue="KtPFT0e84yJmuSgfj+kdIduvJG0yhl7bKm798ycMw29USkvGDKb1PV56KwIUHqBHfGwBAhmsXUXOdTfA8qZyog==" saltValue="2GgW/LXgA5sgtaBuMEWocyMM6+5oj5iOgEQ7z+TZivyy2WBRo7q7aylbrQ0Y7Jj7ztRU2g+tkmOkHh4myMeQwQ==" spinCount="100000" sheet="1" objects="1" scenarios="1" formatColumns="0" formatRows="0" autoFilter="0"/>
  <autoFilter ref="C131:K271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4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6" t="s">
        <v>108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88</v>
      </c>
    </row>
    <row r="4" spans="1:46" s="1" customFormat="1" ht="24.95" customHeight="1">
      <c r="B4" s="19"/>
      <c r="D4" s="118" t="s">
        <v>124</v>
      </c>
      <c r="I4" s="114"/>
      <c r="L4" s="19"/>
      <c r="M4" s="119" t="s">
        <v>10</v>
      </c>
      <c r="AT4" s="16" t="s">
        <v>4</v>
      </c>
    </row>
    <row r="5" spans="1:46" s="1" customFormat="1" ht="6.95" customHeight="1">
      <c r="B5" s="19"/>
      <c r="I5" s="114"/>
      <c r="L5" s="19"/>
    </row>
    <row r="6" spans="1:46" s="1" customFormat="1" ht="12" customHeight="1">
      <c r="B6" s="19"/>
      <c r="D6" s="120" t="s">
        <v>16</v>
      </c>
      <c r="I6" s="114"/>
      <c r="L6" s="19"/>
    </row>
    <row r="7" spans="1:46" s="1" customFormat="1" ht="16.5" customHeight="1">
      <c r="B7" s="19"/>
      <c r="E7" s="314" t="str">
        <f>'Rekapitulace zakázky'!K6</f>
        <v>Oprava mostů v úseku Týniště nad Orlicí - Potštejn</v>
      </c>
      <c r="F7" s="315"/>
      <c r="G7" s="315"/>
      <c r="H7" s="315"/>
      <c r="I7" s="114"/>
      <c r="L7" s="19"/>
    </row>
    <row r="8" spans="1:46" s="1" customFormat="1" ht="12" customHeight="1">
      <c r="B8" s="19"/>
      <c r="D8" s="120" t="s">
        <v>125</v>
      </c>
      <c r="I8" s="114"/>
      <c r="L8" s="19"/>
    </row>
    <row r="9" spans="1:46" s="2" customFormat="1" ht="16.5" customHeight="1">
      <c r="A9" s="33"/>
      <c r="B9" s="38"/>
      <c r="C9" s="33"/>
      <c r="D9" s="33"/>
      <c r="E9" s="314" t="s">
        <v>585</v>
      </c>
      <c r="F9" s="316"/>
      <c r="G9" s="316"/>
      <c r="H9" s="316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20" t="s">
        <v>127</v>
      </c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17" t="s">
        <v>680</v>
      </c>
      <c r="F11" s="316"/>
      <c r="G11" s="316"/>
      <c r="H11" s="316"/>
      <c r="I11" s="121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121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20" t="s">
        <v>18</v>
      </c>
      <c r="E13" s="33"/>
      <c r="F13" s="109" t="s">
        <v>1</v>
      </c>
      <c r="G13" s="33"/>
      <c r="H13" s="33"/>
      <c r="I13" s="122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20" t="s">
        <v>20</v>
      </c>
      <c r="E14" s="33"/>
      <c r="F14" s="109" t="s">
        <v>21</v>
      </c>
      <c r="G14" s="33"/>
      <c r="H14" s="33"/>
      <c r="I14" s="122" t="s">
        <v>22</v>
      </c>
      <c r="J14" s="123" t="str">
        <f>'Rekapitulace zakázky'!AN8</f>
        <v>27. 1. 2020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21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20" t="s">
        <v>24</v>
      </c>
      <c r="E16" s="33"/>
      <c r="F16" s="33"/>
      <c r="G16" s="33"/>
      <c r="H16" s="33"/>
      <c r="I16" s="122" t="s">
        <v>25</v>
      </c>
      <c r="J16" s="109" t="str">
        <f>IF('Rekapitulace zakázky'!AN10="","",'Rekapitulace zakázky'!AN10)</f>
        <v>70994234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>Správa železnic, státní organizace</v>
      </c>
      <c r="F17" s="33"/>
      <c r="G17" s="33"/>
      <c r="H17" s="33"/>
      <c r="I17" s="122" t="s">
        <v>28</v>
      </c>
      <c r="J17" s="109" t="str">
        <f>IF('Rekapitulace zakázky'!AN11="","",'Rekapitulace zakázky'!AN11)</f>
        <v>CZ70994234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21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20" t="s">
        <v>30</v>
      </c>
      <c r="E19" s="33"/>
      <c r="F19" s="33"/>
      <c r="G19" s="33"/>
      <c r="H19" s="33"/>
      <c r="I19" s="122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18" t="str">
        <f>'Rekapitulace zakázky'!E14</f>
        <v>Vyplň údaj</v>
      </c>
      <c r="F20" s="319"/>
      <c r="G20" s="319"/>
      <c r="H20" s="319"/>
      <c r="I20" s="122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21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20" t="s">
        <v>32</v>
      </c>
      <c r="E22" s="33"/>
      <c r="F22" s="33"/>
      <c r="G22" s="33"/>
      <c r="H22" s="33"/>
      <c r="I22" s="122" t="s">
        <v>25</v>
      </c>
      <c r="J22" s="109" t="str">
        <f>IF('Rekapitulace zakázky'!AN16="","",'Rekapitulace zakázky'!AN16)</f>
        <v>45274983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>TOP CON SERVIS s.r.o.</v>
      </c>
      <c r="F23" s="33"/>
      <c r="G23" s="33"/>
      <c r="H23" s="33"/>
      <c r="I23" s="122" t="s">
        <v>28</v>
      </c>
      <c r="J23" s="109" t="str">
        <f>IF('Rekapitulace zakázky'!AN17="","",'Rekapitulace zakázky'!AN17)</f>
        <v>CZ45274983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21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20" t="s">
        <v>37</v>
      </c>
      <c r="E25" s="33"/>
      <c r="F25" s="33"/>
      <c r="G25" s="33"/>
      <c r="H25" s="33"/>
      <c r="I25" s="122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22" t="s">
        <v>28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21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20" t="s">
        <v>38</v>
      </c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4"/>
      <c r="B29" s="125"/>
      <c r="C29" s="124"/>
      <c r="D29" s="124"/>
      <c r="E29" s="320" t="s">
        <v>1</v>
      </c>
      <c r="F29" s="320"/>
      <c r="G29" s="320"/>
      <c r="H29" s="320"/>
      <c r="I29" s="126"/>
      <c r="J29" s="124"/>
      <c r="K29" s="124"/>
      <c r="L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21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30" t="s">
        <v>39</v>
      </c>
      <c r="E32" s="33"/>
      <c r="F32" s="33"/>
      <c r="G32" s="33"/>
      <c r="H32" s="33"/>
      <c r="I32" s="121"/>
      <c r="J32" s="131">
        <f>ROUND(J128,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8"/>
      <c r="E33" s="128"/>
      <c r="F33" s="128"/>
      <c r="G33" s="128"/>
      <c r="H33" s="128"/>
      <c r="I33" s="129"/>
      <c r="J33" s="128"/>
      <c r="K33" s="128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32" t="s">
        <v>41</v>
      </c>
      <c r="G34" s="33"/>
      <c r="H34" s="33"/>
      <c r="I34" s="133" t="s">
        <v>40</v>
      </c>
      <c r="J34" s="132" t="s">
        <v>42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34" t="s">
        <v>43</v>
      </c>
      <c r="E35" s="120" t="s">
        <v>44</v>
      </c>
      <c r="F35" s="135">
        <f>ROUND((SUM(BE128:BE198)),  2)</f>
        <v>0</v>
      </c>
      <c r="G35" s="33"/>
      <c r="H35" s="33"/>
      <c r="I35" s="136">
        <v>0.21</v>
      </c>
      <c r="J35" s="135">
        <f>ROUND(((SUM(BE128:BE198))*I35),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20" t="s">
        <v>45</v>
      </c>
      <c r="F36" s="135">
        <f>ROUND((SUM(BF128:BF198)),  2)</f>
        <v>0</v>
      </c>
      <c r="G36" s="33"/>
      <c r="H36" s="33"/>
      <c r="I36" s="136">
        <v>0.15</v>
      </c>
      <c r="J36" s="135">
        <f>ROUND(((SUM(BF128:BF198))*I36),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0" t="s">
        <v>46</v>
      </c>
      <c r="F37" s="135">
        <f>ROUND((SUM(BG128:BG198)),  2)</f>
        <v>0</v>
      </c>
      <c r="G37" s="33"/>
      <c r="H37" s="33"/>
      <c r="I37" s="136">
        <v>0.21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20" t="s">
        <v>47</v>
      </c>
      <c r="F38" s="135">
        <f>ROUND((SUM(BH128:BH198)),  2)</f>
        <v>0</v>
      </c>
      <c r="G38" s="33"/>
      <c r="H38" s="33"/>
      <c r="I38" s="136">
        <v>0.15</v>
      </c>
      <c r="J38" s="135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20" t="s">
        <v>48</v>
      </c>
      <c r="F39" s="135">
        <f>ROUND((SUM(BI128:BI198)),  2)</f>
        <v>0</v>
      </c>
      <c r="G39" s="33"/>
      <c r="H39" s="33"/>
      <c r="I39" s="136">
        <v>0</v>
      </c>
      <c r="J39" s="135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7"/>
      <c r="D41" s="138" t="s">
        <v>49</v>
      </c>
      <c r="E41" s="139"/>
      <c r="F41" s="139"/>
      <c r="G41" s="140" t="s">
        <v>50</v>
      </c>
      <c r="H41" s="141" t="s">
        <v>51</v>
      </c>
      <c r="I41" s="142"/>
      <c r="J41" s="143">
        <f>SUM(J32:J39)</f>
        <v>0</v>
      </c>
      <c r="K41" s="144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121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I43" s="114"/>
      <c r="L43" s="19"/>
    </row>
    <row r="44" spans="1:31" s="1" customFormat="1" ht="14.45" customHeight="1">
      <c r="B44" s="19"/>
      <c r="I44" s="114"/>
      <c r="L44" s="19"/>
    </row>
    <row r="45" spans="1:31" s="1" customFormat="1" ht="14.45" customHeight="1">
      <c r="B45" s="19"/>
      <c r="I45" s="114"/>
      <c r="L45" s="19"/>
    </row>
    <row r="46" spans="1:31" s="1" customFormat="1" ht="14.45" customHeight="1">
      <c r="B46" s="19"/>
      <c r="I46" s="114"/>
      <c r="L46" s="19"/>
    </row>
    <row r="47" spans="1:31" s="1" customFormat="1" ht="14.45" customHeight="1">
      <c r="B47" s="19"/>
      <c r="I47" s="114"/>
      <c r="L47" s="19"/>
    </row>
    <row r="48" spans="1:31" s="1" customFormat="1" ht="14.45" customHeight="1">
      <c r="B48" s="19"/>
      <c r="I48" s="114"/>
      <c r="L48" s="19"/>
    </row>
    <row r="49" spans="1:31" s="1" customFormat="1" ht="14.45" customHeight="1">
      <c r="B49" s="19"/>
      <c r="I49" s="114"/>
      <c r="L49" s="19"/>
    </row>
    <row r="50" spans="1:31" s="2" customFormat="1" ht="14.45" customHeight="1">
      <c r="B50" s="50"/>
      <c r="D50" s="145" t="s">
        <v>52</v>
      </c>
      <c r="E50" s="146"/>
      <c r="F50" s="146"/>
      <c r="G50" s="145" t="s">
        <v>53</v>
      </c>
      <c r="H50" s="146"/>
      <c r="I50" s="147"/>
      <c r="J50" s="146"/>
      <c r="K50" s="146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8" t="s">
        <v>54</v>
      </c>
      <c r="E61" s="149"/>
      <c r="F61" s="150" t="s">
        <v>55</v>
      </c>
      <c r="G61" s="148" t="s">
        <v>54</v>
      </c>
      <c r="H61" s="149"/>
      <c r="I61" s="151"/>
      <c r="J61" s="152" t="s">
        <v>55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45" t="s">
        <v>56</v>
      </c>
      <c r="E65" s="153"/>
      <c r="F65" s="153"/>
      <c r="G65" s="145" t="s">
        <v>57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8" t="s">
        <v>54</v>
      </c>
      <c r="E76" s="149"/>
      <c r="F76" s="150" t="s">
        <v>55</v>
      </c>
      <c r="G76" s="148" t="s">
        <v>54</v>
      </c>
      <c r="H76" s="149"/>
      <c r="I76" s="151"/>
      <c r="J76" s="152" t="s">
        <v>55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129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2" t="str">
        <f>E7</f>
        <v>Oprava mostů v úseku Týniště nad Orlicí - Potštejn</v>
      </c>
      <c r="F85" s="313"/>
      <c r="G85" s="313"/>
      <c r="H85" s="313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125</v>
      </c>
      <c r="D86" s="21"/>
      <c r="E86" s="21"/>
      <c r="F86" s="21"/>
      <c r="G86" s="21"/>
      <c r="H86" s="21"/>
      <c r="I86" s="114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2" t="s">
        <v>585</v>
      </c>
      <c r="F87" s="311"/>
      <c r="G87" s="311"/>
      <c r="H87" s="311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127</v>
      </c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304" t="str">
        <f>E11</f>
        <v xml:space="preserve">SO 02.2 - Kolej Most v km 64,576 </v>
      </c>
      <c r="F89" s="311"/>
      <c r="G89" s="311"/>
      <c r="H89" s="311"/>
      <c r="I89" s="121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122" t="s">
        <v>22</v>
      </c>
      <c r="J91" s="65" t="str">
        <f>IF(J14="","",J14)</f>
        <v>27. 1. 2020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121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122" t="s">
        <v>32</v>
      </c>
      <c r="J93" s="31" t="str">
        <f>E23</f>
        <v>TOP CON SERVIS s.r.o.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122" t="s">
        <v>37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61" t="s">
        <v>130</v>
      </c>
      <c r="D96" s="162"/>
      <c r="E96" s="162"/>
      <c r="F96" s="162"/>
      <c r="G96" s="162"/>
      <c r="H96" s="162"/>
      <c r="I96" s="163"/>
      <c r="J96" s="164" t="s">
        <v>131</v>
      </c>
      <c r="K96" s="162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121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65" t="s">
        <v>132</v>
      </c>
      <c r="D98" s="35"/>
      <c r="E98" s="35"/>
      <c r="F98" s="35"/>
      <c r="G98" s="35"/>
      <c r="H98" s="35"/>
      <c r="I98" s="121"/>
      <c r="J98" s="83">
        <f>J128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133</v>
      </c>
    </row>
    <row r="99" spans="1:47" s="9" customFormat="1" ht="24.95" customHeight="1">
      <c r="B99" s="166"/>
      <c r="C99" s="167"/>
      <c r="D99" s="168" t="s">
        <v>444</v>
      </c>
      <c r="E99" s="169"/>
      <c r="F99" s="169"/>
      <c r="G99" s="169"/>
      <c r="H99" s="169"/>
      <c r="I99" s="170"/>
      <c r="J99" s="171">
        <f>J129</f>
        <v>0</v>
      </c>
      <c r="K99" s="167"/>
      <c r="L99" s="172"/>
    </row>
    <row r="100" spans="1:47" s="10" customFormat="1" ht="19.899999999999999" customHeight="1">
      <c r="B100" s="173"/>
      <c r="C100" s="103"/>
      <c r="D100" s="174" t="s">
        <v>681</v>
      </c>
      <c r="E100" s="175"/>
      <c r="F100" s="175"/>
      <c r="G100" s="175"/>
      <c r="H100" s="175"/>
      <c r="I100" s="176"/>
      <c r="J100" s="177">
        <f>J130</f>
        <v>0</v>
      </c>
      <c r="K100" s="103"/>
      <c r="L100" s="178"/>
    </row>
    <row r="101" spans="1:47" s="10" customFormat="1" ht="19.899999999999999" customHeight="1">
      <c r="B101" s="173"/>
      <c r="C101" s="103"/>
      <c r="D101" s="174" t="s">
        <v>445</v>
      </c>
      <c r="E101" s="175"/>
      <c r="F101" s="175"/>
      <c r="G101" s="175"/>
      <c r="H101" s="175"/>
      <c r="I101" s="176"/>
      <c r="J101" s="177">
        <f>J137</f>
        <v>0</v>
      </c>
      <c r="K101" s="103"/>
      <c r="L101" s="178"/>
    </row>
    <row r="102" spans="1:47" s="10" customFormat="1" ht="19.899999999999999" customHeight="1">
      <c r="B102" s="173"/>
      <c r="C102" s="103"/>
      <c r="D102" s="174" t="s">
        <v>139</v>
      </c>
      <c r="E102" s="175"/>
      <c r="F102" s="175"/>
      <c r="G102" s="175"/>
      <c r="H102" s="175"/>
      <c r="I102" s="176"/>
      <c r="J102" s="177">
        <f>J177</f>
        <v>0</v>
      </c>
      <c r="K102" s="103"/>
      <c r="L102" s="178"/>
    </row>
    <row r="103" spans="1:47" s="10" customFormat="1" ht="19.899999999999999" customHeight="1">
      <c r="B103" s="173"/>
      <c r="C103" s="103"/>
      <c r="D103" s="174" t="s">
        <v>446</v>
      </c>
      <c r="E103" s="175"/>
      <c r="F103" s="175"/>
      <c r="G103" s="175"/>
      <c r="H103" s="175"/>
      <c r="I103" s="176"/>
      <c r="J103" s="177">
        <f>J178</f>
        <v>0</v>
      </c>
      <c r="K103" s="103"/>
      <c r="L103" s="178"/>
    </row>
    <row r="104" spans="1:47" s="10" customFormat="1" ht="19.899999999999999" customHeight="1">
      <c r="B104" s="173"/>
      <c r="C104" s="103"/>
      <c r="D104" s="174" t="s">
        <v>447</v>
      </c>
      <c r="E104" s="175"/>
      <c r="F104" s="175"/>
      <c r="G104" s="175"/>
      <c r="H104" s="175"/>
      <c r="I104" s="176"/>
      <c r="J104" s="177">
        <f>J184</f>
        <v>0</v>
      </c>
      <c r="K104" s="103"/>
      <c r="L104" s="178"/>
    </row>
    <row r="105" spans="1:47" s="10" customFormat="1" ht="19.899999999999999" customHeight="1">
      <c r="B105" s="173"/>
      <c r="C105" s="103"/>
      <c r="D105" s="174" t="s">
        <v>448</v>
      </c>
      <c r="E105" s="175"/>
      <c r="F105" s="175"/>
      <c r="G105" s="175"/>
      <c r="H105" s="175"/>
      <c r="I105" s="176"/>
      <c r="J105" s="177">
        <f>J192</f>
        <v>0</v>
      </c>
      <c r="K105" s="103"/>
      <c r="L105" s="178"/>
    </row>
    <row r="106" spans="1:47" s="9" customFormat="1" ht="24.95" customHeight="1">
      <c r="B106" s="166"/>
      <c r="C106" s="167"/>
      <c r="D106" s="168" t="s">
        <v>449</v>
      </c>
      <c r="E106" s="169"/>
      <c r="F106" s="169"/>
      <c r="G106" s="169"/>
      <c r="H106" s="169"/>
      <c r="I106" s="170"/>
      <c r="J106" s="171">
        <f>J194</f>
        <v>0</v>
      </c>
      <c r="K106" s="167"/>
      <c r="L106" s="172"/>
    </row>
    <row r="107" spans="1:47" s="2" customFormat="1" ht="21.75" customHeight="1">
      <c r="A107" s="33"/>
      <c r="B107" s="34"/>
      <c r="C107" s="35"/>
      <c r="D107" s="35"/>
      <c r="E107" s="35"/>
      <c r="F107" s="35"/>
      <c r="G107" s="35"/>
      <c r="H107" s="35"/>
      <c r="I107" s="121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53"/>
      <c r="C108" s="54"/>
      <c r="D108" s="54"/>
      <c r="E108" s="54"/>
      <c r="F108" s="54"/>
      <c r="G108" s="54"/>
      <c r="H108" s="54"/>
      <c r="I108" s="157"/>
      <c r="J108" s="54"/>
      <c r="K108" s="54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47" s="2" customFormat="1" ht="6.95" customHeight="1">
      <c r="A112" s="33"/>
      <c r="B112" s="55"/>
      <c r="C112" s="56"/>
      <c r="D112" s="56"/>
      <c r="E112" s="56"/>
      <c r="F112" s="56"/>
      <c r="G112" s="56"/>
      <c r="H112" s="56"/>
      <c r="I112" s="160"/>
      <c r="J112" s="56"/>
      <c r="K112" s="56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>
      <c r="A113" s="33"/>
      <c r="B113" s="34"/>
      <c r="C113" s="22" t="s">
        <v>146</v>
      </c>
      <c r="D113" s="35"/>
      <c r="E113" s="35"/>
      <c r="F113" s="35"/>
      <c r="G113" s="35"/>
      <c r="H113" s="35"/>
      <c r="I113" s="121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21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16</v>
      </c>
      <c r="D115" s="35"/>
      <c r="E115" s="35"/>
      <c r="F115" s="35"/>
      <c r="G115" s="35"/>
      <c r="H115" s="35"/>
      <c r="I115" s="121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5"/>
      <c r="D116" s="35"/>
      <c r="E116" s="312" t="str">
        <f>E7</f>
        <v>Oprava mostů v úseku Týniště nad Orlicí - Potštejn</v>
      </c>
      <c r="F116" s="313"/>
      <c r="G116" s="313"/>
      <c r="H116" s="313"/>
      <c r="I116" s="121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1" customFormat="1" ht="12" customHeight="1">
      <c r="B117" s="20"/>
      <c r="C117" s="28" t="s">
        <v>125</v>
      </c>
      <c r="D117" s="21"/>
      <c r="E117" s="21"/>
      <c r="F117" s="21"/>
      <c r="G117" s="21"/>
      <c r="H117" s="21"/>
      <c r="I117" s="114"/>
      <c r="J117" s="21"/>
      <c r="K117" s="21"/>
      <c r="L117" s="19"/>
    </row>
    <row r="118" spans="1:63" s="2" customFormat="1" ht="16.5" customHeight="1">
      <c r="A118" s="33"/>
      <c r="B118" s="34"/>
      <c r="C118" s="35"/>
      <c r="D118" s="35"/>
      <c r="E118" s="312" t="s">
        <v>585</v>
      </c>
      <c r="F118" s="311"/>
      <c r="G118" s="311"/>
      <c r="H118" s="311"/>
      <c r="I118" s="121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127</v>
      </c>
      <c r="D119" s="35"/>
      <c r="E119" s="35"/>
      <c r="F119" s="35"/>
      <c r="G119" s="35"/>
      <c r="H119" s="35"/>
      <c r="I119" s="121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6.5" customHeight="1">
      <c r="A120" s="33"/>
      <c r="B120" s="34"/>
      <c r="C120" s="35"/>
      <c r="D120" s="35"/>
      <c r="E120" s="304" t="str">
        <f>E11</f>
        <v xml:space="preserve">SO 02.2 - Kolej Most v km 64,576 </v>
      </c>
      <c r="F120" s="311"/>
      <c r="G120" s="311"/>
      <c r="H120" s="311"/>
      <c r="I120" s="121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121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2" customHeight="1">
      <c r="A122" s="33"/>
      <c r="B122" s="34"/>
      <c r="C122" s="28" t="s">
        <v>20</v>
      </c>
      <c r="D122" s="35"/>
      <c r="E122" s="35"/>
      <c r="F122" s="26" t="str">
        <f>F14</f>
        <v xml:space="preserve"> </v>
      </c>
      <c r="G122" s="35"/>
      <c r="H122" s="35"/>
      <c r="I122" s="122" t="s">
        <v>22</v>
      </c>
      <c r="J122" s="65" t="str">
        <f>IF(J14="","",J14)</f>
        <v>27. 1. 2020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6.95" customHeight="1">
      <c r="A123" s="33"/>
      <c r="B123" s="34"/>
      <c r="C123" s="35"/>
      <c r="D123" s="35"/>
      <c r="E123" s="35"/>
      <c r="F123" s="35"/>
      <c r="G123" s="35"/>
      <c r="H123" s="35"/>
      <c r="I123" s="121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25.7" customHeight="1">
      <c r="A124" s="33"/>
      <c r="B124" s="34"/>
      <c r="C124" s="28" t="s">
        <v>24</v>
      </c>
      <c r="D124" s="35"/>
      <c r="E124" s="35"/>
      <c r="F124" s="26" t="str">
        <f>E17</f>
        <v>Správa železnic, státní organizace</v>
      </c>
      <c r="G124" s="35"/>
      <c r="H124" s="35"/>
      <c r="I124" s="122" t="s">
        <v>32</v>
      </c>
      <c r="J124" s="31" t="str">
        <f>E23</f>
        <v>TOP CON SERVIS s.r.o.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5.2" customHeight="1">
      <c r="A125" s="33"/>
      <c r="B125" s="34"/>
      <c r="C125" s="28" t="s">
        <v>30</v>
      </c>
      <c r="D125" s="35"/>
      <c r="E125" s="35"/>
      <c r="F125" s="26" t="str">
        <f>IF(E20="","",E20)</f>
        <v>Vyplň údaj</v>
      </c>
      <c r="G125" s="35"/>
      <c r="H125" s="35"/>
      <c r="I125" s="122" t="s">
        <v>37</v>
      </c>
      <c r="J125" s="31" t="str">
        <f>E26</f>
        <v xml:space="preserve"> 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2" customFormat="1" ht="10.35" customHeight="1">
      <c r="A126" s="33"/>
      <c r="B126" s="34"/>
      <c r="C126" s="35"/>
      <c r="D126" s="35"/>
      <c r="E126" s="35"/>
      <c r="F126" s="35"/>
      <c r="G126" s="35"/>
      <c r="H126" s="35"/>
      <c r="I126" s="121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3" s="11" customFormat="1" ht="29.25" customHeight="1">
      <c r="A127" s="179"/>
      <c r="B127" s="180"/>
      <c r="C127" s="181" t="s">
        <v>147</v>
      </c>
      <c r="D127" s="182" t="s">
        <v>64</v>
      </c>
      <c r="E127" s="182" t="s">
        <v>60</v>
      </c>
      <c r="F127" s="182" t="s">
        <v>61</v>
      </c>
      <c r="G127" s="182" t="s">
        <v>148</v>
      </c>
      <c r="H127" s="182" t="s">
        <v>149</v>
      </c>
      <c r="I127" s="183" t="s">
        <v>150</v>
      </c>
      <c r="J127" s="182" t="s">
        <v>131</v>
      </c>
      <c r="K127" s="184" t="s">
        <v>151</v>
      </c>
      <c r="L127" s="185"/>
      <c r="M127" s="74" t="s">
        <v>1</v>
      </c>
      <c r="N127" s="75" t="s">
        <v>43</v>
      </c>
      <c r="O127" s="75" t="s">
        <v>152</v>
      </c>
      <c r="P127" s="75" t="s">
        <v>153</v>
      </c>
      <c r="Q127" s="75" t="s">
        <v>154</v>
      </c>
      <c r="R127" s="75" t="s">
        <v>155</v>
      </c>
      <c r="S127" s="75" t="s">
        <v>156</v>
      </c>
      <c r="T127" s="76" t="s">
        <v>157</v>
      </c>
      <c r="U127" s="179"/>
      <c r="V127" s="179"/>
      <c r="W127" s="179"/>
      <c r="X127" s="179"/>
      <c r="Y127" s="179"/>
      <c r="Z127" s="179"/>
      <c r="AA127" s="179"/>
      <c r="AB127" s="179"/>
      <c r="AC127" s="179"/>
      <c r="AD127" s="179"/>
      <c r="AE127" s="179"/>
    </row>
    <row r="128" spans="1:63" s="2" customFormat="1" ht="22.9" customHeight="1">
      <c r="A128" s="33"/>
      <c r="B128" s="34"/>
      <c r="C128" s="81" t="s">
        <v>158</v>
      </c>
      <c r="D128" s="35"/>
      <c r="E128" s="35"/>
      <c r="F128" s="35"/>
      <c r="G128" s="35"/>
      <c r="H128" s="35"/>
      <c r="I128" s="121"/>
      <c r="J128" s="186">
        <f>BK128</f>
        <v>0</v>
      </c>
      <c r="K128" s="35"/>
      <c r="L128" s="38"/>
      <c r="M128" s="77"/>
      <c r="N128" s="187"/>
      <c r="O128" s="78"/>
      <c r="P128" s="188">
        <f>P129+P194</f>
        <v>0</v>
      </c>
      <c r="Q128" s="78"/>
      <c r="R128" s="188">
        <f>R129+R194</f>
        <v>0</v>
      </c>
      <c r="S128" s="78"/>
      <c r="T128" s="189">
        <f>T129+T194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78</v>
      </c>
      <c r="AU128" s="16" t="s">
        <v>133</v>
      </c>
      <c r="BK128" s="190">
        <f>BK129+BK194</f>
        <v>0</v>
      </c>
    </row>
    <row r="129" spans="1:65" s="12" customFormat="1" ht="25.9" customHeight="1">
      <c r="B129" s="191"/>
      <c r="C129" s="192"/>
      <c r="D129" s="193" t="s">
        <v>78</v>
      </c>
      <c r="E129" s="194" t="s">
        <v>159</v>
      </c>
      <c r="F129" s="194" t="s">
        <v>450</v>
      </c>
      <c r="G129" s="192"/>
      <c r="H129" s="192"/>
      <c r="I129" s="195"/>
      <c r="J129" s="196">
        <f>BK129</f>
        <v>0</v>
      </c>
      <c r="K129" s="192"/>
      <c r="L129" s="197"/>
      <c r="M129" s="198"/>
      <c r="N129" s="199"/>
      <c r="O129" s="199"/>
      <c r="P129" s="200">
        <f>P130+P137+P177+P178+P184+P192</f>
        <v>0</v>
      </c>
      <c r="Q129" s="199"/>
      <c r="R129" s="200">
        <f>R130+R137+R177+R178+R184+R192</f>
        <v>0</v>
      </c>
      <c r="S129" s="199"/>
      <c r="T129" s="201">
        <f>T130+T137+T177+T178+T184+T192</f>
        <v>0</v>
      </c>
      <c r="AR129" s="202" t="s">
        <v>86</v>
      </c>
      <c r="AT129" s="203" t="s">
        <v>78</v>
      </c>
      <c r="AU129" s="203" t="s">
        <v>79</v>
      </c>
      <c r="AY129" s="202" t="s">
        <v>161</v>
      </c>
      <c r="BK129" s="204">
        <f>BK130+BK137+BK177+BK178+BK184+BK192</f>
        <v>0</v>
      </c>
    </row>
    <row r="130" spans="1:65" s="12" customFormat="1" ht="22.9" customHeight="1">
      <c r="B130" s="191"/>
      <c r="C130" s="192"/>
      <c r="D130" s="193" t="s">
        <v>78</v>
      </c>
      <c r="E130" s="205" t="s">
        <v>168</v>
      </c>
      <c r="F130" s="205" t="s">
        <v>682</v>
      </c>
      <c r="G130" s="192"/>
      <c r="H130" s="192"/>
      <c r="I130" s="195"/>
      <c r="J130" s="206">
        <f>BK130</f>
        <v>0</v>
      </c>
      <c r="K130" s="192"/>
      <c r="L130" s="197"/>
      <c r="M130" s="198"/>
      <c r="N130" s="199"/>
      <c r="O130" s="199"/>
      <c r="P130" s="200">
        <f>SUM(P131:P136)</f>
        <v>0</v>
      </c>
      <c r="Q130" s="199"/>
      <c r="R130" s="200">
        <f>SUM(R131:R136)</f>
        <v>0</v>
      </c>
      <c r="S130" s="199"/>
      <c r="T130" s="201">
        <f>SUM(T131:T136)</f>
        <v>0</v>
      </c>
      <c r="AR130" s="202" t="s">
        <v>86</v>
      </c>
      <c r="AT130" s="203" t="s">
        <v>78</v>
      </c>
      <c r="AU130" s="203" t="s">
        <v>86</v>
      </c>
      <c r="AY130" s="202" t="s">
        <v>161</v>
      </c>
      <c r="BK130" s="204">
        <f>SUM(BK131:BK136)</f>
        <v>0</v>
      </c>
    </row>
    <row r="131" spans="1:65" s="2" customFormat="1" ht="21.75" customHeight="1">
      <c r="A131" s="33"/>
      <c r="B131" s="34"/>
      <c r="C131" s="207" t="s">
        <v>86</v>
      </c>
      <c r="D131" s="207" t="s">
        <v>163</v>
      </c>
      <c r="E131" s="208" t="s">
        <v>683</v>
      </c>
      <c r="F131" s="209" t="s">
        <v>684</v>
      </c>
      <c r="G131" s="210" t="s">
        <v>199</v>
      </c>
      <c r="H131" s="211">
        <v>0.69099999999999995</v>
      </c>
      <c r="I131" s="212"/>
      <c r="J131" s="213">
        <f>ROUND(I131*H131,2)</f>
        <v>0</v>
      </c>
      <c r="K131" s="209" t="s">
        <v>167</v>
      </c>
      <c r="L131" s="38"/>
      <c r="M131" s="214" t="s">
        <v>1</v>
      </c>
      <c r="N131" s="215" t="s">
        <v>44</v>
      </c>
      <c r="O131" s="70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8" t="s">
        <v>168</v>
      </c>
      <c r="AT131" s="218" t="s">
        <v>163</v>
      </c>
      <c r="AU131" s="218" t="s">
        <v>88</v>
      </c>
      <c r="AY131" s="16" t="s">
        <v>161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6" t="s">
        <v>86</v>
      </c>
      <c r="BK131" s="219">
        <f>ROUND(I131*H131,2)</f>
        <v>0</v>
      </c>
      <c r="BL131" s="16" t="s">
        <v>168</v>
      </c>
      <c r="BM131" s="218" t="s">
        <v>88</v>
      </c>
    </row>
    <row r="132" spans="1:65" s="13" customFormat="1">
      <c r="B132" s="224"/>
      <c r="C132" s="225"/>
      <c r="D132" s="220" t="s">
        <v>176</v>
      </c>
      <c r="E132" s="226" t="s">
        <v>1</v>
      </c>
      <c r="F132" s="227" t="s">
        <v>685</v>
      </c>
      <c r="G132" s="225"/>
      <c r="H132" s="228">
        <v>0.69099999999999995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AT132" s="234" t="s">
        <v>176</v>
      </c>
      <c r="AU132" s="234" t="s">
        <v>88</v>
      </c>
      <c r="AV132" s="13" t="s">
        <v>88</v>
      </c>
      <c r="AW132" s="13" t="s">
        <v>36</v>
      </c>
      <c r="AX132" s="13" t="s">
        <v>79</v>
      </c>
      <c r="AY132" s="234" t="s">
        <v>161</v>
      </c>
    </row>
    <row r="133" spans="1:65" s="14" customFormat="1">
      <c r="B133" s="235"/>
      <c r="C133" s="236"/>
      <c r="D133" s="220" t="s">
        <v>176</v>
      </c>
      <c r="E133" s="237" t="s">
        <v>1</v>
      </c>
      <c r="F133" s="238" t="s">
        <v>178</v>
      </c>
      <c r="G133" s="236"/>
      <c r="H133" s="239">
        <v>0.69099999999999995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AT133" s="245" t="s">
        <v>176</v>
      </c>
      <c r="AU133" s="245" t="s">
        <v>88</v>
      </c>
      <c r="AV133" s="14" t="s">
        <v>168</v>
      </c>
      <c r="AW133" s="14" t="s">
        <v>36</v>
      </c>
      <c r="AX133" s="14" t="s">
        <v>86</v>
      </c>
      <c r="AY133" s="245" t="s">
        <v>161</v>
      </c>
    </row>
    <row r="134" spans="1:65" s="2" customFormat="1" ht="21.75" customHeight="1">
      <c r="A134" s="33"/>
      <c r="B134" s="34"/>
      <c r="C134" s="207" t="s">
        <v>88</v>
      </c>
      <c r="D134" s="207" t="s">
        <v>163</v>
      </c>
      <c r="E134" s="208" t="s">
        <v>686</v>
      </c>
      <c r="F134" s="209" t="s">
        <v>687</v>
      </c>
      <c r="G134" s="210" t="s">
        <v>199</v>
      </c>
      <c r="H134" s="211">
        <v>2.073</v>
      </c>
      <c r="I134" s="212"/>
      <c r="J134" s="213">
        <f>ROUND(I134*H134,2)</f>
        <v>0</v>
      </c>
      <c r="K134" s="209" t="s">
        <v>167</v>
      </c>
      <c r="L134" s="38"/>
      <c r="M134" s="214" t="s">
        <v>1</v>
      </c>
      <c r="N134" s="215" t="s">
        <v>44</v>
      </c>
      <c r="O134" s="70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8" t="s">
        <v>168</v>
      </c>
      <c r="AT134" s="218" t="s">
        <v>163</v>
      </c>
      <c r="AU134" s="218" t="s">
        <v>88</v>
      </c>
      <c r="AY134" s="16" t="s">
        <v>161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6" t="s">
        <v>86</v>
      </c>
      <c r="BK134" s="219">
        <f>ROUND(I134*H134,2)</f>
        <v>0</v>
      </c>
      <c r="BL134" s="16" t="s">
        <v>168</v>
      </c>
      <c r="BM134" s="218" t="s">
        <v>168</v>
      </c>
    </row>
    <row r="135" spans="1:65" s="13" customFormat="1">
      <c r="B135" s="224"/>
      <c r="C135" s="225"/>
      <c r="D135" s="220" t="s">
        <v>176</v>
      </c>
      <c r="E135" s="226" t="s">
        <v>1</v>
      </c>
      <c r="F135" s="227" t="s">
        <v>688</v>
      </c>
      <c r="G135" s="225"/>
      <c r="H135" s="228">
        <v>2.073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AT135" s="234" t="s">
        <v>176</v>
      </c>
      <c r="AU135" s="234" t="s">
        <v>88</v>
      </c>
      <c r="AV135" s="13" t="s">
        <v>88</v>
      </c>
      <c r="AW135" s="13" t="s">
        <v>36</v>
      </c>
      <c r="AX135" s="13" t="s">
        <v>79</v>
      </c>
      <c r="AY135" s="234" t="s">
        <v>161</v>
      </c>
    </row>
    <row r="136" spans="1:65" s="14" customFormat="1">
      <c r="B136" s="235"/>
      <c r="C136" s="236"/>
      <c r="D136" s="220" t="s">
        <v>176</v>
      </c>
      <c r="E136" s="237" t="s">
        <v>1</v>
      </c>
      <c r="F136" s="238" t="s">
        <v>178</v>
      </c>
      <c r="G136" s="236"/>
      <c r="H136" s="239">
        <v>2.073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AT136" s="245" t="s">
        <v>176</v>
      </c>
      <c r="AU136" s="245" t="s">
        <v>88</v>
      </c>
      <c r="AV136" s="14" t="s">
        <v>168</v>
      </c>
      <c r="AW136" s="14" t="s">
        <v>36</v>
      </c>
      <c r="AX136" s="14" t="s">
        <v>86</v>
      </c>
      <c r="AY136" s="245" t="s">
        <v>161</v>
      </c>
    </row>
    <row r="137" spans="1:65" s="12" customFormat="1" ht="22.9" customHeight="1">
      <c r="B137" s="191"/>
      <c r="C137" s="192"/>
      <c r="D137" s="193" t="s">
        <v>78</v>
      </c>
      <c r="E137" s="205" t="s">
        <v>186</v>
      </c>
      <c r="F137" s="205" t="s">
        <v>451</v>
      </c>
      <c r="G137" s="192"/>
      <c r="H137" s="192"/>
      <c r="I137" s="195"/>
      <c r="J137" s="206">
        <f>BK137</f>
        <v>0</v>
      </c>
      <c r="K137" s="192"/>
      <c r="L137" s="197"/>
      <c r="M137" s="198"/>
      <c r="N137" s="199"/>
      <c r="O137" s="199"/>
      <c r="P137" s="200">
        <f>SUM(P138:P176)</f>
        <v>0</v>
      </c>
      <c r="Q137" s="199"/>
      <c r="R137" s="200">
        <f>SUM(R138:R176)</f>
        <v>0</v>
      </c>
      <c r="S137" s="199"/>
      <c r="T137" s="201">
        <f>SUM(T138:T176)</f>
        <v>0</v>
      </c>
      <c r="AR137" s="202" t="s">
        <v>86</v>
      </c>
      <c r="AT137" s="203" t="s">
        <v>78</v>
      </c>
      <c r="AU137" s="203" t="s">
        <v>86</v>
      </c>
      <c r="AY137" s="202" t="s">
        <v>161</v>
      </c>
      <c r="BK137" s="204">
        <f>SUM(BK138:BK176)</f>
        <v>0</v>
      </c>
    </row>
    <row r="138" spans="1:65" s="2" customFormat="1" ht="16.5" customHeight="1">
      <c r="A138" s="33"/>
      <c r="B138" s="34"/>
      <c r="C138" s="207" t="s">
        <v>169</v>
      </c>
      <c r="D138" s="207" t="s">
        <v>163</v>
      </c>
      <c r="E138" s="208" t="s">
        <v>452</v>
      </c>
      <c r="F138" s="209" t="s">
        <v>453</v>
      </c>
      <c r="G138" s="210" t="s">
        <v>222</v>
      </c>
      <c r="H138" s="211">
        <v>8</v>
      </c>
      <c r="I138" s="212"/>
      <c r="J138" s="213">
        <f t="shared" ref="J138:J146" si="0">ROUND(I138*H138,2)</f>
        <v>0</v>
      </c>
      <c r="K138" s="209" t="s">
        <v>167</v>
      </c>
      <c r="L138" s="38"/>
      <c r="M138" s="214" t="s">
        <v>1</v>
      </c>
      <c r="N138" s="215" t="s">
        <v>44</v>
      </c>
      <c r="O138" s="70"/>
      <c r="P138" s="216">
        <f t="shared" ref="P138:P146" si="1">O138*H138</f>
        <v>0</v>
      </c>
      <c r="Q138" s="216">
        <v>0</v>
      </c>
      <c r="R138" s="216">
        <f t="shared" ref="R138:R146" si="2">Q138*H138</f>
        <v>0</v>
      </c>
      <c r="S138" s="216">
        <v>0</v>
      </c>
      <c r="T138" s="217">
        <f t="shared" ref="T138:T146" si="3"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8" t="s">
        <v>168</v>
      </c>
      <c r="AT138" s="218" t="s">
        <v>163</v>
      </c>
      <c r="AU138" s="218" t="s">
        <v>88</v>
      </c>
      <c r="AY138" s="16" t="s">
        <v>161</v>
      </c>
      <c r="BE138" s="219">
        <f t="shared" ref="BE138:BE146" si="4">IF(N138="základní",J138,0)</f>
        <v>0</v>
      </c>
      <c r="BF138" s="219">
        <f t="shared" ref="BF138:BF146" si="5">IF(N138="snížená",J138,0)</f>
        <v>0</v>
      </c>
      <c r="BG138" s="219">
        <f t="shared" ref="BG138:BG146" si="6">IF(N138="zákl. přenesená",J138,0)</f>
        <v>0</v>
      </c>
      <c r="BH138" s="219">
        <f t="shared" ref="BH138:BH146" si="7">IF(N138="sníž. přenesená",J138,0)</f>
        <v>0</v>
      </c>
      <c r="BI138" s="219">
        <f t="shared" ref="BI138:BI146" si="8">IF(N138="nulová",J138,0)</f>
        <v>0</v>
      </c>
      <c r="BJ138" s="16" t="s">
        <v>86</v>
      </c>
      <c r="BK138" s="219">
        <f t="shared" ref="BK138:BK146" si="9">ROUND(I138*H138,2)</f>
        <v>0</v>
      </c>
      <c r="BL138" s="16" t="s">
        <v>168</v>
      </c>
      <c r="BM138" s="218" t="s">
        <v>181</v>
      </c>
    </row>
    <row r="139" spans="1:65" s="2" customFormat="1" ht="16.5" customHeight="1">
      <c r="A139" s="33"/>
      <c r="B139" s="34"/>
      <c r="C139" s="207" t="s">
        <v>168</v>
      </c>
      <c r="D139" s="207" t="s">
        <v>163</v>
      </c>
      <c r="E139" s="208" t="s">
        <v>454</v>
      </c>
      <c r="F139" s="209" t="s">
        <v>455</v>
      </c>
      <c r="G139" s="210" t="s">
        <v>166</v>
      </c>
      <c r="H139" s="211">
        <v>10.5</v>
      </c>
      <c r="I139" s="212"/>
      <c r="J139" s="213">
        <f t="shared" si="0"/>
        <v>0</v>
      </c>
      <c r="K139" s="209" t="s">
        <v>167</v>
      </c>
      <c r="L139" s="38"/>
      <c r="M139" s="214" t="s">
        <v>1</v>
      </c>
      <c r="N139" s="215" t="s">
        <v>44</v>
      </c>
      <c r="O139" s="70"/>
      <c r="P139" s="216">
        <f t="shared" si="1"/>
        <v>0</v>
      </c>
      <c r="Q139" s="216">
        <v>0</v>
      </c>
      <c r="R139" s="216">
        <f t="shared" si="2"/>
        <v>0</v>
      </c>
      <c r="S139" s="216">
        <v>0</v>
      </c>
      <c r="T139" s="217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8" t="s">
        <v>168</v>
      </c>
      <c r="AT139" s="218" t="s">
        <v>163</v>
      </c>
      <c r="AU139" s="218" t="s">
        <v>88</v>
      </c>
      <c r="AY139" s="16" t="s">
        <v>161</v>
      </c>
      <c r="BE139" s="219">
        <f t="shared" si="4"/>
        <v>0</v>
      </c>
      <c r="BF139" s="219">
        <f t="shared" si="5"/>
        <v>0</v>
      </c>
      <c r="BG139" s="219">
        <f t="shared" si="6"/>
        <v>0</v>
      </c>
      <c r="BH139" s="219">
        <f t="shared" si="7"/>
        <v>0</v>
      </c>
      <c r="BI139" s="219">
        <f t="shared" si="8"/>
        <v>0</v>
      </c>
      <c r="BJ139" s="16" t="s">
        <v>86</v>
      </c>
      <c r="BK139" s="219">
        <f t="shared" si="9"/>
        <v>0</v>
      </c>
      <c r="BL139" s="16" t="s">
        <v>168</v>
      </c>
      <c r="BM139" s="218" t="s">
        <v>185</v>
      </c>
    </row>
    <row r="140" spans="1:65" s="2" customFormat="1" ht="21.75" customHeight="1">
      <c r="A140" s="33"/>
      <c r="B140" s="34"/>
      <c r="C140" s="207" t="s">
        <v>186</v>
      </c>
      <c r="D140" s="207" t="s">
        <v>163</v>
      </c>
      <c r="E140" s="208" t="s">
        <v>456</v>
      </c>
      <c r="F140" s="209" t="s">
        <v>457</v>
      </c>
      <c r="G140" s="210" t="s">
        <v>166</v>
      </c>
      <c r="H140" s="211">
        <v>10.5</v>
      </c>
      <c r="I140" s="212"/>
      <c r="J140" s="213">
        <f t="shared" si="0"/>
        <v>0</v>
      </c>
      <c r="K140" s="209" t="s">
        <v>167</v>
      </c>
      <c r="L140" s="38"/>
      <c r="M140" s="214" t="s">
        <v>1</v>
      </c>
      <c r="N140" s="215" t="s">
        <v>44</v>
      </c>
      <c r="O140" s="70"/>
      <c r="P140" s="216">
        <f t="shared" si="1"/>
        <v>0</v>
      </c>
      <c r="Q140" s="216">
        <v>0</v>
      </c>
      <c r="R140" s="216">
        <f t="shared" si="2"/>
        <v>0</v>
      </c>
      <c r="S140" s="216">
        <v>0</v>
      </c>
      <c r="T140" s="217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8" t="s">
        <v>168</v>
      </c>
      <c r="AT140" s="218" t="s">
        <v>163</v>
      </c>
      <c r="AU140" s="218" t="s">
        <v>88</v>
      </c>
      <c r="AY140" s="16" t="s">
        <v>161</v>
      </c>
      <c r="BE140" s="219">
        <f t="shared" si="4"/>
        <v>0</v>
      </c>
      <c r="BF140" s="219">
        <f t="shared" si="5"/>
        <v>0</v>
      </c>
      <c r="BG140" s="219">
        <f t="shared" si="6"/>
        <v>0</v>
      </c>
      <c r="BH140" s="219">
        <f t="shared" si="7"/>
        <v>0</v>
      </c>
      <c r="BI140" s="219">
        <f t="shared" si="8"/>
        <v>0</v>
      </c>
      <c r="BJ140" s="16" t="s">
        <v>86</v>
      </c>
      <c r="BK140" s="219">
        <f t="shared" si="9"/>
        <v>0</v>
      </c>
      <c r="BL140" s="16" t="s">
        <v>168</v>
      </c>
      <c r="BM140" s="218" t="s">
        <v>189</v>
      </c>
    </row>
    <row r="141" spans="1:65" s="2" customFormat="1" ht="16.5" customHeight="1">
      <c r="A141" s="33"/>
      <c r="B141" s="34"/>
      <c r="C141" s="207" t="s">
        <v>181</v>
      </c>
      <c r="D141" s="207" t="s">
        <v>163</v>
      </c>
      <c r="E141" s="208" t="s">
        <v>458</v>
      </c>
      <c r="F141" s="209" t="s">
        <v>459</v>
      </c>
      <c r="G141" s="210" t="s">
        <v>166</v>
      </c>
      <c r="H141" s="211">
        <v>14</v>
      </c>
      <c r="I141" s="212"/>
      <c r="J141" s="213">
        <f t="shared" si="0"/>
        <v>0</v>
      </c>
      <c r="K141" s="209" t="s">
        <v>167</v>
      </c>
      <c r="L141" s="38"/>
      <c r="M141" s="214" t="s">
        <v>1</v>
      </c>
      <c r="N141" s="215" t="s">
        <v>44</v>
      </c>
      <c r="O141" s="70"/>
      <c r="P141" s="216">
        <f t="shared" si="1"/>
        <v>0</v>
      </c>
      <c r="Q141" s="216">
        <v>0</v>
      </c>
      <c r="R141" s="216">
        <f t="shared" si="2"/>
        <v>0</v>
      </c>
      <c r="S141" s="216">
        <v>0</v>
      </c>
      <c r="T141" s="217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8" t="s">
        <v>168</v>
      </c>
      <c r="AT141" s="218" t="s">
        <v>163</v>
      </c>
      <c r="AU141" s="218" t="s">
        <v>88</v>
      </c>
      <c r="AY141" s="16" t="s">
        <v>161</v>
      </c>
      <c r="BE141" s="219">
        <f t="shared" si="4"/>
        <v>0</v>
      </c>
      <c r="BF141" s="219">
        <f t="shared" si="5"/>
        <v>0</v>
      </c>
      <c r="BG141" s="219">
        <f t="shared" si="6"/>
        <v>0</v>
      </c>
      <c r="BH141" s="219">
        <f t="shared" si="7"/>
        <v>0</v>
      </c>
      <c r="BI141" s="219">
        <f t="shared" si="8"/>
        <v>0</v>
      </c>
      <c r="BJ141" s="16" t="s">
        <v>86</v>
      </c>
      <c r="BK141" s="219">
        <f t="shared" si="9"/>
        <v>0</v>
      </c>
      <c r="BL141" s="16" t="s">
        <v>168</v>
      </c>
      <c r="BM141" s="218" t="s">
        <v>193</v>
      </c>
    </row>
    <row r="142" spans="1:65" s="2" customFormat="1" ht="21.75" customHeight="1">
      <c r="A142" s="33"/>
      <c r="B142" s="34"/>
      <c r="C142" s="207" t="s">
        <v>196</v>
      </c>
      <c r="D142" s="207" t="s">
        <v>163</v>
      </c>
      <c r="E142" s="208" t="s">
        <v>460</v>
      </c>
      <c r="F142" s="209" t="s">
        <v>461</v>
      </c>
      <c r="G142" s="210" t="s">
        <v>166</v>
      </c>
      <c r="H142" s="211">
        <v>14</v>
      </c>
      <c r="I142" s="212"/>
      <c r="J142" s="213">
        <f t="shared" si="0"/>
        <v>0</v>
      </c>
      <c r="K142" s="209" t="s">
        <v>167</v>
      </c>
      <c r="L142" s="38"/>
      <c r="M142" s="214" t="s">
        <v>1</v>
      </c>
      <c r="N142" s="215" t="s">
        <v>44</v>
      </c>
      <c r="O142" s="70"/>
      <c r="P142" s="216">
        <f t="shared" si="1"/>
        <v>0</v>
      </c>
      <c r="Q142" s="216">
        <v>0</v>
      </c>
      <c r="R142" s="216">
        <f t="shared" si="2"/>
        <v>0</v>
      </c>
      <c r="S142" s="216">
        <v>0</v>
      </c>
      <c r="T142" s="217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8" t="s">
        <v>168</v>
      </c>
      <c r="AT142" s="218" t="s">
        <v>163</v>
      </c>
      <c r="AU142" s="218" t="s">
        <v>88</v>
      </c>
      <c r="AY142" s="16" t="s">
        <v>161</v>
      </c>
      <c r="BE142" s="219">
        <f t="shared" si="4"/>
        <v>0</v>
      </c>
      <c r="BF142" s="219">
        <f t="shared" si="5"/>
        <v>0</v>
      </c>
      <c r="BG142" s="219">
        <f t="shared" si="6"/>
        <v>0</v>
      </c>
      <c r="BH142" s="219">
        <f t="shared" si="7"/>
        <v>0</v>
      </c>
      <c r="BI142" s="219">
        <f t="shared" si="8"/>
        <v>0</v>
      </c>
      <c r="BJ142" s="16" t="s">
        <v>86</v>
      </c>
      <c r="BK142" s="219">
        <f t="shared" si="9"/>
        <v>0</v>
      </c>
      <c r="BL142" s="16" t="s">
        <v>168</v>
      </c>
      <c r="BM142" s="218" t="s">
        <v>200</v>
      </c>
    </row>
    <row r="143" spans="1:65" s="2" customFormat="1" ht="21.75" customHeight="1">
      <c r="A143" s="33"/>
      <c r="B143" s="34"/>
      <c r="C143" s="207" t="s">
        <v>185</v>
      </c>
      <c r="D143" s="207" t="s">
        <v>163</v>
      </c>
      <c r="E143" s="208" t="s">
        <v>462</v>
      </c>
      <c r="F143" s="209" t="s">
        <v>463</v>
      </c>
      <c r="G143" s="210" t="s">
        <v>222</v>
      </c>
      <c r="H143" s="211">
        <v>24</v>
      </c>
      <c r="I143" s="212"/>
      <c r="J143" s="213">
        <f t="shared" si="0"/>
        <v>0</v>
      </c>
      <c r="K143" s="209" t="s">
        <v>167</v>
      </c>
      <c r="L143" s="38"/>
      <c r="M143" s="214" t="s">
        <v>1</v>
      </c>
      <c r="N143" s="215" t="s">
        <v>44</v>
      </c>
      <c r="O143" s="70"/>
      <c r="P143" s="216">
        <f t="shared" si="1"/>
        <v>0</v>
      </c>
      <c r="Q143" s="216">
        <v>0</v>
      </c>
      <c r="R143" s="216">
        <f t="shared" si="2"/>
        <v>0</v>
      </c>
      <c r="S143" s="216">
        <v>0</v>
      </c>
      <c r="T143" s="217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8" t="s">
        <v>168</v>
      </c>
      <c r="AT143" s="218" t="s">
        <v>163</v>
      </c>
      <c r="AU143" s="218" t="s">
        <v>88</v>
      </c>
      <c r="AY143" s="16" t="s">
        <v>161</v>
      </c>
      <c r="BE143" s="219">
        <f t="shared" si="4"/>
        <v>0</v>
      </c>
      <c r="BF143" s="219">
        <f t="shared" si="5"/>
        <v>0</v>
      </c>
      <c r="BG143" s="219">
        <f t="shared" si="6"/>
        <v>0</v>
      </c>
      <c r="BH143" s="219">
        <f t="shared" si="7"/>
        <v>0</v>
      </c>
      <c r="BI143" s="219">
        <f t="shared" si="8"/>
        <v>0</v>
      </c>
      <c r="BJ143" s="16" t="s">
        <v>86</v>
      </c>
      <c r="BK143" s="219">
        <f t="shared" si="9"/>
        <v>0</v>
      </c>
      <c r="BL143" s="16" t="s">
        <v>168</v>
      </c>
      <c r="BM143" s="218" t="s">
        <v>203</v>
      </c>
    </row>
    <row r="144" spans="1:65" s="2" customFormat="1" ht="21.75" customHeight="1">
      <c r="A144" s="33"/>
      <c r="B144" s="34"/>
      <c r="C144" s="207" t="s">
        <v>205</v>
      </c>
      <c r="D144" s="207" t="s">
        <v>163</v>
      </c>
      <c r="E144" s="208" t="s">
        <v>468</v>
      </c>
      <c r="F144" s="209" t="s">
        <v>469</v>
      </c>
      <c r="G144" s="210" t="s">
        <v>222</v>
      </c>
      <c r="H144" s="211">
        <v>24</v>
      </c>
      <c r="I144" s="212"/>
      <c r="J144" s="213">
        <f t="shared" si="0"/>
        <v>0</v>
      </c>
      <c r="K144" s="209" t="s">
        <v>167</v>
      </c>
      <c r="L144" s="38"/>
      <c r="M144" s="214" t="s">
        <v>1</v>
      </c>
      <c r="N144" s="215" t="s">
        <v>44</v>
      </c>
      <c r="O144" s="70"/>
      <c r="P144" s="216">
        <f t="shared" si="1"/>
        <v>0</v>
      </c>
      <c r="Q144" s="216">
        <v>0</v>
      </c>
      <c r="R144" s="216">
        <f t="shared" si="2"/>
        <v>0</v>
      </c>
      <c r="S144" s="216">
        <v>0</v>
      </c>
      <c r="T144" s="217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8" t="s">
        <v>168</v>
      </c>
      <c r="AT144" s="218" t="s">
        <v>163</v>
      </c>
      <c r="AU144" s="218" t="s">
        <v>88</v>
      </c>
      <c r="AY144" s="16" t="s">
        <v>161</v>
      </c>
      <c r="BE144" s="219">
        <f t="shared" si="4"/>
        <v>0</v>
      </c>
      <c r="BF144" s="219">
        <f t="shared" si="5"/>
        <v>0</v>
      </c>
      <c r="BG144" s="219">
        <f t="shared" si="6"/>
        <v>0</v>
      </c>
      <c r="BH144" s="219">
        <f t="shared" si="7"/>
        <v>0</v>
      </c>
      <c r="BI144" s="219">
        <f t="shared" si="8"/>
        <v>0</v>
      </c>
      <c r="BJ144" s="16" t="s">
        <v>86</v>
      </c>
      <c r="BK144" s="219">
        <f t="shared" si="9"/>
        <v>0</v>
      </c>
      <c r="BL144" s="16" t="s">
        <v>168</v>
      </c>
      <c r="BM144" s="218" t="s">
        <v>209</v>
      </c>
    </row>
    <row r="145" spans="1:65" s="2" customFormat="1" ht="21.75" customHeight="1">
      <c r="A145" s="33"/>
      <c r="B145" s="34"/>
      <c r="C145" s="207" t="s">
        <v>189</v>
      </c>
      <c r="D145" s="207" t="s">
        <v>163</v>
      </c>
      <c r="E145" s="208" t="s">
        <v>470</v>
      </c>
      <c r="F145" s="209" t="s">
        <v>471</v>
      </c>
      <c r="G145" s="210" t="s">
        <v>222</v>
      </c>
      <c r="H145" s="211">
        <v>24</v>
      </c>
      <c r="I145" s="212"/>
      <c r="J145" s="213">
        <f t="shared" si="0"/>
        <v>0</v>
      </c>
      <c r="K145" s="209" t="s">
        <v>167</v>
      </c>
      <c r="L145" s="38"/>
      <c r="M145" s="214" t="s">
        <v>1</v>
      </c>
      <c r="N145" s="215" t="s">
        <v>44</v>
      </c>
      <c r="O145" s="70"/>
      <c r="P145" s="216">
        <f t="shared" si="1"/>
        <v>0</v>
      </c>
      <c r="Q145" s="216">
        <v>0</v>
      </c>
      <c r="R145" s="216">
        <f t="shared" si="2"/>
        <v>0</v>
      </c>
      <c r="S145" s="216">
        <v>0</v>
      </c>
      <c r="T145" s="217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8" t="s">
        <v>168</v>
      </c>
      <c r="AT145" s="218" t="s">
        <v>163</v>
      </c>
      <c r="AU145" s="218" t="s">
        <v>88</v>
      </c>
      <c r="AY145" s="16" t="s">
        <v>161</v>
      </c>
      <c r="BE145" s="219">
        <f t="shared" si="4"/>
        <v>0</v>
      </c>
      <c r="BF145" s="219">
        <f t="shared" si="5"/>
        <v>0</v>
      </c>
      <c r="BG145" s="219">
        <f t="shared" si="6"/>
        <v>0</v>
      </c>
      <c r="BH145" s="219">
        <f t="shared" si="7"/>
        <v>0</v>
      </c>
      <c r="BI145" s="219">
        <f t="shared" si="8"/>
        <v>0</v>
      </c>
      <c r="BJ145" s="16" t="s">
        <v>86</v>
      </c>
      <c r="BK145" s="219">
        <f t="shared" si="9"/>
        <v>0</v>
      </c>
      <c r="BL145" s="16" t="s">
        <v>168</v>
      </c>
      <c r="BM145" s="218" t="s">
        <v>214</v>
      </c>
    </row>
    <row r="146" spans="1:65" s="2" customFormat="1" ht="21.75" customHeight="1">
      <c r="A146" s="33"/>
      <c r="B146" s="34"/>
      <c r="C146" s="246" t="s">
        <v>215</v>
      </c>
      <c r="D146" s="246" t="s">
        <v>211</v>
      </c>
      <c r="E146" s="247" t="s">
        <v>472</v>
      </c>
      <c r="F146" s="248" t="s">
        <v>473</v>
      </c>
      <c r="G146" s="249" t="s">
        <v>173</v>
      </c>
      <c r="H146" s="250">
        <v>3.7440000000000002</v>
      </c>
      <c r="I146" s="251"/>
      <c r="J146" s="252">
        <f t="shared" si="0"/>
        <v>0</v>
      </c>
      <c r="K146" s="248" t="s">
        <v>167</v>
      </c>
      <c r="L146" s="253"/>
      <c r="M146" s="254" t="s">
        <v>1</v>
      </c>
      <c r="N146" s="255" t="s">
        <v>44</v>
      </c>
      <c r="O146" s="70"/>
      <c r="P146" s="216">
        <f t="shared" si="1"/>
        <v>0</v>
      </c>
      <c r="Q146" s="216">
        <v>0</v>
      </c>
      <c r="R146" s="216">
        <f t="shared" si="2"/>
        <v>0</v>
      </c>
      <c r="S146" s="216">
        <v>0</v>
      </c>
      <c r="T146" s="217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8" t="s">
        <v>185</v>
      </c>
      <c r="AT146" s="218" t="s">
        <v>211</v>
      </c>
      <c r="AU146" s="218" t="s">
        <v>88</v>
      </c>
      <c r="AY146" s="16" t="s">
        <v>161</v>
      </c>
      <c r="BE146" s="219">
        <f t="shared" si="4"/>
        <v>0</v>
      </c>
      <c r="BF146" s="219">
        <f t="shared" si="5"/>
        <v>0</v>
      </c>
      <c r="BG146" s="219">
        <f t="shared" si="6"/>
        <v>0</v>
      </c>
      <c r="BH146" s="219">
        <f t="shared" si="7"/>
        <v>0</v>
      </c>
      <c r="BI146" s="219">
        <f t="shared" si="8"/>
        <v>0</v>
      </c>
      <c r="BJ146" s="16" t="s">
        <v>86</v>
      </c>
      <c r="BK146" s="219">
        <f t="shared" si="9"/>
        <v>0</v>
      </c>
      <c r="BL146" s="16" t="s">
        <v>168</v>
      </c>
      <c r="BM146" s="218" t="s">
        <v>218</v>
      </c>
    </row>
    <row r="147" spans="1:65" s="13" customFormat="1">
      <c r="B147" s="224"/>
      <c r="C147" s="225"/>
      <c r="D147" s="220" t="s">
        <v>176</v>
      </c>
      <c r="E147" s="226" t="s">
        <v>1</v>
      </c>
      <c r="F147" s="227" t="s">
        <v>689</v>
      </c>
      <c r="G147" s="225"/>
      <c r="H147" s="228">
        <v>3.7440000000000002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AT147" s="234" t="s">
        <v>176</v>
      </c>
      <c r="AU147" s="234" t="s">
        <v>88</v>
      </c>
      <c r="AV147" s="13" t="s">
        <v>88</v>
      </c>
      <c r="AW147" s="13" t="s">
        <v>36</v>
      </c>
      <c r="AX147" s="13" t="s">
        <v>79</v>
      </c>
      <c r="AY147" s="234" t="s">
        <v>161</v>
      </c>
    </row>
    <row r="148" spans="1:65" s="14" customFormat="1">
      <c r="B148" s="235"/>
      <c r="C148" s="236"/>
      <c r="D148" s="220" t="s">
        <v>176</v>
      </c>
      <c r="E148" s="237" t="s">
        <v>1</v>
      </c>
      <c r="F148" s="238" t="s">
        <v>178</v>
      </c>
      <c r="G148" s="236"/>
      <c r="H148" s="239">
        <v>3.7440000000000002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176</v>
      </c>
      <c r="AU148" s="245" t="s">
        <v>88</v>
      </c>
      <c r="AV148" s="14" t="s">
        <v>168</v>
      </c>
      <c r="AW148" s="14" t="s">
        <v>36</v>
      </c>
      <c r="AX148" s="14" t="s">
        <v>86</v>
      </c>
      <c r="AY148" s="245" t="s">
        <v>161</v>
      </c>
    </row>
    <row r="149" spans="1:65" s="2" customFormat="1" ht="16.5" customHeight="1">
      <c r="A149" s="33"/>
      <c r="B149" s="34"/>
      <c r="C149" s="246" t="s">
        <v>193</v>
      </c>
      <c r="D149" s="246" t="s">
        <v>211</v>
      </c>
      <c r="E149" s="247" t="s">
        <v>690</v>
      </c>
      <c r="F149" s="248" t="s">
        <v>691</v>
      </c>
      <c r="G149" s="249" t="s">
        <v>275</v>
      </c>
      <c r="H149" s="250">
        <v>8</v>
      </c>
      <c r="I149" s="251"/>
      <c r="J149" s="252">
        <f>ROUND(I149*H149,2)</f>
        <v>0</v>
      </c>
      <c r="K149" s="248" t="s">
        <v>167</v>
      </c>
      <c r="L149" s="253"/>
      <c r="M149" s="254" t="s">
        <v>1</v>
      </c>
      <c r="N149" s="255" t="s">
        <v>44</v>
      </c>
      <c r="O149" s="70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8" t="s">
        <v>185</v>
      </c>
      <c r="AT149" s="218" t="s">
        <v>211</v>
      </c>
      <c r="AU149" s="218" t="s">
        <v>88</v>
      </c>
      <c r="AY149" s="16" t="s">
        <v>161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6" t="s">
        <v>86</v>
      </c>
      <c r="BK149" s="219">
        <f>ROUND(I149*H149,2)</f>
        <v>0</v>
      </c>
      <c r="BL149" s="16" t="s">
        <v>168</v>
      </c>
      <c r="BM149" s="218" t="s">
        <v>223</v>
      </c>
    </row>
    <row r="150" spans="1:65" s="2" customFormat="1" ht="16.5" customHeight="1">
      <c r="A150" s="33"/>
      <c r="B150" s="34"/>
      <c r="C150" s="207" t="s">
        <v>224</v>
      </c>
      <c r="D150" s="207" t="s">
        <v>163</v>
      </c>
      <c r="E150" s="208" t="s">
        <v>692</v>
      </c>
      <c r="F150" s="209" t="s">
        <v>693</v>
      </c>
      <c r="G150" s="210" t="s">
        <v>222</v>
      </c>
      <c r="H150" s="211">
        <v>2</v>
      </c>
      <c r="I150" s="212"/>
      <c r="J150" s="213">
        <f>ROUND(I150*H150,2)</f>
        <v>0</v>
      </c>
      <c r="K150" s="209" t="s">
        <v>167</v>
      </c>
      <c r="L150" s="38"/>
      <c r="M150" s="214" t="s">
        <v>1</v>
      </c>
      <c r="N150" s="215" t="s">
        <v>44</v>
      </c>
      <c r="O150" s="70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8" t="s">
        <v>168</v>
      </c>
      <c r="AT150" s="218" t="s">
        <v>163</v>
      </c>
      <c r="AU150" s="218" t="s">
        <v>88</v>
      </c>
      <c r="AY150" s="16" t="s">
        <v>161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6" t="s">
        <v>86</v>
      </c>
      <c r="BK150" s="219">
        <f>ROUND(I150*H150,2)</f>
        <v>0</v>
      </c>
      <c r="BL150" s="16" t="s">
        <v>168</v>
      </c>
      <c r="BM150" s="218" t="s">
        <v>227</v>
      </c>
    </row>
    <row r="151" spans="1:65" s="2" customFormat="1" ht="16.5" customHeight="1">
      <c r="A151" s="33"/>
      <c r="B151" s="34"/>
      <c r="C151" s="207" t="s">
        <v>200</v>
      </c>
      <c r="D151" s="207" t="s">
        <v>163</v>
      </c>
      <c r="E151" s="208" t="s">
        <v>694</v>
      </c>
      <c r="F151" s="209" t="s">
        <v>695</v>
      </c>
      <c r="G151" s="210" t="s">
        <v>222</v>
      </c>
      <c r="H151" s="211">
        <v>2</v>
      </c>
      <c r="I151" s="212"/>
      <c r="J151" s="213">
        <f>ROUND(I151*H151,2)</f>
        <v>0</v>
      </c>
      <c r="K151" s="209" t="s">
        <v>167</v>
      </c>
      <c r="L151" s="38"/>
      <c r="M151" s="214" t="s">
        <v>1</v>
      </c>
      <c r="N151" s="215" t="s">
        <v>44</v>
      </c>
      <c r="O151" s="70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8" t="s">
        <v>168</v>
      </c>
      <c r="AT151" s="218" t="s">
        <v>163</v>
      </c>
      <c r="AU151" s="218" t="s">
        <v>88</v>
      </c>
      <c r="AY151" s="16" t="s">
        <v>161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6" t="s">
        <v>86</v>
      </c>
      <c r="BK151" s="219">
        <f>ROUND(I151*H151,2)</f>
        <v>0</v>
      </c>
      <c r="BL151" s="16" t="s">
        <v>168</v>
      </c>
      <c r="BM151" s="218" t="s">
        <v>231</v>
      </c>
    </row>
    <row r="152" spans="1:65" s="2" customFormat="1" ht="21.75" customHeight="1">
      <c r="A152" s="33"/>
      <c r="B152" s="34"/>
      <c r="C152" s="246" t="s">
        <v>8</v>
      </c>
      <c r="D152" s="246" t="s">
        <v>211</v>
      </c>
      <c r="E152" s="247" t="s">
        <v>472</v>
      </c>
      <c r="F152" s="248" t="s">
        <v>473</v>
      </c>
      <c r="G152" s="249" t="s">
        <v>173</v>
      </c>
      <c r="H152" s="250">
        <v>0.312</v>
      </c>
      <c r="I152" s="251"/>
      <c r="J152" s="252">
        <f>ROUND(I152*H152,2)</f>
        <v>0</v>
      </c>
      <c r="K152" s="248" t="s">
        <v>167</v>
      </c>
      <c r="L152" s="253"/>
      <c r="M152" s="254" t="s">
        <v>1</v>
      </c>
      <c r="N152" s="255" t="s">
        <v>44</v>
      </c>
      <c r="O152" s="70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8" t="s">
        <v>185</v>
      </c>
      <c r="AT152" s="218" t="s">
        <v>211</v>
      </c>
      <c r="AU152" s="218" t="s">
        <v>88</v>
      </c>
      <c r="AY152" s="16" t="s">
        <v>161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6" t="s">
        <v>86</v>
      </c>
      <c r="BK152" s="219">
        <f>ROUND(I152*H152,2)</f>
        <v>0</v>
      </c>
      <c r="BL152" s="16" t="s">
        <v>168</v>
      </c>
      <c r="BM152" s="218" t="s">
        <v>234</v>
      </c>
    </row>
    <row r="153" spans="1:65" s="13" customFormat="1">
      <c r="B153" s="224"/>
      <c r="C153" s="225"/>
      <c r="D153" s="220" t="s">
        <v>176</v>
      </c>
      <c r="E153" s="226" t="s">
        <v>1</v>
      </c>
      <c r="F153" s="227" t="s">
        <v>696</v>
      </c>
      <c r="G153" s="225"/>
      <c r="H153" s="228">
        <v>0.312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AT153" s="234" t="s">
        <v>176</v>
      </c>
      <c r="AU153" s="234" t="s">
        <v>88</v>
      </c>
      <c r="AV153" s="13" t="s">
        <v>88</v>
      </c>
      <c r="AW153" s="13" t="s">
        <v>36</v>
      </c>
      <c r="AX153" s="13" t="s">
        <v>79</v>
      </c>
      <c r="AY153" s="234" t="s">
        <v>161</v>
      </c>
    </row>
    <row r="154" spans="1:65" s="14" customFormat="1">
      <c r="B154" s="235"/>
      <c r="C154" s="236"/>
      <c r="D154" s="220" t="s">
        <v>176</v>
      </c>
      <c r="E154" s="237" t="s">
        <v>1</v>
      </c>
      <c r="F154" s="238" t="s">
        <v>178</v>
      </c>
      <c r="G154" s="236"/>
      <c r="H154" s="239">
        <v>0.312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AT154" s="245" t="s">
        <v>176</v>
      </c>
      <c r="AU154" s="245" t="s">
        <v>88</v>
      </c>
      <c r="AV154" s="14" t="s">
        <v>168</v>
      </c>
      <c r="AW154" s="14" t="s">
        <v>36</v>
      </c>
      <c r="AX154" s="14" t="s">
        <v>86</v>
      </c>
      <c r="AY154" s="245" t="s">
        <v>161</v>
      </c>
    </row>
    <row r="155" spans="1:65" s="2" customFormat="1" ht="16.5" customHeight="1">
      <c r="A155" s="33"/>
      <c r="B155" s="34"/>
      <c r="C155" s="207" t="s">
        <v>203</v>
      </c>
      <c r="D155" s="207" t="s">
        <v>163</v>
      </c>
      <c r="E155" s="208" t="s">
        <v>464</v>
      </c>
      <c r="F155" s="209" t="s">
        <v>465</v>
      </c>
      <c r="G155" s="210" t="s">
        <v>275</v>
      </c>
      <c r="H155" s="211">
        <v>52</v>
      </c>
      <c r="I155" s="212"/>
      <c r="J155" s="213">
        <f>ROUND(I155*H155,2)</f>
        <v>0</v>
      </c>
      <c r="K155" s="209" t="s">
        <v>167</v>
      </c>
      <c r="L155" s="38"/>
      <c r="M155" s="214" t="s">
        <v>1</v>
      </c>
      <c r="N155" s="215" t="s">
        <v>44</v>
      </c>
      <c r="O155" s="70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8" t="s">
        <v>168</v>
      </c>
      <c r="AT155" s="218" t="s">
        <v>163</v>
      </c>
      <c r="AU155" s="218" t="s">
        <v>88</v>
      </c>
      <c r="AY155" s="16" t="s">
        <v>161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6" t="s">
        <v>86</v>
      </c>
      <c r="BK155" s="219">
        <f>ROUND(I155*H155,2)</f>
        <v>0</v>
      </c>
      <c r="BL155" s="16" t="s">
        <v>168</v>
      </c>
      <c r="BM155" s="218" t="s">
        <v>237</v>
      </c>
    </row>
    <row r="156" spans="1:65" s="2" customFormat="1" ht="19.5">
      <c r="A156" s="33"/>
      <c r="B156" s="34"/>
      <c r="C156" s="35"/>
      <c r="D156" s="220" t="s">
        <v>174</v>
      </c>
      <c r="E156" s="35"/>
      <c r="F156" s="221" t="s">
        <v>466</v>
      </c>
      <c r="G156" s="35"/>
      <c r="H156" s="35"/>
      <c r="I156" s="121"/>
      <c r="J156" s="35"/>
      <c r="K156" s="35"/>
      <c r="L156" s="38"/>
      <c r="M156" s="222"/>
      <c r="N156" s="223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174</v>
      </c>
      <c r="AU156" s="16" t="s">
        <v>88</v>
      </c>
    </row>
    <row r="157" spans="1:65" s="13" customFormat="1">
      <c r="B157" s="224"/>
      <c r="C157" s="225"/>
      <c r="D157" s="220" t="s">
        <v>176</v>
      </c>
      <c r="E157" s="226" t="s">
        <v>1</v>
      </c>
      <c r="F157" s="227" t="s">
        <v>697</v>
      </c>
      <c r="G157" s="225"/>
      <c r="H157" s="228">
        <v>52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AT157" s="234" t="s">
        <v>176</v>
      </c>
      <c r="AU157" s="234" t="s">
        <v>88</v>
      </c>
      <c r="AV157" s="13" t="s">
        <v>88</v>
      </c>
      <c r="AW157" s="13" t="s">
        <v>36</v>
      </c>
      <c r="AX157" s="13" t="s">
        <v>79</v>
      </c>
      <c r="AY157" s="234" t="s">
        <v>161</v>
      </c>
    </row>
    <row r="158" spans="1:65" s="14" customFormat="1">
      <c r="B158" s="235"/>
      <c r="C158" s="236"/>
      <c r="D158" s="220" t="s">
        <v>176</v>
      </c>
      <c r="E158" s="237" t="s">
        <v>1</v>
      </c>
      <c r="F158" s="238" t="s">
        <v>178</v>
      </c>
      <c r="G158" s="236"/>
      <c r="H158" s="239">
        <v>52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AT158" s="245" t="s">
        <v>176</v>
      </c>
      <c r="AU158" s="245" t="s">
        <v>88</v>
      </c>
      <c r="AV158" s="14" t="s">
        <v>168</v>
      </c>
      <c r="AW158" s="14" t="s">
        <v>36</v>
      </c>
      <c r="AX158" s="14" t="s">
        <v>86</v>
      </c>
      <c r="AY158" s="245" t="s">
        <v>161</v>
      </c>
    </row>
    <row r="159" spans="1:65" s="2" customFormat="1" ht="21.75" customHeight="1">
      <c r="A159" s="33"/>
      <c r="B159" s="34"/>
      <c r="C159" s="207" t="s">
        <v>239</v>
      </c>
      <c r="D159" s="207" t="s">
        <v>163</v>
      </c>
      <c r="E159" s="208" t="s">
        <v>477</v>
      </c>
      <c r="F159" s="209" t="s">
        <v>478</v>
      </c>
      <c r="G159" s="210" t="s">
        <v>166</v>
      </c>
      <c r="H159" s="211">
        <v>10.5</v>
      </c>
      <c r="I159" s="212"/>
      <c r="J159" s="213">
        <f>ROUND(I159*H159,2)</f>
        <v>0</v>
      </c>
      <c r="K159" s="209" t="s">
        <v>167</v>
      </c>
      <c r="L159" s="38"/>
      <c r="M159" s="214" t="s">
        <v>1</v>
      </c>
      <c r="N159" s="215" t="s">
        <v>44</v>
      </c>
      <c r="O159" s="70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8" t="s">
        <v>168</v>
      </c>
      <c r="AT159" s="218" t="s">
        <v>163</v>
      </c>
      <c r="AU159" s="218" t="s">
        <v>88</v>
      </c>
      <c r="AY159" s="16" t="s">
        <v>161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6" t="s">
        <v>86</v>
      </c>
      <c r="BK159" s="219">
        <f>ROUND(I159*H159,2)</f>
        <v>0</v>
      </c>
      <c r="BL159" s="16" t="s">
        <v>168</v>
      </c>
      <c r="BM159" s="218" t="s">
        <v>242</v>
      </c>
    </row>
    <row r="160" spans="1:65" s="2" customFormat="1" ht="29.25">
      <c r="A160" s="33"/>
      <c r="B160" s="34"/>
      <c r="C160" s="35"/>
      <c r="D160" s="220" t="s">
        <v>174</v>
      </c>
      <c r="E160" s="35"/>
      <c r="F160" s="221" t="s">
        <v>479</v>
      </c>
      <c r="G160" s="35"/>
      <c r="H160" s="35"/>
      <c r="I160" s="121"/>
      <c r="J160" s="35"/>
      <c r="K160" s="35"/>
      <c r="L160" s="38"/>
      <c r="M160" s="222"/>
      <c r="N160" s="223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174</v>
      </c>
      <c r="AU160" s="16" t="s">
        <v>88</v>
      </c>
    </row>
    <row r="161" spans="1:65" s="2" customFormat="1" ht="21.75" customHeight="1">
      <c r="A161" s="33"/>
      <c r="B161" s="34"/>
      <c r="C161" s="207" t="s">
        <v>209</v>
      </c>
      <c r="D161" s="207" t="s">
        <v>163</v>
      </c>
      <c r="E161" s="208" t="s">
        <v>480</v>
      </c>
      <c r="F161" s="209" t="s">
        <v>481</v>
      </c>
      <c r="G161" s="210" t="s">
        <v>166</v>
      </c>
      <c r="H161" s="211">
        <v>10.5</v>
      </c>
      <c r="I161" s="212"/>
      <c r="J161" s="213">
        <f>ROUND(I161*H161,2)</f>
        <v>0</v>
      </c>
      <c r="K161" s="209" t="s">
        <v>167</v>
      </c>
      <c r="L161" s="38"/>
      <c r="M161" s="214" t="s">
        <v>1</v>
      </c>
      <c r="N161" s="215" t="s">
        <v>44</v>
      </c>
      <c r="O161" s="70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8" t="s">
        <v>168</v>
      </c>
      <c r="AT161" s="218" t="s">
        <v>163</v>
      </c>
      <c r="AU161" s="218" t="s">
        <v>88</v>
      </c>
      <c r="AY161" s="16" t="s">
        <v>161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6" t="s">
        <v>86</v>
      </c>
      <c r="BK161" s="219">
        <f>ROUND(I161*H161,2)</f>
        <v>0</v>
      </c>
      <c r="BL161" s="16" t="s">
        <v>168</v>
      </c>
      <c r="BM161" s="218" t="s">
        <v>245</v>
      </c>
    </row>
    <row r="162" spans="1:65" s="2" customFormat="1" ht="16.5" customHeight="1">
      <c r="A162" s="33"/>
      <c r="B162" s="34"/>
      <c r="C162" s="207" t="s">
        <v>247</v>
      </c>
      <c r="D162" s="207" t="s">
        <v>163</v>
      </c>
      <c r="E162" s="208" t="s">
        <v>475</v>
      </c>
      <c r="F162" s="209" t="s">
        <v>476</v>
      </c>
      <c r="G162" s="210" t="s">
        <v>166</v>
      </c>
      <c r="H162" s="211">
        <v>14</v>
      </c>
      <c r="I162" s="212"/>
      <c r="J162" s="213">
        <f>ROUND(I162*H162,2)</f>
        <v>0</v>
      </c>
      <c r="K162" s="209" t="s">
        <v>167</v>
      </c>
      <c r="L162" s="38"/>
      <c r="M162" s="214" t="s">
        <v>1</v>
      </c>
      <c r="N162" s="215" t="s">
        <v>44</v>
      </c>
      <c r="O162" s="70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8" t="s">
        <v>168</v>
      </c>
      <c r="AT162" s="218" t="s">
        <v>163</v>
      </c>
      <c r="AU162" s="218" t="s">
        <v>88</v>
      </c>
      <c r="AY162" s="16" t="s">
        <v>161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6" t="s">
        <v>86</v>
      </c>
      <c r="BK162" s="219">
        <f>ROUND(I162*H162,2)</f>
        <v>0</v>
      </c>
      <c r="BL162" s="16" t="s">
        <v>168</v>
      </c>
      <c r="BM162" s="218" t="s">
        <v>250</v>
      </c>
    </row>
    <row r="163" spans="1:65" s="2" customFormat="1" ht="21.75" customHeight="1">
      <c r="A163" s="33"/>
      <c r="B163" s="34"/>
      <c r="C163" s="207" t="s">
        <v>214</v>
      </c>
      <c r="D163" s="207" t="s">
        <v>163</v>
      </c>
      <c r="E163" s="208" t="s">
        <v>490</v>
      </c>
      <c r="F163" s="209" t="s">
        <v>491</v>
      </c>
      <c r="G163" s="210" t="s">
        <v>222</v>
      </c>
      <c r="H163" s="211">
        <v>6</v>
      </c>
      <c r="I163" s="212"/>
      <c r="J163" s="213">
        <f>ROUND(I163*H163,2)</f>
        <v>0</v>
      </c>
      <c r="K163" s="209" t="s">
        <v>167</v>
      </c>
      <c r="L163" s="38"/>
      <c r="M163" s="214" t="s">
        <v>1</v>
      </c>
      <c r="N163" s="215" t="s">
        <v>44</v>
      </c>
      <c r="O163" s="70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8" t="s">
        <v>168</v>
      </c>
      <c r="AT163" s="218" t="s">
        <v>163</v>
      </c>
      <c r="AU163" s="218" t="s">
        <v>88</v>
      </c>
      <c r="AY163" s="16" t="s">
        <v>161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6" t="s">
        <v>86</v>
      </c>
      <c r="BK163" s="219">
        <f>ROUND(I163*H163,2)</f>
        <v>0</v>
      </c>
      <c r="BL163" s="16" t="s">
        <v>168</v>
      </c>
      <c r="BM163" s="218" t="s">
        <v>254</v>
      </c>
    </row>
    <row r="164" spans="1:65" s="2" customFormat="1" ht="16.5" customHeight="1">
      <c r="A164" s="33"/>
      <c r="B164" s="34"/>
      <c r="C164" s="246" t="s">
        <v>7</v>
      </c>
      <c r="D164" s="246" t="s">
        <v>211</v>
      </c>
      <c r="E164" s="247" t="s">
        <v>698</v>
      </c>
      <c r="F164" s="248" t="s">
        <v>699</v>
      </c>
      <c r="G164" s="249" t="s">
        <v>184</v>
      </c>
      <c r="H164" s="250">
        <v>0.39500000000000002</v>
      </c>
      <c r="I164" s="251"/>
      <c r="J164" s="252">
        <f>ROUND(I164*H164,2)</f>
        <v>0</v>
      </c>
      <c r="K164" s="248" t="s">
        <v>167</v>
      </c>
      <c r="L164" s="253"/>
      <c r="M164" s="254" t="s">
        <v>1</v>
      </c>
      <c r="N164" s="255" t="s">
        <v>44</v>
      </c>
      <c r="O164" s="70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8" t="s">
        <v>185</v>
      </c>
      <c r="AT164" s="218" t="s">
        <v>211</v>
      </c>
      <c r="AU164" s="218" t="s">
        <v>88</v>
      </c>
      <c r="AY164" s="16" t="s">
        <v>161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6" t="s">
        <v>86</v>
      </c>
      <c r="BK164" s="219">
        <f>ROUND(I164*H164,2)</f>
        <v>0</v>
      </c>
      <c r="BL164" s="16" t="s">
        <v>168</v>
      </c>
      <c r="BM164" s="218" t="s">
        <v>258</v>
      </c>
    </row>
    <row r="165" spans="1:65" s="2" customFormat="1" ht="19.5">
      <c r="A165" s="33"/>
      <c r="B165" s="34"/>
      <c r="C165" s="35"/>
      <c r="D165" s="220" t="s">
        <v>174</v>
      </c>
      <c r="E165" s="35"/>
      <c r="F165" s="221" t="s">
        <v>700</v>
      </c>
      <c r="G165" s="35"/>
      <c r="H165" s="35"/>
      <c r="I165" s="121"/>
      <c r="J165" s="35"/>
      <c r="K165" s="35"/>
      <c r="L165" s="38"/>
      <c r="M165" s="222"/>
      <c r="N165" s="223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174</v>
      </c>
      <c r="AU165" s="16" t="s">
        <v>88</v>
      </c>
    </row>
    <row r="166" spans="1:65" s="13" customFormat="1">
      <c r="B166" s="224"/>
      <c r="C166" s="225"/>
      <c r="D166" s="220" t="s">
        <v>176</v>
      </c>
      <c r="E166" s="226" t="s">
        <v>1</v>
      </c>
      <c r="F166" s="227" t="s">
        <v>701</v>
      </c>
      <c r="G166" s="225"/>
      <c r="H166" s="228">
        <v>0.39500000000000002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AT166" s="234" t="s">
        <v>176</v>
      </c>
      <c r="AU166" s="234" t="s">
        <v>88</v>
      </c>
      <c r="AV166" s="13" t="s">
        <v>88</v>
      </c>
      <c r="AW166" s="13" t="s">
        <v>36</v>
      </c>
      <c r="AX166" s="13" t="s">
        <v>79</v>
      </c>
      <c r="AY166" s="234" t="s">
        <v>161</v>
      </c>
    </row>
    <row r="167" spans="1:65" s="14" customFormat="1">
      <c r="B167" s="235"/>
      <c r="C167" s="236"/>
      <c r="D167" s="220" t="s">
        <v>176</v>
      </c>
      <c r="E167" s="237" t="s">
        <v>1</v>
      </c>
      <c r="F167" s="238" t="s">
        <v>178</v>
      </c>
      <c r="G167" s="236"/>
      <c r="H167" s="239">
        <v>0.39500000000000002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AT167" s="245" t="s">
        <v>176</v>
      </c>
      <c r="AU167" s="245" t="s">
        <v>88</v>
      </c>
      <c r="AV167" s="14" t="s">
        <v>168</v>
      </c>
      <c r="AW167" s="14" t="s">
        <v>36</v>
      </c>
      <c r="AX167" s="14" t="s">
        <v>86</v>
      </c>
      <c r="AY167" s="245" t="s">
        <v>161</v>
      </c>
    </row>
    <row r="168" spans="1:65" s="2" customFormat="1" ht="21.75" customHeight="1">
      <c r="A168" s="33"/>
      <c r="B168" s="34"/>
      <c r="C168" s="207" t="s">
        <v>218</v>
      </c>
      <c r="D168" s="207" t="s">
        <v>163</v>
      </c>
      <c r="E168" s="208" t="s">
        <v>496</v>
      </c>
      <c r="F168" s="209" t="s">
        <v>497</v>
      </c>
      <c r="G168" s="210" t="s">
        <v>498</v>
      </c>
      <c r="H168" s="211">
        <v>6</v>
      </c>
      <c r="I168" s="212"/>
      <c r="J168" s="213">
        <f>ROUND(I168*H168,2)</f>
        <v>0</v>
      </c>
      <c r="K168" s="209" t="s">
        <v>484</v>
      </c>
      <c r="L168" s="38"/>
      <c r="M168" s="214" t="s">
        <v>1</v>
      </c>
      <c r="N168" s="215" t="s">
        <v>44</v>
      </c>
      <c r="O168" s="70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8" t="s">
        <v>168</v>
      </c>
      <c r="AT168" s="218" t="s">
        <v>163</v>
      </c>
      <c r="AU168" s="218" t="s">
        <v>88</v>
      </c>
      <c r="AY168" s="16" t="s">
        <v>161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6" t="s">
        <v>86</v>
      </c>
      <c r="BK168" s="219">
        <f>ROUND(I168*H168,2)</f>
        <v>0</v>
      </c>
      <c r="BL168" s="16" t="s">
        <v>168</v>
      </c>
      <c r="BM168" s="218" t="s">
        <v>261</v>
      </c>
    </row>
    <row r="169" spans="1:65" s="2" customFormat="1" ht="33" customHeight="1">
      <c r="A169" s="33"/>
      <c r="B169" s="34"/>
      <c r="C169" s="207" t="s">
        <v>262</v>
      </c>
      <c r="D169" s="207" t="s">
        <v>163</v>
      </c>
      <c r="E169" s="208" t="s">
        <v>499</v>
      </c>
      <c r="F169" s="209" t="s">
        <v>500</v>
      </c>
      <c r="G169" s="210" t="s">
        <v>166</v>
      </c>
      <c r="H169" s="211">
        <v>300</v>
      </c>
      <c r="I169" s="212"/>
      <c r="J169" s="213">
        <f>ROUND(I169*H169,2)</f>
        <v>0</v>
      </c>
      <c r="K169" s="209" t="s">
        <v>484</v>
      </c>
      <c r="L169" s="38"/>
      <c r="M169" s="214" t="s">
        <v>1</v>
      </c>
      <c r="N169" s="215" t="s">
        <v>44</v>
      </c>
      <c r="O169" s="70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8" t="s">
        <v>168</v>
      </c>
      <c r="AT169" s="218" t="s">
        <v>163</v>
      </c>
      <c r="AU169" s="218" t="s">
        <v>88</v>
      </c>
      <c r="AY169" s="16" t="s">
        <v>161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6" t="s">
        <v>86</v>
      </c>
      <c r="BK169" s="219">
        <f>ROUND(I169*H169,2)</f>
        <v>0</v>
      </c>
      <c r="BL169" s="16" t="s">
        <v>168</v>
      </c>
      <c r="BM169" s="218" t="s">
        <v>265</v>
      </c>
    </row>
    <row r="170" spans="1:65" s="2" customFormat="1" ht="33" customHeight="1">
      <c r="A170" s="33"/>
      <c r="B170" s="34"/>
      <c r="C170" s="207" t="s">
        <v>223</v>
      </c>
      <c r="D170" s="207" t="s">
        <v>163</v>
      </c>
      <c r="E170" s="208" t="s">
        <v>501</v>
      </c>
      <c r="F170" s="209" t="s">
        <v>502</v>
      </c>
      <c r="G170" s="210" t="s">
        <v>166</v>
      </c>
      <c r="H170" s="211">
        <v>300</v>
      </c>
      <c r="I170" s="212"/>
      <c r="J170" s="213">
        <f>ROUND(I170*H170,2)</f>
        <v>0</v>
      </c>
      <c r="K170" s="209" t="s">
        <v>484</v>
      </c>
      <c r="L170" s="38"/>
      <c r="M170" s="214" t="s">
        <v>1</v>
      </c>
      <c r="N170" s="215" t="s">
        <v>44</v>
      </c>
      <c r="O170" s="70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8" t="s">
        <v>168</v>
      </c>
      <c r="AT170" s="218" t="s">
        <v>163</v>
      </c>
      <c r="AU170" s="218" t="s">
        <v>88</v>
      </c>
      <c r="AY170" s="16" t="s">
        <v>161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6" t="s">
        <v>86</v>
      </c>
      <c r="BK170" s="219">
        <f>ROUND(I170*H170,2)</f>
        <v>0</v>
      </c>
      <c r="BL170" s="16" t="s">
        <v>168</v>
      </c>
      <c r="BM170" s="218" t="s">
        <v>268</v>
      </c>
    </row>
    <row r="171" spans="1:65" s="2" customFormat="1" ht="21.75" customHeight="1">
      <c r="A171" s="33"/>
      <c r="B171" s="34"/>
      <c r="C171" s="207" t="s">
        <v>269</v>
      </c>
      <c r="D171" s="207" t="s">
        <v>163</v>
      </c>
      <c r="E171" s="208" t="s">
        <v>503</v>
      </c>
      <c r="F171" s="209" t="s">
        <v>504</v>
      </c>
      <c r="G171" s="210" t="s">
        <v>222</v>
      </c>
      <c r="H171" s="211">
        <v>48</v>
      </c>
      <c r="I171" s="212"/>
      <c r="J171" s="213">
        <f>ROUND(I171*H171,2)</f>
        <v>0</v>
      </c>
      <c r="K171" s="209" t="s">
        <v>167</v>
      </c>
      <c r="L171" s="38"/>
      <c r="M171" s="214" t="s">
        <v>1</v>
      </c>
      <c r="N171" s="215" t="s">
        <v>44</v>
      </c>
      <c r="O171" s="70"/>
      <c r="P171" s="216">
        <f>O171*H171</f>
        <v>0</v>
      </c>
      <c r="Q171" s="216">
        <v>0</v>
      </c>
      <c r="R171" s="216">
        <f>Q171*H171</f>
        <v>0</v>
      </c>
      <c r="S171" s="216">
        <v>0</v>
      </c>
      <c r="T171" s="21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8" t="s">
        <v>168</v>
      </c>
      <c r="AT171" s="218" t="s">
        <v>163</v>
      </c>
      <c r="AU171" s="218" t="s">
        <v>88</v>
      </c>
      <c r="AY171" s="16" t="s">
        <v>161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6" t="s">
        <v>86</v>
      </c>
      <c r="BK171" s="219">
        <f>ROUND(I171*H171,2)</f>
        <v>0</v>
      </c>
      <c r="BL171" s="16" t="s">
        <v>168</v>
      </c>
      <c r="BM171" s="218" t="s">
        <v>272</v>
      </c>
    </row>
    <row r="172" spans="1:65" s="13" customFormat="1">
      <c r="B172" s="224"/>
      <c r="C172" s="225"/>
      <c r="D172" s="220" t="s">
        <v>176</v>
      </c>
      <c r="E172" s="226" t="s">
        <v>1</v>
      </c>
      <c r="F172" s="227" t="s">
        <v>268</v>
      </c>
      <c r="G172" s="225"/>
      <c r="H172" s="228">
        <v>48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AT172" s="234" t="s">
        <v>176</v>
      </c>
      <c r="AU172" s="234" t="s">
        <v>88</v>
      </c>
      <c r="AV172" s="13" t="s">
        <v>88</v>
      </c>
      <c r="AW172" s="13" t="s">
        <v>36</v>
      </c>
      <c r="AX172" s="13" t="s">
        <v>79</v>
      </c>
      <c r="AY172" s="234" t="s">
        <v>161</v>
      </c>
    </row>
    <row r="173" spans="1:65" s="14" customFormat="1">
      <c r="B173" s="235"/>
      <c r="C173" s="236"/>
      <c r="D173" s="220" t="s">
        <v>176</v>
      </c>
      <c r="E173" s="237" t="s">
        <v>1</v>
      </c>
      <c r="F173" s="238" t="s">
        <v>178</v>
      </c>
      <c r="G173" s="236"/>
      <c r="H173" s="239">
        <v>48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AT173" s="245" t="s">
        <v>176</v>
      </c>
      <c r="AU173" s="245" t="s">
        <v>88</v>
      </c>
      <c r="AV173" s="14" t="s">
        <v>168</v>
      </c>
      <c r="AW173" s="14" t="s">
        <v>36</v>
      </c>
      <c r="AX173" s="14" t="s">
        <v>86</v>
      </c>
      <c r="AY173" s="245" t="s">
        <v>161</v>
      </c>
    </row>
    <row r="174" spans="1:65" s="2" customFormat="1" ht="16.5" customHeight="1">
      <c r="A174" s="33"/>
      <c r="B174" s="34"/>
      <c r="C174" s="207" t="s">
        <v>227</v>
      </c>
      <c r="D174" s="207" t="s">
        <v>163</v>
      </c>
      <c r="E174" s="208" t="s">
        <v>492</v>
      </c>
      <c r="F174" s="209" t="s">
        <v>493</v>
      </c>
      <c r="G174" s="210" t="s">
        <v>173</v>
      </c>
      <c r="H174" s="211">
        <v>5</v>
      </c>
      <c r="I174" s="212"/>
      <c r="J174" s="213">
        <f>ROUND(I174*H174,2)</f>
        <v>0</v>
      </c>
      <c r="K174" s="209" t="s">
        <v>484</v>
      </c>
      <c r="L174" s="38"/>
      <c r="M174" s="214" t="s">
        <v>1</v>
      </c>
      <c r="N174" s="215" t="s">
        <v>44</v>
      </c>
      <c r="O174" s="70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8" t="s">
        <v>168</v>
      </c>
      <c r="AT174" s="218" t="s">
        <v>163</v>
      </c>
      <c r="AU174" s="218" t="s">
        <v>88</v>
      </c>
      <c r="AY174" s="16" t="s">
        <v>161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6" t="s">
        <v>86</v>
      </c>
      <c r="BK174" s="219">
        <f>ROUND(I174*H174,2)</f>
        <v>0</v>
      </c>
      <c r="BL174" s="16" t="s">
        <v>168</v>
      </c>
      <c r="BM174" s="218" t="s">
        <v>276</v>
      </c>
    </row>
    <row r="175" spans="1:65" s="2" customFormat="1" ht="16.5" customHeight="1">
      <c r="A175" s="33"/>
      <c r="B175" s="34"/>
      <c r="C175" s="246" t="s">
        <v>278</v>
      </c>
      <c r="D175" s="246" t="s">
        <v>211</v>
      </c>
      <c r="E175" s="247" t="s">
        <v>494</v>
      </c>
      <c r="F175" s="248" t="s">
        <v>495</v>
      </c>
      <c r="G175" s="249" t="s">
        <v>184</v>
      </c>
      <c r="H175" s="250">
        <v>10</v>
      </c>
      <c r="I175" s="251"/>
      <c r="J175" s="252">
        <f>ROUND(I175*H175,2)</f>
        <v>0</v>
      </c>
      <c r="K175" s="248" t="s">
        <v>167</v>
      </c>
      <c r="L175" s="253"/>
      <c r="M175" s="254" t="s">
        <v>1</v>
      </c>
      <c r="N175" s="255" t="s">
        <v>44</v>
      </c>
      <c r="O175" s="70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8" t="s">
        <v>185</v>
      </c>
      <c r="AT175" s="218" t="s">
        <v>211</v>
      </c>
      <c r="AU175" s="218" t="s">
        <v>88</v>
      </c>
      <c r="AY175" s="16" t="s">
        <v>161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6" t="s">
        <v>86</v>
      </c>
      <c r="BK175" s="219">
        <f>ROUND(I175*H175,2)</f>
        <v>0</v>
      </c>
      <c r="BL175" s="16" t="s">
        <v>168</v>
      </c>
      <c r="BM175" s="218" t="s">
        <v>281</v>
      </c>
    </row>
    <row r="176" spans="1:65" s="2" customFormat="1" ht="21.75" customHeight="1">
      <c r="A176" s="33"/>
      <c r="B176" s="34"/>
      <c r="C176" s="207" t="s">
        <v>231</v>
      </c>
      <c r="D176" s="207" t="s">
        <v>163</v>
      </c>
      <c r="E176" s="208" t="s">
        <v>506</v>
      </c>
      <c r="F176" s="209" t="s">
        <v>507</v>
      </c>
      <c r="G176" s="210" t="s">
        <v>508</v>
      </c>
      <c r="H176" s="211">
        <v>0.7</v>
      </c>
      <c r="I176" s="212"/>
      <c r="J176" s="213">
        <f>ROUND(I176*H176,2)</f>
        <v>0</v>
      </c>
      <c r="K176" s="209" t="s">
        <v>484</v>
      </c>
      <c r="L176" s="38"/>
      <c r="M176" s="214" t="s">
        <v>1</v>
      </c>
      <c r="N176" s="215" t="s">
        <v>44</v>
      </c>
      <c r="O176" s="70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8" t="s">
        <v>168</v>
      </c>
      <c r="AT176" s="218" t="s">
        <v>163</v>
      </c>
      <c r="AU176" s="218" t="s">
        <v>88</v>
      </c>
      <c r="AY176" s="16" t="s">
        <v>161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6" t="s">
        <v>86</v>
      </c>
      <c r="BK176" s="219">
        <f>ROUND(I176*H176,2)</f>
        <v>0</v>
      </c>
      <c r="BL176" s="16" t="s">
        <v>168</v>
      </c>
      <c r="BM176" s="218" t="s">
        <v>284</v>
      </c>
    </row>
    <row r="177" spans="1:65" s="12" customFormat="1" ht="22.9" customHeight="1">
      <c r="B177" s="191"/>
      <c r="C177" s="192"/>
      <c r="D177" s="193" t="s">
        <v>78</v>
      </c>
      <c r="E177" s="205" t="s">
        <v>205</v>
      </c>
      <c r="F177" s="205" t="s">
        <v>293</v>
      </c>
      <c r="G177" s="192"/>
      <c r="H177" s="192"/>
      <c r="I177" s="195"/>
      <c r="J177" s="206">
        <f>BK177</f>
        <v>0</v>
      </c>
      <c r="K177" s="192"/>
      <c r="L177" s="197"/>
      <c r="M177" s="198"/>
      <c r="N177" s="199"/>
      <c r="O177" s="199"/>
      <c r="P177" s="200">
        <v>0</v>
      </c>
      <c r="Q177" s="199"/>
      <c r="R177" s="200">
        <v>0</v>
      </c>
      <c r="S177" s="199"/>
      <c r="T177" s="201">
        <v>0</v>
      </c>
      <c r="AR177" s="202" t="s">
        <v>86</v>
      </c>
      <c r="AT177" s="203" t="s">
        <v>78</v>
      </c>
      <c r="AU177" s="203" t="s">
        <v>86</v>
      </c>
      <c r="AY177" s="202" t="s">
        <v>161</v>
      </c>
      <c r="BK177" s="204">
        <v>0</v>
      </c>
    </row>
    <row r="178" spans="1:65" s="12" customFormat="1" ht="22.9" customHeight="1">
      <c r="B178" s="191"/>
      <c r="C178" s="192"/>
      <c r="D178" s="193" t="s">
        <v>78</v>
      </c>
      <c r="E178" s="205" t="s">
        <v>509</v>
      </c>
      <c r="F178" s="205" t="s">
        <v>510</v>
      </c>
      <c r="G178" s="192"/>
      <c r="H178" s="192"/>
      <c r="I178" s="195"/>
      <c r="J178" s="206">
        <f>BK178</f>
        <v>0</v>
      </c>
      <c r="K178" s="192"/>
      <c r="L178" s="197"/>
      <c r="M178" s="198"/>
      <c r="N178" s="199"/>
      <c r="O178" s="199"/>
      <c r="P178" s="200">
        <f>SUM(P179:P183)</f>
        <v>0</v>
      </c>
      <c r="Q178" s="199"/>
      <c r="R178" s="200">
        <f>SUM(R179:R183)</f>
        <v>0</v>
      </c>
      <c r="S178" s="199"/>
      <c r="T178" s="201">
        <f>SUM(T179:T183)</f>
        <v>0</v>
      </c>
      <c r="AR178" s="202" t="s">
        <v>86</v>
      </c>
      <c r="AT178" s="203" t="s">
        <v>78</v>
      </c>
      <c r="AU178" s="203" t="s">
        <v>86</v>
      </c>
      <c r="AY178" s="202" t="s">
        <v>161</v>
      </c>
      <c r="BK178" s="204">
        <f>SUM(BK179:BK183)</f>
        <v>0</v>
      </c>
    </row>
    <row r="179" spans="1:65" s="2" customFormat="1" ht="21.75" customHeight="1">
      <c r="A179" s="33"/>
      <c r="B179" s="34"/>
      <c r="C179" s="207" t="s">
        <v>286</v>
      </c>
      <c r="D179" s="207" t="s">
        <v>163</v>
      </c>
      <c r="E179" s="208" t="s">
        <v>512</v>
      </c>
      <c r="F179" s="209" t="s">
        <v>513</v>
      </c>
      <c r="G179" s="210" t="s">
        <v>184</v>
      </c>
      <c r="H179" s="211">
        <v>3.12</v>
      </c>
      <c r="I179" s="212"/>
      <c r="J179" s="213">
        <f>ROUND(I179*H179,2)</f>
        <v>0</v>
      </c>
      <c r="K179" s="209" t="s">
        <v>167</v>
      </c>
      <c r="L179" s="38"/>
      <c r="M179" s="214" t="s">
        <v>1</v>
      </c>
      <c r="N179" s="215" t="s">
        <v>44</v>
      </c>
      <c r="O179" s="70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8" t="s">
        <v>168</v>
      </c>
      <c r="AT179" s="218" t="s">
        <v>163</v>
      </c>
      <c r="AU179" s="218" t="s">
        <v>88</v>
      </c>
      <c r="AY179" s="16" t="s">
        <v>161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6" t="s">
        <v>86</v>
      </c>
      <c r="BK179" s="219">
        <f>ROUND(I179*H179,2)</f>
        <v>0</v>
      </c>
      <c r="BL179" s="16" t="s">
        <v>168</v>
      </c>
      <c r="BM179" s="218" t="s">
        <v>289</v>
      </c>
    </row>
    <row r="180" spans="1:65" s="13" customFormat="1">
      <c r="B180" s="224"/>
      <c r="C180" s="225"/>
      <c r="D180" s="220" t="s">
        <v>176</v>
      </c>
      <c r="E180" s="226" t="s">
        <v>1</v>
      </c>
      <c r="F180" s="227" t="s">
        <v>702</v>
      </c>
      <c r="G180" s="225"/>
      <c r="H180" s="228">
        <v>3.12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AT180" s="234" t="s">
        <v>176</v>
      </c>
      <c r="AU180" s="234" t="s">
        <v>88</v>
      </c>
      <c r="AV180" s="13" t="s">
        <v>88</v>
      </c>
      <c r="AW180" s="13" t="s">
        <v>36</v>
      </c>
      <c r="AX180" s="13" t="s">
        <v>79</v>
      </c>
      <c r="AY180" s="234" t="s">
        <v>161</v>
      </c>
    </row>
    <row r="181" spans="1:65" s="14" customFormat="1">
      <c r="B181" s="235"/>
      <c r="C181" s="236"/>
      <c r="D181" s="220" t="s">
        <v>176</v>
      </c>
      <c r="E181" s="237" t="s">
        <v>1</v>
      </c>
      <c r="F181" s="238" t="s">
        <v>178</v>
      </c>
      <c r="G181" s="236"/>
      <c r="H181" s="239">
        <v>3.12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AT181" s="245" t="s">
        <v>176</v>
      </c>
      <c r="AU181" s="245" t="s">
        <v>88</v>
      </c>
      <c r="AV181" s="14" t="s">
        <v>168</v>
      </c>
      <c r="AW181" s="14" t="s">
        <v>36</v>
      </c>
      <c r="AX181" s="14" t="s">
        <v>86</v>
      </c>
      <c r="AY181" s="245" t="s">
        <v>161</v>
      </c>
    </row>
    <row r="182" spans="1:65" s="2" customFormat="1" ht="21.75" customHeight="1">
      <c r="A182" s="33"/>
      <c r="B182" s="34"/>
      <c r="C182" s="207" t="s">
        <v>234</v>
      </c>
      <c r="D182" s="207" t="s">
        <v>163</v>
      </c>
      <c r="E182" s="208" t="s">
        <v>376</v>
      </c>
      <c r="F182" s="209" t="s">
        <v>377</v>
      </c>
      <c r="G182" s="210" t="s">
        <v>184</v>
      </c>
      <c r="H182" s="211">
        <v>1.3859999999999999</v>
      </c>
      <c r="I182" s="212"/>
      <c r="J182" s="213">
        <f>ROUND(I182*H182,2)</f>
        <v>0</v>
      </c>
      <c r="K182" s="209" t="s">
        <v>167</v>
      </c>
      <c r="L182" s="38"/>
      <c r="M182" s="214" t="s">
        <v>1</v>
      </c>
      <c r="N182" s="215" t="s">
        <v>44</v>
      </c>
      <c r="O182" s="70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8" t="s">
        <v>168</v>
      </c>
      <c r="AT182" s="218" t="s">
        <v>163</v>
      </c>
      <c r="AU182" s="218" t="s">
        <v>88</v>
      </c>
      <c r="AY182" s="16" t="s">
        <v>161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6" t="s">
        <v>86</v>
      </c>
      <c r="BK182" s="219">
        <f>ROUND(I182*H182,2)</f>
        <v>0</v>
      </c>
      <c r="BL182" s="16" t="s">
        <v>168</v>
      </c>
      <c r="BM182" s="218" t="s">
        <v>296</v>
      </c>
    </row>
    <row r="183" spans="1:65" s="2" customFormat="1" ht="19.5">
      <c r="A183" s="33"/>
      <c r="B183" s="34"/>
      <c r="C183" s="35"/>
      <c r="D183" s="220" t="s">
        <v>174</v>
      </c>
      <c r="E183" s="35"/>
      <c r="F183" s="221" t="s">
        <v>511</v>
      </c>
      <c r="G183" s="35"/>
      <c r="H183" s="35"/>
      <c r="I183" s="121"/>
      <c r="J183" s="35"/>
      <c r="K183" s="35"/>
      <c r="L183" s="38"/>
      <c r="M183" s="222"/>
      <c r="N183" s="223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174</v>
      </c>
      <c r="AU183" s="16" t="s">
        <v>88</v>
      </c>
    </row>
    <row r="184" spans="1:65" s="12" customFormat="1" ht="22.9" customHeight="1">
      <c r="B184" s="191"/>
      <c r="C184" s="192"/>
      <c r="D184" s="193" t="s">
        <v>78</v>
      </c>
      <c r="E184" s="205" t="s">
        <v>356</v>
      </c>
      <c r="F184" s="205" t="s">
        <v>515</v>
      </c>
      <c r="G184" s="192"/>
      <c r="H184" s="192"/>
      <c r="I184" s="195"/>
      <c r="J184" s="206">
        <f>BK184</f>
        <v>0</v>
      </c>
      <c r="K184" s="192"/>
      <c r="L184" s="197"/>
      <c r="M184" s="198"/>
      <c r="N184" s="199"/>
      <c r="O184" s="199"/>
      <c r="P184" s="200">
        <f>SUM(P185:P191)</f>
        <v>0</v>
      </c>
      <c r="Q184" s="199"/>
      <c r="R184" s="200">
        <f>SUM(R185:R191)</f>
        <v>0</v>
      </c>
      <c r="S184" s="199"/>
      <c r="T184" s="201">
        <f>SUM(T185:T191)</f>
        <v>0</v>
      </c>
      <c r="AR184" s="202" t="s">
        <v>86</v>
      </c>
      <c r="AT184" s="203" t="s">
        <v>78</v>
      </c>
      <c r="AU184" s="203" t="s">
        <v>86</v>
      </c>
      <c r="AY184" s="202" t="s">
        <v>161</v>
      </c>
      <c r="BK184" s="204">
        <f>SUM(BK185:BK191)</f>
        <v>0</v>
      </c>
    </row>
    <row r="185" spans="1:65" s="2" customFormat="1" ht="21.75" customHeight="1">
      <c r="A185" s="33"/>
      <c r="B185" s="34"/>
      <c r="C185" s="207" t="s">
        <v>297</v>
      </c>
      <c r="D185" s="207" t="s">
        <v>163</v>
      </c>
      <c r="E185" s="208" t="s">
        <v>379</v>
      </c>
      <c r="F185" s="209" t="s">
        <v>380</v>
      </c>
      <c r="G185" s="210" t="s">
        <v>184</v>
      </c>
      <c r="H185" s="211">
        <v>3.0760000000000001</v>
      </c>
      <c r="I185" s="212"/>
      <c r="J185" s="213">
        <f>ROUND(I185*H185,2)</f>
        <v>0</v>
      </c>
      <c r="K185" s="209" t="s">
        <v>167</v>
      </c>
      <c r="L185" s="38"/>
      <c r="M185" s="214" t="s">
        <v>1</v>
      </c>
      <c r="N185" s="215" t="s">
        <v>44</v>
      </c>
      <c r="O185" s="70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8" t="s">
        <v>168</v>
      </c>
      <c r="AT185" s="218" t="s">
        <v>163</v>
      </c>
      <c r="AU185" s="218" t="s">
        <v>88</v>
      </c>
      <c r="AY185" s="16" t="s">
        <v>161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6" t="s">
        <v>86</v>
      </c>
      <c r="BK185" s="219">
        <f>ROUND(I185*H185,2)</f>
        <v>0</v>
      </c>
      <c r="BL185" s="16" t="s">
        <v>168</v>
      </c>
      <c r="BM185" s="218" t="s">
        <v>300</v>
      </c>
    </row>
    <row r="186" spans="1:65" s="2" customFormat="1" ht="21.75" customHeight="1">
      <c r="A186" s="33"/>
      <c r="B186" s="34"/>
      <c r="C186" s="207" t="s">
        <v>237</v>
      </c>
      <c r="D186" s="207" t="s">
        <v>163</v>
      </c>
      <c r="E186" s="208" t="s">
        <v>383</v>
      </c>
      <c r="F186" s="209" t="s">
        <v>384</v>
      </c>
      <c r="G186" s="210" t="s">
        <v>184</v>
      </c>
      <c r="H186" s="211">
        <v>119.964</v>
      </c>
      <c r="I186" s="212"/>
      <c r="J186" s="213">
        <f>ROUND(I186*H186,2)</f>
        <v>0</v>
      </c>
      <c r="K186" s="209" t="s">
        <v>167</v>
      </c>
      <c r="L186" s="38"/>
      <c r="M186" s="214" t="s">
        <v>1</v>
      </c>
      <c r="N186" s="215" t="s">
        <v>44</v>
      </c>
      <c r="O186" s="70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8" t="s">
        <v>168</v>
      </c>
      <c r="AT186" s="218" t="s">
        <v>163</v>
      </c>
      <c r="AU186" s="218" t="s">
        <v>88</v>
      </c>
      <c r="AY186" s="16" t="s">
        <v>161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6" t="s">
        <v>86</v>
      </c>
      <c r="BK186" s="219">
        <f>ROUND(I186*H186,2)</f>
        <v>0</v>
      </c>
      <c r="BL186" s="16" t="s">
        <v>168</v>
      </c>
      <c r="BM186" s="218" t="s">
        <v>303</v>
      </c>
    </row>
    <row r="187" spans="1:65" s="13" customFormat="1">
      <c r="B187" s="224"/>
      <c r="C187" s="225"/>
      <c r="D187" s="220" t="s">
        <v>176</v>
      </c>
      <c r="E187" s="226" t="s">
        <v>1</v>
      </c>
      <c r="F187" s="227" t="s">
        <v>703</v>
      </c>
      <c r="G187" s="225"/>
      <c r="H187" s="228">
        <v>119.964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AT187" s="234" t="s">
        <v>176</v>
      </c>
      <c r="AU187" s="234" t="s">
        <v>88</v>
      </c>
      <c r="AV187" s="13" t="s">
        <v>88</v>
      </c>
      <c r="AW187" s="13" t="s">
        <v>36</v>
      </c>
      <c r="AX187" s="13" t="s">
        <v>79</v>
      </c>
      <c r="AY187" s="234" t="s">
        <v>161</v>
      </c>
    </row>
    <row r="188" spans="1:65" s="14" customFormat="1">
      <c r="B188" s="235"/>
      <c r="C188" s="236"/>
      <c r="D188" s="220" t="s">
        <v>176</v>
      </c>
      <c r="E188" s="237" t="s">
        <v>1</v>
      </c>
      <c r="F188" s="238" t="s">
        <v>178</v>
      </c>
      <c r="G188" s="236"/>
      <c r="H188" s="239">
        <v>119.964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AT188" s="245" t="s">
        <v>176</v>
      </c>
      <c r="AU188" s="245" t="s">
        <v>88</v>
      </c>
      <c r="AV188" s="14" t="s">
        <v>168</v>
      </c>
      <c r="AW188" s="14" t="s">
        <v>36</v>
      </c>
      <c r="AX188" s="14" t="s">
        <v>86</v>
      </c>
      <c r="AY188" s="245" t="s">
        <v>161</v>
      </c>
    </row>
    <row r="189" spans="1:65" s="2" customFormat="1" ht="16.5" customHeight="1">
      <c r="A189" s="33"/>
      <c r="B189" s="34"/>
      <c r="C189" s="207" t="s">
        <v>305</v>
      </c>
      <c r="D189" s="207" t="s">
        <v>163</v>
      </c>
      <c r="E189" s="208" t="s">
        <v>517</v>
      </c>
      <c r="F189" s="209" t="s">
        <v>518</v>
      </c>
      <c r="G189" s="210" t="s">
        <v>222</v>
      </c>
      <c r="H189" s="211">
        <v>26</v>
      </c>
      <c r="I189" s="212"/>
      <c r="J189" s="213">
        <f>ROUND(I189*H189,2)</f>
        <v>0</v>
      </c>
      <c r="K189" s="209" t="s">
        <v>167</v>
      </c>
      <c r="L189" s="38"/>
      <c r="M189" s="214" t="s">
        <v>1</v>
      </c>
      <c r="N189" s="215" t="s">
        <v>44</v>
      </c>
      <c r="O189" s="70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8" t="s">
        <v>168</v>
      </c>
      <c r="AT189" s="218" t="s">
        <v>163</v>
      </c>
      <c r="AU189" s="218" t="s">
        <v>88</v>
      </c>
      <c r="AY189" s="16" t="s">
        <v>161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6" t="s">
        <v>86</v>
      </c>
      <c r="BK189" s="219">
        <f>ROUND(I189*H189,2)</f>
        <v>0</v>
      </c>
      <c r="BL189" s="16" t="s">
        <v>168</v>
      </c>
      <c r="BM189" s="218" t="s">
        <v>308</v>
      </c>
    </row>
    <row r="190" spans="1:65" s="13" customFormat="1">
      <c r="B190" s="224"/>
      <c r="C190" s="225"/>
      <c r="D190" s="220" t="s">
        <v>176</v>
      </c>
      <c r="E190" s="226" t="s">
        <v>1</v>
      </c>
      <c r="F190" s="227" t="s">
        <v>704</v>
      </c>
      <c r="G190" s="225"/>
      <c r="H190" s="228">
        <v>26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AT190" s="234" t="s">
        <v>176</v>
      </c>
      <c r="AU190" s="234" t="s">
        <v>88</v>
      </c>
      <c r="AV190" s="13" t="s">
        <v>88</v>
      </c>
      <c r="AW190" s="13" t="s">
        <v>36</v>
      </c>
      <c r="AX190" s="13" t="s">
        <v>79</v>
      </c>
      <c r="AY190" s="234" t="s">
        <v>161</v>
      </c>
    </row>
    <row r="191" spans="1:65" s="14" customFormat="1">
      <c r="B191" s="235"/>
      <c r="C191" s="236"/>
      <c r="D191" s="220" t="s">
        <v>176</v>
      </c>
      <c r="E191" s="237" t="s">
        <v>1</v>
      </c>
      <c r="F191" s="238" t="s">
        <v>178</v>
      </c>
      <c r="G191" s="236"/>
      <c r="H191" s="239">
        <v>26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AT191" s="245" t="s">
        <v>176</v>
      </c>
      <c r="AU191" s="245" t="s">
        <v>88</v>
      </c>
      <c r="AV191" s="14" t="s">
        <v>168</v>
      </c>
      <c r="AW191" s="14" t="s">
        <v>36</v>
      </c>
      <c r="AX191" s="14" t="s">
        <v>86</v>
      </c>
      <c r="AY191" s="245" t="s">
        <v>161</v>
      </c>
    </row>
    <row r="192" spans="1:65" s="12" customFormat="1" ht="22.9" customHeight="1">
      <c r="B192" s="191"/>
      <c r="C192" s="192"/>
      <c r="D192" s="193" t="s">
        <v>78</v>
      </c>
      <c r="E192" s="205" t="s">
        <v>409</v>
      </c>
      <c r="F192" s="205" t="s">
        <v>520</v>
      </c>
      <c r="G192" s="192"/>
      <c r="H192" s="192"/>
      <c r="I192" s="195"/>
      <c r="J192" s="206">
        <f>BK192</f>
        <v>0</v>
      </c>
      <c r="K192" s="192"/>
      <c r="L192" s="197"/>
      <c r="M192" s="198"/>
      <c r="N192" s="199"/>
      <c r="O192" s="199"/>
      <c r="P192" s="200">
        <f>P193</f>
        <v>0</v>
      </c>
      <c r="Q192" s="199"/>
      <c r="R192" s="200">
        <f>R193</f>
        <v>0</v>
      </c>
      <c r="S192" s="199"/>
      <c r="T192" s="201">
        <f>T193</f>
        <v>0</v>
      </c>
      <c r="AR192" s="202" t="s">
        <v>86</v>
      </c>
      <c r="AT192" s="203" t="s">
        <v>78</v>
      </c>
      <c r="AU192" s="203" t="s">
        <v>86</v>
      </c>
      <c r="AY192" s="202" t="s">
        <v>161</v>
      </c>
      <c r="BK192" s="204">
        <f>BK193</f>
        <v>0</v>
      </c>
    </row>
    <row r="193" spans="1:65" s="2" customFormat="1" ht="21.75" customHeight="1">
      <c r="A193" s="33"/>
      <c r="B193" s="34"/>
      <c r="C193" s="207" t="s">
        <v>242</v>
      </c>
      <c r="D193" s="207" t="s">
        <v>163</v>
      </c>
      <c r="E193" s="208" t="s">
        <v>521</v>
      </c>
      <c r="F193" s="209" t="s">
        <v>522</v>
      </c>
      <c r="G193" s="210" t="s">
        <v>184</v>
      </c>
      <c r="H193" s="211">
        <v>158.62299999999999</v>
      </c>
      <c r="I193" s="212"/>
      <c r="J193" s="213">
        <f>ROUND(I193*H193,2)</f>
        <v>0</v>
      </c>
      <c r="K193" s="209" t="s">
        <v>167</v>
      </c>
      <c r="L193" s="38"/>
      <c r="M193" s="214" t="s">
        <v>1</v>
      </c>
      <c r="N193" s="215" t="s">
        <v>44</v>
      </c>
      <c r="O193" s="70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18" t="s">
        <v>168</v>
      </c>
      <c r="AT193" s="218" t="s">
        <v>163</v>
      </c>
      <c r="AU193" s="218" t="s">
        <v>88</v>
      </c>
      <c r="AY193" s="16" t="s">
        <v>161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6" t="s">
        <v>86</v>
      </c>
      <c r="BK193" s="219">
        <f>ROUND(I193*H193,2)</f>
        <v>0</v>
      </c>
      <c r="BL193" s="16" t="s">
        <v>168</v>
      </c>
      <c r="BM193" s="218" t="s">
        <v>311</v>
      </c>
    </row>
    <row r="194" spans="1:65" s="12" customFormat="1" ht="25.9" customHeight="1">
      <c r="B194" s="191"/>
      <c r="C194" s="192"/>
      <c r="D194" s="193" t="s">
        <v>78</v>
      </c>
      <c r="E194" s="194" t="s">
        <v>523</v>
      </c>
      <c r="F194" s="194" t="s">
        <v>524</v>
      </c>
      <c r="G194" s="192"/>
      <c r="H194" s="192"/>
      <c r="I194" s="195"/>
      <c r="J194" s="196">
        <f>BK194</f>
        <v>0</v>
      </c>
      <c r="K194" s="192"/>
      <c r="L194" s="197"/>
      <c r="M194" s="198"/>
      <c r="N194" s="199"/>
      <c r="O194" s="199"/>
      <c r="P194" s="200">
        <f>SUM(P195:P198)</f>
        <v>0</v>
      </c>
      <c r="Q194" s="199"/>
      <c r="R194" s="200">
        <f>SUM(R195:R198)</f>
        <v>0</v>
      </c>
      <c r="S194" s="199"/>
      <c r="T194" s="201">
        <f>SUM(T195:T198)</f>
        <v>0</v>
      </c>
      <c r="AR194" s="202" t="s">
        <v>168</v>
      </c>
      <c r="AT194" s="203" t="s">
        <v>78</v>
      </c>
      <c r="AU194" s="203" t="s">
        <v>79</v>
      </c>
      <c r="AY194" s="202" t="s">
        <v>161</v>
      </c>
      <c r="BK194" s="204">
        <f>SUM(BK195:BK198)</f>
        <v>0</v>
      </c>
    </row>
    <row r="195" spans="1:65" s="2" customFormat="1" ht="21.75" customHeight="1">
      <c r="A195" s="33"/>
      <c r="B195" s="34"/>
      <c r="C195" s="207" t="s">
        <v>312</v>
      </c>
      <c r="D195" s="207" t="s">
        <v>163</v>
      </c>
      <c r="E195" s="208" t="s">
        <v>525</v>
      </c>
      <c r="F195" s="209" t="s">
        <v>526</v>
      </c>
      <c r="G195" s="210" t="s">
        <v>222</v>
      </c>
      <c r="H195" s="211">
        <v>2</v>
      </c>
      <c r="I195" s="212"/>
      <c r="J195" s="213">
        <f>ROUND(I195*H195,2)</f>
        <v>0</v>
      </c>
      <c r="K195" s="209" t="s">
        <v>484</v>
      </c>
      <c r="L195" s="38"/>
      <c r="M195" s="214" t="s">
        <v>1</v>
      </c>
      <c r="N195" s="215" t="s">
        <v>44</v>
      </c>
      <c r="O195" s="70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8" t="s">
        <v>527</v>
      </c>
      <c r="AT195" s="218" t="s">
        <v>163</v>
      </c>
      <c r="AU195" s="218" t="s">
        <v>86</v>
      </c>
      <c r="AY195" s="16" t="s">
        <v>161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6" t="s">
        <v>86</v>
      </c>
      <c r="BK195" s="219">
        <f>ROUND(I195*H195,2)</f>
        <v>0</v>
      </c>
      <c r="BL195" s="16" t="s">
        <v>527</v>
      </c>
      <c r="BM195" s="218" t="s">
        <v>315</v>
      </c>
    </row>
    <row r="196" spans="1:65" s="2" customFormat="1" ht="29.25">
      <c r="A196" s="33"/>
      <c r="B196" s="34"/>
      <c r="C196" s="35"/>
      <c r="D196" s="220" t="s">
        <v>174</v>
      </c>
      <c r="E196" s="35"/>
      <c r="F196" s="221" t="s">
        <v>528</v>
      </c>
      <c r="G196" s="35"/>
      <c r="H196" s="35"/>
      <c r="I196" s="121"/>
      <c r="J196" s="35"/>
      <c r="K196" s="35"/>
      <c r="L196" s="38"/>
      <c r="M196" s="222"/>
      <c r="N196" s="223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174</v>
      </c>
      <c r="AU196" s="16" t="s">
        <v>86</v>
      </c>
    </row>
    <row r="197" spans="1:65" s="2" customFormat="1" ht="21.75" customHeight="1">
      <c r="A197" s="33"/>
      <c r="B197" s="34"/>
      <c r="C197" s="207" t="s">
        <v>245</v>
      </c>
      <c r="D197" s="207" t="s">
        <v>163</v>
      </c>
      <c r="E197" s="208" t="s">
        <v>529</v>
      </c>
      <c r="F197" s="209" t="s">
        <v>530</v>
      </c>
      <c r="G197" s="210" t="s">
        <v>222</v>
      </c>
      <c r="H197" s="211">
        <v>1</v>
      </c>
      <c r="I197" s="212"/>
      <c r="J197" s="213">
        <f>ROUND(I197*H197,2)</f>
        <v>0</v>
      </c>
      <c r="K197" s="209" t="s">
        <v>484</v>
      </c>
      <c r="L197" s="38"/>
      <c r="M197" s="214" t="s">
        <v>1</v>
      </c>
      <c r="N197" s="215" t="s">
        <v>44</v>
      </c>
      <c r="O197" s="70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8" t="s">
        <v>527</v>
      </c>
      <c r="AT197" s="218" t="s">
        <v>163</v>
      </c>
      <c r="AU197" s="218" t="s">
        <v>86</v>
      </c>
      <c r="AY197" s="16" t="s">
        <v>161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6" t="s">
        <v>86</v>
      </c>
      <c r="BK197" s="219">
        <f>ROUND(I197*H197,2)</f>
        <v>0</v>
      </c>
      <c r="BL197" s="16" t="s">
        <v>527</v>
      </c>
      <c r="BM197" s="218" t="s">
        <v>318</v>
      </c>
    </row>
    <row r="198" spans="1:65" s="2" customFormat="1" ht="29.25">
      <c r="A198" s="33"/>
      <c r="B198" s="34"/>
      <c r="C198" s="35"/>
      <c r="D198" s="220" t="s">
        <v>174</v>
      </c>
      <c r="E198" s="35"/>
      <c r="F198" s="221" t="s">
        <v>531</v>
      </c>
      <c r="G198" s="35"/>
      <c r="H198" s="35"/>
      <c r="I198" s="121"/>
      <c r="J198" s="35"/>
      <c r="K198" s="35"/>
      <c r="L198" s="38"/>
      <c r="M198" s="261"/>
      <c r="N198" s="262"/>
      <c r="O198" s="258"/>
      <c r="P198" s="258"/>
      <c r="Q198" s="258"/>
      <c r="R198" s="258"/>
      <c r="S198" s="258"/>
      <c r="T198" s="26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174</v>
      </c>
      <c r="AU198" s="16" t="s">
        <v>86</v>
      </c>
    </row>
    <row r="199" spans="1:65" s="2" customFormat="1" ht="6.95" customHeight="1">
      <c r="A199" s="33"/>
      <c r="B199" s="53"/>
      <c r="C199" s="54"/>
      <c r="D199" s="54"/>
      <c r="E199" s="54"/>
      <c r="F199" s="54"/>
      <c r="G199" s="54"/>
      <c r="H199" s="54"/>
      <c r="I199" s="157"/>
      <c r="J199" s="54"/>
      <c r="K199" s="54"/>
      <c r="L199" s="38"/>
      <c r="M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</row>
  </sheetData>
  <sheetProtection algorithmName="SHA-512" hashValue="aLJjbyYOTyBRPO5kOP/2yDYk9qk5HmLGNc8b5sR+qnTea/dvKTMB1SYOhlHvXQMIopB/xBYuAXGbDT4Kk/lDow==" saltValue="F9+ege+IPlBoP7WEZCjkNfYYAhh3D9Rm0Bhu5sldYjzBdyIwdiXhspLMmTykVqyqVsMTPyyJ5+z2ptIZVTDA9A==" spinCount="100000" sheet="1" objects="1" scenarios="1" formatColumns="0" formatRows="0" autoFilter="0"/>
  <autoFilter ref="C127:K198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4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6" t="s">
        <v>111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88</v>
      </c>
    </row>
    <row r="4" spans="1:46" s="1" customFormat="1" ht="24.95" customHeight="1">
      <c r="B4" s="19"/>
      <c r="D4" s="118" t="s">
        <v>124</v>
      </c>
      <c r="I4" s="114"/>
      <c r="L4" s="19"/>
      <c r="M4" s="119" t="s">
        <v>10</v>
      </c>
      <c r="AT4" s="16" t="s">
        <v>4</v>
      </c>
    </row>
    <row r="5" spans="1:46" s="1" customFormat="1" ht="6.95" customHeight="1">
      <c r="B5" s="19"/>
      <c r="I5" s="114"/>
      <c r="L5" s="19"/>
    </row>
    <row r="6" spans="1:46" s="1" customFormat="1" ht="12" customHeight="1">
      <c r="B6" s="19"/>
      <c r="D6" s="120" t="s">
        <v>16</v>
      </c>
      <c r="I6" s="114"/>
      <c r="L6" s="19"/>
    </row>
    <row r="7" spans="1:46" s="1" customFormat="1" ht="16.5" customHeight="1">
      <c r="B7" s="19"/>
      <c r="E7" s="314" t="str">
        <f>'Rekapitulace zakázky'!K6</f>
        <v>Oprava mostů v úseku Týniště nad Orlicí - Potštejn</v>
      </c>
      <c r="F7" s="315"/>
      <c r="G7" s="315"/>
      <c r="H7" s="315"/>
      <c r="I7" s="114"/>
      <c r="L7" s="19"/>
    </row>
    <row r="8" spans="1:46" s="1" customFormat="1" ht="12" customHeight="1">
      <c r="B8" s="19"/>
      <c r="D8" s="120" t="s">
        <v>125</v>
      </c>
      <c r="I8" s="114"/>
      <c r="L8" s="19"/>
    </row>
    <row r="9" spans="1:46" s="2" customFormat="1" ht="16.5" customHeight="1">
      <c r="A9" s="33"/>
      <c r="B9" s="38"/>
      <c r="C9" s="33"/>
      <c r="D9" s="33"/>
      <c r="E9" s="314" t="s">
        <v>585</v>
      </c>
      <c r="F9" s="316"/>
      <c r="G9" s="316"/>
      <c r="H9" s="316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20" t="s">
        <v>127</v>
      </c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17" t="s">
        <v>705</v>
      </c>
      <c r="F11" s="316"/>
      <c r="G11" s="316"/>
      <c r="H11" s="316"/>
      <c r="I11" s="121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121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20" t="s">
        <v>18</v>
      </c>
      <c r="E13" s="33"/>
      <c r="F13" s="109" t="s">
        <v>1</v>
      </c>
      <c r="G13" s="33"/>
      <c r="H13" s="33"/>
      <c r="I13" s="122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20" t="s">
        <v>20</v>
      </c>
      <c r="E14" s="33"/>
      <c r="F14" s="109" t="s">
        <v>21</v>
      </c>
      <c r="G14" s="33"/>
      <c r="H14" s="33"/>
      <c r="I14" s="122" t="s">
        <v>22</v>
      </c>
      <c r="J14" s="123" t="str">
        <f>'Rekapitulace zakázky'!AN8</f>
        <v>27. 1. 2020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21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20" t="s">
        <v>24</v>
      </c>
      <c r="E16" s="33"/>
      <c r="F16" s="33"/>
      <c r="G16" s="33"/>
      <c r="H16" s="33"/>
      <c r="I16" s="122" t="s">
        <v>25</v>
      </c>
      <c r="J16" s="109" t="str">
        <f>IF('Rekapitulace zakázky'!AN10="","",'Rekapitulace zakázky'!AN10)</f>
        <v>70994234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>Správa železnic, státní organizace</v>
      </c>
      <c r="F17" s="33"/>
      <c r="G17" s="33"/>
      <c r="H17" s="33"/>
      <c r="I17" s="122" t="s">
        <v>28</v>
      </c>
      <c r="J17" s="109" t="str">
        <f>IF('Rekapitulace zakázky'!AN11="","",'Rekapitulace zakázky'!AN11)</f>
        <v>CZ70994234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21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20" t="s">
        <v>30</v>
      </c>
      <c r="E19" s="33"/>
      <c r="F19" s="33"/>
      <c r="G19" s="33"/>
      <c r="H19" s="33"/>
      <c r="I19" s="122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18" t="str">
        <f>'Rekapitulace zakázky'!E14</f>
        <v>Vyplň údaj</v>
      </c>
      <c r="F20" s="319"/>
      <c r="G20" s="319"/>
      <c r="H20" s="319"/>
      <c r="I20" s="122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21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20" t="s">
        <v>32</v>
      </c>
      <c r="E22" s="33"/>
      <c r="F22" s="33"/>
      <c r="G22" s="33"/>
      <c r="H22" s="33"/>
      <c r="I22" s="122" t="s">
        <v>25</v>
      </c>
      <c r="J22" s="109" t="str">
        <f>IF('Rekapitulace zakázky'!AN16="","",'Rekapitulace zakázky'!AN16)</f>
        <v>45274983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>TOP CON SERVIS s.r.o.</v>
      </c>
      <c r="F23" s="33"/>
      <c r="G23" s="33"/>
      <c r="H23" s="33"/>
      <c r="I23" s="122" t="s">
        <v>28</v>
      </c>
      <c r="J23" s="109" t="str">
        <f>IF('Rekapitulace zakázky'!AN17="","",'Rekapitulace zakázky'!AN17)</f>
        <v>CZ45274983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21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20" t="s">
        <v>37</v>
      </c>
      <c r="E25" s="33"/>
      <c r="F25" s="33"/>
      <c r="G25" s="33"/>
      <c r="H25" s="33"/>
      <c r="I25" s="122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22" t="s">
        <v>28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21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20" t="s">
        <v>38</v>
      </c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4"/>
      <c r="B29" s="125"/>
      <c r="C29" s="124"/>
      <c r="D29" s="124"/>
      <c r="E29" s="320" t="s">
        <v>1</v>
      </c>
      <c r="F29" s="320"/>
      <c r="G29" s="320"/>
      <c r="H29" s="320"/>
      <c r="I29" s="126"/>
      <c r="J29" s="124"/>
      <c r="K29" s="124"/>
      <c r="L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21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30" t="s">
        <v>39</v>
      </c>
      <c r="E32" s="33"/>
      <c r="F32" s="33"/>
      <c r="G32" s="33"/>
      <c r="H32" s="33"/>
      <c r="I32" s="121"/>
      <c r="J32" s="131">
        <f>ROUND(J126,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8"/>
      <c r="E33" s="128"/>
      <c r="F33" s="128"/>
      <c r="G33" s="128"/>
      <c r="H33" s="128"/>
      <c r="I33" s="129"/>
      <c r="J33" s="128"/>
      <c r="K33" s="128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32" t="s">
        <v>41</v>
      </c>
      <c r="G34" s="33"/>
      <c r="H34" s="33"/>
      <c r="I34" s="133" t="s">
        <v>40</v>
      </c>
      <c r="J34" s="132" t="s">
        <v>42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34" t="s">
        <v>43</v>
      </c>
      <c r="E35" s="120" t="s">
        <v>44</v>
      </c>
      <c r="F35" s="135">
        <f>ROUND((SUM(BE126:BE153)),  2)</f>
        <v>0</v>
      </c>
      <c r="G35" s="33"/>
      <c r="H35" s="33"/>
      <c r="I35" s="136">
        <v>0.21</v>
      </c>
      <c r="J35" s="135">
        <f>ROUND(((SUM(BE126:BE153))*I35),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20" t="s">
        <v>45</v>
      </c>
      <c r="F36" s="135">
        <f>ROUND((SUM(BF126:BF153)),  2)</f>
        <v>0</v>
      </c>
      <c r="G36" s="33"/>
      <c r="H36" s="33"/>
      <c r="I36" s="136">
        <v>0.15</v>
      </c>
      <c r="J36" s="135">
        <f>ROUND(((SUM(BF126:BF153))*I36),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0" t="s">
        <v>46</v>
      </c>
      <c r="F37" s="135">
        <f>ROUND((SUM(BG126:BG153)),  2)</f>
        <v>0</v>
      </c>
      <c r="G37" s="33"/>
      <c r="H37" s="33"/>
      <c r="I37" s="136">
        <v>0.21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20" t="s">
        <v>47</v>
      </c>
      <c r="F38" s="135">
        <f>ROUND((SUM(BH126:BH153)),  2)</f>
        <v>0</v>
      </c>
      <c r="G38" s="33"/>
      <c r="H38" s="33"/>
      <c r="I38" s="136">
        <v>0.15</v>
      </c>
      <c r="J38" s="135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20" t="s">
        <v>48</v>
      </c>
      <c r="F39" s="135">
        <f>ROUND((SUM(BI126:BI153)),  2)</f>
        <v>0</v>
      </c>
      <c r="G39" s="33"/>
      <c r="H39" s="33"/>
      <c r="I39" s="136">
        <v>0</v>
      </c>
      <c r="J39" s="135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7"/>
      <c r="D41" s="138" t="s">
        <v>49</v>
      </c>
      <c r="E41" s="139"/>
      <c r="F41" s="139"/>
      <c r="G41" s="140" t="s">
        <v>50</v>
      </c>
      <c r="H41" s="141" t="s">
        <v>51</v>
      </c>
      <c r="I41" s="142"/>
      <c r="J41" s="143">
        <f>SUM(J32:J39)</f>
        <v>0</v>
      </c>
      <c r="K41" s="144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121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I43" s="114"/>
      <c r="L43" s="19"/>
    </row>
    <row r="44" spans="1:31" s="1" customFormat="1" ht="14.45" customHeight="1">
      <c r="B44" s="19"/>
      <c r="I44" s="114"/>
      <c r="L44" s="19"/>
    </row>
    <row r="45" spans="1:31" s="1" customFormat="1" ht="14.45" customHeight="1">
      <c r="B45" s="19"/>
      <c r="I45" s="114"/>
      <c r="L45" s="19"/>
    </row>
    <row r="46" spans="1:31" s="1" customFormat="1" ht="14.45" customHeight="1">
      <c r="B46" s="19"/>
      <c r="I46" s="114"/>
      <c r="L46" s="19"/>
    </row>
    <row r="47" spans="1:31" s="1" customFormat="1" ht="14.45" customHeight="1">
      <c r="B47" s="19"/>
      <c r="I47" s="114"/>
      <c r="L47" s="19"/>
    </row>
    <row r="48" spans="1:31" s="1" customFormat="1" ht="14.45" customHeight="1">
      <c r="B48" s="19"/>
      <c r="I48" s="114"/>
      <c r="L48" s="19"/>
    </row>
    <row r="49" spans="1:31" s="1" customFormat="1" ht="14.45" customHeight="1">
      <c r="B49" s="19"/>
      <c r="I49" s="114"/>
      <c r="L49" s="19"/>
    </row>
    <row r="50" spans="1:31" s="2" customFormat="1" ht="14.45" customHeight="1">
      <c r="B50" s="50"/>
      <c r="D50" s="145" t="s">
        <v>52</v>
      </c>
      <c r="E50" s="146"/>
      <c r="F50" s="146"/>
      <c r="G50" s="145" t="s">
        <v>53</v>
      </c>
      <c r="H50" s="146"/>
      <c r="I50" s="147"/>
      <c r="J50" s="146"/>
      <c r="K50" s="146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8" t="s">
        <v>54</v>
      </c>
      <c r="E61" s="149"/>
      <c r="F61" s="150" t="s">
        <v>55</v>
      </c>
      <c r="G61" s="148" t="s">
        <v>54</v>
      </c>
      <c r="H61" s="149"/>
      <c r="I61" s="151"/>
      <c r="J61" s="152" t="s">
        <v>55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45" t="s">
        <v>56</v>
      </c>
      <c r="E65" s="153"/>
      <c r="F65" s="153"/>
      <c r="G65" s="145" t="s">
        <v>57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8" t="s">
        <v>54</v>
      </c>
      <c r="E76" s="149"/>
      <c r="F76" s="150" t="s">
        <v>55</v>
      </c>
      <c r="G76" s="148" t="s">
        <v>54</v>
      </c>
      <c r="H76" s="149"/>
      <c r="I76" s="151"/>
      <c r="J76" s="152" t="s">
        <v>55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129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2" t="str">
        <f>E7</f>
        <v>Oprava mostů v úseku Týniště nad Orlicí - Potštejn</v>
      </c>
      <c r="F85" s="313"/>
      <c r="G85" s="313"/>
      <c r="H85" s="313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125</v>
      </c>
      <c r="D86" s="21"/>
      <c r="E86" s="21"/>
      <c r="F86" s="21"/>
      <c r="G86" s="21"/>
      <c r="H86" s="21"/>
      <c r="I86" s="114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2" t="s">
        <v>585</v>
      </c>
      <c r="F87" s="311"/>
      <c r="G87" s="311"/>
      <c r="H87" s="311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127</v>
      </c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304" t="str">
        <f>E11</f>
        <v>SO 02.3 - VRN Most v km 64,576</v>
      </c>
      <c r="F89" s="311"/>
      <c r="G89" s="311"/>
      <c r="H89" s="311"/>
      <c r="I89" s="121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122" t="s">
        <v>22</v>
      </c>
      <c r="J91" s="65" t="str">
        <f>IF(J14="","",J14)</f>
        <v>27. 1. 2020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121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122" t="s">
        <v>32</v>
      </c>
      <c r="J93" s="31" t="str">
        <f>E23</f>
        <v>TOP CON SERVIS s.r.o.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122" t="s">
        <v>37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61" t="s">
        <v>130</v>
      </c>
      <c r="D96" s="162"/>
      <c r="E96" s="162"/>
      <c r="F96" s="162"/>
      <c r="G96" s="162"/>
      <c r="H96" s="162"/>
      <c r="I96" s="163"/>
      <c r="J96" s="164" t="s">
        <v>131</v>
      </c>
      <c r="K96" s="162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121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65" t="s">
        <v>132</v>
      </c>
      <c r="D98" s="35"/>
      <c r="E98" s="35"/>
      <c r="F98" s="35"/>
      <c r="G98" s="35"/>
      <c r="H98" s="35"/>
      <c r="I98" s="121"/>
      <c r="J98" s="83">
        <f>J126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133</v>
      </c>
    </row>
    <row r="99" spans="1:47" s="9" customFormat="1" ht="24.95" customHeight="1">
      <c r="B99" s="166"/>
      <c r="C99" s="167"/>
      <c r="D99" s="168" t="s">
        <v>533</v>
      </c>
      <c r="E99" s="169"/>
      <c r="F99" s="169"/>
      <c r="G99" s="169"/>
      <c r="H99" s="169"/>
      <c r="I99" s="170"/>
      <c r="J99" s="171">
        <f>J127</f>
        <v>0</v>
      </c>
      <c r="K99" s="167"/>
      <c r="L99" s="172"/>
    </row>
    <row r="100" spans="1:47" s="10" customFormat="1" ht="19.899999999999999" customHeight="1">
      <c r="B100" s="173"/>
      <c r="C100" s="103"/>
      <c r="D100" s="174" t="s">
        <v>534</v>
      </c>
      <c r="E100" s="175"/>
      <c r="F100" s="175"/>
      <c r="G100" s="175"/>
      <c r="H100" s="175"/>
      <c r="I100" s="176"/>
      <c r="J100" s="177">
        <f>J128</f>
        <v>0</v>
      </c>
      <c r="K100" s="103"/>
      <c r="L100" s="178"/>
    </row>
    <row r="101" spans="1:47" s="10" customFormat="1" ht="19.899999999999999" customHeight="1">
      <c r="B101" s="173"/>
      <c r="C101" s="103"/>
      <c r="D101" s="174" t="s">
        <v>535</v>
      </c>
      <c r="E101" s="175"/>
      <c r="F101" s="175"/>
      <c r="G101" s="175"/>
      <c r="H101" s="175"/>
      <c r="I101" s="176"/>
      <c r="J101" s="177">
        <f>J135</f>
        <v>0</v>
      </c>
      <c r="K101" s="103"/>
      <c r="L101" s="178"/>
    </row>
    <row r="102" spans="1:47" s="10" customFormat="1" ht="19.899999999999999" customHeight="1">
      <c r="B102" s="173"/>
      <c r="C102" s="103"/>
      <c r="D102" s="174" t="s">
        <v>536</v>
      </c>
      <c r="E102" s="175"/>
      <c r="F102" s="175"/>
      <c r="G102" s="175"/>
      <c r="H102" s="175"/>
      <c r="I102" s="176"/>
      <c r="J102" s="177">
        <f>J142</f>
        <v>0</v>
      </c>
      <c r="K102" s="103"/>
      <c r="L102" s="178"/>
    </row>
    <row r="103" spans="1:47" s="10" customFormat="1" ht="19.899999999999999" customHeight="1">
      <c r="B103" s="173"/>
      <c r="C103" s="103"/>
      <c r="D103" s="174" t="s">
        <v>537</v>
      </c>
      <c r="E103" s="175"/>
      <c r="F103" s="175"/>
      <c r="G103" s="175"/>
      <c r="H103" s="175"/>
      <c r="I103" s="176"/>
      <c r="J103" s="177">
        <f>J148</f>
        <v>0</v>
      </c>
      <c r="K103" s="103"/>
      <c r="L103" s="178"/>
    </row>
    <row r="104" spans="1:47" s="10" customFormat="1" ht="19.899999999999999" customHeight="1">
      <c r="B104" s="173"/>
      <c r="C104" s="103"/>
      <c r="D104" s="174" t="s">
        <v>538</v>
      </c>
      <c r="E104" s="175"/>
      <c r="F104" s="175"/>
      <c r="G104" s="175"/>
      <c r="H104" s="175"/>
      <c r="I104" s="176"/>
      <c r="J104" s="177">
        <f>J152</f>
        <v>0</v>
      </c>
      <c r="K104" s="103"/>
      <c r="L104" s="178"/>
    </row>
    <row r="105" spans="1:47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121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157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160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>
      <c r="A111" s="33"/>
      <c r="B111" s="34"/>
      <c r="C111" s="22" t="s">
        <v>146</v>
      </c>
      <c r="D111" s="35"/>
      <c r="E111" s="35"/>
      <c r="F111" s="35"/>
      <c r="G111" s="35"/>
      <c r="H111" s="35"/>
      <c r="I111" s="121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21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121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>
      <c r="A114" s="33"/>
      <c r="B114" s="34"/>
      <c r="C114" s="35"/>
      <c r="D114" s="35"/>
      <c r="E114" s="312" t="str">
        <f>E7</f>
        <v>Oprava mostů v úseku Týniště nad Orlicí - Potštejn</v>
      </c>
      <c r="F114" s="313"/>
      <c r="G114" s="313"/>
      <c r="H114" s="313"/>
      <c r="I114" s="121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0"/>
      <c r="C115" s="28" t="s">
        <v>125</v>
      </c>
      <c r="D115" s="21"/>
      <c r="E115" s="21"/>
      <c r="F115" s="21"/>
      <c r="G115" s="21"/>
      <c r="H115" s="21"/>
      <c r="I115" s="114"/>
      <c r="J115" s="21"/>
      <c r="K115" s="21"/>
      <c r="L115" s="19"/>
    </row>
    <row r="116" spans="1:63" s="2" customFormat="1" ht="16.5" customHeight="1">
      <c r="A116" s="33"/>
      <c r="B116" s="34"/>
      <c r="C116" s="35"/>
      <c r="D116" s="35"/>
      <c r="E116" s="312" t="s">
        <v>585</v>
      </c>
      <c r="F116" s="311"/>
      <c r="G116" s="311"/>
      <c r="H116" s="311"/>
      <c r="I116" s="121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127</v>
      </c>
      <c r="D117" s="35"/>
      <c r="E117" s="35"/>
      <c r="F117" s="35"/>
      <c r="G117" s="35"/>
      <c r="H117" s="35"/>
      <c r="I117" s="121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304" t="str">
        <f>E11</f>
        <v>SO 02.3 - VRN Most v km 64,576</v>
      </c>
      <c r="F118" s="311"/>
      <c r="G118" s="311"/>
      <c r="H118" s="311"/>
      <c r="I118" s="121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121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20</v>
      </c>
      <c r="D120" s="35"/>
      <c r="E120" s="35"/>
      <c r="F120" s="26" t="str">
        <f>F14</f>
        <v xml:space="preserve"> </v>
      </c>
      <c r="G120" s="35"/>
      <c r="H120" s="35"/>
      <c r="I120" s="122" t="s">
        <v>22</v>
      </c>
      <c r="J120" s="65" t="str">
        <f>IF(J14="","",J14)</f>
        <v>27. 1. 2020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121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25.7" customHeight="1">
      <c r="A122" s="33"/>
      <c r="B122" s="34"/>
      <c r="C122" s="28" t="s">
        <v>24</v>
      </c>
      <c r="D122" s="35"/>
      <c r="E122" s="35"/>
      <c r="F122" s="26" t="str">
        <f>E17</f>
        <v>Správa železnic, státní organizace</v>
      </c>
      <c r="G122" s="35"/>
      <c r="H122" s="35"/>
      <c r="I122" s="122" t="s">
        <v>32</v>
      </c>
      <c r="J122" s="31" t="str">
        <f>E23</f>
        <v>TOP CON SERVIS s.r.o.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30</v>
      </c>
      <c r="D123" s="35"/>
      <c r="E123" s="35"/>
      <c r="F123" s="26" t="str">
        <f>IF(E20="","",E20)</f>
        <v>Vyplň údaj</v>
      </c>
      <c r="G123" s="35"/>
      <c r="H123" s="35"/>
      <c r="I123" s="122" t="s">
        <v>37</v>
      </c>
      <c r="J123" s="31" t="str">
        <f>E26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121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79"/>
      <c r="B125" s="180"/>
      <c r="C125" s="181" t="s">
        <v>147</v>
      </c>
      <c r="D125" s="182" t="s">
        <v>64</v>
      </c>
      <c r="E125" s="182" t="s">
        <v>60</v>
      </c>
      <c r="F125" s="182" t="s">
        <v>61</v>
      </c>
      <c r="G125" s="182" t="s">
        <v>148</v>
      </c>
      <c r="H125" s="182" t="s">
        <v>149</v>
      </c>
      <c r="I125" s="183" t="s">
        <v>150</v>
      </c>
      <c r="J125" s="182" t="s">
        <v>131</v>
      </c>
      <c r="K125" s="184" t="s">
        <v>151</v>
      </c>
      <c r="L125" s="185"/>
      <c r="M125" s="74" t="s">
        <v>1</v>
      </c>
      <c r="N125" s="75" t="s">
        <v>43</v>
      </c>
      <c r="O125" s="75" t="s">
        <v>152</v>
      </c>
      <c r="P125" s="75" t="s">
        <v>153</v>
      </c>
      <c r="Q125" s="75" t="s">
        <v>154</v>
      </c>
      <c r="R125" s="75" t="s">
        <v>155</v>
      </c>
      <c r="S125" s="75" t="s">
        <v>156</v>
      </c>
      <c r="T125" s="76" t="s">
        <v>157</v>
      </c>
      <c r="U125" s="179"/>
      <c r="V125" s="179"/>
      <c r="W125" s="179"/>
      <c r="X125" s="179"/>
      <c r="Y125" s="179"/>
      <c r="Z125" s="179"/>
      <c r="AA125" s="179"/>
      <c r="AB125" s="179"/>
      <c r="AC125" s="179"/>
      <c r="AD125" s="179"/>
      <c r="AE125" s="179"/>
    </row>
    <row r="126" spans="1:63" s="2" customFormat="1" ht="22.9" customHeight="1">
      <c r="A126" s="33"/>
      <c r="B126" s="34"/>
      <c r="C126" s="81" t="s">
        <v>158</v>
      </c>
      <c r="D126" s="35"/>
      <c r="E126" s="35"/>
      <c r="F126" s="35"/>
      <c r="G126" s="35"/>
      <c r="H126" s="35"/>
      <c r="I126" s="121"/>
      <c r="J126" s="186">
        <f>BK126</f>
        <v>0</v>
      </c>
      <c r="K126" s="35"/>
      <c r="L126" s="38"/>
      <c r="M126" s="77"/>
      <c r="N126" s="187"/>
      <c r="O126" s="78"/>
      <c r="P126" s="188">
        <f>P127</f>
        <v>0</v>
      </c>
      <c r="Q126" s="78"/>
      <c r="R126" s="188">
        <f>R127</f>
        <v>0</v>
      </c>
      <c r="S126" s="78"/>
      <c r="T126" s="189">
        <f>T127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78</v>
      </c>
      <c r="AU126" s="16" t="s">
        <v>133</v>
      </c>
      <c r="BK126" s="190">
        <f>BK127</f>
        <v>0</v>
      </c>
    </row>
    <row r="127" spans="1:63" s="12" customFormat="1" ht="25.9" customHeight="1">
      <c r="B127" s="191"/>
      <c r="C127" s="192"/>
      <c r="D127" s="193" t="s">
        <v>78</v>
      </c>
      <c r="E127" s="194" t="s">
        <v>539</v>
      </c>
      <c r="F127" s="194" t="s">
        <v>540</v>
      </c>
      <c r="G127" s="192"/>
      <c r="H127" s="192"/>
      <c r="I127" s="195"/>
      <c r="J127" s="196">
        <f>BK127</f>
        <v>0</v>
      </c>
      <c r="K127" s="192"/>
      <c r="L127" s="197"/>
      <c r="M127" s="198"/>
      <c r="N127" s="199"/>
      <c r="O127" s="199"/>
      <c r="P127" s="200">
        <f>P128+P135+P142+P148+P152</f>
        <v>0</v>
      </c>
      <c r="Q127" s="199"/>
      <c r="R127" s="200">
        <f>R128+R135+R142+R148+R152</f>
        <v>0</v>
      </c>
      <c r="S127" s="199"/>
      <c r="T127" s="201">
        <f>T128+T135+T142+T148+T152</f>
        <v>0</v>
      </c>
      <c r="AR127" s="202" t="s">
        <v>186</v>
      </c>
      <c r="AT127" s="203" t="s">
        <v>78</v>
      </c>
      <c r="AU127" s="203" t="s">
        <v>79</v>
      </c>
      <c r="AY127" s="202" t="s">
        <v>161</v>
      </c>
      <c r="BK127" s="204">
        <f>BK128+BK135+BK142+BK148+BK152</f>
        <v>0</v>
      </c>
    </row>
    <row r="128" spans="1:63" s="12" customFormat="1" ht="22.9" customHeight="1">
      <c r="B128" s="191"/>
      <c r="C128" s="192"/>
      <c r="D128" s="193" t="s">
        <v>78</v>
      </c>
      <c r="E128" s="205" t="s">
        <v>541</v>
      </c>
      <c r="F128" s="205" t="s">
        <v>542</v>
      </c>
      <c r="G128" s="192"/>
      <c r="H128" s="192"/>
      <c r="I128" s="195"/>
      <c r="J128" s="206">
        <f>BK128</f>
        <v>0</v>
      </c>
      <c r="K128" s="192"/>
      <c r="L128" s="197"/>
      <c r="M128" s="198"/>
      <c r="N128" s="199"/>
      <c r="O128" s="199"/>
      <c r="P128" s="200">
        <f>SUM(P129:P134)</f>
        <v>0</v>
      </c>
      <c r="Q128" s="199"/>
      <c r="R128" s="200">
        <f>SUM(R129:R134)</f>
        <v>0</v>
      </c>
      <c r="S128" s="199"/>
      <c r="T128" s="201">
        <f>SUM(T129:T134)</f>
        <v>0</v>
      </c>
      <c r="AR128" s="202" t="s">
        <v>186</v>
      </c>
      <c r="AT128" s="203" t="s">
        <v>78</v>
      </c>
      <c r="AU128" s="203" t="s">
        <v>86</v>
      </c>
      <c r="AY128" s="202" t="s">
        <v>161</v>
      </c>
      <c r="BK128" s="204">
        <f>SUM(BK129:BK134)</f>
        <v>0</v>
      </c>
    </row>
    <row r="129" spans="1:65" s="2" customFormat="1" ht="16.5" customHeight="1">
      <c r="A129" s="33"/>
      <c r="B129" s="34"/>
      <c r="C129" s="207" t="s">
        <v>86</v>
      </c>
      <c r="D129" s="207" t="s">
        <v>163</v>
      </c>
      <c r="E129" s="208" t="s">
        <v>543</v>
      </c>
      <c r="F129" s="209" t="s">
        <v>544</v>
      </c>
      <c r="G129" s="210" t="s">
        <v>192</v>
      </c>
      <c r="H129" s="211">
        <v>1</v>
      </c>
      <c r="I129" s="212"/>
      <c r="J129" s="213">
        <f>ROUND(I129*H129,2)</f>
        <v>0</v>
      </c>
      <c r="K129" s="209" t="s">
        <v>167</v>
      </c>
      <c r="L129" s="38"/>
      <c r="M129" s="214" t="s">
        <v>1</v>
      </c>
      <c r="N129" s="215" t="s">
        <v>44</v>
      </c>
      <c r="O129" s="70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8" t="s">
        <v>168</v>
      </c>
      <c r="AT129" s="218" t="s">
        <v>163</v>
      </c>
      <c r="AU129" s="218" t="s">
        <v>88</v>
      </c>
      <c r="AY129" s="16" t="s">
        <v>161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6" t="s">
        <v>86</v>
      </c>
      <c r="BK129" s="219">
        <f>ROUND(I129*H129,2)</f>
        <v>0</v>
      </c>
      <c r="BL129" s="16" t="s">
        <v>168</v>
      </c>
      <c r="BM129" s="218" t="s">
        <v>88</v>
      </c>
    </row>
    <row r="130" spans="1:65" s="2" customFormat="1" ht="16.5" customHeight="1">
      <c r="A130" s="33"/>
      <c r="B130" s="34"/>
      <c r="C130" s="207" t="s">
        <v>88</v>
      </c>
      <c r="D130" s="207" t="s">
        <v>163</v>
      </c>
      <c r="E130" s="208" t="s">
        <v>545</v>
      </c>
      <c r="F130" s="209" t="s">
        <v>546</v>
      </c>
      <c r="G130" s="210" t="s">
        <v>192</v>
      </c>
      <c r="H130" s="211">
        <v>1</v>
      </c>
      <c r="I130" s="212"/>
      <c r="J130" s="213">
        <f>ROUND(I130*H130,2)</f>
        <v>0</v>
      </c>
      <c r="K130" s="209" t="s">
        <v>167</v>
      </c>
      <c r="L130" s="38"/>
      <c r="M130" s="214" t="s">
        <v>1</v>
      </c>
      <c r="N130" s="215" t="s">
        <v>44</v>
      </c>
      <c r="O130" s="70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8" t="s">
        <v>168</v>
      </c>
      <c r="AT130" s="218" t="s">
        <v>163</v>
      </c>
      <c r="AU130" s="218" t="s">
        <v>88</v>
      </c>
      <c r="AY130" s="16" t="s">
        <v>161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6" t="s">
        <v>86</v>
      </c>
      <c r="BK130" s="219">
        <f>ROUND(I130*H130,2)</f>
        <v>0</v>
      </c>
      <c r="BL130" s="16" t="s">
        <v>168</v>
      </c>
      <c r="BM130" s="218" t="s">
        <v>168</v>
      </c>
    </row>
    <row r="131" spans="1:65" s="2" customFormat="1" ht="29.25">
      <c r="A131" s="33"/>
      <c r="B131" s="34"/>
      <c r="C131" s="35"/>
      <c r="D131" s="220" t="s">
        <v>174</v>
      </c>
      <c r="E131" s="35"/>
      <c r="F131" s="221" t="s">
        <v>547</v>
      </c>
      <c r="G131" s="35"/>
      <c r="H131" s="35"/>
      <c r="I131" s="121"/>
      <c r="J131" s="35"/>
      <c r="K131" s="35"/>
      <c r="L131" s="38"/>
      <c r="M131" s="222"/>
      <c r="N131" s="223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174</v>
      </c>
      <c r="AU131" s="16" t="s">
        <v>88</v>
      </c>
    </row>
    <row r="132" spans="1:65" s="2" customFormat="1" ht="16.5" customHeight="1">
      <c r="A132" s="33"/>
      <c r="B132" s="34"/>
      <c r="C132" s="207" t="s">
        <v>169</v>
      </c>
      <c r="D132" s="207" t="s">
        <v>163</v>
      </c>
      <c r="E132" s="208" t="s">
        <v>548</v>
      </c>
      <c r="F132" s="209" t="s">
        <v>549</v>
      </c>
      <c r="G132" s="210" t="s">
        <v>192</v>
      </c>
      <c r="H132" s="211">
        <v>1</v>
      </c>
      <c r="I132" s="212"/>
      <c r="J132" s="213">
        <f>ROUND(I132*H132,2)</f>
        <v>0</v>
      </c>
      <c r="K132" s="209" t="s">
        <v>167</v>
      </c>
      <c r="L132" s="38"/>
      <c r="M132" s="214" t="s">
        <v>1</v>
      </c>
      <c r="N132" s="215" t="s">
        <v>44</v>
      </c>
      <c r="O132" s="70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8" t="s">
        <v>168</v>
      </c>
      <c r="AT132" s="218" t="s">
        <v>163</v>
      </c>
      <c r="AU132" s="218" t="s">
        <v>88</v>
      </c>
      <c r="AY132" s="16" t="s">
        <v>161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6" t="s">
        <v>86</v>
      </c>
      <c r="BK132" s="219">
        <f>ROUND(I132*H132,2)</f>
        <v>0</v>
      </c>
      <c r="BL132" s="16" t="s">
        <v>168</v>
      </c>
      <c r="BM132" s="218" t="s">
        <v>181</v>
      </c>
    </row>
    <row r="133" spans="1:65" s="2" customFormat="1" ht="29.25">
      <c r="A133" s="33"/>
      <c r="B133" s="34"/>
      <c r="C133" s="35"/>
      <c r="D133" s="220" t="s">
        <v>174</v>
      </c>
      <c r="E133" s="35"/>
      <c r="F133" s="221" t="s">
        <v>550</v>
      </c>
      <c r="G133" s="35"/>
      <c r="H133" s="35"/>
      <c r="I133" s="121"/>
      <c r="J133" s="35"/>
      <c r="K133" s="35"/>
      <c r="L133" s="38"/>
      <c r="M133" s="222"/>
      <c r="N133" s="223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174</v>
      </c>
      <c r="AU133" s="16" t="s">
        <v>88</v>
      </c>
    </row>
    <row r="134" spans="1:65" s="2" customFormat="1" ht="16.5" customHeight="1">
      <c r="A134" s="33"/>
      <c r="B134" s="34"/>
      <c r="C134" s="207" t="s">
        <v>168</v>
      </c>
      <c r="D134" s="207" t="s">
        <v>163</v>
      </c>
      <c r="E134" s="208" t="s">
        <v>551</v>
      </c>
      <c r="F134" s="209" t="s">
        <v>552</v>
      </c>
      <c r="G134" s="210" t="s">
        <v>192</v>
      </c>
      <c r="H134" s="211">
        <v>1</v>
      </c>
      <c r="I134" s="212"/>
      <c r="J134" s="213">
        <f>ROUND(I134*H134,2)</f>
        <v>0</v>
      </c>
      <c r="K134" s="209" t="s">
        <v>167</v>
      </c>
      <c r="L134" s="38"/>
      <c r="M134" s="214" t="s">
        <v>1</v>
      </c>
      <c r="N134" s="215" t="s">
        <v>44</v>
      </c>
      <c r="O134" s="70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8" t="s">
        <v>168</v>
      </c>
      <c r="AT134" s="218" t="s">
        <v>163</v>
      </c>
      <c r="AU134" s="218" t="s">
        <v>88</v>
      </c>
      <c r="AY134" s="16" t="s">
        <v>161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6" t="s">
        <v>86</v>
      </c>
      <c r="BK134" s="219">
        <f>ROUND(I134*H134,2)</f>
        <v>0</v>
      </c>
      <c r="BL134" s="16" t="s">
        <v>168</v>
      </c>
      <c r="BM134" s="218" t="s">
        <v>185</v>
      </c>
    </row>
    <row r="135" spans="1:65" s="12" customFormat="1" ht="22.9" customHeight="1">
      <c r="B135" s="191"/>
      <c r="C135" s="192"/>
      <c r="D135" s="193" t="s">
        <v>78</v>
      </c>
      <c r="E135" s="205" t="s">
        <v>553</v>
      </c>
      <c r="F135" s="205" t="s">
        <v>554</v>
      </c>
      <c r="G135" s="192"/>
      <c r="H135" s="192"/>
      <c r="I135" s="195"/>
      <c r="J135" s="206">
        <f>BK135</f>
        <v>0</v>
      </c>
      <c r="K135" s="192"/>
      <c r="L135" s="197"/>
      <c r="M135" s="198"/>
      <c r="N135" s="199"/>
      <c r="O135" s="199"/>
      <c r="P135" s="200">
        <f>SUM(P136:P141)</f>
        <v>0</v>
      </c>
      <c r="Q135" s="199"/>
      <c r="R135" s="200">
        <f>SUM(R136:R141)</f>
        <v>0</v>
      </c>
      <c r="S135" s="199"/>
      <c r="T135" s="201">
        <f>SUM(T136:T141)</f>
        <v>0</v>
      </c>
      <c r="AR135" s="202" t="s">
        <v>186</v>
      </c>
      <c r="AT135" s="203" t="s">
        <v>78</v>
      </c>
      <c r="AU135" s="203" t="s">
        <v>86</v>
      </c>
      <c r="AY135" s="202" t="s">
        <v>161</v>
      </c>
      <c r="BK135" s="204">
        <f>SUM(BK136:BK141)</f>
        <v>0</v>
      </c>
    </row>
    <row r="136" spans="1:65" s="2" customFormat="1" ht="16.5" customHeight="1">
      <c r="A136" s="33"/>
      <c r="B136" s="34"/>
      <c r="C136" s="207" t="s">
        <v>186</v>
      </c>
      <c r="D136" s="207" t="s">
        <v>163</v>
      </c>
      <c r="E136" s="208" t="s">
        <v>555</v>
      </c>
      <c r="F136" s="209" t="s">
        <v>556</v>
      </c>
      <c r="G136" s="210" t="s">
        <v>192</v>
      </c>
      <c r="H136" s="211">
        <v>1</v>
      </c>
      <c r="I136" s="212"/>
      <c r="J136" s="213">
        <f>ROUND(I136*H136,2)</f>
        <v>0</v>
      </c>
      <c r="K136" s="209" t="s">
        <v>167</v>
      </c>
      <c r="L136" s="38"/>
      <c r="M136" s="214" t="s">
        <v>1</v>
      </c>
      <c r="N136" s="215" t="s">
        <v>44</v>
      </c>
      <c r="O136" s="70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8" t="s">
        <v>168</v>
      </c>
      <c r="AT136" s="218" t="s">
        <v>163</v>
      </c>
      <c r="AU136" s="218" t="s">
        <v>88</v>
      </c>
      <c r="AY136" s="16" t="s">
        <v>161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6" t="s">
        <v>86</v>
      </c>
      <c r="BK136" s="219">
        <f>ROUND(I136*H136,2)</f>
        <v>0</v>
      </c>
      <c r="BL136" s="16" t="s">
        <v>168</v>
      </c>
      <c r="BM136" s="218" t="s">
        <v>189</v>
      </c>
    </row>
    <row r="137" spans="1:65" s="2" customFormat="1" ht="19.5">
      <c r="A137" s="33"/>
      <c r="B137" s="34"/>
      <c r="C137" s="35"/>
      <c r="D137" s="220" t="s">
        <v>174</v>
      </c>
      <c r="E137" s="35"/>
      <c r="F137" s="221" t="s">
        <v>557</v>
      </c>
      <c r="G137" s="35"/>
      <c r="H137" s="35"/>
      <c r="I137" s="121"/>
      <c r="J137" s="35"/>
      <c r="K137" s="35"/>
      <c r="L137" s="38"/>
      <c r="M137" s="222"/>
      <c r="N137" s="223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174</v>
      </c>
      <c r="AU137" s="16" t="s">
        <v>88</v>
      </c>
    </row>
    <row r="138" spans="1:65" s="2" customFormat="1" ht="16.5" customHeight="1">
      <c r="A138" s="33"/>
      <c r="B138" s="34"/>
      <c r="C138" s="207" t="s">
        <v>181</v>
      </c>
      <c r="D138" s="207" t="s">
        <v>163</v>
      </c>
      <c r="E138" s="208" t="s">
        <v>558</v>
      </c>
      <c r="F138" s="209" t="s">
        <v>559</v>
      </c>
      <c r="G138" s="210" t="s">
        <v>192</v>
      </c>
      <c r="H138" s="211">
        <v>1</v>
      </c>
      <c r="I138" s="212"/>
      <c r="J138" s="213">
        <f>ROUND(I138*H138,2)</f>
        <v>0</v>
      </c>
      <c r="K138" s="209" t="s">
        <v>167</v>
      </c>
      <c r="L138" s="38"/>
      <c r="M138" s="214" t="s">
        <v>1</v>
      </c>
      <c r="N138" s="215" t="s">
        <v>44</v>
      </c>
      <c r="O138" s="70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8" t="s">
        <v>168</v>
      </c>
      <c r="AT138" s="218" t="s">
        <v>163</v>
      </c>
      <c r="AU138" s="218" t="s">
        <v>88</v>
      </c>
      <c r="AY138" s="16" t="s">
        <v>161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6" t="s">
        <v>86</v>
      </c>
      <c r="BK138" s="219">
        <f>ROUND(I138*H138,2)</f>
        <v>0</v>
      </c>
      <c r="BL138" s="16" t="s">
        <v>168</v>
      </c>
      <c r="BM138" s="218" t="s">
        <v>193</v>
      </c>
    </row>
    <row r="139" spans="1:65" s="2" customFormat="1" ht="19.5">
      <c r="A139" s="33"/>
      <c r="B139" s="34"/>
      <c r="C139" s="35"/>
      <c r="D139" s="220" t="s">
        <v>174</v>
      </c>
      <c r="E139" s="35"/>
      <c r="F139" s="221" t="s">
        <v>560</v>
      </c>
      <c r="G139" s="35"/>
      <c r="H139" s="35"/>
      <c r="I139" s="121"/>
      <c r="J139" s="35"/>
      <c r="K139" s="35"/>
      <c r="L139" s="38"/>
      <c r="M139" s="222"/>
      <c r="N139" s="223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174</v>
      </c>
      <c r="AU139" s="16" t="s">
        <v>88</v>
      </c>
    </row>
    <row r="140" spans="1:65" s="2" customFormat="1" ht="16.5" customHeight="1">
      <c r="A140" s="33"/>
      <c r="B140" s="34"/>
      <c r="C140" s="207" t="s">
        <v>196</v>
      </c>
      <c r="D140" s="207" t="s">
        <v>163</v>
      </c>
      <c r="E140" s="208" t="s">
        <v>561</v>
      </c>
      <c r="F140" s="209" t="s">
        <v>562</v>
      </c>
      <c r="G140" s="210" t="s">
        <v>192</v>
      </c>
      <c r="H140" s="211">
        <v>1</v>
      </c>
      <c r="I140" s="212"/>
      <c r="J140" s="213">
        <f>ROUND(I140*H140,2)</f>
        <v>0</v>
      </c>
      <c r="K140" s="209" t="s">
        <v>167</v>
      </c>
      <c r="L140" s="38"/>
      <c r="M140" s="214" t="s">
        <v>1</v>
      </c>
      <c r="N140" s="215" t="s">
        <v>44</v>
      </c>
      <c r="O140" s="70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8" t="s">
        <v>168</v>
      </c>
      <c r="AT140" s="218" t="s">
        <v>163</v>
      </c>
      <c r="AU140" s="218" t="s">
        <v>88</v>
      </c>
      <c r="AY140" s="16" t="s">
        <v>161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6" t="s">
        <v>86</v>
      </c>
      <c r="BK140" s="219">
        <f>ROUND(I140*H140,2)</f>
        <v>0</v>
      </c>
      <c r="BL140" s="16" t="s">
        <v>168</v>
      </c>
      <c r="BM140" s="218" t="s">
        <v>200</v>
      </c>
    </row>
    <row r="141" spans="1:65" s="2" customFormat="1" ht="19.5">
      <c r="A141" s="33"/>
      <c r="B141" s="34"/>
      <c r="C141" s="35"/>
      <c r="D141" s="220" t="s">
        <v>174</v>
      </c>
      <c r="E141" s="35"/>
      <c r="F141" s="221" t="s">
        <v>563</v>
      </c>
      <c r="G141" s="35"/>
      <c r="H141" s="35"/>
      <c r="I141" s="121"/>
      <c r="J141" s="35"/>
      <c r="K141" s="35"/>
      <c r="L141" s="38"/>
      <c r="M141" s="222"/>
      <c r="N141" s="223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174</v>
      </c>
      <c r="AU141" s="16" t="s">
        <v>88</v>
      </c>
    </row>
    <row r="142" spans="1:65" s="12" customFormat="1" ht="22.9" customHeight="1">
      <c r="B142" s="191"/>
      <c r="C142" s="192"/>
      <c r="D142" s="193" t="s">
        <v>78</v>
      </c>
      <c r="E142" s="205" t="s">
        <v>564</v>
      </c>
      <c r="F142" s="205" t="s">
        <v>565</v>
      </c>
      <c r="G142" s="192"/>
      <c r="H142" s="192"/>
      <c r="I142" s="195"/>
      <c r="J142" s="206">
        <f>BK142</f>
        <v>0</v>
      </c>
      <c r="K142" s="192"/>
      <c r="L142" s="197"/>
      <c r="M142" s="198"/>
      <c r="N142" s="199"/>
      <c r="O142" s="199"/>
      <c r="P142" s="200">
        <f>SUM(P143:P147)</f>
        <v>0</v>
      </c>
      <c r="Q142" s="199"/>
      <c r="R142" s="200">
        <f>SUM(R143:R147)</f>
        <v>0</v>
      </c>
      <c r="S142" s="199"/>
      <c r="T142" s="201">
        <f>SUM(T143:T147)</f>
        <v>0</v>
      </c>
      <c r="AR142" s="202" t="s">
        <v>186</v>
      </c>
      <c r="AT142" s="203" t="s">
        <v>78</v>
      </c>
      <c r="AU142" s="203" t="s">
        <v>86</v>
      </c>
      <c r="AY142" s="202" t="s">
        <v>161</v>
      </c>
      <c r="BK142" s="204">
        <f>SUM(BK143:BK147)</f>
        <v>0</v>
      </c>
    </row>
    <row r="143" spans="1:65" s="2" customFormat="1" ht="16.5" customHeight="1">
      <c r="A143" s="33"/>
      <c r="B143" s="34"/>
      <c r="C143" s="207" t="s">
        <v>185</v>
      </c>
      <c r="D143" s="207" t="s">
        <v>163</v>
      </c>
      <c r="E143" s="208" t="s">
        <v>566</v>
      </c>
      <c r="F143" s="209" t="s">
        <v>567</v>
      </c>
      <c r="G143" s="210" t="s">
        <v>192</v>
      </c>
      <c r="H143" s="211">
        <v>1</v>
      </c>
      <c r="I143" s="212"/>
      <c r="J143" s="213">
        <f>ROUND(I143*H143,2)</f>
        <v>0</v>
      </c>
      <c r="K143" s="209" t="s">
        <v>167</v>
      </c>
      <c r="L143" s="38"/>
      <c r="M143" s="214" t="s">
        <v>1</v>
      </c>
      <c r="N143" s="215" t="s">
        <v>44</v>
      </c>
      <c r="O143" s="70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8" t="s">
        <v>168</v>
      </c>
      <c r="AT143" s="218" t="s">
        <v>163</v>
      </c>
      <c r="AU143" s="218" t="s">
        <v>88</v>
      </c>
      <c r="AY143" s="16" t="s">
        <v>161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6" t="s">
        <v>86</v>
      </c>
      <c r="BK143" s="219">
        <f>ROUND(I143*H143,2)</f>
        <v>0</v>
      </c>
      <c r="BL143" s="16" t="s">
        <v>168</v>
      </c>
      <c r="BM143" s="218" t="s">
        <v>203</v>
      </c>
    </row>
    <row r="144" spans="1:65" s="2" customFormat="1" ht="16.5" customHeight="1">
      <c r="A144" s="33"/>
      <c r="B144" s="34"/>
      <c r="C144" s="207" t="s">
        <v>205</v>
      </c>
      <c r="D144" s="207" t="s">
        <v>163</v>
      </c>
      <c r="E144" s="208" t="s">
        <v>568</v>
      </c>
      <c r="F144" s="209" t="s">
        <v>569</v>
      </c>
      <c r="G144" s="210" t="s">
        <v>192</v>
      </c>
      <c r="H144" s="211">
        <v>1</v>
      </c>
      <c r="I144" s="212"/>
      <c r="J144" s="213">
        <f>ROUND(I144*H144,2)</f>
        <v>0</v>
      </c>
      <c r="K144" s="209" t="s">
        <v>167</v>
      </c>
      <c r="L144" s="38"/>
      <c r="M144" s="214" t="s">
        <v>1</v>
      </c>
      <c r="N144" s="215" t="s">
        <v>44</v>
      </c>
      <c r="O144" s="70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8" t="s">
        <v>168</v>
      </c>
      <c r="AT144" s="218" t="s">
        <v>163</v>
      </c>
      <c r="AU144" s="218" t="s">
        <v>88</v>
      </c>
      <c r="AY144" s="16" t="s">
        <v>161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6" t="s">
        <v>86</v>
      </c>
      <c r="BK144" s="219">
        <f>ROUND(I144*H144,2)</f>
        <v>0</v>
      </c>
      <c r="BL144" s="16" t="s">
        <v>168</v>
      </c>
      <c r="BM144" s="218" t="s">
        <v>209</v>
      </c>
    </row>
    <row r="145" spans="1:65" s="2" customFormat="1" ht="19.5">
      <c r="A145" s="33"/>
      <c r="B145" s="34"/>
      <c r="C145" s="35"/>
      <c r="D145" s="220" t="s">
        <v>174</v>
      </c>
      <c r="E145" s="35"/>
      <c r="F145" s="221" t="s">
        <v>570</v>
      </c>
      <c r="G145" s="35"/>
      <c r="H145" s="35"/>
      <c r="I145" s="121"/>
      <c r="J145" s="35"/>
      <c r="K145" s="35"/>
      <c r="L145" s="38"/>
      <c r="M145" s="222"/>
      <c r="N145" s="223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174</v>
      </c>
      <c r="AU145" s="16" t="s">
        <v>88</v>
      </c>
    </row>
    <row r="146" spans="1:65" s="2" customFormat="1" ht="16.5" customHeight="1">
      <c r="A146" s="33"/>
      <c r="B146" s="34"/>
      <c r="C146" s="207" t="s">
        <v>189</v>
      </c>
      <c r="D146" s="207" t="s">
        <v>163</v>
      </c>
      <c r="E146" s="208" t="s">
        <v>571</v>
      </c>
      <c r="F146" s="209" t="s">
        <v>572</v>
      </c>
      <c r="G146" s="210" t="s">
        <v>192</v>
      </c>
      <c r="H146" s="211">
        <v>1</v>
      </c>
      <c r="I146" s="212"/>
      <c r="J146" s="213">
        <f>ROUND(I146*H146,2)</f>
        <v>0</v>
      </c>
      <c r="K146" s="209" t="s">
        <v>167</v>
      </c>
      <c r="L146" s="38"/>
      <c r="M146" s="214" t="s">
        <v>1</v>
      </c>
      <c r="N146" s="215" t="s">
        <v>44</v>
      </c>
      <c r="O146" s="70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8" t="s">
        <v>168</v>
      </c>
      <c r="AT146" s="218" t="s">
        <v>163</v>
      </c>
      <c r="AU146" s="218" t="s">
        <v>88</v>
      </c>
      <c r="AY146" s="16" t="s">
        <v>161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6" t="s">
        <v>86</v>
      </c>
      <c r="BK146" s="219">
        <f>ROUND(I146*H146,2)</f>
        <v>0</v>
      </c>
      <c r="BL146" s="16" t="s">
        <v>168</v>
      </c>
      <c r="BM146" s="218" t="s">
        <v>214</v>
      </c>
    </row>
    <row r="147" spans="1:65" s="2" customFormat="1" ht="19.5">
      <c r="A147" s="33"/>
      <c r="B147" s="34"/>
      <c r="C147" s="35"/>
      <c r="D147" s="220" t="s">
        <v>174</v>
      </c>
      <c r="E147" s="35"/>
      <c r="F147" s="221" t="s">
        <v>573</v>
      </c>
      <c r="G147" s="35"/>
      <c r="H147" s="35"/>
      <c r="I147" s="121"/>
      <c r="J147" s="35"/>
      <c r="K147" s="35"/>
      <c r="L147" s="38"/>
      <c r="M147" s="222"/>
      <c r="N147" s="223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174</v>
      </c>
      <c r="AU147" s="16" t="s">
        <v>88</v>
      </c>
    </row>
    <row r="148" spans="1:65" s="12" customFormat="1" ht="22.9" customHeight="1">
      <c r="B148" s="191"/>
      <c r="C148" s="192"/>
      <c r="D148" s="193" t="s">
        <v>78</v>
      </c>
      <c r="E148" s="205" t="s">
        <v>574</v>
      </c>
      <c r="F148" s="205" t="s">
        <v>575</v>
      </c>
      <c r="G148" s="192"/>
      <c r="H148" s="192"/>
      <c r="I148" s="195"/>
      <c r="J148" s="206">
        <f>BK148</f>
        <v>0</v>
      </c>
      <c r="K148" s="192"/>
      <c r="L148" s="197"/>
      <c r="M148" s="198"/>
      <c r="N148" s="199"/>
      <c r="O148" s="199"/>
      <c r="P148" s="200">
        <f>SUM(P149:P151)</f>
        <v>0</v>
      </c>
      <c r="Q148" s="199"/>
      <c r="R148" s="200">
        <f>SUM(R149:R151)</f>
        <v>0</v>
      </c>
      <c r="S148" s="199"/>
      <c r="T148" s="201">
        <f>SUM(T149:T151)</f>
        <v>0</v>
      </c>
      <c r="AR148" s="202" t="s">
        <v>186</v>
      </c>
      <c r="AT148" s="203" t="s">
        <v>78</v>
      </c>
      <c r="AU148" s="203" t="s">
        <v>86</v>
      </c>
      <c r="AY148" s="202" t="s">
        <v>161</v>
      </c>
      <c r="BK148" s="204">
        <f>SUM(BK149:BK151)</f>
        <v>0</v>
      </c>
    </row>
    <row r="149" spans="1:65" s="2" customFormat="1" ht="16.5" customHeight="1">
      <c r="A149" s="33"/>
      <c r="B149" s="34"/>
      <c r="C149" s="207" t="s">
        <v>215</v>
      </c>
      <c r="D149" s="207" t="s">
        <v>163</v>
      </c>
      <c r="E149" s="208" t="s">
        <v>576</v>
      </c>
      <c r="F149" s="209" t="s">
        <v>577</v>
      </c>
      <c r="G149" s="210" t="s">
        <v>192</v>
      </c>
      <c r="H149" s="211">
        <v>1</v>
      </c>
      <c r="I149" s="212"/>
      <c r="J149" s="213">
        <f>ROUND(I149*H149,2)</f>
        <v>0</v>
      </c>
      <c r="K149" s="209" t="s">
        <v>167</v>
      </c>
      <c r="L149" s="38"/>
      <c r="M149" s="214" t="s">
        <v>1</v>
      </c>
      <c r="N149" s="215" t="s">
        <v>44</v>
      </c>
      <c r="O149" s="70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8" t="s">
        <v>168</v>
      </c>
      <c r="AT149" s="218" t="s">
        <v>163</v>
      </c>
      <c r="AU149" s="218" t="s">
        <v>88</v>
      </c>
      <c r="AY149" s="16" t="s">
        <v>161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6" t="s">
        <v>86</v>
      </c>
      <c r="BK149" s="219">
        <f>ROUND(I149*H149,2)</f>
        <v>0</v>
      </c>
      <c r="BL149" s="16" t="s">
        <v>168</v>
      </c>
      <c r="BM149" s="218" t="s">
        <v>218</v>
      </c>
    </row>
    <row r="150" spans="1:65" s="2" customFormat="1" ht="16.5" customHeight="1">
      <c r="A150" s="33"/>
      <c r="B150" s="34"/>
      <c r="C150" s="207" t="s">
        <v>193</v>
      </c>
      <c r="D150" s="207" t="s">
        <v>163</v>
      </c>
      <c r="E150" s="208" t="s">
        <v>578</v>
      </c>
      <c r="F150" s="209" t="s">
        <v>579</v>
      </c>
      <c r="G150" s="210" t="s">
        <v>192</v>
      </c>
      <c r="H150" s="211">
        <v>1</v>
      </c>
      <c r="I150" s="212"/>
      <c r="J150" s="213">
        <f>ROUND(I150*H150,2)</f>
        <v>0</v>
      </c>
      <c r="K150" s="209" t="s">
        <v>167</v>
      </c>
      <c r="L150" s="38"/>
      <c r="M150" s="214" t="s">
        <v>1</v>
      </c>
      <c r="N150" s="215" t="s">
        <v>44</v>
      </c>
      <c r="O150" s="70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8" t="s">
        <v>168</v>
      </c>
      <c r="AT150" s="218" t="s">
        <v>163</v>
      </c>
      <c r="AU150" s="218" t="s">
        <v>88</v>
      </c>
      <c r="AY150" s="16" t="s">
        <v>161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6" t="s">
        <v>86</v>
      </c>
      <c r="BK150" s="219">
        <f>ROUND(I150*H150,2)</f>
        <v>0</v>
      </c>
      <c r="BL150" s="16" t="s">
        <v>168</v>
      </c>
      <c r="BM150" s="218" t="s">
        <v>223</v>
      </c>
    </row>
    <row r="151" spans="1:65" s="2" customFormat="1" ht="29.25">
      <c r="A151" s="33"/>
      <c r="B151" s="34"/>
      <c r="C151" s="35"/>
      <c r="D151" s="220" t="s">
        <v>174</v>
      </c>
      <c r="E151" s="35"/>
      <c r="F151" s="221" t="s">
        <v>580</v>
      </c>
      <c r="G151" s="35"/>
      <c r="H151" s="35"/>
      <c r="I151" s="121"/>
      <c r="J151" s="35"/>
      <c r="K151" s="35"/>
      <c r="L151" s="38"/>
      <c r="M151" s="222"/>
      <c r="N151" s="223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174</v>
      </c>
      <c r="AU151" s="16" t="s">
        <v>88</v>
      </c>
    </row>
    <row r="152" spans="1:65" s="12" customFormat="1" ht="22.9" customHeight="1">
      <c r="B152" s="191"/>
      <c r="C152" s="192"/>
      <c r="D152" s="193" t="s">
        <v>78</v>
      </c>
      <c r="E152" s="205" t="s">
        <v>581</v>
      </c>
      <c r="F152" s="205" t="s">
        <v>582</v>
      </c>
      <c r="G152" s="192"/>
      <c r="H152" s="192"/>
      <c r="I152" s="195"/>
      <c r="J152" s="206">
        <f>BK152</f>
        <v>0</v>
      </c>
      <c r="K152" s="192"/>
      <c r="L152" s="197"/>
      <c r="M152" s="198"/>
      <c r="N152" s="199"/>
      <c r="O152" s="199"/>
      <c r="P152" s="200">
        <f>P153</f>
        <v>0</v>
      </c>
      <c r="Q152" s="199"/>
      <c r="R152" s="200">
        <f>R153</f>
        <v>0</v>
      </c>
      <c r="S152" s="199"/>
      <c r="T152" s="201">
        <f>T153</f>
        <v>0</v>
      </c>
      <c r="AR152" s="202" t="s">
        <v>186</v>
      </c>
      <c r="AT152" s="203" t="s">
        <v>78</v>
      </c>
      <c r="AU152" s="203" t="s">
        <v>86</v>
      </c>
      <c r="AY152" s="202" t="s">
        <v>161</v>
      </c>
      <c r="BK152" s="204">
        <f>BK153</f>
        <v>0</v>
      </c>
    </row>
    <row r="153" spans="1:65" s="2" customFormat="1" ht="16.5" customHeight="1">
      <c r="A153" s="33"/>
      <c r="B153" s="34"/>
      <c r="C153" s="207" t="s">
        <v>224</v>
      </c>
      <c r="D153" s="207" t="s">
        <v>163</v>
      </c>
      <c r="E153" s="208" t="s">
        <v>583</v>
      </c>
      <c r="F153" s="209" t="s">
        <v>584</v>
      </c>
      <c r="G153" s="210" t="s">
        <v>192</v>
      </c>
      <c r="H153" s="211">
        <v>1</v>
      </c>
      <c r="I153" s="212"/>
      <c r="J153" s="213">
        <f>ROUND(I153*H153,2)</f>
        <v>0</v>
      </c>
      <c r="K153" s="209" t="s">
        <v>167</v>
      </c>
      <c r="L153" s="38"/>
      <c r="M153" s="264" t="s">
        <v>1</v>
      </c>
      <c r="N153" s="265" t="s">
        <v>44</v>
      </c>
      <c r="O153" s="258"/>
      <c r="P153" s="259">
        <f>O153*H153</f>
        <v>0</v>
      </c>
      <c r="Q153" s="259">
        <v>0</v>
      </c>
      <c r="R153" s="259">
        <f>Q153*H153</f>
        <v>0</v>
      </c>
      <c r="S153" s="259">
        <v>0</v>
      </c>
      <c r="T153" s="26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8" t="s">
        <v>168</v>
      </c>
      <c r="AT153" s="218" t="s">
        <v>163</v>
      </c>
      <c r="AU153" s="218" t="s">
        <v>88</v>
      </c>
      <c r="AY153" s="16" t="s">
        <v>161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6" t="s">
        <v>86</v>
      </c>
      <c r="BK153" s="219">
        <f>ROUND(I153*H153,2)</f>
        <v>0</v>
      </c>
      <c r="BL153" s="16" t="s">
        <v>168</v>
      </c>
      <c r="BM153" s="218" t="s">
        <v>227</v>
      </c>
    </row>
    <row r="154" spans="1:65" s="2" customFormat="1" ht="6.95" customHeight="1">
      <c r="A154" s="33"/>
      <c r="B154" s="53"/>
      <c r="C154" s="54"/>
      <c r="D154" s="54"/>
      <c r="E154" s="54"/>
      <c r="F154" s="54"/>
      <c r="G154" s="54"/>
      <c r="H154" s="54"/>
      <c r="I154" s="157"/>
      <c r="J154" s="54"/>
      <c r="K154" s="54"/>
      <c r="L154" s="38"/>
      <c r="M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</row>
  </sheetData>
  <sheetProtection algorithmName="SHA-512" hashValue="fFJnwKvMdVxnmuHaQgJJHLy8B2ryl/QhVtjGYuYHQCEgvNzJ29Tq0N0rhAnGwXlGoOyGV27ccYkjjxi4/6ykMA==" saltValue="QzUJTlHsO3jM4v+zebr+98yB46CZoj7VhOGMBnqpsBg4u1vUmRZ6A9JpqXYpFbZt5nX+p+J8P3TJ+oU64av4zw==" spinCount="100000" sheet="1" objects="1" scenarios="1" formatColumns="0" formatRows="0" autoFilter="0"/>
  <autoFilter ref="C125:K153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4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6" t="s">
        <v>117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88</v>
      </c>
    </row>
    <row r="4" spans="1:46" s="1" customFormat="1" ht="24.95" customHeight="1">
      <c r="B4" s="19"/>
      <c r="D4" s="118" t="s">
        <v>124</v>
      </c>
      <c r="I4" s="114"/>
      <c r="L4" s="19"/>
      <c r="M4" s="119" t="s">
        <v>10</v>
      </c>
      <c r="AT4" s="16" t="s">
        <v>4</v>
      </c>
    </row>
    <row r="5" spans="1:46" s="1" customFormat="1" ht="6.95" customHeight="1">
      <c r="B5" s="19"/>
      <c r="I5" s="114"/>
      <c r="L5" s="19"/>
    </row>
    <row r="6" spans="1:46" s="1" customFormat="1" ht="12" customHeight="1">
      <c r="B6" s="19"/>
      <c r="D6" s="120" t="s">
        <v>16</v>
      </c>
      <c r="I6" s="114"/>
      <c r="L6" s="19"/>
    </row>
    <row r="7" spans="1:46" s="1" customFormat="1" ht="16.5" customHeight="1">
      <c r="B7" s="19"/>
      <c r="E7" s="314" t="str">
        <f>'Rekapitulace zakázky'!K6</f>
        <v>Oprava mostů v úseku Týniště nad Orlicí - Potštejn</v>
      </c>
      <c r="F7" s="315"/>
      <c r="G7" s="315"/>
      <c r="H7" s="315"/>
      <c r="I7" s="114"/>
      <c r="L7" s="19"/>
    </row>
    <row r="8" spans="1:46" s="1" customFormat="1" ht="12" customHeight="1">
      <c r="B8" s="19"/>
      <c r="D8" s="120" t="s">
        <v>125</v>
      </c>
      <c r="I8" s="114"/>
      <c r="L8" s="19"/>
    </row>
    <row r="9" spans="1:46" s="2" customFormat="1" ht="16.5" customHeight="1">
      <c r="A9" s="33"/>
      <c r="B9" s="38"/>
      <c r="C9" s="33"/>
      <c r="D9" s="33"/>
      <c r="E9" s="314" t="s">
        <v>706</v>
      </c>
      <c r="F9" s="316"/>
      <c r="G9" s="316"/>
      <c r="H9" s="316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20" t="s">
        <v>127</v>
      </c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17" t="s">
        <v>707</v>
      </c>
      <c r="F11" s="316"/>
      <c r="G11" s="316"/>
      <c r="H11" s="316"/>
      <c r="I11" s="121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121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20" t="s">
        <v>18</v>
      </c>
      <c r="E13" s="33"/>
      <c r="F13" s="109" t="s">
        <v>1</v>
      </c>
      <c r="G13" s="33"/>
      <c r="H13" s="33"/>
      <c r="I13" s="122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20" t="s">
        <v>20</v>
      </c>
      <c r="E14" s="33"/>
      <c r="F14" s="109" t="s">
        <v>21</v>
      </c>
      <c r="G14" s="33"/>
      <c r="H14" s="33"/>
      <c r="I14" s="122" t="s">
        <v>22</v>
      </c>
      <c r="J14" s="123" t="str">
        <f>'Rekapitulace zakázky'!AN8</f>
        <v>27. 1. 2020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21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20" t="s">
        <v>24</v>
      </c>
      <c r="E16" s="33"/>
      <c r="F16" s="33"/>
      <c r="G16" s="33"/>
      <c r="H16" s="33"/>
      <c r="I16" s="122" t="s">
        <v>25</v>
      </c>
      <c r="J16" s="109" t="str">
        <f>IF('Rekapitulace zakázky'!AN10="","",'Rekapitulace zakázky'!AN10)</f>
        <v>70994234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>Správa železnic, státní organizace</v>
      </c>
      <c r="F17" s="33"/>
      <c r="G17" s="33"/>
      <c r="H17" s="33"/>
      <c r="I17" s="122" t="s">
        <v>28</v>
      </c>
      <c r="J17" s="109" t="str">
        <f>IF('Rekapitulace zakázky'!AN11="","",'Rekapitulace zakázky'!AN11)</f>
        <v>CZ70994234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21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20" t="s">
        <v>30</v>
      </c>
      <c r="E19" s="33"/>
      <c r="F19" s="33"/>
      <c r="G19" s="33"/>
      <c r="H19" s="33"/>
      <c r="I19" s="122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18" t="str">
        <f>'Rekapitulace zakázky'!E14</f>
        <v>Vyplň údaj</v>
      </c>
      <c r="F20" s="319"/>
      <c r="G20" s="319"/>
      <c r="H20" s="319"/>
      <c r="I20" s="122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21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20" t="s">
        <v>32</v>
      </c>
      <c r="E22" s="33"/>
      <c r="F22" s="33"/>
      <c r="G22" s="33"/>
      <c r="H22" s="33"/>
      <c r="I22" s="122" t="s">
        <v>25</v>
      </c>
      <c r="J22" s="109" t="str">
        <f>IF('Rekapitulace zakázky'!AN16="","",'Rekapitulace zakázky'!AN16)</f>
        <v>45274983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>TOP CON SERVIS s.r.o.</v>
      </c>
      <c r="F23" s="33"/>
      <c r="G23" s="33"/>
      <c r="H23" s="33"/>
      <c r="I23" s="122" t="s">
        <v>28</v>
      </c>
      <c r="J23" s="109" t="str">
        <f>IF('Rekapitulace zakázky'!AN17="","",'Rekapitulace zakázky'!AN17)</f>
        <v>CZ45274983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21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20" t="s">
        <v>37</v>
      </c>
      <c r="E25" s="33"/>
      <c r="F25" s="33"/>
      <c r="G25" s="33"/>
      <c r="H25" s="33"/>
      <c r="I25" s="122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22" t="s">
        <v>28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21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20" t="s">
        <v>38</v>
      </c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4"/>
      <c r="B29" s="125"/>
      <c r="C29" s="124"/>
      <c r="D29" s="124"/>
      <c r="E29" s="320" t="s">
        <v>1</v>
      </c>
      <c r="F29" s="320"/>
      <c r="G29" s="320"/>
      <c r="H29" s="320"/>
      <c r="I29" s="126"/>
      <c r="J29" s="124"/>
      <c r="K29" s="124"/>
      <c r="L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21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30" t="s">
        <v>39</v>
      </c>
      <c r="E32" s="33"/>
      <c r="F32" s="33"/>
      <c r="G32" s="33"/>
      <c r="H32" s="33"/>
      <c r="I32" s="121"/>
      <c r="J32" s="131">
        <f>ROUND(J132,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8"/>
      <c r="E33" s="128"/>
      <c r="F33" s="128"/>
      <c r="G33" s="128"/>
      <c r="H33" s="128"/>
      <c r="I33" s="129"/>
      <c r="J33" s="128"/>
      <c r="K33" s="128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32" t="s">
        <v>41</v>
      </c>
      <c r="G34" s="33"/>
      <c r="H34" s="33"/>
      <c r="I34" s="133" t="s">
        <v>40</v>
      </c>
      <c r="J34" s="132" t="s">
        <v>42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34" t="s">
        <v>43</v>
      </c>
      <c r="E35" s="120" t="s">
        <v>44</v>
      </c>
      <c r="F35" s="135">
        <f>ROUND((SUM(BE132:BE256)),  2)</f>
        <v>0</v>
      </c>
      <c r="G35" s="33"/>
      <c r="H35" s="33"/>
      <c r="I35" s="136">
        <v>0.21</v>
      </c>
      <c r="J35" s="135">
        <f>ROUND(((SUM(BE132:BE256))*I35),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20" t="s">
        <v>45</v>
      </c>
      <c r="F36" s="135">
        <f>ROUND((SUM(BF132:BF256)),  2)</f>
        <v>0</v>
      </c>
      <c r="G36" s="33"/>
      <c r="H36" s="33"/>
      <c r="I36" s="136">
        <v>0.15</v>
      </c>
      <c r="J36" s="135">
        <f>ROUND(((SUM(BF132:BF256))*I36),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0" t="s">
        <v>46</v>
      </c>
      <c r="F37" s="135">
        <f>ROUND((SUM(BG132:BG256)),  2)</f>
        <v>0</v>
      </c>
      <c r="G37" s="33"/>
      <c r="H37" s="33"/>
      <c r="I37" s="136">
        <v>0.21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20" t="s">
        <v>47</v>
      </c>
      <c r="F38" s="135">
        <f>ROUND((SUM(BH132:BH256)),  2)</f>
        <v>0</v>
      </c>
      <c r="G38" s="33"/>
      <c r="H38" s="33"/>
      <c r="I38" s="136">
        <v>0.15</v>
      </c>
      <c r="J38" s="135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20" t="s">
        <v>48</v>
      </c>
      <c r="F39" s="135">
        <f>ROUND((SUM(BI132:BI256)),  2)</f>
        <v>0</v>
      </c>
      <c r="G39" s="33"/>
      <c r="H39" s="33"/>
      <c r="I39" s="136">
        <v>0</v>
      </c>
      <c r="J39" s="135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7"/>
      <c r="D41" s="138" t="s">
        <v>49</v>
      </c>
      <c r="E41" s="139"/>
      <c r="F41" s="139"/>
      <c r="G41" s="140" t="s">
        <v>50</v>
      </c>
      <c r="H41" s="141" t="s">
        <v>51</v>
      </c>
      <c r="I41" s="142"/>
      <c r="J41" s="143">
        <f>SUM(J32:J39)</f>
        <v>0</v>
      </c>
      <c r="K41" s="144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121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I43" s="114"/>
      <c r="L43" s="19"/>
    </row>
    <row r="44" spans="1:31" s="1" customFormat="1" ht="14.45" customHeight="1">
      <c r="B44" s="19"/>
      <c r="I44" s="114"/>
      <c r="L44" s="19"/>
    </row>
    <row r="45" spans="1:31" s="1" customFormat="1" ht="14.45" customHeight="1">
      <c r="B45" s="19"/>
      <c r="I45" s="114"/>
      <c r="L45" s="19"/>
    </row>
    <row r="46" spans="1:31" s="1" customFormat="1" ht="14.45" customHeight="1">
      <c r="B46" s="19"/>
      <c r="I46" s="114"/>
      <c r="L46" s="19"/>
    </row>
    <row r="47" spans="1:31" s="1" customFormat="1" ht="14.45" customHeight="1">
      <c r="B47" s="19"/>
      <c r="I47" s="114"/>
      <c r="L47" s="19"/>
    </row>
    <row r="48" spans="1:31" s="1" customFormat="1" ht="14.45" customHeight="1">
      <c r="B48" s="19"/>
      <c r="I48" s="114"/>
      <c r="L48" s="19"/>
    </row>
    <row r="49" spans="1:31" s="1" customFormat="1" ht="14.45" customHeight="1">
      <c r="B49" s="19"/>
      <c r="I49" s="114"/>
      <c r="L49" s="19"/>
    </row>
    <row r="50" spans="1:31" s="2" customFormat="1" ht="14.45" customHeight="1">
      <c r="B50" s="50"/>
      <c r="D50" s="145" t="s">
        <v>52</v>
      </c>
      <c r="E50" s="146"/>
      <c r="F50" s="146"/>
      <c r="G50" s="145" t="s">
        <v>53</v>
      </c>
      <c r="H50" s="146"/>
      <c r="I50" s="147"/>
      <c r="J50" s="146"/>
      <c r="K50" s="146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8" t="s">
        <v>54</v>
      </c>
      <c r="E61" s="149"/>
      <c r="F61" s="150" t="s">
        <v>55</v>
      </c>
      <c r="G61" s="148" t="s">
        <v>54</v>
      </c>
      <c r="H61" s="149"/>
      <c r="I61" s="151"/>
      <c r="J61" s="152" t="s">
        <v>55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45" t="s">
        <v>56</v>
      </c>
      <c r="E65" s="153"/>
      <c r="F65" s="153"/>
      <c r="G65" s="145" t="s">
        <v>57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8" t="s">
        <v>54</v>
      </c>
      <c r="E76" s="149"/>
      <c r="F76" s="150" t="s">
        <v>55</v>
      </c>
      <c r="G76" s="148" t="s">
        <v>54</v>
      </c>
      <c r="H76" s="149"/>
      <c r="I76" s="151"/>
      <c r="J76" s="152" t="s">
        <v>55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129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2" t="str">
        <f>E7</f>
        <v>Oprava mostů v úseku Týniště nad Orlicí - Potštejn</v>
      </c>
      <c r="F85" s="313"/>
      <c r="G85" s="313"/>
      <c r="H85" s="313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125</v>
      </c>
      <c r="D86" s="21"/>
      <c r="E86" s="21"/>
      <c r="F86" s="21"/>
      <c r="G86" s="21"/>
      <c r="H86" s="21"/>
      <c r="I86" s="114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2" t="s">
        <v>706</v>
      </c>
      <c r="F87" s="311"/>
      <c r="G87" s="311"/>
      <c r="H87" s="311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127</v>
      </c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304" t="str">
        <f>E11</f>
        <v>SO 03.1 - Stavební část Most v km 64,948</v>
      </c>
      <c r="F89" s="311"/>
      <c r="G89" s="311"/>
      <c r="H89" s="311"/>
      <c r="I89" s="121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122" t="s">
        <v>22</v>
      </c>
      <c r="J91" s="65" t="str">
        <f>IF(J14="","",J14)</f>
        <v>27. 1. 2020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121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122" t="s">
        <v>32</v>
      </c>
      <c r="J93" s="31" t="str">
        <f>E23</f>
        <v>TOP CON SERVIS s.r.o.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122" t="s">
        <v>37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61" t="s">
        <v>130</v>
      </c>
      <c r="D96" s="162"/>
      <c r="E96" s="162"/>
      <c r="F96" s="162"/>
      <c r="G96" s="162"/>
      <c r="H96" s="162"/>
      <c r="I96" s="163"/>
      <c r="J96" s="164" t="s">
        <v>131</v>
      </c>
      <c r="K96" s="162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121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65" t="s">
        <v>132</v>
      </c>
      <c r="D98" s="35"/>
      <c r="E98" s="35"/>
      <c r="F98" s="35"/>
      <c r="G98" s="35"/>
      <c r="H98" s="35"/>
      <c r="I98" s="121"/>
      <c r="J98" s="83">
        <f>J132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133</v>
      </c>
    </row>
    <row r="99" spans="1:47" s="9" customFormat="1" ht="24.95" customHeight="1">
      <c r="B99" s="166"/>
      <c r="C99" s="167"/>
      <c r="D99" s="168" t="s">
        <v>134</v>
      </c>
      <c r="E99" s="169"/>
      <c r="F99" s="169"/>
      <c r="G99" s="169"/>
      <c r="H99" s="169"/>
      <c r="I99" s="170"/>
      <c r="J99" s="171">
        <f>J133</f>
        <v>0</v>
      </c>
      <c r="K99" s="167"/>
      <c r="L99" s="172"/>
    </row>
    <row r="100" spans="1:47" s="10" customFormat="1" ht="19.899999999999999" customHeight="1">
      <c r="B100" s="173"/>
      <c r="C100" s="103"/>
      <c r="D100" s="174" t="s">
        <v>135</v>
      </c>
      <c r="E100" s="175"/>
      <c r="F100" s="175"/>
      <c r="G100" s="175"/>
      <c r="H100" s="175"/>
      <c r="I100" s="176"/>
      <c r="J100" s="177">
        <f>J134</f>
        <v>0</v>
      </c>
      <c r="K100" s="103"/>
      <c r="L100" s="178"/>
    </row>
    <row r="101" spans="1:47" s="10" customFormat="1" ht="19.899999999999999" customHeight="1">
      <c r="B101" s="173"/>
      <c r="C101" s="103"/>
      <c r="D101" s="174" t="s">
        <v>136</v>
      </c>
      <c r="E101" s="175"/>
      <c r="F101" s="175"/>
      <c r="G101" s="175"/>
      <c r="H101" s="175"/>
      <c r="I101" s="176"/>
      <c r="J101" s="177">
        <f>J136</f>
        <v>0</v>
      </c>
      <c r="K101" s="103"/>
      <c r="L101" s="178"/>
    </row>
    <row r="102" spans="1:47" s="10" customFormat="1" ht="19.899999999999999" customHeight="1">
      <c r="B102" s="173"/>
      <c r="C102" s="103"/>
      <c r="D102" s="174" t="s">
        <v>137</v>
      </c>
      <c r="E102" s="175"/>
      <c r="F102" s="175"/>
      <c r="G102" s="175"/>
      <c r="H102" s="175"/>
      <c r="I102" s="176"/>
      <c r="J102" s="177">
        <f>J148</f>
        <v>0</v>
      </c>
      <c r="K102" s="103"/>
      <c r="L102" s="178"/>
    </row>
    <row r="103" spans="1:47" s="10" customFormat="1" ht="19.899999999999999" customHeight="1">
      <c r="B103" s="173"/>
      <c r="C103" s="103"/>
      <c r="D103" s="174" t="s">
        <v>138</v>
      </c>
      <c r="E103" s="175"/>
      <c r="F103" s="175"/>
      <c r="G103" s="175"/>
      <c r="H103" s="175"/>
      <c r="I103" s="176"/>
      <c r="J103" s="177">
        <f>J166</f>
        <v>0</v>
      </c>
      <c r="K103" s="103"/>
      <c r="L103" s="178"/>
    </row>
    <row r="104" spans="1:47" s="10" customFormat="1" ht="19.899999999999999" customHeight="1">
      <c r="B104" s="173"/>
      <c r="C104" s="103"/>
      <c r="D104" s="174" t="s">
        <v>139</v>
      </c>
      <c r="E104" s="175"/>
      <c r="F104" s="175"/>
      <c r="G104" s="175"/>
      <c r="H104" s="175"/>
      <c r="I104" s="176"/>
      <c r="J104" s="177">
        <f>J171</f>
        <v>0</v>
      </c>
      <c r="K104" s="103"/>
      <c r="L104" s="178"/>
    </row>
    <row r="105" spans="1:47" s="10" customFormat="1" ht="19.899999999999999" customHeight="1">
      <c r="B105" s="173"/>
      <c r="C105" s="103"/>
      <c r="D105" s="174" t="s">
        <v>140</v>
      </c>
      <c r="E105" s="175"/>
      <c r="F105" s="175"/>
      <c r="G105" s="175"/>
      <c r="H105" s="175"/>
      <c r="I105" s="176"/>
      <c r="J105" s="177">
        <f>J217</f>
        <v>0</v>
      </c>
      <c r="K105" s="103"/>
      <c r="L105" s="178"/>
    </row>
    <row r="106" spans="1:47" s="10" customFormat="1" ht="19.899999999999999" customHeight="1">
      <c r="B106" s="173"/>
      <c r="C106" s="103"/>
      <c r="D106" s="174" t="s">
        <v>141</v>
      </c>
      <c r="E106" s="175"/>
      <c r="F106" s="175"/>
      <c r="G106" s="175"/>
      <c r="H106" s="175"/>
      <c r="I106" s="176"/>
      <c r="J106" s="177">
        <f>J241</f>
        <v>0</v>
      </c>
      <c r="K106" s="103"/>
      <c r="L106" s="178"/>
    </row>
    <row r="107" spans="1:47" s="9" customFormat="1" ht="24.95" customHeight="1">
      <c r="B107" s="166"/>
      <c r="C107" s="167"/>
      <c r="D107" s="168" t="s">
        <v>142</v>
      </c>
      <c r="E107" s="169"/>
      <c r="F107" s="169"/>
      <c r="G107" s="169"/>
      <c r="H107" s="169"/>
      <c r="I107" s="170"/>
      <c r="J107" s="171">
        <f>J244</f>
        <v>0</v>
      </c>
      <c r="K107" s="167"/>
      <c r="L107" s="172"/>
    </row>
    <row r="108" spans="1:47" s="10" customFormat="1" ht="19.899999999999999" customHeight="1">
      <c r="B108" s="173"/>
      <c r="C108" s="103"/>
      <c r="D108" s="174" t="s">
        <v>143</v>
      </c>
      <c r="E108" s="175"/>
      <c r="F108" s="175"/>
      <c r="G108" s="175"/>
      <c r="H108" s="175"/>
      <c r="I108" s="176"/>
      <c r="J108" s="177">
        <f>J245</f>
        <v>0</v>
      </c>
      <c r="K108" s="103"/>
      <c r="L108" s="178"/>
    </row>
    <row r="109" spans="1:47" s="9" customFormat="1" ht="24.95" customHeight="1">
      <c r="B109" s="166"/>
      <c r="C109" s="167"/>
      <c r="D109" s="168" t="s">
        <v>144</v>
      </c>
      <c r="E109" s="169"/>
      <c r="F109" s="169"/>
      <c r="G109" s="169"/>
      <c r="H109" s="169"/>
      <c r="I109" s="170"/>
      <c r="J109" s="171">
        <f>J252</f>
        <v>0</v>
      </c>
      <c r="K109" s="167"/>
      <c r="L109" s="172"/>
    </row>
    <row r="110" spans="1:47" s="10" customFormat="1" ht="19.899999999999999" customHeight="1">
      <c r="B110" s="173"/>
      <c r="C110" s="103"/>
      <c r="D110" s="174" t="s">
        <v>145</v>
      </c>
      <c r="E110" s="175"/>
      <c r="F110" s="175"/>
      <c r="G110" s="175"/>
      <c r="H110" s="175"/>
      <c r="I110" s="176"/>
      <c r="J110" s="177">
        <f>J253</f>
        <v>0</v>
      </c>
      <c r="K110" s="103"/>
      <c r="L110" s="178"/>
    </row>
    <row r="111" spans="1:47" s="2" customFormat="1" ht="21.75" customHeight="1">
      <c r="A111" s="33"/>
      <c r="B111" s="34"/>
      <c r="C111" s="35"/>
      <c r="D111" s="35"/>
      <c r="E111" s="35"/>
      <c r="F111" s="35"/>
      <c r="G111" s="35"/>
      <c r="H111" s="35"/>
      <c r="I111" s="121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53"/>
      <c r="C112" s="54"/>
      <c r="D112" s="54"/>
      <c r="E112" s="54"/>
      <c r="F112" s="54"/>
      <c r="G112" s="54"/>
      <c r="H112" s="54"/>
      <c r="I112" s="157"/>
      <c r="J112" s="54"/>
      <c r="K112" s="54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 ht="6.95" customHeight="1">
      <c r="A116" s="33"/>
      <c r="B116" s="55"/>
      <c r="C116" s="56"/>
      <c r="D116" s="56"/>
      <c r="E116" s="56"/>
      <c r="F116" s="56"/>
      <c r="G116" s="56"/>
      <c r="H116" s="56"/>
      <c r="I116" s="160"/>
      <c r="J116" s="56"/>
      <c r="K116" s="56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4.95" customHeight="1">
      <c r="A117" s="33"/>
      <c r="B117" s="34"/>
      <c r="C117" s="22" t="s">
        <v>146</v>
      </c>
      <c r="D117" s="35"/>
      <c r="E117" s="35"/>
      <c r="F117" s="35"/>
      <c r="G117" s="35"/>
      <c r="H117" s="35"/>
      <c r="I117" s="121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121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" customHeight="1">
      <c r="A119" s="33"/>
      <c r="B119" s="34"/>
      <c r="C119" s="28" t="s">
        <v>16</v>
      </c>
      <c r="D119" s="35"/>
      <c r="E119" s="35"/>
      <c r="F119" s="35"/>
      <c r="G119" s="35"/>
      <c r="H119" s="35"/>
      <c r="I119" s="121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6.5" customHeight="1">
      <c r="A120" s="33"/>
      <c r="B120" s="34"/>
      <c r="C120" s="35"/>
      <c r="D120" s="35"/>
      <c r="E120" s="312" t="str">
        <f>E7</f>
        <v>Oprava mostů v úseku Týniště nad Orlicí - Potštejn</v>
      </c>
      <c r="F120" s="313"/>
      <c r="G120" s="313"/>
      <c r="H120" s="313"/>
      <c r="I120" s="121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1" customFormat="1" ht="12" customHeight="1">
      <c r="B121" s="20"/>
      <c r="C121" s="28" t="s">
        <v>125</v>
      </c>
      <c r="D121" s="21"/>
      <c r="E121" s="21"/>
      <c r="F121" s="21"/>
      <c r="G121" s="21"/>
      <c r="H121" s="21"/>
      <c r="I121" s="114"/>
      <c r="J121" s="21"/>
      <c r="K121" s="21"/>
      <c r="L121" s="19"/>
    </row>
    <row r="122" spans="1:31" s="2" customFormat="1" ht="16.5" customHeight="1">
      <c r="A122" s="33"/>
      <c r="B122" s="34"/>
      <c r="C122" s="35"/>
      <c r="D122" s="35"/>
      <c r="E122" s="312" t="s">
        <v>706</v>
      </c>
      <c r="F122" s="311"/>
      <c r="G122" s="311"/>
      <c r="H122" s="311"/>
      <c r="I122" s="121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127</v>
      </c>
      <c r="D123" s="35"/>
      <c r="E123" s="35"/>
      <c r="F123" s="35"/>
      <c r="G123" s="35"/>
      <c r="H123" s="35"/>
      <c r="I123" s="121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5"/>
      <c r="D124" s="35"/>
      <c r="E124" s="304" t="str">
        <f>E11</f>
        <v>SO 03.1 - Stavební část Most v km 64,948</v>
      </c>
      <c r="F124" s="311"/>
      <c r="G124" s="311"/>
      <c r="H124" s="311"/>
      <c r="I124" s="121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5"/>
      <c r="D125" s="35"/>
      <c r="E125" s="35"/>
      <c r="F125" s="35"/>
      <c r="G125" s="35"/>
      <c r="H125" s="35"/>
      <c r="I125" s="121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20</v>
      </c>
      <c r="D126" s="35"/>
      <c r="E126" s="35"/>
      <c r="F126" s="26" t="str">
        <f>F14</f>
        <v xml:space="preserve"> </v>
      </c>
      <c r="G126" s="35"/>
      <c r="H126" s="35"/>
      <c r="I126" s="122" t="s">
        <v>22</v>
      </c>
      <c r="J126" s="65" t="str">
        <f>IF(J14="","",J14)</f>
        <v>27. 1. 2020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5"/>
      <c r="D127" s="35"/>
      <c r="E127" s="35"/>
      <c r="F127" s="35"/>
      <c r="G127" s="35"/>
      <c r="H127" s="35"/>
      <c r="I127" s="121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25.7" customHeight="1">
      <c r="A128" s="33"/>
      <c r="B128" s="34"/>
      <c r="C128" s="28" t="s">
        <v>24</v>
      </c>
      <c r="D128" s="35"/>
      <c r="E128" s="35"/>
      <c r="F128" s="26" t="str">
        <f>E17</f>
        <v>Správa železnic, státní organizace</v>
      </c>
      <c r="G128" s="35"/>
      <c r="H128" s="35"/>
      <c r="I128" s="122" t="s">
        <v>32</v>
      </c>
      <c r="J128" s="31" t="str">
        <f>E23</f>
        <v>TOP CON SERVIS s.r.o.</v>
      </c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" customHeight="1">
      <c r="A129" s="33"/>
      <c r="B129" s="34"/>
      <c r="C129" s="28" t="s">
        <v>30</v>
      </c>
      <c r="D129" s="35"/>
      <c r="E129" s="35"/>
      <c r="F129" s="26" t="str">
        <f>IF(E20="","",E20)</f>
        <v>Vyplň údaj</v>
      </c>
      <c r="G129" s="35"/>
      <c r="H129" s="35"/>
      <c r="I129" s="122" t="s">
        <v>37</v>
      </c>
      <c r="J129" s="31" t="str">
        <f>E26</f>
        <v xml:space="preserve"> </v>
      </c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>
      <c r="A130" s="33"/>
      <c r="B130" s="34"/>
      <c r="C130" s="35"/>
      <c r="D130" s="35"/>
      <c r="E130" s="35"/>
      <c r="F130" s="35"/>
      <c r="G130" s="35"/>
      <c r="H130" s="35"/>
      <c r="I130" s="121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79"/>
      <c r="B131" s="180"/>
      <c r="C131" s="181" t="s">
        <v>147</v>
      </c>
      <c r="D131" s="182" t="s">
        <v>64</v>
      </c>
      <c r="E131" s="182" t="s">
        <v>60</v>
      </c>
      <c r="F131" s="182" t="s">
        <v>61</v>
      </c>
      <c r="G131" s="182" t="s">
        <v>148</v>
      </c>
      <c r="H131" s="182" t="s">
        <v>149</v>
      </c>
      <c r="I131" s="183" t="s">
        <v>150</v>
      </c>
      <c r="J131" s="182" t="s">
        <v>131</v>
      </c>
      <c r="K131" s="184" t="s">
        <v>151</v>
      </c>
      <c r="L131" s="185"/>
      <c r="M131" s="74" t="s">
        <v>1</v>
      </c>
      <c r="N131" s="75" t="s">
        <v>43</v>
      </c>
      <c r="O131" s="75" t="s">
        <v>152</v>
      </c>
      <c r="P131" s="75" t="s">
        <v>153</v>
      </c>
      <c r="Q131" s="75" t="s">
        <v>154</v>
      </c>
      <c r="R131" s="75" t="s">
        <v>155</v>
      </c>
      <c r="S131" s="75" t="s">
        <v>156</v>
      </c>
      <c r="T131" s="76" t="s">
        <v>157</v>
      </c>
      <c r="U131" s="179"/>
      <c r="V131" s="179"/>
      <c r="W131" s="179"/>
      <c r="X131" s="179"/>
      <c r="Y131" s="179"/>
      <c r="Z131" s="179"/>
      <c r="AA131" s="179"/>
      <c r="AB131" s="179"/>
      <c r="AC131" s="179"/>
      <c r="AD131" s="179"/>
      <c r="AE131" s="179"/>
    </row>
    <row r="132" spans="1:65" s="2" customFormat="1" ht="22.9" customHeight="1">
      <c r="A132" s="33"/>
      <c r="B132" s="34"/>
      <c r="C132" s="81" t="s">
        <v>158</v>
      </c>
      <c r="D132" s="35"/>
      <c r="E132" s="35"/>
      <c r="F132" s="35"/>
      <c r="G132" s="35"/>
      <c r="H132" s="35"/>
      <c r="I132" s="121"/>
      <c r="J132" s="186">
        <f>BK132</f>
        <v>0</v>
      </c>
      <c r="K132" s="35"/>
      <c r="L132" s="38"/>
      <c r="M132" s="77"/>
      <c r="N132" s="187"/>
      <c r="O132" s="78"/>
      <c r="P132" s="188">
        <f>P133+P244+P252</f>
        <v>0</v>
      </c>
      <c r="Q132" s="78"/>
      <c r="R132" s="188">
        <f>R133+R244+R252</f>
        <v>0</v>
      </c>
      <c r="S132" s="78"/>
      <c r="T132" s="189">
        <f>T133+T244+T252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78</v>
      </c>
      <c r="AU132" s="16" t="s">
        <v>133</v>
      </c>
      <c r="BK132" s="190">
        <f>BK133+BK244+BK252</f>
        <v>0</v>
      </c>
    </row>
    <row r="133" spans="1:65" s="12" customFormat="1" ht="25.9" customHeight="1">
      <c r="B133" s="191"/>
      <c r="C133" s="192"/>
      <c r="D133" s="193" t="s">
        <v>78</v>
      </c>
      <c r="E133" s="194" t="s">
        <v>159</v>
      </c>
      <c r="F133" s="194" t="s">
        <v>160</v>
      </c>
      <c r="G133" s="192"/>
      <c r="H133" s="192"/>
      <c r="I133" s="195"/>
      <c r="J133" s="196">
        <f>BK133</f>
        <v>0</v>
      </c>
      <c r="K133" s="192"/>
      <c r="L133" s="197"/>
      <c r="M133" s="198"/>
      <c r="N133" s="199"/>
      <c r="O133" s="199"/>
      <c r="P133" s="200">
        <f>P134+P136+P148+P166+P171+P217+P241</f>
        <v>0</v>
      </c>
      <c r="Q133" s="199"/>
      <c r="R133" s="200">
        <f>R134+R136+R148+R166+R171+R217+R241</f>
        <v>0</v>
      </c>
      <c r="S133" s="199"/>
      <c r="T133" s="201">
        <f>T134+T136+T148+T166+T171+T217+T241</f>
        <v>0</v>
      </c>
      <c r="AR133" s="202" t="s">
        <v>86</v>
      </c>
      <c r="AT133" s="203" t="s">
        <v>78</v>
      </c>
      <c r="AU133" s="203" t="s">
        <v>79</v>
      </c>
      <c r="AY133" s="202" t="s">
        <v>161</v>
      </c>
      <c r="BK133" s="204">
        <f>BK134+BK136+BK148+BK166+BK171+BK217+BK241</f>
        <v>0</v>
      </c>
    </row>
    <row r="134" spans="1:65" s="12" customFormat="1" ht="22.9" customHeight="1">
      <c r="B134" s="191"/>
      <c r="C134" s="192"/>
      <c r="D134" s="193" t="s">
        <v>78</v>
      </c>
      <c r="E134" s="205" t="s">
        <v>86</v>
      </c>
      <c r="F134" s="205" t="s">
        <v>162</v>
      </c>
      <c r="G134" s="192"/>
      <c r="H134" s="192"/>
      <c r="I134" s="195"/>
      <c r="J134" s="206">
        <f>BK134</f>
        <v>0</v>
      </c>
      <c r="K134" s="192"/>
      <c r="L134" s="197"/>
      <c r="M134" s="198"/>
      <c r="N134" s="199"/>
      <c r="O134" s="199"/>
      <c r="P134" s="200">
        <f>P135</f>
        <v>0</v>
      </c>
      <c r="Q134" s="199"/>
      <c r="R134" s="200">
        <f>R135</f>
        <v>0</v>
      </c>
      <c r="S134" s="199"/>
      <c r="T134" s="201">
        <f>T135</f>
        <v>0</v>
      </c>
      <c r="AR134" s="202" t="s">
        <v>86</v>
      </c>
      <c r="AT134" s="203" t="s">
        <v>78</v>
      </c>
      <c r="AU134" s="203" t="s">
        <v>86</v>
      </c>
      <c r="AY134" s="202" t="s">
        <v>161</v>
      </c>
      <c r="BK134" s="204">
        <f>BK135</f>
        <v>0</v>
      </c>
    </row>
    <row r="135" spans="1:65" s="2" customFormat="1" ht="21.75" customHeight="1">
      <c r="A135" s="33"/>
      <c r="B135" s="34"/>
      <c r="C135" s="207" t="s">
        <v>86</v>
      </c>
      <c r="D135" s="207" t="s">
        <v>163</v>
      </c>
      <c r="E135" s="208" t="s">
        <v>164</v>
      </c>
      <c r="F135" s="209" t="s">
        <v>165</v>
      </c>
      <c r="G135" s="210" t="s">
        <v>166</v>
      </c>
      <c r="H135" s="211">
        <v>75</v>
      </c>
      <c r="I135" s="212"/>
      <c r="J135" s="213">
        <f>ROUND(I135*H135,2)</f>
        <v>0</v>
      </c>
      <c r="K135" s="209" t="s">
        <v>167</v>
      </c>
      <c r="L135" s="38"/>
      <c r="M135" s="214" t="s">
        <v>1</v>
      </c>
      <c r="N135" s="215" t="s">
        <v>44</v>
      </c>
      <c r="O135" s="70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8" t="s">
        <v>168</v>
      </c>
      <c r="AT135" s="218" t="s">
        <v>163</v>
      </c>
      <c r="AU135" s="218" t="s">
        <v>88</v>
      </c>
      <c r="AY135" s="16" t="s">
        <v>161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6" t="s">
        <v>86</v>
      </c>
      <c r="BK135" s="219">
        <f>ROUND(I135*H135,2)</f>
        <v>0</v>
      </c>
      <c r="BL135" s="16" t="s">
        <v>168</v>
      </c>
      <c r="BM135" s="218" t="s">
        <v>88</v>
      </c>
    </row>
    <row r="136" spans="1:65" s="12" customFormat="1" ht="22.9" customHeight="1">
      <c r="B136" s="191"/>
      <c r="C136" s="192"/>
      <c r="D136" s="193" t="s">
        <v>78</v>
      </c>
      <c r="E136" s="205" t="s">
        <v>169</v>
      </c>
      <c r="F136" s="205" t="s">
        <v>170</v>
      </c>
      <c r="G136" s="192"/>
      <c r="H136" s="192"/>
      <c r="I136" s="195"/>
      <c r="J136" s="206">
        <f>BK136</f>
        <v>0</v>
      </c>
      <c r="K136" s="192"/>
      <c r="L136" s="197"/>
      <c r="M136" s="198"/>
      <c r="N136" s="199"/>
      <c r="O136" s="199"/>
      <c r="P136" s="200">
        <f>SUM(P137:P147)</f>
        <v>0</v>
      </c>
      <c r="Q136" s="199"/>
      <c r="R136" s="200">
        <f>SUM(R137:R147)</f>
        <v>0</v>
      </c>
      <c r="S136" s="199"/>
      <c r="T136" s="201">
        <f>SUM(T137:T147)</f>
        <v>0</v>
      </c>
      <c r="AR136" s="202" t="s">
        <v>86</v>
      </c>
      <c r="AT136" s="203" t="s">
        <v>78</v>
      </c>
      <c r="AU136" s="203" t="s">
        <v>86</v>
      </c>
      <c r="AY136" s="202" t="s">
        <v>161</v>
      </c>
      <c r="BK136" s="204">
        <f>SUM(BK137:BK147)</f>
        <v>0</v>
      </c>
    </row>
    <row r="137" spans="1:65" s="2" customFormat="1" ht="16.5" customHeight="1">
      <c r="A137" s="33"/>
      <c r="B137" s="34"/>
      <c r="C137" s="207" t="s">
        <v>88</v>
      </c>
      <c r="D137" s="207" t="s">
        <v>163</v>
      </c>
      <c r="E137" s="208" t="s">
        <v>171</v>
      </c>
      <c r="F137" s="209" t="s">
        <v>172</v>
      </c>
      <c r="G137" s="210" t="s">
        <v>173</v>
      </c>
      <c r="H137" s="211">
        <v>1.5</v>
      </c>
      <c r="I137" s="212"/>
      <c r="J137" s="213">
        <f>ROUND(I137*H137,2)</f>
        <v>0</v>
      </c>
      <c r="K137" s="209" t="s">
        <v>167</v>
      </c>
      <c r="L137" s="38"/>
      <c r="M137" s="214" t="s">
        <v>1</v>
      </c>
      <c r="N137" s="215" t="s">
        <v>44</v>
      </c>
      <c r="O137" s="70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8" t="s">
        <v>168</v>
      </c>
      <c r="AT137" s="218" t="s">
        <v>163</v>
      </c>
      <c r="AU137" s="218" t="s">
        <v>88</v>
      </c>
      <c r="AY137" s="16" t="s">
        <v>161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6" t="s">
        <v>86</v>
      </c>
      <c r="BK137" s="219">
        <f>ROUND(I137*H137,2)</f>
        <v>0</v>
      </c>
      <c r="BL137" s="16" t="s">
        <v>168</v>
      </c>
      <c r="BM137" s="218" t="s">
        <v>168</v>
      </c>
    </row>
    <row r="138" spans="1:65" s="2" customFormat="1" ht="19.5">
      <c r="A138" s="33"/>
      <c r="B138" s="34"/>
      <c r="C138" s="35"/>
      <c r="D138" s="220" t="s">
        <v>174</v>
      </c>
      <c r="E138" s="35"/>
      <c r="F138" s="221" t="s">
        <v>175</v>
      </c>
      <c r="G138" s="35"/>
      <c r="H138" s="35"/>
      <c r="I138" s="121"/>
      <c r="J138" s="35"/>
      <c r="K138" s="35"/>
      <c r="L138" s="38"/>
      <c r="M138" s="222"/>
      <c r="N138" s="223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174</v>
      </c>
      <c r="AU138" s="16" t="s">
        <v>88</v>
      </c>
    </row>
    <row r="139" spans="1:65" s="13" customFormat="1">
      <c r="B139" s="224"/>
      <c r="C139" s="225"/>
      <c r="D139" s="220" t="s">
        <v>176</v>
      </c>
      <c r="E139" s="226" t="s">
        <v>1</v>
      </c>
      <c r="F139" s="227" t="s">
        <v>177</v>
      </c>
      <c r="G139" s="225"/>
      <c r="H139" s="228">
        <v>1.5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AT139" s="234" t="s">
        <v>176</v>
      </c>
      <c r="AU139" s="234" t="s">
        <v>88</v>
      </c>
      <c r="AV139" s="13" t="s">
        <v>88</v>
      </c>
      <c r="AW139" s="13" t="s">
        <v>36</v>
      </c>
      <c r="AX139" s="13" t="s">
        <v>79</v>
      </c>
      <c r="AY139" s="234" t="s">
        <v>161</v>
      </c>
    </row>
    <row r="140" spans="1:65" s="14" customFormat="1">
      <c r="B140" s="235"/>
      <c r="C140" s="236"/>
      <c r="D140" s="220" t="s">
        <v>176</v>
      </c>
      <c r="E140" s="237" t="s">
        <v>1</v>
      </c>
      <c r="F140" s="238" t="s">
        <v>178</v>
      </c>
      <c r="G140" s="236"/>
      <c r="H140" s="239">
        <v>1.5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AT140" s="245" t="s">
        <v>176</v>
      </c>
      <c r="AU140" s="245" t="s">
        <v>88</v>
      </c>
      <c r="AV140" s="14" t="s">
        <v>168</v>
      </c>
      <c r="AW140" s="14" t="s">
        <v>36</v>
      </c>
      <c r="AX140" s="14" t="s">
        <v>86</v>
      </c>
      <c r="AY140" s="245" t="s">
        <v>161</v>
      </c>
    </row>
    <row r="141" spans="1:65" s="2" customFormat="1" ht="21.75" customHeight="1">
      <c r="A141" s="33"/>
      <c r="B141" s="34"/>
      <c r="C141" s="207" t="s">
        <v>169</v>
      </c>
      <c r="D141" s="207" t="s">
        <v>163</v>
      </c>
      <c r="E141" s="208" t="s">
        <v>179</v>
      </c>
      <c r="F141" s="209" t="s">
        <v>180</v>
      </c>
      <c r="G141" s="210" t="s">
        <v>173</v>
      </c>
      <c r="H141" s="211">
        <v>1.5</v>
      </c>
      <c r="I141" s="212"/>
      <c r="J141" s="213">
        <f>ROUND(I141*H141,2)</f>
        <v>0</v>
      </c>
      <c r="K141" s="209" t="s">
        <v>167</v>
      </c>
      <c r="L141" s="38"/>
      <c r="M141" s="214" t="s">
        <v>1</v>
      </c>
      <c r="N141" s="215" t="s">
        <v>44</v>
      </c>
      <c r="O141" s="70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8" t="s">
        <v>168</v>
      </c>
      <c r="AT141" s="218" t="s">
        <v>163</v>
      </c>
      <c r="AU141" s="218" t="s">
        <v>88</v>
      </c>
      <c r="AY141" s="16" t="s">
        <v>161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6" t="s">
        <v>86</v>
      </c>
      <c r="BK141" s="219">
        <f>ROUND(I141*H141,2)</f>
        <v>0</v>
      </c>
      <c r="BL141" s="16" t="s">
        <v>168</v>
      </c>
      <c r="BM141" s="218" t="s">
        <v>181</v>
      </c>
    </row>
    <row r="142" spans="1:65" s="13" customFormat="1">
      <c r="B142" s="224"/>
      <c r="C142" s="225"/>
      <c r="D142" s="220" t="s">
        <v>176</v>
      </c>
      <c r="E142" s="226" t="s">
        <v>1</v>
      </c>
      <c r="F142" s="227" t="s">
        <v>177</v>
      </c>
      <c r="G142" s="225"/>
      <c r="H142" s="228">
        <v>1.5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AT142" s="234" t="s">
        <v>176</v>
      </c>
      <c r="AU142" s="234" t="s">
        <v>88</v>
      </c>
      <c r="AV142" s="13" t="s">
        <v>88</v>
      </c>
      <c r="AW142" s="13" t="s">
        <v>36</v>
      </c>
      <c r="AX142" s="13" t="s">
        <v>79</v>
      </c>
      <c r="AY142" s="234" t="s">
        <v>161</v>
      </c>
    </row>
    <row r="143" spans="1:65" s="14" customFormat="1">
      <c r="B143" s="235"/>
      <c r="C143" s="236"/>
      <c r="D143" s="220" t="s">
        <v>176</v>
      </c>
      <c r="E143" s="237" t="s">
        <v>1</v>
      </c>
      <c r="F143" s="238" t="s">
        <v>178</v>
      </c>
      <c r="G143" s="236"/>
      <c r="H143" s="239">
        <v>1.5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176</v>
      </c>
      <c r="AU143" s="245" t="s">
        <v>88</v>
      </c>
      <c r="AV143" s="14" t="s">
        <v>168</v>
      </c>
      <c r="AW143" s="14" t="s">
        <v>36</v>
      </c>
      <c r="AX143" s="14" t="s">
        <v>86</v>
      </c>
      <c r="AY143" s="245" t="s">
        <v>161</v>
      </c>
    </row>
    <row r="144" spans="1:65" s="2" customFormat="1" ht="21.75" customHeight="1">
      <c r="A144" s="33"/>
      <c r="B144" s="34"/>
      <c r="C144" s="207" t="s">
        <v>168</v>
      </c>
      <c r="D144" s="207" t="s">
        <v>163</v>
      </c>
      <c r="E144" s="208" t="s">
        <v>182</v>
      </c>
      <c r="F144" s="209" t="s">
        <v>183</v>
      </c>
      <c r="G144" s="210" t="s">
        <v>184</v>
      </c>
      <c r="H144" s="211">
        <v>0.113</v>
      </c>
      <c r="I144" s="212"/>
      <c r="J144" s="213">
        <f>ROUND(I144*H144,2)</f>
        <v>0</v>
      </c>
      <c r="K144" s="209" t="s">
        <v>167</v>
      </c>
      <c r="L144" s="38"/>
      <c r="M144" s="214" t="s">
        <v>1</v>
      </c>
      <c r="N144" s="215" t="s">
        <v>44</v>
      </c>
      <c r="O144" s="70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8" t="s">
        <v>168</v>
      </c>
      <c r="AT144" s="218" t="s">
        <v>163</v>
      </c>
      <c r="AU144" s="218" t="s">
        <v>88</v>
      </c>
      <c r="AY144" s="16" t="s">
        <v>161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6" t="s">
        <v>86</v>
      </c>
      <c r="BK144" s="219">
        <f>ROUND(I144*H144,2)</f>
        <v>0</v>
      </c>
      <c r="BL144" s="16" t="s">
        <v>168</v>
      </c>
      <c r="BM144" s="218" t="s">
        <v>185</v>
      </c>
    </row>
    <row r="145" spans="1:65" s="2" customFormat="1" ht="21.75" customHeight="1">
      <c r="A145" s="33"/>
      <c r="B145" s="34"/>
      <c r="C145" s="207" t="s">
        <v>186</v>
      </c>
      <c r="D145" s="207" t="s">
        <v>163</v>
      </c>
      <c r="E145" s="208" t="s">
        <v>187</v>
      </c>
      <c r="F145" s="209" t="s">
        <v>188</v>
      </c>
      <c r="G145" s="210" t="s">
        <v>173</v>
      </c>
      <c r="H145" s="211">
        <v>2</v>
      </c>
      <c r="I145" s="212"/>
      <c r="J145" s="213">
        <f>ROUND(I145*H145,2)</f>
        <v>0</v>
      </c>
      <c r="K145" s="209" t="s">
        <v>167</v>
      </c>
      <c r="L145" s="38"/>
      <c r="M145" s="214" t="s">
        <v>1</v>
      </c>
      <c r="N145" s="215" t="s">
        <v>44</v>
      </c>
      <c r="O145" s="70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8" t="s">
        <v>168</v>
      </c>
      <c r="AT145" s="218" t="s">
        <v>163</v>
      </c>
      <c r="AU145" s="218" t="s">
        <v>88</v>
      </c>
      <c r="AY145" s="16" t="s">
        <v>161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6" t="s">
        <v>86</v>
      </c>
      <c r="BK145" s="219">
        <f>ROUND(I145*H145,2)</f>
        <v>0</v>
      </c>
      <c r="BL145" s="16" t="s">
        <v>168</v>
      </c>
      <c r="BM145" s="218" t="s">
        <v>189</v>
      </c>
    </row>
    <row r="146" spans="1:65" s="2" customFormat="1" ht="16.5" customHeight="1">
      <c r="A146" s="33"/>
      <c r="B146" s="34"/>
      <c r="C146" s="207" t="s">
        <v>181</v>
      </c>
      <c r="D146" s="207" t="s">
        <v>163</v>
      </c>
      <c r="E146" s="208" t="s">
        <v>190</v>
      </c>
      <c r="F146" s="209" t="s">
        <v>191</v>
      </c>
      <c r="G146" s="210" t="s">
        <v>192</v>
      </c>
      <c r="H146" s="211">
        <v>1</v>
      </c>
      <c r="I146" s="212"/>
      <c r="J146" s="213">
        <f>ROUND(I146*H146,2)</f>
        <v>0</v>
      </c>
      <c r="K146" s="209" t="s">
        <v>167</v>
      </c>
      <c r="L146" s="38"/>
      <c r="M146" s="214" t="s">
        <v>1</v>
      </c>
      <c r="N146" s="215" t="s">
        <v>44</v>
      </c>
      <c r="O146" s="70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8" t="s">
        <v>168</v>
      </c>
      <c r="AT146" s="218" t="s">
        <v>163</v>
      </c>
      <c r="AU146" s="218" t="s">
        <v>88</v>
      </c>
      <c r="AY146" s="16" t="s">
        <v>161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6" t="s">
        <v>86</v>
      </c>
      <c r="BK146" s="219">
        <f>ROUND(I146*H146,2)</f>
        <v>0</v>
      </c>
      <c r="BL146" s="16" t="s">
        <v>168</v>
      </c>
      <c r="BM146" s="218" t="s">
        <v>193</v>
      </c>
    </row>
    <row r="147" spans="1:65" s="2" customFormat="1" ht="19.5">
      <c r="A147" s="33"/>
      <c r="B147" s="34"/>
      <c r="C147" s="35"/>
      <c r="D147" s="220" t="s">
        <v>174</v>
      </c>
      <c r="E147" s="35"/>
      <c r="F147" s="221" t="s">
        <v>194</v>
      </c>
      <c r="G147" s="35"/>
      <c r="H147" s="35"/>
      <c r="I147" s="121"/>
      <c r="J147" s="35"/>
      <c r="K147" s="35"/>
      <c r="L147" s="38"/>
      <c r="M147" s="222"/>
      <c r="N147" s="223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174</v>
      </c>
      <c r="AU147" s="16" t="s">
        <v>88</v>
      </c>
    </row>
    <row r="148" spans="1:65" s="12" customFormat="1" ht="22.9" customHeight="1">
      <c r="B148" s="191"/>
      <c r="C148" s="192"/>
      <c r="D148" s="193" t="s">
        <v>78</v>
      </c>
      <c r="E148" s="205" t="s">
        <v>168</v>
      </c>
      <c r="F148" s="205" t="s">
        <v>195</v>
      </c>
      <c r="G148" s="192"/>
      <c r="H148" s="192"/>
      <c r="I148" s="195"/>
      <c r="J148" s="206">
        <f>BK148</f>
        <v>0</v>
      </c>
      <c r="K148" s="192"/>
      <c r="L148" s="197"/>
      <c r="M148" s="198"/>
      <c r="N148" s="199"/>
      <c r="O148" s="199"/>
      <c r="P148" s="200">
        <f>SUM(P149:P165)</f>
        <v>0</v>
      </c>
      <c r="Q148" s="199"/>
      <c r="R148" s="200">
        <f>SUM(R149:R165)</f>
        <v>0</v>
      </c>
      <c r="S148" s="199"/>
      <c r="T148" s="201">
        <f>SUM(T149:T165)</f>
        <v>0</v>
      </c>
      <c r="AR148" s="202" t="s">
        <v>86</v>
      </c>
      <c r="AT148" s="203" t="s">
        <v>78</v>
      </c>
      <c r="AU148" s="203" t="s">
        <v>86</v>
      </c>
      <c r="AY148" s="202" t="s">
        <v>161</v>
      </c>
      <c r="BK148" s="204">
        <f>SUM(BK149:BK165)</f>
        <v>0</v>
      </c>
    </row>
    <row r="149" spans="1:65" s="2" customFormat="1" ht="16.5" customHeight="1">
      <c r="A149" s="33"/>
      <c r="B149" s="34"/>
      <c r="C149" s="207" t="s">
        <v>196</v>
      </c>
      <c r="D149" s="207" t="s">
        <v>163</v>
      </c>
      <c r="E149" s="208" t="s">
        <v>197</v>
      </c>
      <c r="F149" s="209" t="s">
        <v>198</v>
      </c>
      <c r="G149" s="210" t="s">
        <v>199</v>
      </c>
      <c r="H149" s="211">
        <v>60</v>
      </c>
      <c r="I149" s="212"/>
      <c r="J149" s="213">
        <f>ROUND(I149*H149,2)</f>
        <v>0</v>
      </c>
      <c r="K149" s="209" t="s">
        <v>167</v>
      </c>
      <c r="L149" s="38"/>
      <c r="M149" s="214" t="s">
        <v>1</v>
      </c>
      <c r="N149" s="215" t="s">
        <v>44</v>
      </c>
      <c r="O149" s="70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8" t="s">
        <v>168</v>
      </c>
      <c r="AT149" s="218" t="s">
        <v>163</v>
      </c>
      <c r="AU149" s="218" t="s">
        <v>88</v>
      </c>
      <c r="AY149" s="16" t="s">
        <v>161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6" t="s">
        <v>86</v>
      </c>
      <c r="BK149" s="219">
        <f>ROUND(I149*H149,2)</f>
        <v>0</v>
      </c>
      <c r="BL149" s="16" t="s">
        <v>168</v>
      </c>
      <c r="BM149" s="218" t="s">
        <v>200</v>
      </c>
    </row>
    <row r="150" spans="1:65" s="2" customFormat="1" ht="16.5" customHeight="1">
      <c r="A150" s="33"/>
      <c r="B150" s="34"/>
      <c r="C150" s="207" t="s">
        <v>185</v>
      </c>
      <c r="D150" s="207" t="s">
        <v>163</v>
      </c>
      <c r="E150" s="208" t="s">
        <v>201</v>
      </c>
      <c r="F150" s="209" t="s">
        <v>202</v>
      </c>
      <c r="G150" s="210" t="s">
        <v>199</v>
      </c>
      <c r="H150" s="211">
        <v>60</v>
      </c>
      <c r="I150" s="212"/>
      <c r="J150" s="213">
        <f>ROUND(I150*H150,2)</f>
        <v>0</v>
      </c>
      <c r="K150" s="209" t="s">
        <v>167</v>
      </c>
      <c r="L150" s="38"/>
      <c r="M150" s="214" t="s">
        <v>1</v>
      </c>
      <c r="N150" s="215" t="s">
        <v>44</v>
      </c>
      <c r="O150" s="70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8" t="s">
        <v>168</v>
      </c>
      <c r="AT150" s="218" t="s">
        <v>163</v>
      </c>
      <c r="AU150" s="218" t="s">
        <v>88</v>
      </c>
      <c r="AY150" s="16" t="s">
        <v>161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6" t="s">
        <v>86</v>
      </c>
      <c r="BK150" s="219">
        <f>ROUND(I150*H150,2)</f>
        <v>0</v>
      </c>
      <c r="BL150" s="16" t="s">
        <v>168</v>
      </c>
      <c r="BM150" s="218" t="s">
        <v>203</v>
      </c>
    </row>
    <row r="151" spans="1:65" s="13" customFormat="1">
      <c r="B151" s="224"/>
      <c r="C151" s="225"/>
      <c r="D151" s="220" t="s">
        <v>176</v>
      </c>
      <c r="E151" s="226" t="s">
        <v>1</v>
      </c>
      <c r="F151" s="227" t="s">
        <v>587</v>
      </c>
      <c r="G151" s="225"/>
      <c r="H151" s="228">
        <v>60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AT151" s="234" t="s">
        <v>176</v>
      </c>
      <c r="AU151" s="234" t="s">
        <v>88</v>
      </c>
      <c r="AV151" s="13" t="s">
        <v>88</v>
      </c>
      <c r="AW151" s="13" t="s">
        <v>36</v>
      </c>
      <c r="AX151" s="13" t="s">
        <v>79</v>
      </c>
      <c r="AY151" s="234" t="s">
        <v>161</v>
      </c>
    </row>
    <row r="152" spans="1:65" s="14" customFormat="1">
      <c r="B152" s="235"/>
      <c r="C152" s="236"/>
      <c r="D152" s="220" t="s">
        <v>176</v>
      </c>
      <c r="E152" s="237" t="s">
        <v>1</v>
      </c>
      <c r="F152" s="238" t="s">
        <v>178</v>
      </c>
      <c r="G152" s="236"/>
      <c r="H152" s="239">
        <v>60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AT152" s="245" t="s">
        <v>176</v>
      </c>
      <c r="AU152" s="245" t="s">
        <v>88</v>
      </c>
      <c r="AV152" s="14" t="s">
        <v>168</v>
      </c>
      <c r="AW152" s="14" t="s">
        <v>36</v>
      </c>
      <c r="AX152" s="14" t="s">
        <v>86</v>
      </c>
      <c r="AY152" s="245" t="s">
        <v>161</v>
      </c>
    </row>
    <row r="153" spans="1:65" s="2" customFormat="1" ht="21.75" customHeight="1">
      <c r="A153" s="33"/>
      <c r="B153" s="34"/>
      <c r="C153" s="207" t="s">
        <v>205</v>
      </c>
      <c r="D153" s="207" t="s">
        <v>163</v>
      </c>
      <c r="E153" s="208" t="s">
        <v>206</v>
      </c>
      <c r="F153" s="209" t="s">
        <v>207</v>
      </c>
      <c r="G153" s="210" t="s">
        <v>208</v>
      </c>
      <c r="H153" s="211">
        <v>294</v>
      </c>
      <c r="I153" s="212"/>
      <c r="J153" s="213">
        <f>ROUND(I153*H153,2)</f>
        <v>0</v>
      </c>
      <c r="K153" s="209" t="s">
        <v>167</v>
      </c>
      <c r="L153" s="38"/>
      <c r="M153" s="214" t="s">
        <v>1</v>
      </c>
      <c r="N153" s="215" t="s">
        <v>44</v>
      </c>
      <c r="O153" s="70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8" t="s">
        <v>168</v>
      </c>
      <c r="AT153" s="218" t="s">
        <v>163</v>
      </c>
      <c r="AU153" s="218" t="s">
        <v>88</v>
      </c>
      <c r="AY153" s="16" t="s">
        <v>161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6" t="s">
        <v>86</v>
      </c>
      <c r="BK153" s="219">
        <f>ROUND(I153*H153,2)</f>
        <v>0</v>
      </c>
      <c r="BL153" s="16" t="s">
        <v>168</v>
      </c>
      <c r="BM153" s="218" t="s">
        <v>209</v>
      </c>
    </row>
    <row r="154" spans="1:65" s="2" customFormat="1" ht="19.5">
      <c r="A154" s="33"/>
      <c r="B154" s="34"/>
      <c r="C154" s="35"/>
      <c r="D154" s="220" t="s">
        <v>174</v>
      </c>
      <c r="E154" s="35"/>
      <c r="F154" s="221" t="s">
        <v>210</v>
      </c>
      <c r="G154" s="35"/>
      <c r="H154" s="35"/>
      <c r="I154" s="121"/>
      <c r="J154" s="35"/>
      <c r="K154" s="35"/>
      <c r="L154" s="38"/>
      <c r="M154" s="222"/>
      <c r="N154" s="223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174</v>
      </c>
      <c r="AU154" s="16" t="s">
        <v>88</v>
      </c>
    </row>
    <row r="155" spans="1:65" s="2" customFormat="1" ht="21.75" customHeight="1">
      <c r="A155" s="33"/>
      <c r="B155" s="34"/>
      <c r="C155" s="246" t="s">
        <v>189</v>
      </c>
      <c r="D155" s="246" t="s">
        <v>211</v>
      </c>
      <c r="E155" s="247" t="s">
        <v>212</v>
      </c>
      <c r="F155" s="248" t="s">
        <v>213</v>
      </c>
      <c r="G155" s="249" t="s">
        <v>184</v>
      </c>
      <c r="H155" s="250">
        <v>9.0999999999999998E-2</v>
      </c>
      <c r="I155" s="251"/>
      <c r="J155" s="252">
        <f>ROUND(I155*H155,2)</f>
        <v>0</v>
      </c>
      <c r="K155" s="248" t="s">
        <v>167</v>
      </c>
      <c r="L155" s="253"/>
      <c r="M155" s="254" t="s">
        <v>1</v>
      </c>
      <c r="N155" s="255" t="s">
        <v>44</v>
      </c>
      <c r="O155" s="70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8" t="s">
        <v>185</v>
      </c>
      <c r="AT155" s="218" t="s">
        <v>211</v>
      </c>
      <c r="AU155" s="218" t="s">
        <v>88</v>
      </c>
      <c r="AY155" s="16" t="s">
        <v>161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6" t="s">
        <v>86</v>
      </c>
      <c r="BK155" s="219">
        <f>ROUND(I155*H155,2)</f>
        <v>0</v>
      </c>
      <c r="BL155" s="16" t="s">
        <v>168</v>
      </c>
      <c r="BM155" s="218" t="s">
        <v>214</v>
      </c>
    </row>
    <row r="156" spans="1:65" s="2" customFormat="1" ht="21.75" customHeight="1">
      <c r="A156" s="33"/>
      <c r="B156" s="34"/>
      <c r="C156" s="246" t="s">
        <v>215</v>
      </c>
      <c r="D156" s="246" t="s">
        <v>211</v>
      </c>
      <c r="E156" s="247" t="s">
        <v>216</v>
      </c>
      <c r="F156" s="248" t="s">
        <v>217</v>
      </c>
      <c r="G156" s="249" t="s">
        <v>184</v>
      </c>
      <c r="H156" s="250">
        <v>0.20300000000000001</v>
      </c>
      <c r="I156" s="251"/>
      <c r="J156" s="252">
        <f>ROUND(I156*H156,2)</f>
        <v>0</v>
      </c>
      <c r="K156" s="248" t="s">
        <v>167</v>
      </c>
      <c r="L156" s="253"/>
      <c r="M156" s="254" t="s">
        <v>1</v>
      </c>
      <c r="N156" s="255" t="s">
        <v>44</v>
      </c>
      <c r="O156" s="70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8" t="s">
        <v>185</v>
      </c>
      <c r="AT156" s="218" t="s">
        <v>211</v>
      </c>
      <c r="AU156" s="218" t="s">
        <v>88</v>
      </c>
      <c r="AY156" s="16" t="s">
        <v>161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6" t="s">
        <v>86</v>
      </c>
      <c r="BK156" s="219">
        <f>ROUND(I156*H156,2)</f>
        <v>0</v>
      </c>
      <c r="BL156" s="16" t="s">
        <v>168</v>
      </c>
      <c r="BM156" s="218" t="s">
        <v>218</v>
      </c>
    </row>
    <row r="157" spans="1:65" s="2" customFormat="1" ht="19.5">
      <c r="A157" s="33"/>
      <c r="B157" s="34"/>
      <c r="C157" s="35"/>
      <c r="D157" s="220" t="s">
        <v>174</v>
      </c>
      <c r="E157" s="35"/>
      <c r="F157" s="221" t="s">
        <v>219</v>
      </c>
      <c r="G157" s="35"/>
      <c r="H157" s="35"/>
      <c r="I157" s="121"/>
      <c r="J157" s="35"/>
      <c r="K157" s="35"/>
      <c r="L157" s="38"/>
      <c r="M157" s="222"/>
      <c r="N157" s="223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174</v>
      </c>
      <c r="AU157" s="16" t="s">
        <v>88</v>
      </c>
    </row>
    <row r="158" spans="1:65" s="2" customFormat="1" ht="21.75" customHeight="1">
      <c r="A158" s="33"/>
      <c r="B158" s="34"/>
      <c r="C158" s="207" t="s">
        <v>193</v>
      </c>
      <c r="D158" s="207" t="s">
        <v>163</v>
      </c>
      <c r="E158" s="208" t="s">
        <v>240</v>
      </c>
      <c r="F158" s="209" t="s">
        <v>241</v>
      </c>
      <c r="G158" s="210" t="s">
        <v>222</v>
      </c>
      <c r="H158" s="211">
        <v>4</v>
      </c>
      <c r="I158" s="212"/>
      <c r="J158" s="213">
        <f>ROUND(I158*H158,2)</f>
        <v>0</v>
      </c>
      <c r="K158" s="209" t="s">
        <v>167</v>
      </c>
      <c r="L158" s="38"/>
      <c r="M158" s="214" t="s">
        <v>1</v>
      </c>
      <c r="N158" s="215" t="s">
        <v>44</v>
      </c>
      <c r="O158" s="70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8" t="s">
        <v>168</v>
      </c>
      <c r="AT158" s="218" t="s">
        <v>163</v>
      </c>
      <c r="AU158" s="218" t="s">
        <v>88</v>
      </c>
      <c r="AY158" s="16" t="s">
        <v>161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6" t="s">
        <v>86</v>
      </c>
      <c r="BK158" s="219">
        <f>ROUND(I158*H158,2)</f>
        <v>0</v>
      </c>
      <c r="BL158" s="16" t="s">
        <v>168</v>
      </c>
      <c r="BM158" s="218" t="s">
        <v>223</v>
      </c>
    </row>
    <row r="159" spans="1:65" s="2" customFormat="1" ht="16.5" customHeight="1">
      <c r="A159" s="33"/>
      <c r="B159" s="34"/>
      <c r="C159" s="207" t="s">
        <v>224</v>
      </c>
      <c r="D159" s="207" t="s">
        <v>163</v>
      </c>
      <c r="E159" s="208" t="s">
        <v>588</v>
      </c>
      <c r="F159" s="209" t="s">
        <v>589</v>
      </c>
      <c r="G159" s="210" t="s">
        <v>184</v>
      </c>
      <c r="H159" s="211">
        <v>27.4</v>
      </c>
      <c r="I159" s="212"/>
      <c r="J159" s="213">
        <f>ROUND(I159*H159,2)</f>
        <v>0</v>
      </c>
      <c r="K159" s="209" t="s">
        <v>167</v>
      </c>
      <c r="L159" s="38"/>
      <c r="M159" s="214" t="s">
        <v>1</v>
      </c>
      <c r="N159" s="215" t="s">
        <v>44</v>
      </c>
      <c r="O159" s="70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8" t="s">
        <v>168</v>
      </c>
      <c r="AT159" s="218" t="s">
        <v>163</v>
      </c>
      <c r="AU159" s="218" t="s">
        <v>88</v>
      </c>
      <c r="AY159" s="16" t="s">
        <v>161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6" t="s">
        <v>86</v>
      </c>
      <c r="BK159" s="219">
        <f>ROUND(I159*H159,2)</f>
        <v>0</v>
      </c>
      <c r="BL159" s="16" t="s">
        <v>168</v>
      </c>
      <c r="BM159" s="218" t="s">
        <v>227</v>
      </c>
    </row>
    <row r="160" spans="1:65" s="13" customFormat="1">
      <c r="B160" s="224"/>
      <c r="C160" s="225"/>
      <c r="D160" s="220" t="s">
        <v>176</v>
      </c>
      <c r="E160" s="226" t="s">
        <v>1</v>
      </c>
      <c r="F160" s="227" t="s">
        <v>590</v>
      </c>
      <c r="G160" s="225"/>
      <c r="H160" s="228">
        <v>27.4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AT160" s="234" t="s">
        <v>176</v>
      </c>
      <c r="AU160" s="234" t="s">
        <v>88</v>
      </c>
      <c r="AV160" s="13" t="s">
        <v>88</v>
      </c>
      <c r="AW160" s="13" t="s">
        <v>36</v>
      </c>
      <c r="AX160" s="13" t="s">
        <v>79</v>
      </c>
      <c r="AY160" s="234" t="s">
        <v>161</v>
      </c>
    </row>
    <row r="161" spans="1:65" s="14" customFormat="1">
      <c r="B161" s="235"/>
      <c r="C161" s="236"/>
      <c r="D161" s="220" t="s">
        <v>176</v>
      </c>
      <c r="E161" s="237" t="s">
        <v>1</v>
      </c>
      <c r="F161" s="238" t="s">
        <v>178</v>
      </c>
      <c r="G161" s="236"/>
      <c r="H161" s="239">
        <v>27.4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AT161" s="245" t="s">
        <v>176</v>
      </c>
      <c r="AU161" s="245" t="s">
        <v>88</v>
      </c>
      <c r="AV161" s="14" t="s">
        <v>168</v>
      </c>
      <c r="AW161" s="14" t="s">
        <v>36</v>
      </c>
      <c r="AX161" s="14" t="s">
        <v>86</v>
      </c>
      <c r="AY161" s="245" t="s">
        <v>161</v>
      </c>
    </row>
    <row r="162" spans="1:65" s="2" customFormat="1" ht="21.75" customHeight="1">
      <c r="A162" s="33"/>
      <c r="B162" s="34"/>
      <c r="C162" s="207" t="s">
        <v>200</v>
      </c>
      <c r="D162" s="207" t="s">
        <v>163</v>
      </c>
      <c r="E162" s="208" t="s">
        <v>708</v>
      </c>
      <c r="F162" s="209" t="s">
        <v>709</v>
      </c>
      <c r="G162" s="210" t="s">
        <v>192</v>
      </c>
      <c r="H162" s="211">
        <v>1</v>
      </c>
      <c r="I162" s="212"/>
      <c r="J162" s="213">
        <f>ROUND(I162*H162,2)</f>
        <v>0</v>
      </c>
      <c r="K162" s="209" t="s">
        <v>167</v>
      </c>
      <c r="L162" s="38"/>
      <c r="M162" s="214" t="s">
        <v>1</v>
      </c>
      <c r="N162" s="215" t="s">
        <v>44</v>
      </c>
      <c r="O162" s="70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8" t="s">
        <v>168</v>
      </c>
      <c r="AT162" s="218" t="s">
        <v>163</v>
      </c>
      <c r="AU162" s="218" t="s">
        <v>88</v>
      </c>
      <c r="AY162" s="16" t="s">
        <v>161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6" t="s">
        <v>86</v>
      </c>
      <c r="BK162" s="219">
        <f>ROUND(I162*H162,2)</f>
        <v>0</v>
      </c>
      <c r="BL162" s="16" t="s">
        <v>168</v>
      </c>
      <c r="BM162" s="218" t="s">
        <v>231</v>
      </c>
    </row>
    <row r="163" spans="1:65" s="2" customFormat="1" ht="19.5">
      <c r="A163" s="33"/>
      <c r="B163" s="34"/>
      <c r="C163" s="35"/>
      <c r="D163" s="220" t="s">
        <v>174</v>
      </c>
      <c r="E163" s="35"/>
      <c r="F163" s="221" t="s">
        <v>710</v>
      </c>
      <c r="G163" s="35"/>
      <c r="H163" s="35"/>
      <c r="I163" s="121"/>
      <c r="J163" s="35"/>
      <c r="K163" s="35"/>
      <c r="L163" s="38"/>
      <c r="M163" s="222"/>
      <c r="N163" s="223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174</v>
      </c>
      <c r="AU163" s="16" t="s">
        <v>88</v>
      </c>
    </row>
    <row r="164" spans="1:65" s="2" customFormat="1" ht="21.75" customHeight="1">
      <c r="A164" s="33"/>
      <c r="B164" s="34"/>
      <c r="C164" s="207" t="s">
        <v>8</v>
      </c>
      <c r="D164" s="207" t="s">
        <v>163</v>
      </c>
      <c r="E164" s="208" t="s">
        <v>598</v>
      </c>
      <c r="F164" s="209" t="s">
        <v>599</v>
      </c>
      <c r="G164" s="210" t="s">
        <v>199</v>
      </c>
      <c r="H164" s="211">
        <v>4</v>
      </c>
      <c r="I164" s="212"/>
      <c r="J164" s="213">
        <f>ROUND(I164*H164,2)</f>
        <v>0</v>
      </c>
      <c r="K164" s="209" t="s">
        <v>167</v>
      </c>
      <c r="L164" s="38"/>
      <c r="M164" s="214" t="s">
        <v>1</v>
      </c>
      <c r="N164" s="215" t="s">
        <v>44</v>
      </c>
      <c r="O164" s="70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8" t="s">
        <v>168</v>
      </c>
      <c r="AT164" s="218" t="s">
        <v>163</v>
      </c>
      <c r="AU164" s="218" t="s">
        <v>88</v>
      </c>
      <c r="AY164" s="16" t="s">
        <v>161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6" t="s">
        <v>86</v>
      </c>
      <c r="BK164" s="219">
        <f>ROUND(I164*H164,2)</f>
        <v>0</v>
      </c>
      <c r="BL164" s="16" t="s">
        <v>168</v>
      </c>
      <c r="BM164" s="218" t="s">
        <v>234</v>
      </c>
    </row>
    <row r="165" spans="1:65" s="2" customFormat="1" ht="21.75" customHeight="1">
      <c r="A165" s="33"/>
      <c r="B165" s="34"/>
      <c r="C165" s="207" t="s">
        <v>203</v>
      </c>
      <c r="D165" s="207" t="s">
        <v>163</v>
      </c>
      <c r="E165" s="208" t="s">
        <v>282</v>
      </c>
      <c r="F165" s="209" t="s">
        <v>283</v>
      </c>
      <c r="G165" s="210" t="s">
        <v>199</v>
      </c>
      <c r="H165" s="211">
        <v>4</v>
      </c>
      <c r="I165" s="212"/>
      <c r="J165" s="213">
        <f>ROUND(I165*H165,2)</f>
        <v>0</v>
      </c>
      <c r="K165" s="209" t="s">
        <v>167</v>
      </c>
      <c r="L165" s="38"/>
      <c r="M165" s="214" t="s">
        <v>1</v>
      </c>
      <c r="N165" s="215" t="s">
        <v>44</v>
      </c>
      <c r="O165" s="70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8" t="s">
        <v>168</v>
      </c>
      <c r="AT165" s="218" t="s">
        <v>163</v>
      </c>
      <c r="AU165" s="218" t="s">
        <v>88</v>
      </c>
      <c r="AY165" s="16" t="s">
        <v>161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6" t="s">
        <v>86</v>
      </c>
      <c r="BK165" s="219">
        <f>ROUND(I165*H165,2)</f>
        <v>0</v>
      </c>
      <c r="BL165" s="16" t="s">
        <v>168</v>
      </c>
      <c r="BM165" s="218" t="s">
        <v>237</v>
      </c>
    </row>
    <row r="166" spans="1:65" s="12" customFormat="1" ht="22.9" customHeight="1">
      <c r="B166" s="191"/>
      <c r="C166" s="192"/>
      <c r="D166" s="193" t="s">
        <v>78</v>
      </c>
      <c r="E166" s="205" t="s">
        <v>181</v>
      </c>
      <c r="F166" s="205" t="s">
        <v>285</v>
      </c>
      <c r="G166" s="192"/>
      <c r="H166" s="192"/>
      <c r="I166" s="195"/>
      <c r="J166" s="206">
        <f>BK166</f>
        <v>0</v>
      </c>
      <c r="K166" s="192"/>
      <c r="L166" s="197"/>
      <c r="M166" s="198"/>
      <c r="N166" s="199"/>
      <c r="O166" s="199"/>
      <c r="P166" s="200">
        <f>SUM(P167:P170)</f>
        <v>0</v>
      </c>
      <c r="Q166" s="199"/>
      <c r="R166" s="200">
        <f>SUM(R167:R170)</f>
        <v>0</v>
      </c>
      <c r="S166" s="199"/>
      <c r="T166" s="201">
        <f>SUM(T167:T170)</f>
        <v>0</v>
      </c>
      <c r="AR166" s="202" t="s">
        <v>86</v>
      </c>
      <c r="AT166" s="203" t="s">
        <v>78</v>
      </c>
      <c r="AU166" s="203" t="s">
        <v>86</v>
      </c>
      <c r="AY166" s="202" t="s">
        <v>161</v>
      </c>
      <c r="BK166" s="204">
        <f>SUM(BK167:BK170)</f>
        <v>0</v>
      </c>
    </row>
    <row r="167" spans="1:65" s="2" customFormat="1" ht="21.75" customHeight="1">
      <c r="A167" s="33"/>
      <c r="B167" s="34"/>
      <c r="C167" s="207" t="s">
        <v>239</v>
      </c>
      <c r="D167" s="207" t="s">
        <v>163</v>
      </c>
      <c r="E167" s="208" t="s">
        <v>287</v>
      </c>
      <c r="F167" s="209" t="s">
        <v>288</v>
      </c>
      <c r="G167" s="210" t="s">
        <v>199</v>
      </c>
      <c r="H167" s="211">
        <v>12.9</v>
      </c>
      <c r="I167" s="212"/>
      <c r="J167" s="213">
        <f>ROUND(I167*H167,2)</f>
        <v>0</v>
      </c>
      <c r="K167" s="209" t="s">
        <v>167</v>
      </c>
      <c r="L167" s="38"/>
      <c r="M167" s="214" t="s">
        <v>1</v>
      </c>
      <c r="N167" s="215" t="s">
        <v>44</v>
      </c>
      <c r="O167" s="70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8" t="s">
        <v>168</v>
      </c>
      <c r="AT167" s="218" t="s">
        <v>163</v>
      </c>
      <c r="AU167" s="218" t="s">
        <v>88</v>
      </c>
      <c r="AY167" s="16" t="s">
        <v>161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6" t="s">
        <v>86</v>
      </c>
      <c r="BK167" s="219">
        <f>ROUND(I167*H167,2)</f>
        <v>0</v>
      </c>
      <c r="BL167" s="16" t="s">
        <v>168</v>
      </c>
      <c r="BM167" s="218" t="s">
        <v>242</v>
      </c>
    </row>
    <row r="168" spans="1:65" s="2" customFormat="1" ht="19.5">
      <c r="A168" s="33"/>
      <c r="B168" s="34"/>
      <c r="C168" s="35"/>
      <c r="D168" s="220" t="s">
        <v>174</v>
      </c>
      <c r="E168" s="35"/>
      <c r="F168" s="221" t="s">
        <v>290</v>
      </c>
      <c r="G168" s="35"/>
      <c r="H168" s="35"/>
      <c r="I168" s="121"/>
      <c r="J168" s="35"/>
      <c r="K168" s="35"/>
      <c r="L168" s="38"/>
      <c r="M168" s="222"/>
      <c r="N168" s="223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174</v>
      </c>
      <c r="AU168" s="16" t="s">
        <v>88</v>
      </c>
    </row>
    <row r="169" spans="1:65" s="13" customFormat="1">
      <c r="B169" s="224"/>
      <c r="C169" s="225"/>
      <c r="D169" s="220" t="s">
        <v>176</v>
      </c>
      <c r="E169" s="226" t="s">
        <v>1</v>
      </c>
      <c r="F169" s="227" t="s">
        <v>711</v>
      </c>
      <c r="G169" s="225"/>
      <c r="H169" s="228">
        <v>12.9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AT169" s="234" t="s">
        <v>176</v>
      </c>
      <c r="AU169" s="234" t="s">
        <v>88</v>
      </c>
      <c r="AV169" s="13" t="s">
        <v>88</v>
      </c>
      <c r="AW169" s="13" t="s">
        <v>36</v>
      </c>
      <c r="AX169" s="13" t="s">
        <v>79</v>
      </c>
      <c r="AY169" s="234" t="s">
        <v>161</v>
      </c>
    </row>
    <row r="170" spans="1:65" s="14" customFormat="1">
      <c r="B170" s="235"/>
      <c r="C170" s="236"/>
      <c r="D170" s="220" t="s">
        <v>176</v>
      </c>
      <c r="E170" s="237" t="s">
        <v>1</v>
      </c>
      <c r="F170" s="238" t="s">
        <v>178</v>
      </c>
      <c r="G170" s="236"/>
      <c r="H170" s="239">
        <v>12.9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AT170" s="245" t="s">
        <v>176</v>
      </c>
      <c r="AU170" s="245" t="s">
        <v>88</v>
      </c>
      <c r="AV170" s="14" t="s">
        <v>168</v>
      </c>
      <c r="AW170" s="14" t="s">
        <v>36</v>
      </c>
      <c r="AX170" s="14" t="s">
        <v>86</v>
      </c>
      <c r="AY170" s="245" t="s">
        <v>161</v>
      </c>
    </row>
    <row r="171" spans="1:65" s="12" customFormat="1" ht="22.9" customHeight="1">
      <c r="B171" s="191"/>
      <c r="C171" s="192"/>
      <c r="D171" s="193" t="s">
        <v>78</v>
      </c>
      <c r="E171" s="205" t="s">
        <v>205</v>
      </c>
      <c r="F171" s="205" t="s">
        <v>293</v>
      </c>
      <c r="G171" s="192"/>
      <c r="H171" s="192"/>
      <c r="I171" s="195"/>
      <c r="J171" s="206">
        <f>BK171</f>
        <v>0</v>
      </c>
      <c r="K171" s="192"/>
      <c r="L171" s="197"/>
      <c r="M171" s="198"/>
      <c r="N171" s="199"/>
      <c r="O171" s="199"/>
      <c r="P171" s="200">
        <f>SUM(P172:P216)</f>
        <v>0</v>
      </c>
      <c r="Q171" s="199"/>
      <c r="R171" s="200">
        <f>SUM(R172:R216)</f>
        <v>0</v>
      </c>
      <c r="S171" s="199"/>
      <c r="T171" s="201">
        <f>SUM(T172:T216)</f>
        <v>0</v>
      </c>
      <c r="AR171" s="202" t="s">
        <v>86</v>
      </c>
      <c r="AT171" s="203" t="s">
        <v>78</v>
      </c>
      <c r="AU171" s="203" t="s">
        <v>86</v>
      </c>
      <c r="AY171" s="202" t="s">
        <v>161</v>
      </c>
      <c r="BK171" s="204">
        <f>SUM(BK172:BK216)</f>
        <v>0</v>
      </c>
    </row>
    <row r="172" spans="1:65" s="2" customFormat="1" ht="16.5" customHeight="1">
      <c r="A172" s="33"/>
      <c r="B172" s="34"/>
      <c r="C172" s="207" t="s">
        <v>209</v>
      </c>
      <c r="D172" s="207" t="s">
        <v>163</v>
      </c>
      <c r="E172" s="208" t="s">
        <v>611</v>
      </c>
      <c r="F172" s="209" t="s">
        <v>612</v>
      </c>
      <c r="G172" s="210" t="s">
        <v>222</v>
      </c>
      <c r="H172" s="211">
        <v>4</v>
      </c>
      <c r="I172" s="212"/>
      <c r="J172" s="213">
        <f>ROUND(I172*H172,2)</f>
        <v>0</v>
      </c>
      <c r="K172" s="209" t="s">
        <v>167</v>
      </c>
      <c r="L172" s="38"/>
      <c r="M172" s="214" t="s">
        <v>1</v>
      </c>
      <c r="N172" s="215" t="s">
        <v>44</v>
      </c>
      <c r="O172" s="70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8" t="s">
        <v>168</v>
      </c>
      <c r="AT172" s="218" t="s">
        <v>163</v>
      </c>
      <c r="AU172" s="218" t="s">
        <v>88</v>
      </c>
      <c r="AY172" s="16" t="s">
        <v>161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6" t="s">
        <v>86</v>
      </c>
      <c r="BK172" s="219">
        <f>ROUND(I172*H172,2)</f>
        <v>0</v>
      </c>
      <c r="BL172" s="16" t="s">
        <v>168</v>
      </c>
      <c r="BM172" s="218" t="s">
        <v>245</v>
      </c>
    </row>
    <row r="173" spans="1:65" s="2" customFormat="1" ht="21.75" customHeight="1">
      <c r="A173" s="33"/>
      <c r="B173" s="34"/>
      <c r="C173" s="207" t="s">
        <v>247</v>
      </c>
      <c r="D173" s="207" t="s">
        <v>163</v>
      </c>
      <c r="E173" s="208" t="s">
        <v>613</v>
      </c>
      <c r="F173" s="209" t="s">
        <v>614</v>
      </c>
      <c r="G173" s="210" t="s">
        <v>222</v>
      </c>
      <c r="H173" s="211">
        <v>4</v>
      </c>
      <c r="I173" s="212"/>
      <c r="J173" s="213">
        <f>ROUND(I173*H173,2)</f>
        <v>0</v>
      </c>
      <c r="K173" s="209" t="s">
        <v>167</v>
      </c>
      <c r="L173" s="38"/>
      <c r="M173" s="214" t="s">
        <v>1</v>
      </c>
      <c r="N173" s="215" t="s">
        <v>44</v>
      </c>
      <c r="O173" s="70"/>
      <c r="P173" s="216">
        <f>O173*H173</f>
        <v>0</v>
      </c>
      <c r="Q173" s="216">
        <v>0</v>
      </c>
      <c r="R173" s="216">
        <f>Q173*H173</f>
        <v>0</v>
      </c>
      <c r="S173" s="216">
        <v>0</v>
      </c>
      <c r="T173" s="21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8" t="s">
        <v>168</v>
      </c>
      <c r="AT173" s="218" t="s">
        <v>163</v>
      </c>
      <c r="AU173" s="218" t="s">
        <v>88</v>
      </c>
      <c r="AY173" s="16" t="s">
        <v>161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6" t="s">
        <v>86</v>
      </c>
      <c r="BK173" s="219">
        <f>ROUND(I173*H173,2)</f>
        <v>0</v>
      </c>
      <c r="BL173" s="16" t="s">
        <v>168</v>
      </c>
      <c r="BM173" s="218" t="s">
        <v>250</v>
      </c>
    </row>
    <row r="174" spans="1:65" s="2" customFormat="1" ht="21.75" customHeight="1">
      <c r="A174" s="33"/>
      <c r="B174" s="34"/>
      <c r="C174" s="207" t="s">
        <v>214</v>
      </c>
      <c r="D174" s="207" t="s">
        <v>163</v>
      </c>
      <c r="E174" s="208" t="s">
        <v>615</v>
      </c>
      <c r="F174" s="209" t="s">
        <v>616</v>
      </c>
      <c r="G174" s="210" t="s">
        <v>199</v>
      </c>
      <c r="H174" s="211">
        <v>15</v>
      </c>
      <c r="I174" s="212"/>
      <c r="J174" s="213">
        <f>ROUND(I174*H174,2)</f>
        <v>0</v>
      </c>
      <c r="K174" s="209" t="s">
        <v>167</v>
      </c>
      <c r="L174" s="38"/>
      <c r="M174" s="214" t="s">
        <v>1</v>
      </c>
      <c r="N174" s="215" t="s">
        <v>44</v>
      </c>
      <c r="O174" s="70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8" t="s">
        <v>168</v>
      </c>
      <c r="AT174" s="218" t="s">
        <v>163</v>
      </c>
      <c r="AU174" s="218" t="s">
        <v>88</v>
      </c>
      <c r="AY174" s="16" t="s">
        <v>161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6" t="s">
        <v>86</v>
      </c>
      <c r="BK174" s="219">
        <f>ROUND(I174*H174,2)</f>
        <v>0</v>
      </c>
      <c r="BL174" s="16" t="s">
        <v>168</v>
      </c>
      <c r="BM174" s="218" t="s">
        <v>254</v>
      </c>
    </row>
    <row r="175" spans="1:65" s="2" customFormat="1" ht="21.75" customHeight="1">
      <c r="A175" s="33"/>
      <c r="B175" s="34"/>
      <c r="C175" s="207" t="s">
        <v>7</v>
      </c>
      <c r="D175" s="207" t="s">
        <v>163</v>
      </c>
      <c r="E175" s="208" t="s">
        <v>618</v>
      </c>
      <c r="F175" s="209" t="s">
        <v>619</v>
      </c>
      <c r="G175" s="210" t="s">
        <v>199</v>
      </c>
      <c r="H175" s="211">
        <v>225</v>
      </c>
      <c r="I175" s="212"/>
      <c r="J175" s="213">
        <f>ROUND(I175*H175,2)</f>
        <v>0</v>
      </c>
      <c r="K175" s="209" t="s">
        <v>167</v>
      </c>
      <c r="L175" s="38"/>
      <c r="M175" s="214" t="s">
        <v>1</v>
      </c>
      <c r="N175" s="215" t="s">
        <v>44</v>
      </c>
      <c r="O175" s="70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8" t="s">
        <v>168</v>
      </c>
      <c r="AT175" s="218" t="s">
        <v>163</v>
      </c>
      <c r="AU175" s="218" t="s">
        <v>88</v>
      </c>
      <c r="AY175" s="16" t="s">
        <v>161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6" t="s">
        <v>86</v>
      </c>
      <c r="BK175" s="219">
        <f>ROUND(I175*H175,2)</f>
        <v>0</v>
      </c>
      <c r="BL175" s="16" t="s">
        <v>168</v>
      </c>
      <c r="BM175" s="218" t="s">
        <v>258</v>
      </c>
    </row>
    <row r="176" spans="1:65" s="13" customFormat="1">
      <c r="B176" s="224"/>
      <c r="C176" s="225"/>
      <c r="D176" s="220" t="s">
        <v>176</v>
      </c>
      <c r="E176" s="226" t="s">
        <v>1</v>
      </c>
      <c r="F176" s="227" t="s">
        <v>712</v>
      </c>
      <c r="G176" s="225"/>
      <c r="H176" s="228">
        <v>225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AT176" s="234" t="s">
        <v>176</v>
      </c>
      <c r="AU176" s="234" t="s">
        <v>88</v>
      </c>
      <c r="AV176" s="13" t="s">
        <v>88</v>
      </c>
      <c r="AW176" s="13" t="s">
        <v>36</v>
      </c>
      <c r="AX176" s="13" t="s">
        <v>79</v>
      </c>
      <c r="AY176" s="234" t="s">
        <v>161</v>
      </c>
    </row>
    <row r="177" spans="1:65" s="14" customFormat="1">
      <c r="B177" s="235"/>
      <c r="C177" s="236"/>
      <c r="D177" s="220" t="s">
        <v>176</v>
      </c>
      <c r="E177" s="237" t="s">
        <v>1</v>
      </c>
      <c r="F177" s="238" t="s">
        <v>178</v>
      </c>
      <c r="G177" s="236"/>
      <c r="H177" s="239">
        <v>225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AT177" s="245" t="s">
        <v>176</v>
      </c>
      <c r="AU177" s="245" t="s">
        <v>88</v>
      </c>
      <c r="AV177" s="14" t="s">
        <v>168</v>
      </c>
      <c r="AW177" s="14" t="s">
        <v>36</v>
      </c>
      <c r="AX177" s="14" t="s">
        <v>86</v>
      </c>
      <c r="AY177" s="245" t="s">
        <v>161</v>
      </c>
    </row>
    <row r="178" spans="1:65" s="2" customFormat="1" ht="21.75" customHeight="1">
      <c r="A178" s="33"/>
      <c r="B178" s="34"/>
      <c r="C178" s="207" t="s">
        <v>218</v>
      </c>
      <c r="D178" s="207" t="s">
        <v>163</v>
      </c>
      <c r="E178" s="208" t="s">
        <v>621</v>
      </c>
      <c r="F178" s="209" t="s">
        <v>622</v>
      </c>
      <c r="G178" s="210" t="s">
        <v>199</v>
      </c>
      <c r="H178" s="211">
        <v>15</v>
      </c>
      <c r="I178" s="212"/>
      <c r="J178" s="213">
        <f>ROUND(I178*H178,2)</f>
        <v>0</v>
      </c>
      <c r="K178" s="209" t="s">
        <v>167</v>
      </c>
      <c r="L178" s="38"/>
      <c r="M178" s="214" t="s">
        <v>1</v>
      </c>
      <c r="N178" s="215" t="s">
        <v>44</v>
      </c>
      <c r="O178" s="70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8" t="s">
        <v>168</v>
      </c>
      <c r="AT178" s="218" t="s">
        <v>163</v>
      </c>
      <c r="AU178" s="218" t="s">
        <v>88</v>
      </c>
      <c r="AY178" s="16" t="s">
        <v>161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6" t="s">
        <v>86</v>
      </c>
      <c r="BK178" s="219">
        <f>ROUND(I178*H178,2)</f>
        <v>0</v>
      </c>
      <c r="BL178" s="16" t="s">
        <v>168</v>
      </c>
      <c r="BM178" s="218" t="s">
        <v>261</v>
      </c>
    </row>
    <row r="179" spans="1:65" s="2" customFormat="1" ht="21.75" customHeight="1">
      <c r="A179" s="33"/>
      <c r="B179" s="34"/>
      <c r="C179" s="207" t="s">
        <v>262</v>
      </c>
      <c r="D179" s="207" t="s">
        <v>163</v>
      </c>
      <c r="E179" s="208" t="s">
        <v>623</v>
      </c>
      <c r="F179" s="209" t="s">
        <v>624</v>
      </c>
      <c r="G179" s="210" t="s">
        <v>166</v>
      </c>
      <c r="H179" s="211">
        <v>24</v>
      </c>
      <c r="I179" s="212"/>
      <c r="J179" s="213">
        <f>ROUND(I179*H179,2)</f>
        <v>0</v>
      </c>
      <c r="K179" s="209" t="s">
        <v>167</v>
      </c>
      <c r="L179" s="38"/>
      <c r="M179" s="214" t="s">
        <v>1</v>
      </c>
      <c r="N179" s="215" t="s">
        <v>44</v>
      </c>
      <c r="O179" s="70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8" t="s">
        <v>168</v>
      </c>
      <c r="AT179" s="218" t="s">
        <v>163</v>
      </c>
      <c r="AU179" s="218" t="s">
        <v>88</v>
      </c>
      <c r="AY179" s="16" t="s">
        <v>161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6" t="s">
        <v>86</v>
      </c>
      <c r="BK179" s="219">
        <f>ROUND(I179*H179,2)</f>
        <v>0</v>
      </c>
      <c r="BL179" s="16" t="s">
        <v>168</v>
      </c>
      <c r="BM179" s="218" t="s">
        <v>265</v>
      </c>
    </row>
    <row r="180" spans="1:65" s="2" customFormat="1" ht="21.75" customHeight="1">
      <c r="A180" s="33"/>
      <c r="B180" s="34"/>
      <c r="C180" s="207" t="s">
        <v>223</v>
      </c>
      <c r="D180" s="207" t="s">
        <v>163</v>
      </c>
      <c r="E180" s="208" t="s">
        <v>625</v>
      </c>
      <c r="F180" s="209" t="s">
        <v>626</v>
      </c>
      <c r="G180" s="210" t="s">
        <v>166</v>
      </c>
      <c r="H180" s="211">
        <v>408</v>
      </c>
      <c r="I180" s="212"/>
      <c r="J180" s="213">
        <f>ROUND(I180*H180,2)</f>
        <v>0</v>
      </c>
      <c r="K180" s="209" t="s">
        <v>167</v>
      </c>
      <c r="L180" s="38"/>
      <c r="M180" s="214" t="s">
        <v>1</v>
      </c>
      <c r="N180" s="215" t="s">
        <v>44</v>
      </c>
      <c r="O180" s="70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8" t="s">
        <v>168</v>
      </c>
      <c r="AT180" s="218" t="s">
        <v>163</v>
      </c>
      <c r="AU180" s="218" t="s">
        <v>88</v>
      </c>
      <c r="AY180" s="16" t="s">
        <v>161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6" t="s">
        <v>86</v>
      </c>
      <c r="BK180" s="219">
        <f>ROUND(I180*H180,2)</f>
        <v>0</v>
      </c>
      <c r="BL180" s="16" t="s">
        <v>168</v>
      </c>
      <c r="BM180" s="218" t="s">
        <v>268</v>
      </c>
    </row>
    <row r="181" spans="1:65" s="13" customFormat="1">
      <c r="B181" s="224"/>
      <c r="C181" s="225"/>
      <c r="D181" s="220" t="s">
        <v>176</v>
      </c>
      <c r="E181" s="226" t="s">
        <v>1</v>
      </c>
      <c r="F181" s="227" t="s">
        <v>713</v>
      </c>
      <c r="G181" s="225"/>
      <c r="H181" s="228">
        <v>408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AT181" s="234" t="s">
        <v>176</v>
      </c>
      <c r="AU181" s="234" t="s">
        <v>88</v>
      </c>
      <c r="AV181" s="13" t="s">
        <v>88</v>
      </c>
      <c r="AW181" s="13" t="s">
        <v>36</v>
      </c>
      <c r="AX181" s="13" t="s">
        <v>79</v>
      </c>
      <c r="AY181" s="234" t="s">
        <v>161</v>
      </c>
    </row>
    <row r="182" spans="1:65" s="14" customFormat="1">
      <c r="B182" s="235"/>
      <c r="C182" s="236"/>
      <c r="D182" s="220" t="s">
        <v>176</v>
      </c>
      <c r="E182" s="237" t="s">
        <v>1</v>
      </c>
      <c r="F182" s="238" t="s">
        <v>178</v>
      </c>
      <c r="G182" s="236"/>
      <c r="H182" s="239">
        <v>408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AT182" s="245" t="s">
        <v>176</v>
      </c>
      <c r="AU182" s="245" t="s">
        <v>88</v>
      </c>
      <c r="AV182" s="14" t="s">
        <v>168</v>
      </c>
      <c r="AW182" s="14" t="s">
        <v>36</v>
      </c>
      <c r="AX182" s="14" t="s">
        <v>86</v>
      </c>
      <c r="AY182" s="245" t="s">
        <v>161</v>
      </c>
    </row>
    <row r="183" spans="1:65" s="2" customFormat="1" ht="21.75" customHeight="1">
      <c r="A183" s="33"/>
      <c r="B183" s="34"/>
      <c r="C183" s="207" t="s">
        <v>269</v>
      </c>
      <c r="D183" s="207" t="s">
        <v>163</v>
      </c>
      <c r="E183" s="208" t="s">
        <v>628</v>
      </c>
      <c r="F183" s="209" t="s">
        <v>629</v>
      </c>
      <c r="G183" s="210" t="s">
        <v>166</v>
      </c>
      <c r="H183" s="211">
        <v>24</v>
      </c>
      <c r="I183" s="212"/>
      <c r="J183" s="213">
        <f>ROUND(I183*H183,2)</f>
        <v>0</v>
      </c>
      <c r="K183" s="209" t="s">
        <v>167</v>
      </c>
      <c r="L183" s="38"/>
      <c r="M183" s="214" t="s">
        <v>1</v>
      </c>
      <c r="N183" s="215" t="s">
        <v>44</v>
      </c>
      <c r="O183" s="70"/>
      <c r="P183" s="216">
        <f>O183*H183</f>
        <v>0</v>
      </c>
      <c r="Q183" s="216">
        <v>0</v>
      </c>
      <c r="R183" s="216">
        <f>Q183*H183</f>
        <v>0</v>
      </c>
      <c r="S183" s="216">
        <v>0</v>
      </c>
      <c r="T183" s="21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8" t="s">
        <v>168</v>
      </c>
      <c r="AT183" s="218" t="s">
        <v>163</v>
      </c>
      <c r="AU183" s="218" t="s">
        <v>88</v>
      </c>
      <c r="AY183" s="16" t="s">
        <v>161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6" t="s">
        <v>86</v>
      </c>
      <c r="BK183" s="219">
        <f>ROUND(I183*H183,2)</f>
        <v>0</v>
      </c>
      <c r="BL183" s="16" t="s">
        <v>168</v>
      </c>
      <c r="BM183" s="218" t="s">
        <v>272</v>
      </c>
    </row>
    <row r="184" spans="1:65" s="2" customFormat="1" ht="16.5" customHeight="1">
      <c r="A184" s="33"/>
      <c r="B184" s="34"/>
      <c r="C184" s="207" t="s">
        <v>227</v>
      </c>
      <c r="D184" s="207" t="s">
        <v>163</v>
      </c>
      <c r="E184" s="208" t="s">
        <v>298</v>
      </c>
      <c r="F184" s="209" t="s">
        <v>299</v>
      </c>
      <c r="G184" s="210" t="s">
        <v>199</v>
      </c>
      <c r="H184" s="211">
        <v>60</v>
      </c>
      <c r="I184" s="212"/>
      <c r="J184" s="213">
        <f>ROUND(I184*H184,2)</f>
        <v>0</v>
      </c>
      <c r="K184" s="209" t="s">
        <v>167</v>
      </c>
      <c r="L184" s="38"/>
      <c r="M184" s="214" t="s">
        <v>1</v>
      </c>
      <c r="N184" s="215" t="s">
        <v>44</v>
      </c>
      <c r="O184" s="70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8" t="s">
        <v>168</v>
      </c>
      <c r="AT184" s="218" t="s">
        <v>163</v>
      </c>
      <c r="AU184" s="218" t="s">
        <v>88</v>
      </c>
      <c r="AY184" s="16" t="s">
        <v>161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6" t="s">
        <v>86</v>
      </c>
      <c r="BK184" s="219">
        <f>ROUND(I184*H184,2)</f>
        <v>0</v>
      </c>
      <c r="BL184" s="16" t="s">
        <v>168</v>
      </c>
      <c r="BM184" s="218" t="s">
        <v>276</v>
      </c>
    </row>
    <row r="185" spans="1:65" s="2" customFormat="1" ht="16.5" customHeight="1">
      <c r="A185" s="33"/>
      <c r="B185" s="34"/>
      <c r="C185" s="207" t="s">
        <v>278</v>
      </c>
      <c r="D185" s="207" t="s">
        <v>163</v>
      </c>
      <c r="E185" s="208" t="s">
        <v>301</v>
      </c>
      <c r="F185" s="209" t="s">
        <v>302</v>
      </c>
      <c r="G185" s="210" t="s">
        <v>199</v>
      </c>
      <c r="H185" s="211">
        <v>1020</v>
      </c>
      <c r="I185" s="212"/>
      <c r="J185" s="213">
        <f>ROUND(I185*H185,2)</f>
        <v>0</v>
      </c>
      <c r="K185" s="209" t="s">
        <v>167</v>
      </c>
      <c r="L185" s="38"/>
      <c r="M185" s="214" t="s">
        <v>1</v>
      </c>
      <c r="N185" s="215" t="s">
        <v>44</v>
      </c>
      <c r="O185" s="70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8" t="s">
        <v>168</v>
      </c>
      <c r="AT185" s="218" t="s">
        <v>163</v>
      </c>
      <c r="AU185" s="218" t="s">
        <v>88</v>
      </c>
      <c r="AY185" s="16" t="s">
        <v>161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6" t="s">
        <v>86</v>
      </c>
      <c r="BK185" s="219">
        <f>ROUND(I185*H185,2)</f>
        <v>0</v>
      </c>
      <c r="BL185" s="16" t="s">
        <v>168</v>
      </c>
      <c r="BM185" s="218" t="s">
        <v>281</v>
      </c>
    </row>
    <row r="186" spans="1:65" s="13" customFormat="1">
      <c r="B186" s="224"/>
      <c r="C186" s="225"/>
      <c r="D186" s="220" t="s">
        <v>176</v>
      </c>
      <c r="E186" s="226" t="s">
        <v>1</v>
      </c>
      <c r="F186" s="227" t="s">
        <v>714</v>
      </c>
      <c r="G186" s="225"/>
      <c r="H186" s="228">
        <v>1020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AT186" s="234" t="s">
        <v>176</v>
      </c>
      <c r="AU186" s="234" t="s">
        <v>88</v>
      </c>
      <c r="AV186" s="13" t="s">
        <v>88</v>
      </c>
      <c r="AW186" s="13" t="s">
        <v>36</v>
      </c>
      <c r="AX186" s="13" t="s">
        <v>79</v>
      </c>
      <c r="AY186" s="234" t="s">
        <v>161</v>
      </c>
    </row>
    <row r="187" spans="1:65" s="14" customFormat="1">
      <c r="B187" s="235"/>
      <c r="C187" s="236"/>
      <c r="D187" s="220" t="s">
        <v>176</v>
      </c>
      <c r="E187" s="237" t="s">
        <v>1</v>
      </c>
      <c r="F187" s="238" t="s">
        <v>178</v>
      </c>
      <c r="G187" s="236"/>
      <c r="H187" s="239">
        <v>1020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AT187" s="245" t="s">
        <v>176</v>
      </c>
      <c r="AU187" s="245" t="s">
        <v>88</v>
      </c>
      <c r="AV187" s="14" t="s">
        <v>168</v>
      </c>
      <c r="AW187" s="14" t="s">
        <v>36</v>
      </c>
      <c r="AX187" s="14" t="s">
        <v>86</v>
      </c>
      <c r="AY187" s="245" t="s">
        <v>161</v>
      </c>
    </row>
    <row r="188" spans="1:65" s="2" customFormat="1" ht="16.5" customHeight="1">
      <c r="A188" s="33"/>
      <c r="B188" s="34"/>
      <c r="C188" s="207" t="s">
        <v>231</v>
      </c>
      <c r="D188" s="207" t="s">
        <v>163</v>
      </c>
      <c r="E188" s="208" t="s">
        <v>306</v>
      </c>
      <c r="F188" s="209" t="s">
        <v>307</v>
      </c>
      <c r="G188" s="210" t="s">
        <v>199</v>
      </c>
      <c r="H188" s="211">
        <v>60</v>
      </c>
      <c r="I188" s="212"/>
      <c r="J188" s="213">
        <f>ROUND(I188*H188,2)</f>
        <v>0</v>
      </c>
      <c r="K188" s="209" t="s">
        <v>167</v>
      </c>
      <c r="L188" s="38"/>
      <c r="M188" s="214" t="s">
        <v>1</v>
      </c>
      <c r="N188" s="215" t="s">
        <v>44</v>
      </c>
      <c r="O188" s="70"/>
      <c r="P188" s="216">
        <f>O188*H188</f>
        <v>0</v>
      </c>
      <c r="Q188" s="216">
        <v>0</v>
      </c>
      <c r="R188" s="216">
        <f>Q188*H188</f>
        <v>0</v>
      </c>
      <c r="S188" s="216">
        <v>0</v>
      </c>
      <c r="T188" s="21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8" t="s">
        <v>168</v>
      </c>
      <c r="AT188" s="218" t="s">
        <v>163</v>
      </c>
      <c r="AU188" s="218" t="s">
        <v>88</v>
      </c>
      <c r="AY188" s="16" t="s">
        <v>161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6" t="s">
        <v>86</v>
      </c>
      <c r="BK188" s="219">
        <f>ROUND(I188*H188,2)</f>
        <v>0</v>
      </c>
      <c r="BL188" s="16" t="s">
        <v>168</v>
      </c>
      <c r="BM188" s="218" t="s">
        <v>284</v>
      </c>
    </row>
    <row r="189" spans="1:65" s="2" customFormat="1" ht="21.75" customHeight="1">
      <c r="A189" s="33"/>
      <c r="B189" s="34"/>
      <c r="C189" s="207" t="s">
        <v>286</v>
      </c>
      <c r="D189" s="207" t="s">
        <v>163</v>
      </c>
      <c r="E189" s="208" t="s">
        <v>309</v>
      </c>
      <c r="F189" s="209" t="s">
        <v>310</v>
      </c>
      <c r="G189" s="210" t="s">
        <v>199</v>
      </c>
      <c r="H189" s="211">
        <v>60</v>
      </c>
      <c r="I189" s="212"/>
      <c r="J189" s="213">
        <f>ROUND(I189*H189,2)</f>
        <v>0</v>
      </c>
      <c r="K189" s="209" t="s">
        <v>167</v>
      </c>
      <c r="L189" s="38"/>
      <c r="M189" s="214" t="s">
        <v>1</v>
      </c>
      <c r="N189" s="215" t="s">
        <v>44</v>
      </c>
      <c r="O189" s="70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8" t="s">
        <v>168</v>
      </c>
      <c r="AT189" s="218" t="s">
        <v>163</v>
      </c>
      <c r="AU189" s="218" t="s">
        <v>88</v>
      </c>
      <c r="AY189" s="16" t="s">
        <v>161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6" t="s">
        <v>86</v>
      </c>
      <c r="BK189" s="219">
        <f>ROUND(I189*H189,2)</f>
        <v>0</v>
      </c>
      <c r="BL189" s="16" t="s">
        <v>168</v>
      </c>
      <c r="BM189" s="218" t="s">
        <v>289</v>
      </c>
    </row>
    <row r="190" spans="1:65" s="2" customFormat="1" ht="21.75" customHeight="1">
      <c r="A190" s="33"/>
      <c r="B190" s="34"/>
      <c r="C190" s="207" t="s">
        <v>234</v>
      </c>
      <c r="D190" s="207" t="s">
        <v>163</v>
      </c>
      <c r="E190" s="208" t="s">
        <v>313</v>
      </c>
      <c r="F190" s="209" t="s">
        <v>314</v>
      </c>
      <c r="G190" s="210" t="s">
        <v>199</v>
      </c>
      <c r="H190" s="211">
        <v>1020</v>
      </c>
      <c r="I190" s="212"/>
      <c r="J190" s="213">
        <f>ROUND(I190*H190,2)</f>
        <v>0</v>
      </c>
      <c r="K190" s="209" t="s">
        <v>167</v>
      </c>
      <c r="L190" s="38"/>
      <c r="M190" s="214" t="s">
        <v>1</v>
      </c>
      <c r="N190" s="215" t="s">
        <v>44</v>
      </c>
      <c r="O190" s="70"/>
      <c r="P190" s="216">
        <f>O190*H190</f>
        <v>0</v>
      </c>
      <c r="Q190" s="216">
        <v>0</v>
      </c>
      <c r="R190" s="216">
        <f>Q190*H190</f>
        <v>0</v>
      </c>
      <c r="S190" s="216">
        <v>0</v>
      </c>
      <c r="T190" s="21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8" t="s">
        <v>168</v>
      </c>
      <c r="AT190" s="218" t="s">
        <v>163</v>
      </c>
      <c r="AU190" s="218" t="s">
        <v>88</v>
      </c>
      <c r="AY190" s="16" t="s">
        <v>161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6" t="s">
        <v>86</v>
      </c>
      <c r="BK190" s="219">
        <f>ROUND(I190*H190,2)</f>
        <v>0</v>
      </c>
      <c r="BL190" s="16" t="s">
        <v>168</v>
      </c>
      <c r="BM190" s="218" t="s">
        <v>296</v>
      </c>
    </row>
    <row r="191" spans="1:65" s="13" customFormat="1">
      <c r="B191" s="224"/>
      <c r="C191" s="225"/>
      <c r="D191" s="220" t="s">
        <v>176</v>
      </c>
      <c r="E191" s="226" t="s">
        <v>1</v>
      </c>
      <c r="F191" s="227" t="s">
        <v>714</v>
      </c>
      <c r="G191" s="225"/>
      <c r="H191" s="228">
        <v>1020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AT191" s="234" t="s">
        <v>176</v>
      </c>
      <c r="AU191" s="234" t="s">
        <v>88</v>
      </c>
      <c r="AV191" s="13" t="s">
        <v>88</v>
      </c>
      <c r="AW191" s="13" t="s">
        <v>36</v>
      </c>
      <c r="AX191" s="13" t="s">
        <v>79</v>
      </c>
      <c r="AY191" s="234" t="s">
        <v>161</v>
      </c>
    </row>
    <row r="192" spans="1:65" s="14" customFormat="1">
      <c r="B192" s="235"/>
      <c r="C192" s="236"/>
      <c r="D192" s="220" t="s">
        <v>176</v>
      </c>
      <c r="E192" s="237" t="s">
        <v>1</v>
      </c>
      <c r="F192" s="238" t="s">
        <v>178</v>
      </c>
      <c r="G192" s="236"/>
      <c r="H192" s="239">
        <v>1020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AT192" s="245" t="s">
        <v>176</v>
      </c>
      <c r="AU192" s="245" t="s">
        <v>88</v>
      </c>
      <c r="AV192" s="14" t="s">
        <v>168</v>
      </c>
      <c r="AW192" s="14" t="s">
        <v>36</v>
      </c>
      <c r="AX192" s="14" t="s">
        <v>86</v>
      </c>
      <c r="AY192" s="245" t="s">
        <v>161</v>
      </c>
    </row>
    <row r="193" spans="1:65" s="2" customFormat="1" ht="33" customHeight="1">
      <c r="A193" s="33"/>
      <c r="B193" s="34"/>
      <c r="C193" s="207" t="s">
        <v>297</v>
      </c>
      <c r="D193" s="207" t="s">
        <v>163</v>
      </c>
      <c r="E193" s="208" t="s">
        <v>316</v>
      </c>
      <c r="F193" s="209" t="s">
        <v>317</v>
      </c>
      <c r="G193" s="210" t="s">
        <v>199</v>
      </c>
      <c r="H193" s="211">
        <v>60</v>
      </c>
      <c r="I193" s="212"/>
      <c r="J193" s="213">
        <f>ROUND(I193*H193,2)</f>
        <v>0</v>
      </c>
      <c r="K193" s="209" t="s">
        <v>167</v>
      </c>
      <c r="L193" s="38"/>
      <c r="M193" s="214" t="s">
        <v>1</v>
      </c>
      <c r="N193" s="215" t="s">
        <v>44</v>
      </c>
      <c r="O193" s="70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18" t="s">
        <v>168</v>
      </c>
      <c r="AT193" s="218" t="s">
        <v>163</v>
      </c>
      <c r="AU193" s="218" t="s">
        <v>88</v>
      </c>
      <c r="AY193" s="16" t="s">
        <v>161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6" t="s">
        <v>86</v>
      </c>
      <c r="BK193" s="219">
        <f>ROUND(I193*H193,2)</f>
        <v>0</v>
      </c>
      <c r="BL193" s="16" t="s">
        <v>168</v>
      </c>
      <c r="BM193" s="218" t="s">
        <v>300</v>
      </c>
    </row>
    <row r="194" spans="1:65" s="2" customFormat="1" ht="16.5" customHeight="1">
      <c r="A194" s="33"/>
      <c r="B194" s="34"/>
      <c r="C194" s="207" t="s">
        <v>237</v>
      </c>
      <c r="D194" s="207" t="s">
        <v>163</v>
      </c>
      <c r="E194" s="208" t="s">
        <v>320</v>
      </c>
      <c r="F194" s="209" t="s">
        <v>321</v>
      </c>
      <c r="G194" s="210" t="s">
        <v>173</v>
      </c>
      <c r="H194" s="211">
        <v>2</v>
      </c>
      <c r="I194" s="212"/>
      <c r="J194" s="213">
        <f>ROUND(I194*H194,2)</f>
        <v>0</v>
      </c>
      <c r="K194" s="209" t="s">
        <v>167</v>
      </c>
      <c r="L194" s="38"/>
      <c r="M194" s="214" t="s">
        <v>1</v>
      </c>
      <c r="N194" s="215" t="s">
        <v>44</v>
      </c>
      <c r="O194" s="70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8" t="s">
        <v>168</v>
      </c>
      <c r="AT194" s="218" t="s">
        <v>163</v>
      </c>
      <c r="AU194" s="218" t="s">
        <v>88</v>
      </c>
      <c r="AY194" s="16" t="s">
        <v>161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6" t="s">
        <v>86</v>
      </c>
      <c r="BK194" s="219">
        <f>ROUND(I194*H194,2)</f>
        <v>0</v>
      </c>
      <c r="BL194" s="16" t="s">
        <v>168</v>
      </c>
      <c r="BM194" s="218" t="s">
        <v>303</v>
      </c>
    </row>
    <row r="195" spans="1:65" s="13" customFormat="1">
      <c r="B195" s="224"/>
      <c r="C195" s="225"/>
      <c r="D195" s="220" t="s">
        <v>176</v>
      </c>
      <c r="E195" s="226" t="s">
        <v>1</v>
      </c>
      <c r="F195" s="227" t="s">
        <v>632</v>
      </c>
      <c r="G195" s="225"/>
      <c r="H195" s="228">
        <v>2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AT195" s="234" t="s">
        <v>176</v>
      </c>
      <c r="AU195" s="234" t="s">
        <v>88</v>
      </c>
      <c r="AV195" s="13" t="s">
        <v>88</v>
      </c>
      <c r="AW195" s="13" t="s">
        <v>36</v>
      </c>
      <c r="AX195" s="13" t="s">
        <v>79</v>
      </c>
      <c r="AY195" s="234" t="s">
        <v>161</v>
      </c>
    </row>
    <row r="196" spans="1:65" s="14" customFormat="1">
      <c r="B196" s="235"/>
      <c r="C196" s="236"/>
      <c r="D196" s="220" t="s">
        <v>176</v>
      </c>
      <c r="E196" s="237" t="s">
        <v>1</v>
      </c>
      <c r="F196" s="238" t="s">
        <v>178</v>
      </c>
      <c r="G196" s="236"/>
      <c r="H196" s="239">
        <v>2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AT196" s="245" t="s">
        <v>176</v>
      </c>
      <c r="AU196" s="245" t="s">
        <v>88</v>
      </c>
      <c r="AV196" s="14" t="s">
        <v>168</v>
      </c>
      <c r="AW196" s="14" t="s">
        <v>36</v>
      </c>
      <c r="AX196" s="14" t="s">
        <v>86</v>
      </c>
      <c r="AY196" s="245" t="s">
        <v>161</v>
      </c>
    </row>
    <row r="197" spans="1:65" s="2" customFormat="1" ht="21.75" customHeight="1">
      <c r="A197" s="33"/>
      <c r="B197" s="34"/>
      <c r="C197" s="207" t="s">
        <v>305</v>
      </c>
      <c r="D197" s="207" t="s">
        <v>163</v>
      </c>
      <c r="E197" s="208" t="s">
        <v>328</v>
      </c>
      <c r="F197" s="209" t="s">
        <v>329</v>
      </c>
      <c r="G197" s="210" t="s">
        <v>199</v>
      </c>
      <c r="H197" s="211">
        <v>150</v>
      </c>
      <c r="I197" s="212"/>
      <c r="J197" s="213">
        <f>ROUND(I197*H197,2)</f>
        <v>0</v>
      </c>
      <c r="K197" s="209" t="s">
        <v>167</v>
      </c>
      <c r="L197" s="38"/>
      <c r="M197" s="214" t="s">
        <v>1</v>
      </c>
      <c r="N197" s="215" t="s">
        <v>44</v>
      </c>
      <c r="O197" s="70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8" t="s">
        <v>168</v>
      </c>
      <c r="AT197" s="218" t="s">
        <v>163</v>
      </c>
      <c r="AU197" s="218" t="s">
        <v>88</v>
      </c>
      <c r="AY197" s="16" t="s">
        <v>161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6" t="s">
        <v>86</v>
      </c>
      <c r="BK197" s="219">
        <f>ROUND(I197*H197,2)</f>
        <v>0</v>
      </c>
      <c r="BL197" s="16" t="s">
        <v>168</v>
      </c>
      <c r="BM197" s="218" t="s">
        <v>308</v>
      </c>
    </row>
    <row r="198" spans="1:65" s="2" customFormat="1" ht="21.75" customHeight="1">
      <c r="A198" s="33"/>
      <c r="B198" s="34"/>
      <c r="C198" s="207" t="s">
        <v>242</v>
      </c>
      <c r="D198" s="207" t="s">
        <v>163</v>
      </c>
      <c r="E198" s="208" t="s">
        <v>331</v>
      </c>
      <c r="F198" s="209" t="s">
        <v>332</v>
      </c>
      <c r="G198" s="210" t="s">
        <v>199</v>
      </c>
      <c r="H198" s="211">
        <v>150</v>
      </c>
      <c r="I198" s="212"/>
      <c r="J198" s="213">
        <f>ROUND(I198*H198,2)</f>
        <v>0</v>
      </c>
      <c r="K198" s="209" t="s">
        <v>167</v>
      </c>
      <c r="L198" s="38"/>
      <c r="M198" s="214" t="s">
        <v>1</v>
      </c>
      <c r="N198" s="215" t="s">
        <v>44</v>
      </c>
      <c r="O198" s="70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8" t="s">
        <v>168</v>
      </c>
      <c r="AT198" s="218" t="s">
        <v>163</v>
      </c>
      <c r="AU198" s="218" t="s">
        <v>88</v>
      </c>
      <c r="AY198" s="16" t="s">
        <v>161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6" t="s">
        <v>86</v>
      </c>
      <c r="BK198" s="219">
        <f>ROUND(I198*H198,2)</f>
        <v>0</v>
      </c>
      <c r="BL198" s="16" t="s">
        <v>168</v>
      </c>
      <c r="BM198" s="218" t="s">
        <v>311</v>
      </c>
    </row>
    <row r="199" spans="1:65" s="2" customFormat="1" ht="21.75" customHeight="1">
      <c r="A199" s="33"/>
      <c r="B199" s="34"/>
      <c r="C199" s="207" t="s">
        <v>312</v>
      </c>
      <c r="D199" s="207" t="s">
        <v>163</v>
      </c>
      <c r="E199" s="208" t="s">
        <v>335</v>
      </c>
      <c r="F199" s="209" t="s">
        <v>336</v>
      </c>
      <c r="G199" s="210" t="s">
        <v>199</v>
      </c>
      <c r="H199" s="211">
        <v>150</v>
      </c>
      <c r="I199" s="212"/>
      <c r="J199" s="213">
        <f>ROUND(I199*H199,2)</f>
        <v>0</v>
      </c>
      <c r="K199" s="209" t="s">
        <v>167</v>
      </c>
      <c r="L199" s="38"/>
      <c r="M199" s="214" t="s">
        <v>1</v>
      </c>
      <c r="N199" s="215" t="s">
        <v>44</v>
      </c>
      <c r="O199" s="70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8" t="s">
        <v>168</v>
      </c>
      <c r="AT199" s="218" t="s">
        <v>163</v>
      </c>
      <c r="AU199" s="218" t="s">
        <v>88</v>
      </c>
      <c r="AY199" s="16" t="s">
        <v>161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6" t="s">
        <v>86</v>
      </c>
      <c r="BK199" s="219">
        <f>ROUND(I199*H199,2)</f>
        <v>0</v>
      </c>
      <c r="BL199" s="16" t="s">
        <v>168</v>
      </c>
      <c r="BM199" s="218" t="s">
        <v>315</v>
      </c>
    </row>
    <row r="200" spans="1:65" s="13" customFormat="1">
      <c r="B200" s="224"/>
      <c r="C200" s="225"/>
      <c r="D200" s="220" t="s">
        <v>176</v>
      </c>
      <c r="E200" s="226" t="s">
        <v>1</v>
      </c>
      <c r="F200" s="227" t="s">
        <v>715</v>
      </c>
      <c r="G200" s="225"/>
      <c r="H200" s="228">
        <v>150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AT200" s="234" t="s">
        <v>176</v>
      </c>
      <c r="AU200" s="234" t="s">
        <v>88</v>
      </c>
      <c r="AV200" s="13" t="s">
        <v>88</v>
      </c>
      <c r="AW200" s="13" t="s">
        <v>36</v>
      </c>
      <c r="AX200" s="13" t="s">
        <v>79</v>
      </c>
      <c r="AY200" s="234" t="s">
        <v>161</v>
      </c>
    </row>
    <row r="201" spans="1:65" s="14" customFormat="1">
      <c r="B201" s="235"/>
      <c r="C201" s="236"/>
      <c r="D201" s="220" t="s">
        <v>176</v>
      </c>
      <c r="E201" s="237" t="s">
        <v>1</v>
      </c>
      <c r="F201" s="238" t="s">
        <v>178</v>
      </c>
      <c r="G201" s="236"/>
      <c r="H201" s="239">
        <v>150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AT201" s="245" t="s">
        <v>176</v>
      </c>
      <c r="AU201" s="245" t="s">
        <v>88</v>
      </c>
      <c r="AV201" s="14" t="s">
        <v>168</v>
      </c>
      <c r="AW201" s="14" t="s">
        <v>36</v>
      </c>
      <c r="AX201" s="14" t="s">
        <v>86</v>
      </c>
      <c r="AY201" s="245" t="s">
        <v>161</v>
      </c>
    </row>
    <row r="202" spans="1:65" s="2" customFormat="1" ht="21.75" customHeight="1">
      <c r="A202" s="33"/>
      <c r="B202" s="34"/>
      <c r="C202" s="207" t="s">
        <v>245</v>
      </c>
      <c r="D202" s="207" t="s">
        <v>163</v>
      </c>
      <c r="E202" s="208" t="s">
        <v>339</v>
      </c>
      <c r="F202" s="209" t="s">
        <v>340</v>
      </c>
      <c r="G202" s="210" t="s">
        <v>199</v>
      </c>
      <c r="H202" s="211">
        <v>150</v>
      </c>
      <c r="I202" s="212"/>
      <c r="J202" s="213">
        <f>ROUND(I202*H202,2)</f>
        <v>0</v>
      </c>
      <c r="K202" s="209" t="s">
        <v>167</v>
      </c>
      <c r="L202" s="38"/>
      <c r="M202" s="214" t="s">
        <v>1</v>
      </c>
      <c r="N202" s="215" t="s">
        <v>44</v>
      </c>
      <c r="O202" s="70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8" t="s">
        <v>168</v>
      </c>
      <c r="AT202" s="218" t="s">
        <v>163</v>
      </c>
      <c r="AU202" s="218" t="s">
        <v>88</v>
      </c>
      <c r="AY202" s="16" t="s">
        <v>161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6" t="s">
        <v>86</v>
      </c>
      <c r="BK202" s="219">
        <f>ROUND(I202*H202,2)</f>
        <v>0</v>
      </c>
      <c r="BL202" s="16" t="s">
        <v>168</v>
      </c>
      <c r="BM202" s="218" t="s">
        <v>318</v>
      </c>
    </row>
    <row r="203" spans="1:65" s="13" customFormat="1">
      <c r="B203" s="224"/>
      <c r="C203" s="225"/>
      <c r="D203" s="220" t="s">
        <v>176</v>
      </c>
      <c r="E203" s="226" t="s">
        <v>1</v>
      </c>
      <c r="F203" s="227" t="s">
        <v>715</v>
      </c>
      <c r="G203" s="225"/>
      <c r="H203" s="228">
        <v>150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AT203" s="234" t="s">
        <v>176</v>
      </c>
      <c r="AU203" s="234" t="s">
        <v>88</v>
      </c>
      <c r="AV203" s="13" t="s">
        <v>88</v>
      </c>
      <c r="AW203" s="13" t="s">
        <v>36</v>
      </c>
      <c r="AX203" s="13" t="s">
        <v>79</v>
      </c>
      <c r="AY203" s="234" t="s">
        <v>161</v>
      </c>
    </row>
    <row r="204" spans="1:65" s="14" customFormat="1">
      <c r="B204" s="235"/>
      <c r="C204" s="236"/>
      <c r="D204" s="220" t="s">
        <v>176</v>
      </c>
      <c r="E204" s="237" t="s">
        <v>1</v>
      </c>
      <c r="F204" s="238" t="s">
        <v>178</v>
      </c>
      <c r="G204" s="236"/>
      <c r="H204" s="239">
        <v>150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AT204" s="245" t="s">
        <v>176</v>
      </c>
      <c r="AU204" s="245" t="s">
        <v>88</v>
      </c>
      <c r="AV204" s="14" t="s">
        <v>168</v>
      </c>
      <c r="AW204" s="14" t="s">
        <v>36</v>
      </c>
      <c r="AX204" s="14" t="s">
        <v>86</v>
      </c>
      <c r="AY204" s="245" t="s">
        <v>161</v>
      </c>
    </row>
    <row r="205" spans="1:65" s="2" customFormat="1" ht="16.5" customHeight="1">
      <c r="A205" s="33"/>
      <c r="B205" s="34"/>
      <c r="C205" s="207" t="s">
        <v>319</v>
      </c>
      <c r="D205" s="207" t="s">
        <v>163</v>
      </c>
      <c r="E205" s="208" t="s">
        <v>343</v>
      </c>
      <c r="F205" s="209" t="s">
        <v>344</v>
      </c>
      <c r="G205" s="210" t="s">
        <v>199</v>
      </c>
      <c r="H205" s="211">
        <v>150</v>
      </c>
      <c r="I205" s="212"/>
      <c r="J205" s="213">
        <f>ROUND(I205*H205,2)</f>
        <v>0</v>
      </c>
      <c r="K205" s="209" t="s">
        <v>167</v>
      </c>
      <c r="L205" s="38"/>
      <c r="M205" s="214" t="s">
        <v>1</v>
      </c>
      <c r="N205" s="215" t="s">
        <v>44</v>
      </c>
      <c r="O205" s="70"/>
      <c r="P205" s="216">
        <f>O205*H205</f>
        <v>0</v>
      </c>
      <c r="Q205" s="216">
        <v>0</v>
      </c>
      <c r="R205" s="216">
        <f>Q205*H205</f>
        <v>0</v>
      </c>
      <c r="S205" s="216">
        <v>0</v>
      </c>
      <c r="T205" s="21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8" t="s">
        <v>168</v>
      </c>
      <c r="AT205" s="218" t="s">
        <v>163</v>
      </c>
      <c r="AU205" s="218" t="s">
        <v>88</v>
      </c>
      <c r="AY205" s="16" t="s">
        <v>161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6" t="s">
        <v>86</v>
      </c>
      <c r="BK205" s="219">
        <f>ROUND(I205*H205,2)</f>
        <v>0</v>
      </c>
      <c r="BL205" s="16" t="s">
        <v>168</v>
      </c>
      <c r="BM205" s="218" t="s">
        <v>322</v>
      </c>
    </row>
    <row r="206" spans="1:65" s="13" customFormat="1">
      <c r="B206" s="224"/>
      <c r="C206" s="225"/>
      <c r="D206" s="220" t="s">
        <v>176</v>
      </c>
      <c r="E206" s="226" t="s">
        <v>1</v>
      </c>
      <c r="F206" s="227" t="s">
        <v>715</v>
      </c>
      <c r="G206" s="225"/>
      <c r="H206" s="228">
        <v>150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AT206" s="234" t="s">
        <v>176</v>
      </c>
      <c r="AU206" s="234" t="s">
        <v>88</v>
      </c>
      <c r="AV206" s="13" t="s">
        <v>88</v>
      </c>
      <c r="AW206" s="13" t="s">
        <v>36</v>
      </c>
      <c r="AX206" s="13" t="s">
        <v>79</v>
      </c>
      <c r="AY206" s="234" t="s">
        <v>161</v>
      </c>
    </row>
    <row r="207" spans="1:65" s="14" customFormat="1">
      <c r="B207" s="235"/>
      <c r="C207" s="236"/>
      <c r="D207" s="220" t="s">
        <v>176</v>
      </c>
      <c r="E207" s="237" t="s">
        <v>1</v>
      </c>
      <c r="F207" s="238" t="s">
        <v>178</v>
      </c>
      <c r="G207" s="236"/>
      <c r="H207" s="239">
        <v>150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AT207" s="245" t="s">
        <v>176</v>
      </c>
      <c r="AU207" s="245" t="s">
        <v>88</v>
      </c>
      <c r="AV207" s="14" t="s">
        <v>168</v>
      </c>
      <c r="AW207" s="14" t="s">
        <v>36</v>
      </c>
      <c r="AX207" s="14" t="s">
        <v>86</v>
      </c>
      <c r="AY207" s="245" t="s">
        <v>161</v>
      </c>
    </row>
    <row r="208" spans="1:65" s="2" customFormat="1" ht="21.75" customHeight="1">
      <c r="A208" s="33"/>
      <c r="B208" s="34"/>
      <c r="C208" s="207" t="s">
        <v>250</v>
      </c>
      <c r="D208" s="207" t="s">
        <v>163</v>
      </c>
      <c r="E208" s="208" t="s">
        <v>346</v>
      </c>
      <c r="F208" s="209" t="s">
        <v>347</v>
      </c>
      <c r="G208" s="210" t="s">
        <v>199</v>
      </c>
      <c r="H208" s="211">
        <v>150</v>
      </c>
      <c r="I208" s="212"/>
      <c r="J208" s="213">
        <f>ROUND(I208*H208,2)</f>
        <v>0</v>
      </c>
      <c r="K208" s="209" t="s">
        <v>167</v>
      </c>
      <c r="L208" s="38"/>
      <c r="M208" s="214" t="s">
        <v>1</v>
      </c>
      <c r="N208" s="215" t="s">
        <v>44</v>
      </c>
      <c r="O208" s="70"/>
      <c r="P208" s="216">
        <f>O208*H208</f>
        <v>0</v>
      </c>
      <c r="Q208" s="216">
        <v>0</v>
      </c>
      <c r="R208" s="216">
        <f>Q208*H208</f>
        <v>0</v>
      </c>
      <c r="S208" s="216">
        <v>0</v>
      </c>
      <c r="T208" s="217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8" t="s">
        <v>168</v>
      </c>
      <c r="AT208" s="218" t="s">
        <v>163</v>
      </c>
      <c r="AU208" s="218" t="s">
        <v>88</v>
      </c>
      <c r="AY208" s="16" t="s">
        <v>161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6" t="s">
        <v>86</v>
      </c>
      <c r="BK208" s="219">
        <f>ROUND(I208*H208,2)</f>
        <v>0</v>
      </c>
      <c r="BL208" s="16" t="s">
        <v>168</v>
      </c>
      <c r="BM208" s="218" t="s">
        <v>326</v>
      </c>
    </row>
    <row r="209" spans="1:65" s="13" customFormat="1">
      <c r="B209" s="224"/>
      <c r="C209" s="225"/>
      <c r="D209" s="220" t="s">
        <v>176</v>
      </c>
      <c r="E209" s="226" t="s">
        <v>1</v>
      </c>
      <c r="F209" s="227" t="s">
        <v>715</v>
      </c>
      <c r="G209" s="225"/>
      <c r="H209" s="228">
        <v>150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AT209" s="234" t="s">
        <v>176</v>
      </c>
      <c r="AU209" s="234" t="s">
        <v>88</v>
      </c>
      <c r="AV209" s="13" t="s">
        <v>88</v>
      </c>
      <c r="AW209" s="13" t="s">
        <v>36</v>
      </c>
      <c r="AX209" s="13" t="s">
        <v>79</v>
      </c>
      <c r="AY209" s="234" t="s">
        <v>161</v>
      </c>
    </row>
    <row r="210" spans="1:65" s="14" customFormat="1">
      <c r="B210" s="235"/>
      <c r="C210" s="236"/>
      <c r="D210" s="220" t="s">
        <v>176</v>
      </c>
      <c r="E210" s="237" t="s">
        <v>1</v>
      </c>
      <c r="F210" s="238" t="s">
        <v>178</v>
      </c>
      <c r="G210" s="236"/>
      <c r="H210" s="239">
        <v>150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AT210" s="245" t="s">
        <v>176</v>
      </c>
      <c r="AU210" s="245" t="s">
        <v>88</v>
      </c>
      <c r="AV210" s="14" t="s">
        <v>168</v>
      </c>
      <c r="AW210" s="14" t="s">
        <v>36</v>
      </c>
      <c r="AX210" s="14" t="s">
        <v>86</v>
      </c>
      <c r="AY210" s="245" t="s">
        <v>161</v>
      </c>
    </row>
    <row r="211" spans="1:65" s="2" customFormat="1" ht="21.75" customHeight="1">
      <c r="A211" s="33"/>
      <c r="B211" s="34"/>
      <c r="C211" s="207" t="s">
        <v>327</v>
      </c>
      <c r="D211" s="207" t="s">
        <v>163</v>
      </c>
      <c r="E211" s="208" t="s">
        <v>350</v>
      </c>
      <c r="F211" s="209" t="s">
        <v>351</v>
      </c>
      <c r="G211" s="210" t="s">
        <v>199</v>
      </c>
      <c r="H211" s="211">
        <v>150</v>
      </c>
      <c r="I211" s="212"/>
      <c r="J211" s="213">
        <f>ROUND(I211*H211,2)</f>
        <v>0</v>
      </c>
      <c r="K211" s="209" t="s">
        <v>167</v>
      </c>
      <c r="L211" s="38"/>
      <c r="M211" s="214" t="s">
        <v>1</v>
      </c>
      <c r="N211" s="215" t="s">
        <v>44</v>
      </c>
      <c r="O211" s="70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8" t="s">
        <v>168</v>
      </c>
      <c r="AT211" s="218" t="s">
        <v>163</v>
      </c>
      <c r="AU211" s="218" t="s">
        <v>88</v>
      </c>
      <c r="AY211" s="16" t="s">
        <v>161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6" t="s">
        <v>86</v>
      </c>
      <c r="BK211" s="219">
        <f>ROUND(I211*H211,2)</f>
        <v>0</v>
      </c>
      <c r="BL211" s="16" t="s">
        <v>168</v>
      </c>
      <c r="BM211" s="218" t="s">
        <v>330</v>
      </c>
    </row>
    <row r="212" spans="1:65" s="13" customFormat="1">
      <c r="B212" s="224"/>
      <c r="C212" s="225"/>
      <c r="D212" s="220" t="s">
        <v>176</v>
      </c>
      <c r="E212" s="226" t="s">
        <v>1</v>
      </c>
      <c r="F212" s="227" t="s">
        <v>715</v>
      </c>
      <c r="G212" s="225"/>
      <c r="H212" s="228">
        <v>150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AT212" s="234" t="s">
        <v>176</v>
      </c>
      <c r="AU212" s="234" t="s">
        <v>88</v>
      </c>
      <c r="AV212" s="13" t="s">
        <v>88</v>
      </c>
      <c r="AW212" s="13" t="s">
        <v>36</v>
      </c>
      <c r="AX212" s="13" t="s">
        <v>79</v>
      </c>
      <c r="AY212" s="234" t="s">
        <v>161</v>
      </c>
    </row>
    <row r="213" spans="1:65" s="14" customFormat="1">
      <c r="B213" s="235"/>
      <c r="C213" s="236"/>
      <c r="D213" s="220" t="s">
        <v>176</v>
      </c>
      <c r="E213" s="237" t="s">
        <v>1</v>
      </c>
      <c r="F213" s="238" t="s">
        <v>178</v>
      </c>
      <c r="G213" s="236"/>
      <c r="H213" s="239">
        <v>150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AT213" s="245" t="s">
        <v>176</v>
      </c>
      <c r="AU213" s="245" t="s">
        <v>88</v>
      </c>
      <c r="AV213" s="14" t="s">
        <v>168</v>
      </c>
      <c r="AW213" s="14" t="s">
        <v>36</v>
      </c>
      <c r="AX213" s="14" t="s">
        <v>86</v>
      </c>
      <c r="AY213" s="245" t="s">
        <v>161</v>
      </c>
    </row>
    <row r="214" spans="1:65" s="2" customFormat="1" ht="21.75" customHeight="1">
      <c r="A214" s="33"/>
      <c r="B214" s="34"/>
      <c r="C214" s="207" t="s">
        <v>254</v>
      </c>
      <c r="D214" s="207" t="s">
        <v>163</v>
      </c>
      <c r="E214" s="208" t="s">
        <v>353</v>
      </c>
      <c r="F214" s="209" t="s">
        <v>354</v>
      </c>
      <c r="G214" s="210" t="s">
        <v>199</v>
      </c>
      <c r="H214" s="211">
        <v>150</v>
      </c>
      <c r="I214" s="212"/>
      <c r="J214" s="213">
        <f>ROUND(I214*H214,2)</f>
        <v>0</v>
      </c>
      <c r="K214" s="209" t="s">
        <v>167</v>
      </c>
      <c r="L214" s="38"/>
      <c r="M214" s="214" t="s">
        <v>1</v>
      </c>
      <c r="N214" s="215" t="s">
        <v>44</v>
      </c>
      <c r="O214" s="70"/>
      <c r="P214" s="216">
        <f>O214*H214</f>
        <v>0</v>
      </c>
      <c r="Q214" s="216">
        <v>0</v>
      </c>
      <c r="R214" s="216">
        <f>Q214*H214</f>
        <v>0</v>
      </c>
      <c r="S214" s="216">
        <v>0</v>
      </c>
      <c r="T214" s="217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8" t="s">
        <v>168</v>
      </c>
      <c r="AT214" s="218" t="s">
        <v>163</v>
      </c>
      <c r="AU214" s="218" t="s">
        <v>88</v>
      </c>
      <c r="AY214" s="16" t="s">
        <v>161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6" t="s">
        <v>86</v>
      </c>
      <c r="BK214" s="219">
        <f>ROUND(I214*H214,2)</f>
        <v>0</v>
      </c>
      <c r="BL214" s="16" t="s">
        <v>168</v>
      </c>
      <c r="BM214" s="218" t="s">
        <v>333</v>
      </c>
    </row>
    <row r="215" spans="1:65" s="13" customFormat="1">
      <c r="B215" s="224"/>
      <c r="C215" s="225"/>
      <c r="D215" s="220" t="s">
        <v>176</v>
      </c>
      <c r="E215" s="226" t="s">
        <v>1</v>
      </c>
      <c r="F215" s="227" t="s">
        <v>715</v>
      </c>
      <c r="G215" s="225"/>
      <c r="H215" s="228">
        <v>150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AT215" s="234" t="s">
        <v>176</v>
      </c>
      <c r="AU215" s="234" t="s">
        <v>88</v>
      </c>
      <c r="AV215" s="13" t="s">
        <v>88</v>
      </c>
      <c r="AW215" s="13" t="s">
        <v>36</v>
      </c>
      <c r="AX215" s="13" t="s">
        <v>79</v>
      </c>
      <c r="AY215" s="234" t="s">
        <v>161</v>
      </c>
    </row>
    <row r="216" spans="1:65" s="14" customFormat="1">
      <c r="B216" s="235"/>
      <c r="C216" s="236"/>
      <c r="D216" s="220" t="s">
        <v>176</v>
      </c>
      <c r="E216" s="237" t="s">
        <v>1</v>
      </c>
      <c r="F216" s="238" t="s">
        <v>178</v>
      </c>
      <c r="G216" s="236"/>
      <c r="H216" s="239">
        <v>150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AT216" s="245" t="s">
        <v>176</v>
      </c>
      <c r="AU216" s="245" t="s">
        <v>88</v>
      </c>
      <c r="AV216" s="14" t="s">
        <v>168</v>
      </c>
      <c r="AW216" s="14" t="s">
        <v>36</v>
      </c>
      <c r="AX216" s="14" t="s">
        <v>86</v>
      </c>
      <c r="AY216" s="245" t="s">
        <v>161</v>
      </c>
    </row>
    <row r="217" spans="1:65" s="12" customFormat="1" ht="22.9" customHeight="1">
      <c r="B217" s="191"/>
      <c r="C217" s="192"/>
      <c r="D217" s="193" t="s">
        <v>78</v>
      </c>
      <c r="E217" s="205" t="s">
        <v>356</v>
      </c>
      <c r="F217" s="205" t="s">
        <v>357</v>
      </c>
      <c r="G217" s="192"/>
      <c r="H217" s="192"/>
      <c r="I217" s="195"/>
      <c r="J217" s="206">
        <f>BK217</f>
        <v>0</v>
      </c>
      <c r="K217" s="192"/>
      <c r="L217" s="197"/>
      <c r="M217" s="198"/>
      <c r="N217" s="199"/>
      <c r="O217" s="199"/>
      <c r="P217" s="200">
        <f>SUM(P218:P240)</f>
        <v>0</v>
      </c>
      <c r="Q217" s="199"/>
      <c r="R217" s="200">
        <f>SUM(R218:R240)</f>
        <v>0</v>
      </c>
      <c r="S217" s="199"/>
      <c r="T217" s="201">
        <f>SUM(T218:T240)</f>
        <v>0</v>
      </c>
      <c r="AR217" s="202" t="s">
        <v>86</v>
      </c>
      <c r="AT217" s="203" t="s">
        <v>78</v>
      </c>
      <c r="AU217" s="203" t="s">
        <v>86</v>
      </c>
      <c r="AY217" s="202" t="s">
        <v>161</v>
      </c>
      <c r="BK217" s="204">
        <f>SUM(BK218:BK240)</f>
        <v>0</v>
      </c>
    </row>
    <row r="218" spans="1:65" s="2" customFormat="1" ht="33" customHeight="1">
      <c r="A218" s="33"/>
      <c r="B218" s="34"/>
      <c r="C218" s="207" t="s">
        <v>334</v>
      </c>
      <c r="D218" s="207" t="s">
        <v>163</v>
      </c>
      <c r="E218" s="208" t="s">
        <v>359</v>
      </c>
      <c r="F218" s="209" t="s">
        <v>360</v>
      </c>
      <c r="G218" s="210" t="s">
        <v>184</v>
      </c>
      <c r="H218" s="211">
        <v>6</v>
      </c>
      <c r="I218" s="212"/>
      <c r="J218" s="213">
        <f>ROUND(I218*H218,2)</f>
        <v>0</v>
      </c>
      <c r="K218" s="209" t="s">
        <v>167</v>
      </c>
      <c r="L218" s="38"/>
      <c r="M218" s="214" t="s">
        <v>1</v>
      </c>
      <c r="N218" s="215" t="s">
        <v>44</v>
      </c>
      <c r="O218" s="70"/>
      <c r="P218" s="216">
        <f>O218*H218</f>
        <v>0</v>
      </c>
      <c r="Q218" s="216">
        <v>0</v>
      </c>
      <c r="R218" s="216">
        <f>Q218*H218</f>
        <v>0</v>
      </c>
      <c r="S218" s="216">
        <v>0</v>
      </c>
      <c r="T218" s="217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18" t="s">
        <v>168</v>
      </c>
      <c r="AT218" s="218" t="s">
        <v>163</v>
      </c>
      <c r="AU218" s="218" t="s">
        <v>88</v>
      </c>
      <c r="AY218" s="16" t="s">
        <v>161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16" t="s">
        <v>86</v>
      </c>
      <c r="BK218" s="219">
        <f>ROUND(I218*H218,2)</f>
        <v>0</v>
      </c>
      <c r="BL218" s="16" t="s">
        <v>168</v>
      </c>
      <c r="BM218" s="218" t="s">
        <v>337</v>
      </c>
    </row>
    <row r="219" spans="1:65" s="13" customFormat="1">
      <c r="B219" s="224"/>
      <c r="C219" s="225"/>
      <c r="D219" s="220" t="s">
        <v>176</v>
      </c>
      <c r="E219" s="226" t="s">
        <v>1</v>
      </c>
      <c r="F219" s="227" t="s">
        <v>716</v>
      </c>
      <c r="G219" s="225"/>
      <c r="H219" s="228">
        <v>6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AT219" s="234" t="s">
        <v>176</v>
      </c>
      <c r="AU219" s="234" t="s">
        <v>88</v>
      </c>
      <c r="AV219" s="13" t="s">
        <v>88</v>
      </c>
      <c r="AW219" s="13" t="s">
        <v>36</v>
      </c>
      <c r="AX219" s="13" t="s">
        <v>79</v>
      </c>
      <c r="AY219" s="234" t="s">
        <v>161</v>
      </c>
    </row>
    <row r="220" spans="1:65" s="14" customFormat="1">
      <c r="B220" s="235"/>
      <c r="C220" s="236"/>
      <c r="D220" s="220" t="s">
        <v>176</v>
      </c>
      <c r="E220" s="237" t="s">
        <v>1</v>
      </c>
      <c r="F220" s="238" t="s">
        <v>178</v>
      </c>
      <c r="G220" s="236"/>
      <c r="H220" s="239">
        <v>6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AT220" s="245" t="s">
        <v>176</v>
      </c>
      <c r="AU220" s="245" t="s">
        <v>88</v>
      </c>
      <c r="AV220" s="14" t="s">
        <v>168</v>
      </c>
      <c r="AW220" s="14" t="s">
        <v>36</v>
      </c>
      <c r="AX220" s="14" t="s">
        <v>86</v>
      </c>
      <c r="AY220" s="245" t="s">
        <v>161</v>
      </c>
    </row>
    <row r="221" spans="1:65" s="2" customFormat="1" ht="33" customHeight="1">
      <c r="A221" s="33"/>
      <c r="B221" s="34"/>
      <c r="C221" s="207" t="s">
        <v>258</v>
      </c>
      <c r="D221" s="207" t="s">
        <v>163</v>
      </c>
      <c r="E221" s="208" t="s">
        <v>363</v>
      </c>
      <c r="F221" s="209" t="s">
        <v>364</v>
      </c>
      <c r="G221" s="210" t="s">
        <v>184</v>
      </c>
      <c r="H221" s="211">
        <v>0.64500000000000002</v>
      </c>
      <c r="I221" s="212"/>
      <c r="J221" s="213">
        <f>ROUND(I221*H221,2)</f>
        <v>0</v>
      </c>
      <c r="K221" s="209" t="s">
        <v>167</v>
      </c>
      <c r="L221" s="38"/>
      <c r="M221" s="214" t="s">
        <v>1</v>
      </c>
      <c r="N221" s="215" t="s">
        <v>44</v>
      </c>
      <c r="O221" s="70"/>
      <c r="P221" s="216">
        <f>O221*H221</f>
        <v>0</v>
      </c>
      <c r="Q221" s="216">
        <v>0</v>
      </c>
      <c r="R221" s="216">
        <f>Q221*H221</f>
        <v>0</v>
      </c>
      <c r="S221" s="216">
        <v>0</v>
      </c>
      <c r="T221" s="217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18" t="s">
        <v>168</v>
      </c>
      <c r="AT221" s="218" t="s">
        <v>163</v>
      </c>
      <c r="AU221" s="218" t="s">
        <v>88</v>
      </c>
      <c r="AY221" s="16" t="s">
        <v>161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6" t="s">
        <v>86</v>
      </c>
      <c r="BK221" s="219">
        <f>ROUND(I221*H221,2)</f>
        <v>0</v>
      </c>
      <c r="BL221" s="16" t="s">
        <v>168</v>
      </c>
      <c r="BM221" s="218" t="s">
        <v>341</v>
      </c>
    </row>
    <row r="222" spans="1:65" s="13" customFormat="1">
      <c r="B222" s="224"/>
      <c r="C222" s="225"/>
      <c r="D222" s="220" t="s">
        <v>176</v>
      </c>
      <c r="E222" s="226" t="s">
        <v>1</v>
      </c>
      <c r="F222" s="227" t="s">
        <v>717</v>
      </c>
      <c r="G222" s="225"/>
      <c r="H222" s="228">
        <v>0.64500000000000002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AT222" s="234" t="s">
        <v>176</v>
      </c>
      <c r="AU222" s="234" t="s">
        <v>88</v>
      </c>
      <c r="AV222" s="13" t="s">
        <v>88</v>
      </c>
      <c r="AW222" s="13" t="s">
        <v>36</v>
      </c>
      <c r="AX222" s="13" t="s">
        <v>79</v>
      </c>
      <c r="AY222" s="234" t="s">
        <v>161</v>
      </c>
    </row>
    <row r="223" spans="1:65" s="14" customFormat="1">
      <c r="B223" s="235"/>
      <c r="C223" s="236"/>
      <c r="D223" s="220" t="s">
        <v>176</v>
      </c>
      <c r="E223" s="237" t="s">
        <v>1</v>
      </c>
      <c r="F223" s="238" t="s">
        <v>178</v>
      </c>
      <c r="G223" s="236"/>
      <c r="H223" s="239">
        <v>0.64500000000000002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AT223" s="245" t="s">
        <v>176</v>
      </c>
      <c r="AU223" s="245" t="s">
        <v>88</v>
      </c>
      <c r="AV223" s="14" t="s">
        <v>168</v>
      </c>
      <c r="AW223" s="14" t="s">
        <v>36</v>
      </c>
      <c r="AX223" s="14" t="s">
        <v>86</v>
      </c>
      <c r="AY223" s="245" t="s">
        <v>161</v>
      </c>
    </row>
    <row r="224" spans="1:65" s="2" customFormat="1" ht="21.75" customHeight="1">
      <c r="A224" s="33"/>
      <c r="B224" s="34"/>
      <c r="C224" s="207" t="s">
        <v>342</v>
      </c>
      <c r="D224" s="207" t="s">
        <v>163</v>
      </c>
      <c r="E224" s="208" t="s">
        <v>401</v>
      </c>
      <c r="F224" s="209" t="s">
        <v>402</v>
      </c>
      <c r="G224" s="210" t="s">
        <v>184</v>
      </c>
      <c r="H224" s="211">
        <v>6.6449999999999996</v>
      </c>
      <c r="I224" s="212"/>
      <c r="J224" s="213">
        <f>ROUND(I224*H224,2)</f>
        <v>0</v>
      </c>
      <c r="K224" s="209" t="s">
        <v>167</v>
      </c>
      <c r="L224" s="38"/>
      <c r="M224" s="214" t="s">
        <v>1</v>
      </c>
      <c r="N224" s="215" t="s">
        <v>44</v>
      </c>
      <c r="O224" s="70"/>
      <c r="P224" s="216">
        <f>O224*H224</f>
        <v>0</v>
      </c>
      <c r="Q224" s="216">
        <v>0</v>
      </c>
      <c r="R224" s="216">
        <f>Q224*H224</f>
        <v>0</v>
      </c>
      <c r="S224" s="216">
        <v>0</v>
      </c>
      <c r="T224" s="217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8" t="s">
        <v>168</v>
      </c>
      <c r="AT224" s="218" t="s">
        <v>163</v>
      </c>
      <c r="AU224" s="218" t="s">
        <v>88</v>
      </c>
      <c r="AY224" s="16" t="s">
        <v>161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16" t="s">
        <v>86</v>
      </c>
      <c r="BK224" s="219">
        <f>ROUND(I224*H224,2)</f>
        <v>0</v>
      </c>
      <c r="BL224" s="16" t="s">
        <v>168</v>
      </c>
      <c r="BM224" s="218" t="s">
        <v>345</v>
      </c>
    </row>
    <row r="225" spans="1:65" s="2" customFormat="1" ht="16.5" customHeight="1">
      <c r="A225" s="33"/>
      <c r="B225" s="34"/>
      <c r="C225" s="207" t="s">
        <v>261</v>
      </c>
      <c r="D225" s="207" t="s">
        <v>163</v>
      </c>
      <c r="E225" s="208" t="s">
        <v>405</v>
      </c>
      <c r="F225" s="209" t="s">
        <v>406</v>
      </c>
      <c r="G225" s="210" t="s">
        <v>184</v>
      </c>
      <c r="H225" s="211">
        <v>259.15499999999997</v>
      </c>
      <c r="I225" s="212"/>
      <c r="J225" s="213">
        <f>ROUND(I225*H225,2)</f>
        <v>0</v>
      </c>
      <c r="K225" s="209" t="s">
        <v>167</v>
      </c>
      <c r="L225" s="38"/>
      <c r="M225" s="214" t="s">
        <v>1</v>
      </c>
      <c r="N225" s="215" t="s">
        <v>44</v>
      </c>
      <c r="O225" s="70"/>
      <c r="P225" s="216">
        <f>O225*H225</f>
        <v>0</v>
      </c>
      <c r="Q225" s="216">
        <v>0</v>
      </c>
      <c r="R225" s="216">
        <f>Q225*H225</f>
        <v>0</v>
      </c>
      <c r="S225" s="216">
        <v>0</v>
      </c>
      <c r="T225" s="217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18" t="s">
        <v>168</v>
      </c>
      <c r="AT225" s="218" t="s">
        <v>163</v>
      </c>
      <c r="AU225" s="218" t="s">
        <v>88</v>
      </c>
      <c r="AY225" s="16" t="s">
        <v>161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6" t="s">
        <v>86</v>
      </c>
      <c r="BK225" s="219">
        <f>ROUND(I225*H225,2)</f>
        <v>0</v>
      </c>
      <c r="BL225" s="16" t="s">
        <v>168</v>
      </c>
      <c r="BM225" s="218" t="s">
        <v>348</v>
      </c>
    </row>
    <row r="226" spans="1:65" s="13" customFormat="1">
      <c r="B226" s="224"/>
      <c r="C226" s="225"/>
      <c r="D226" s="220" t="s">
        <v>176</v>
      </c>
      <c r="E226" s="226" t="s">
        <v>1</v>
      </c>
      <c r="F226" s="227" t="s">
        <v>718</v>
      </c>
      <c r="G226" s="225"/>
      <c r="H226" s="228">
        <v>259.15499999999997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AT226" s="234" t="s">
        <v>176</v>
      </c>
      <c r="AU226" s="234" t="s">
        <v>88</v>
      </c>
      <c r="AV226" s="13" t="s">
        <v>88</v>
      </c>
      <c r="AW226" s="13" t="s">
        <v>36</v>
      </c>
      <c r="AX226" s="13" t="s">
        <v>79</v>
      </c>
      <c r="AY226" s="234" t="s">
        <v>161</v>
      </c>
    </row>
    <row r="227" spans="1:65" s="14" customFormat="1">
      <c r="B227" s="235"/>
      <c r="C227" s="236"/>
      <c r="D227" s="220" t="s">
        <v>176</v>
      </c>
      <c r="E227" s="237" t="s">
        <v>1</v>
      </c>
      <c r="F227" s="238" t="s">
        <v>178</v>
      </c>
      <c r="G227" s="236"/>
      <c r="H227" s="239">
        <v>259.15499999999997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AT227" s="245" t="s">
        <v>176</v>
      </c>
      <c r="AU227" s="245" t="s">
        <v>88</v>
      </c>
      <c r="AV227" s="14" t="s">
        <v>168</v>
      </c>
      <c r="AW227" s="14" t="s">
        <v>36</v>
      </c>
      <c r="AX227" s="14" t="s">
        <v>86</v>
      </c>
      <c r="AY227" s="245" t="s">
        <v>161</v>
      </c>
    </row>
    <row r="228" spans="1:65" s="2" customFormat="1" ht="21.75" customHeight="1">
      <c r="A228" s="33"/>
      <c r="B228" s="34"/>
      <c r="C228" s="207" t="s">
        <v>349</v>
      </c>
      <c r="D228" s="207" t="s">
        <v>163</v>
      </c>
      <c r="E228" s="208" t="s">
        <v>379</v>
      </c>
      <c r="F228" s="209" t="s">
        <v>380</v>
      </c>
      <c r="G228" s="210" t="s">
        <v>184</v>
      </c>
      <c r="H228" s="211">
        <v>16.094000000000001</v>
      </c>
      <c r="I228" s="212"/>
      <c r="J228" s="213">
        <f>ROUND(I228*H228,2)</f>
        <v>0</v>
      </c>
      <c r="K228" s="209" t="s">
        <v>167</v>
      </c>
      <c r="L228" s="38"/>
      <c r="M228" s="214" t="s">
        <v>1</v>
      </c>
      <c r="N228" s="215" t="s">
        <v>44</v>
      </c>
      <c r="O228" s="70"/>
      <c r="P228" s="216">
        <f>O228*H228</f>
        <v>0</v>
      </c>
      <c r="Q228" s="216">
        <v>0</v>
      </c>
      <c r="R228" s="216">
        <f>Q228*H228</f>
        <v>0</v>
      </c>
      <c r="S228" s="216">
        <v>0</v>
      </c>
      <c r="T228" s="217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8" t="s">
        <v>168</v>
      </c>
      <c r="AT228" s="218" t="s">
        <v>163</v>
      </c>
      <c r="AU228" s="218" t="s">
        <v>88</v>
      </c>
      <c r="AY228" s="16" t="s">
        <v>161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6" t="s">
        <v>86</v>
      </c>
      <c r="BK228" s="219">
        <f>ROUND(I228*H228,2)</f>
        <v>0</v>
      </c>
      <c r="BL228" s="16" t="s">
        <v>168</v>
      </c>
      <c r="BM228" s="218" t="s">
        <v>352</v>
      </c>
    </row>
    <row r="229" spans="1:65" s="2" customFormat="1" ht="21.75" customHeight="1">
      <c r="A229" s="33"/>
      <c r="B229" s="34"/>
      <c r="C229" s="207" t="s">
        <v>265</v>
      </c>
      <c r="D229" s="207" t="s">
        <v>163</v>
      </c>
      <c r="E229" s="208" t="s">
        <v>383</v>
      </c>
      <c r="F229" s="209" t="s">
        <v>384</v>
      </c>
      <c r="G229" s="210" t="s">
        <v>184</v>
      </c>
      <c r="H229" s="211">
        <v>627.66600000000005</v>
      </c>
      <c r="I229" s="212"/>
      <c r="J229" s="213">
        <f>ROUND(I229*H229,2)</f>
        <v>0</v>
      </c>
      <c r="K229" s="209" t="s">
        <v>167</v>
      </c>
      <c r="L229" s="38"/>
      <c r="M229" s="214" t="s">
        <v>1</v>
      </c>
      <c r="N229" s="215" t="s">
        <v>44</v>
      </c>
      <c r="O229" s="70"/>
      <c r="P229" s="216">
        <f>O229*H229</f>
        <v>0</v>
      </c>
      <c r="Q229" s="216">
        <v>0</v>
      </c>
      <c r="R229" s="216">
        <f>Q229*H229</f>
        <v>0</v>
      </c>
      <c r="S229" s="216">
        <v>0</v>
      </c>
      <c r="T229" s="217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18" t="s">
        <v>168</v>
      </c>
      <c r="AT229" s="218" t="s">
        <v>163</v>
      </c>
      <c r="AU229" s="218" t="s">
        <v>88</v>
      </c>
      <c r="AY229" s="16" t="s">
        <v>161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6" t="s">
        <v>86</v>
      </c>
      <c r="BK229" s="219">
        <f>ROUND(I229*H229,2)</f>
        <v>0</v>
      </c>
      <c r="BL229" s="16" t="s">
        <v>168</v>
      </c>
      <c r="BM229" s="218" t="s">
        <v>355</v>
      </c>
    </row>
    <row r="230" spans="1:65" s="13" customFormat="1">
      <c r="B230" s="224"/>
      <c r="C230" s="225"/>
      <c r="D230" s="220" t="s">
        <v>176</v>
      </c>
      <c r="E230" s="226" t="s">
        <v>1</v>
      </c>
      <c r="F230" s="227" t="s">
        <v>719</v>
      </c>
      <c r="G230" s="225"/>
      <c r="H230" s="228">
        <v>627.66600000000005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AT230" s="234" t="s">
        <v>176</v>
      </c>
      <c r="AU230" s="234" t="s">
        <v>88</v>
      </c>
      <c r="AV230" s="13" t="s">
        <v>88</v>
      </c>
      <c r="AW230" s="13" t="s">
        <v>36</v>
      </c>
      <c r="AX230" s="13" t="s">
        <v>79</v>
      </c>
      <c r="AY230" s="234" t="s">
        <v>161</v>
      </c>
    </row>
    <row r="231" spans="1:65" s="14" customFormat="1">
      <c r="B231" s="235"/>
      <c r="C231" s="236"/>
      <c r="D231" s="220" t="s">
        <v>176</v>
      </c>
      <c r="E231" s="237" t="s">
        <v>1</v>
      </c>
      <c r="F231" s="238" t="s">
        <v>178</v>
      </c>
      <c r="G231" s="236"/>
      <c r="H231" s="239">
        <v>627.66600000000005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AT231" s="245" t="s">
        <v>176</v>
      </c>
      <c r="AU231" s="245" t="s">
        <v>88</v>
      </c>
      <c r="AV231" s="14" t="s">
        <v>168</v>
      </c>
      <c r="AW231" s="14" t="s">
        <v>36</v>
      </c>
      <c r="AX231" s="14" t="s">
        <v>86</v>
      </c>
      <c r="AY231" s="245" t="s">
        <v>161</v>
      </c>
    </row>
    <row r="232" spans="1:65" s="2" customFormat="1" ht="21.75" customHeight="1">
      <c r="A232" s="33"/>
      <c r="B232" s="34"/>
      <c r="C232" s="207" t="s">
        <v>358</v>
      </c>
      <c r="D232" s="207" t="s">
        <v>163</v>
      </c>
      <c r="E232" s="208" t="s">
        <v>391</v>
      </c>
      <c r="F232" s="209" t="s">
        <v>392</v>
      </c>
      <c r="G232" s="210" t="s">
        <v>184</v>
      </c>
      <c r="H232" s="211">
        <v>6.6449999999999996</v>
      </c>
      <c r="I232" s="212"/>
      <c r="J232" s="213">
        <f>ROUND(I232*H232,2)</f>
        <v>0</v>
      </c>
      <c r="K232" s="209" t="s">
        <v>167</v>
      </c>
      <c r="L232" s="38"/>
      <c r="M232" s="214" t="s">
        <v>1</v>
      </c>
      <c r="N232" s="215" t="s">
        <v>44</v>
      </c>
      <c r="O232" s="70"/>
      <c r="P232" s="216">
        <f>O232*H232</f>
        <v>0</v>
      </c>
      <c r="Q232" s="216">
        <v>0</v>
      </c>
      <c r="R232" s="216">
        <f>Q232*H232</f>
        <v>0</v>
      </c>
      <c r="S232" s="216">
        <v>0</v>
      </c>
      <c r="T232" s="217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18" t="s">
        <v>168</v>
      </c>
      <c r="AT232" s="218" t="s">
        <v>163</v>
      </c>
      <c r="AU232" s="218" t="s">
        <v>88</v>
      </c>
      <c r="AY232" s="16" t="s">
        <v>161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16" t="s">
        <v>86</v>
      </c>
      <c r="BK232" s="219">
        <f>ROUND(I232*H232,2)</f>
        <v>0</v>
      </c>
      <c r="BL232" s="16" t="s">
        <v>168</v>
      </c>
      <c r="BM232" s="218" t="s">
        <v>361</v>
      </c>
    </row>
    <row r="233" spans="1:65" s="2" customFormat="1" ht="21.75" customHeight="1">
      <c r="A233" s="33"/>
      <c r="B233" s="34"/>
      <c r="C233" s="207" t="s">
        <v>268</v>
      </c>
      <c r="D233" s="207" t="s">
        <v>163</v>
      </c>
      <c r="E233" s="208" t="s">
        <v>376</v>
      </c>
      <c r="F233" s="209" t="s">
        <v>377</v>
      </c>
      <c r="G233" s="210" t="s">
        <v>184</v>
      </c>
      <c r="H233" s="211">
        <v>16.094000000000001</v>
      </c>
      <c r="I233" s="212"/>
      <c r="J233" s="213">
        <f>ROUND(I233*H233,2)</f>
        <v>0</v>
      </c>
      <c r="K233" s="209" t="s">
        <v>167</v>
      </c>
      <c r="L233" s="38"/>
      <c r="M233" s="214" t="s">
        <v>1</v>
      </c>
      <c r="N233" s="215" t="s">
        <v>44</v>
      </c>
      <c r="O233" s="70"/>
      <c r="P233" s="216">
        <f>O233*H233</f>
        <v>0</v>
      </c>
      <c r="Q233" s="216">
        <v>0</v>
      </c>
      <c r="R233" s="216">
        <f>Q233*H233</f>
        <v>0</v>
      </c>
      <c r="S233" s="216">
        <v>0</v>
      </c>
      <c r="T233" s="217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18" t="s">
        <v>168</v>
      </c>
      <c r="AT233" s="218" t="s">
        <v>163</v>
      </c>
      <c r="AU233" s="218" t="s">
        <v>88</v>
      </c>
      <c r="AY233" s="16" t="s">
        <v>161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6" t="s">
        <v>86</v>
      </c>
      <c r="BK233" s="219">
        <f>ROUND(I233*H233,2)</f>
        <v>0</v>
      </c>
      <c r="BL233" s="16" t="s">
        <v>168</v>
      </c>
      <c r="BM233" s="218" t="s">
        <v>365</v>
      </c>
    </row>
    <row r="234" spans="1:65" s="2" customFormat="1" ht="21.75" customHeight="1">
      <c r="A234" s="33"/>
      <c r="B234" s="34"/>
      <c r="C234" s="207" t="s">
        <v>367</v>
      </c>
      <c r="D234" s="207" t="s">
        <v>163</v>
      </c>
      <c r="E234" s="208" t="s">
        <v>394</v>
      </c>
      <c r="F234" s="209" t="s">
        <v>395</v>
      </c>
      <c r="G234" s="210" t="s">
        <v>184</v>
      </c>
      <c r="H234" s="211">
        <v>6.6449999999999996</v>
      </c>
      <c r="I234" s="212"/>
      <c r="J234" s="213">
        <f>ROUND(I234*H234,2)</f>
        <v>0</v>
      </c>
      <c r="K234" s="209" t="s">
        <v>167</v>
      </c>
      <c r="L234" s="38"/>
      <c r="M234" s="214" t="s">
        <v>1</v>
      </c>
      <c r="N234" s="215" t="s">
        <v>44</v>
      </c>
      <c r="O234" s="70"/>
      <c r="P234" s="216">
        <f>O234*H234</f>
        <v>0</v>
      </c>
      <c r="Q234" s="216">
        <v>0</v>
      </c>
      <c r="R234" s="216">
        <f>Q234*H234</f>
        <v>0</v>
      </c>
      <c r="S234" s="216">
        <v>0</v>
      </c>
      <c r="T234" s="217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18" t="s">
        <v>168</v>
      </c>
      <c r="AT234" s="218" t="s">
        <v>163</v>
      </c>
      <c r="AU234" s="218" t="s">
        <v>88</v>
      </c>
      <c r="AY234" s="16" t="s">
        <v>161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16" t="s">
        <v>86</v>
      </c>
      <c r="BK234" s="219">
        <f>ROUND(I234*H234,2)</f>
        <v>0</v>
      </c>
      <c r="BL234" s="16" t="s">
        <v>168</v>
      </c>
      <c r="BM234" s="218" t="s">
        <v>370</v>
      </c>
    </row>
    <row r="235" spans="1:65" s="2" customFormat="1" ht="21.75" customHeight="1">
      <c r="A235" s="33"/>
      <c r="B235" s="34"/>
      <c r="C235" s="207" t="s">
        <v>272</v>
      </c>
      <c r="D235" s="207" t="s">
        <v>163</v>
      </c>
      <c r="E235" s="208" t="s">
        <v>398</v>
      </c>
      <c r="F235" s="209" t="s">
        <v>399</v>
      </c>
      <c r="G235" s="210" t="s">
        <v>184</v>
      </c>
      <c r="H235" s="211">
        <v>6.6449999999999996</v>
      </c>
      <c r="I235" s="212"/>
      <c r="J235" s="213">
        <f>ROUND(I235*H235,2)</f>
        <v>0</v>
      </c>
      <c r="K235" s="209" t="s">
        <v>167</v>
      </c>
      <c r="L235" s="38"/>
      <c r="M235" s="214" t="s">
        <v>1</v>
      </c>
      <c r="N235" s="215" t="s">
        <v>44</v>
      </c>
      <c r="O235" s="70"/>
      <c r="P235" s="216">
        <f>O235*H235</f>
        <v>0</v>
      </c>
      <c r="Q235" s="216">
        <v>0</v>
      </c>
      <c r="R235" s="216">
        <f>Q235*H235</f>
        <v>0</v>
      </c>
      <c r="S235" s="216">
        <v>0</v>
      </c>
      <c r="T235" s="217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18" t="s">
        <v>168</v>
      </c>
      <c r="AT235" s="218" t="s">
        <v>163</v>
      </c>
      <c r="AU235" s="218" t="s">
        <v>88</v>
      </c>
      <c r="AY235" s="16" t="s">
        <v>161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16" t="s">
        <v>86</v>
      </c>
      <c r="BK235" s="219">
        <f>ROUND(I235*H235,2)</f>
        <v>0</v>
      </c>
      <c r="BL235" s="16" t="s">
        <v>168</v>
      </c>
      <c r="BM235" s="218" t="s">
        <v>374</v>
      </c>
    </row>
    <row r="236" spans="1:65" s="2" customFormat="1" ht="21.75" customHeight="1">
      <c r="A236" s="33"/>
      <c r="B236" s="34"/>
      <c r="C236" s="207" t="s">
        <v>375</v>
      </c>
      <c r="D236" s="207" t="s">
        <v>163</v>
      </c>
      <c r="E236" s="208" t="s">
        <v>368</v>
      </c>
      <c r="F236" s="209" t="s">
        <v>369</v>
      </c>
      <c r="G236" s="210" t="s">
        <v>184</v>
      </c>
      <c r="H236" s="211">
        <v>16.094000000000001</v>
      </c>
      <c r="I236" s="212"/>
      <c r="J236" s="213">
        <f>ROUND(I236*H236,2)</f>
        <v>0</v>
      </c>
      <c r="K236" s="209" t="s">
        <v>167</v>
      </c>
      <c r="L236" s="38"/>
      <c r="M236" s="214" t="s">
        <v>1</v>
      </c>
      <c r="N236" s="215" t="s">
        <v>44</v>
      </c>
      <c r="O236" s="70"/>
      <c r="P236" s="216">
        <f>O236*H236</f>
        <v>0</v>
      </c>
      <c r="Q236" s="216">
        <v>0</v>
      </c>
      <c r="R236" s="216">
        <f>Q236*H236</f>
        <v>0</v>
      </c>
      <c r="S236" s="216">
        <v>0</v>
      </c>
      <c r="T236" s="21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8" t="s">
        <v>168</v>
      </c>
      <c r="AT236" s="218" t="s">
        <v>163</v>
      </c>
      <c r="AU236" s="218" t="s">
        <v>88</v>
      </c>
      <c r="AY236" s="16" t="s">
        <v>161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6" t="s">
        <v>86</v>
      </c>
      <c r="BK236" s="219">
        <f>ROUND(I236*H236,2)</f>
        <v>0</v>
      </c>
      <c r="BL236" s="16" t="s">
        <v>168</v>
      </c>
      <c r="BM236" s="218" t="s">
        <v>378</v>
      </c>
    </row>
    <row r="237" spans="1:65" s="13" customFormat="1">
      <c r="B237" s="224"/>
      <c r="C237" s="225"/>
      <c r="D237" s="220" t="s">
        <v>176</v>
      </c>
      <c r="E237" s="226" t="s">
        <v>1</v>
      </c>
      <c r="F237" s="227" t="s">
        <v>720</v>
      </c>
      <c r="G237" s="225"/>
      <c r="H237" s="228">
        <v>16.094000000000001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AT237" s="234" t="s">
        <v>176</v>
      </c>
      <c r="AU237" s="234" t="s">
        <v>88</v>
      </c>
      <c r="AV237" s="13" t="s">
        <v>88</v>
      </c>
      <c r="AW237" s="13" t="s">
        <v>36</v>
      </c>
      <c r="AX237" s="13" t="s">
        <v>79</v>
      </c>
      <c r="AY237" s="234" t="s">
        <v>161</v>
      </c>
    </row>
    <row r="238" spans="1:65" s="14" customFormat="1">
      <c r="B238" s="235"/>
      <c r="C238" s="236"/>
      <c r="D238" s="220" t="s">
        <v>176</v>
      </c>
      <c r="E238" s="237" t="s">
        <v>1</v>
      </c>
      <c r="F238" s="238" t="s">
        <v>178</v>
      </c>
      <c r="G238" s="236"/>
      <c r="H238" s="239">
        <v>16.094000000000001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AT238" s="245" t="s">
        <v>176</v>
      </c>
      <c r="AU238" s="245" t="s">
        <v>88</v>
      </c>
      <c r="AV238" s="14" t="s">
        <v>168</v>
      </c>
      <c r="AW238" s="14" t="s">
        <v>36</v>
      </c>
      <c r="AX238" s="14" t="s">
        <v>86</v>
      </c>
      <c r="AY238" s="245" t="s">
        <v>161</v>
      </c>
    </row>
    <row r="239" spans="1:65" s="2" customFormat="1" ht="16.5" customHeight="1">
      <c r="A239" s="33"/>
      <c r="B239" s="34"/>
      <c r="C239" s="207" t="s">
        <v>276</v>
      </c>
      <c r="D239" s="207" t="s">
        <v>163</v>
      </c>
      <c r="E239" s="208" t="s">
        <v>372</v>
      </c>
      <c r="F239" s="209" t="s">
        <v>373</v>
      </c>
      <c r="G239" s="210" t="s">
        <v>184</v>
      </c>
      <c r="H239" s="211">
        <v>16.094000000000001</v>
      </c>
      <c r="I239" s="212"/>
      <c r="J239" s="213">
        <f>ROUND(I239*H239,2)</f>
        <v>0</v>
      </c>
      <c r="K239" s="209" t="s">
        <v>167</v>
      </c>
      <c r="L239" s="38"/>
      <c r="M239" s="214" t="s">
        <v>1</v>
      </c>
      <c r="N239" s="215" t="s">
        <v>44</v>
      </c>
      <c r="O239" s="70"/>
      <c r="P239" s="216">
        <f>O239*H239</f>
        <v>0</v>
      </c>
      <c r="Q239" s="216">
        <v>0</v>
      </c>
      <c r="R239" s="216">
        <f>Q239*H239</f>
        <v>0</v>
      </c>
      <c r="S239" s="216">
        <v>0</v>
      </c>
      <c r="T239" s="21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18" t="s">
        <v>168</v>
      </c>
      <c r="AT239" s="218" t="s">
        <v>163</v>
      </c>
      <c r="AU239" s="218" t="s">
        <v>88</v>
      </c>
      <c r="AY239" s="16" t="s">
        <v>161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16" t="s">
        <v>86</v>
      </c>
      <c r="BK239" s="219">
        <f>ROUND(I239*H239,2)</f>
        <v>0</v>
      </c>
      <c r="BL239" s="16" t="s">
        <v>168</v>
      </c>
      <c r="BM239" s="218" t="s">
        <v>381</v>
      </c>
    </row>
    <row r="240" spans="1:65" s="2" customFormat="1" ht="16.5" customHeight="1">
      <c r="A240" s="33"/>
      <c r="B240" s="34"/>
      <c r="C240" s="207" t="s">
        <v>382</v>
      </c>
      <c r="D240" s="207" t="s">
        <v>163</v>
      </c>
      <c r="E240" s="208" t="s">
        <v>387</v>
      </c>
      <c r="F240" s="209" t="s">
        <v>388</v>
      </c>
      <c r="G240" s="210" t="s">
        <v>184</v>
      </c>
      <c r="H240" s="211">
        <v>6.6449999999999996</v>
      </c>
      <c r="I240" s="212"/>
      <c r="J240" s="213">
        <f>ROUND(I240*H240,2)</f>
        <v>0</v>
      </c>
      <c r="K240" s="209" t="s">
        <v>167</v>
      </c>
      <c r="L240" s="38"/>
      <c r="M240" s="214" t="s">
        <v>1</v>
      </c>
      <c r="N240" s="215" t="s">
        <v>44</v>
      </c>
      <c r="O240" s="70"/>
      <c r="P240" s="216">
        <f>O240*H240</f>
        <v>0</v>
      </c>
      <c r="Q240" s="216">
        <v>0</v>
      </c>
      <c r="R240" s="216">
        <f>Q240*H240</f>
        <v>0</v>
      </c>
      <c r="S240" s="216">
        <v>0</v>
      </c>
      <c r="T240" s="217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18" t="s">
        <v>168</v>
      </c>
      <c r="AT240" s="218" t="s">
        <v>163</v>
      </c>
      <c r="AU240" s="218" t="s">
        <v>88</v>
      </c>
      <c r="AY240" s="16" t="s">
        <v>161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6" t="s">
        <v>86</v>
      </c>
      <c r="BK240" s="219">
        <f>ROUND(I240*H240,2)</f>
        <v>0</v>
      </c>
      <c r="BL240" s="16" t="s">
        <v>168</v>
      </c>
      <c r="BM240" s="218" t="s">
        <v>385</v>
      </c>
    </row>
    <row r="241" spans="1:65" s="12" customFormat="1" ht="22.9" customHeight="1">
      <c r="B241" s="191"/>
      <c r="C241" s="192"/>
      <c r="D241" s="193" t="s">
        <v>78</v>
      </c>
      <c r="E241" s="205" t="s">
        <v>409</v>
      </c>
      <c r="F241" s="205" t="s">
        <v>410</v>
      </c>
      <c r="G241" s="192"/>
      <c r="H241" s="192"/>
      <c r="I241" s="195"/>
      <c r="J241" s="206">
        <f>BK241</f>
        <v>0</v>
      </c>
      <c r="K241" s="192"/>
      <c r="L241" s="197"/>
      <c r="M241" s="198"/>
      <c r="N241" s="199"/>
      <c r="O241" s="199"/>
      <c r="P241" s="200">
        <f>SUM(P242:P243)</f>
        <v>0</v>
      </c>
      <c r="Q241" s="199"/>
      <c r="R241" s="200">
        <f>SUM(R242:R243)</f>
        <v>0</v>
      </c>
      <c r="S241" s="199"/>
      <c r="T241" s="201">
        <f>SUM(T242:T243)</f>
        <v>0</v>
      </c>
      <c r="AR241" s="202" t="s">
        <v>86</v>
      </c>
      <c r="AT241" s="203" t="s">
        <v>78</v>
      </c>
      <c r="AU241" s="203" t="s">
        <v>86</v>
      </c>
      <c r="AY241" s="202" t="s">
        <v>161</v>
      </c>
      <c r="BK241" s="204">
        <f>SUM(BK242:BK243)</f>
        <v>0</v>
      </c>
    </row>
    <row r="242" spans="1:65" s="2" customFormat="1" ht="21.75" customHeight="1">
      <c r="A242" s="33"/>
      <c r="B242" s="34"/>
      <c r="C242" s="207" t="s">
        <v>281</v>
      </c>
      <c r="D242" s="207" t="s">
        <v>163</v>
      </c>
      <c r="E242" s="208" t="s">
        <v>411</v>
      </c>
      <c r="F242" s="209" t="s">
        <v>412</v>
      </c>
      <c r="G242" s="210" t="s">
        <v>184</v>
      </c>
      <c r="H242" s="211">
        <v>25.465</v>
      </c>
      <c r="I242" s="212"/>
      <c r="J242" s="213">
        <f>ROUND(I242*H242,2)</f>
        <v>0</v>
      </c>
      <c r="K242" s="209" t="s">
        <v>167</v>
      </c>
      <c r="L242" s="38"/>
      <c r="M242" s="214" t="s">
        <v>1</v>
      </c>
      <c r="N242" s="215" t="s">
        <v>44</v>
      </c>
      <c r="O242" s="70"/>
      <c r="P242" s="216">
        <f>O242*H242</f>
        <v>0</v>
      </c>
      <c r="Q242" s="216">
        <v>0</v>
      </c>
      <c r="R242" s="216">
        <f>Q242*H242</f>
        <v>0</v>
      </c>
      <c r="S242" s="216">
        <v>0</v>
      </c>
      <c r="T242" s="217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8" t="s">
        <v>168</v>
      </c>
      <c r="AT242" s="218" t="s">
        <v>163</v>
      </c>
      <c r="AU242" s="218" t="s">
        <v>88</v>
      </c>
      <c r="AY242" s="16" t="s">
        <v>161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16" t="s">
        <v>86</v>
      </c>
      <c r="BK242" s="219">
        <f>ROUND(I242*H242,2)</f>
        <v>0</v>
      </c>
      <c r="BL242" s="16" t="s">
        <v>168</v>
      </c>
      <c r="BM242" s="218" t="s">
        <v>389</v>
      </c>
    </row>
    <row r="243" spans="1:65" s="2" customFormat="1" ht="21.75" customHeight="1">
      <c r="A243" s="33"/>
      <c r="B243" s="34"/>
      <c r="C243" s="207" t="s">
        <v>390</v>
      </c>
      <c r="D243" s="207" t="s">
        <v>163</v>
      </c>
      <c r="E243" s="208" t="s">
        <v>415</v>
      </c>
      <c r="F243" s="209" t="s">
        <v>416</v>
      </c>
      <c r="G243" s="210" t="s">
        <v>184</v>
      </c>
      <c r="H243" s="211">
        <v>25.465</v>
      </c>
      <c r="I243" s="212"/>
      <c r="J243" s="213">
        <f>ROUND(I243*H243,2)</f>
        <v>0</v>
      </c>
      <c r="K243" s="209" t="s">
        <v>167</v>
      </c>
      <c r="L243" s="38"/>
      <c r="M243" s="214" t="s">
        <v>1</v>
      </c>
      <c r="N243" s="215" t="s">
        <v>44</v>
      </c>
      <c r="O243" s="70"/>
      <c r="P243" s="216">
        <f>O243*H243</f>
        <v>0</v>
      </c>
      <c r="Q243" s="216">
        <v>0</v>
      </c>
      <c r="R243" s="216">
        <f>Q243*H243</f>
        <v>0</v>
      </c>
      <c r="S243" s="216">
        <v>0</v>
      </c>
      <c r="T243" s="217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18" t="s">
        <v>168</v>
      </c>
      <c r="AT243" s="218" t="s">
        <v>163</v>
      </c>
      <c r="AU243" s="218" t="s">
        <v>88</v>
      </c>
      <c r="AY243" s="16" t="s">
        <v>161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16" t="s">
        <v>86</v>
      </c>
      <c r="BK243" s="219">
        <f>ROUND(I243*H243,2)</f>
        <v>0</v>
      </c>
      <c r="BL243" s="16" t="s">
        <v>168</v>
      </c>
      <c r="BM243" s="218" t="s">
        <v>393</v>
      </c>
    </row>
    <row r="244" spans="1:65" s="12" customFormat="1" ht="25.9" customHeight="1">
      <c r="B244" s="191"/>
      <c r="C244" s="192"/>
      <c r="D244" s="193" t="s">
        <v>78</v>
      </c>
      <c r="E244" s="194" t="s">
        <v>418</v>
      </c>
      <c r="F244" s="194" t="s">
        <v>419</v>
      </c>
      <c r="G244" s="192"/>
      <c r="H244" s="192"/>
      <c r="I244" s="195"/>
      <c r="J244" s="196">
        <f>BK244</f>
        <v>0</v>
      </c>
      <c r="K244" s="192"/>
      <c r="L244" s="197"/>
      <c r="M244" s="198"/>
      <c r="N244" s="199"/>
      <c r="O244" s="199"/>
      <c r="P244" s="200">
        <f>P245</f>
        <v>0</v>
      </c>
      <c r="Q244" s="199"/>
      <c r="R244" s="200">
        <f>R245</f>
        <v>0</v>
      </c>
      <c r="S244" s="199"/>
      <c r="T244" s="201">
        <f>T245</f>
        <v>0</v>
      </c>
      <c r="AR244" s="202" t="s">
        <v>88</v>
      </c>
      <c r="AT244" s="203" t="s">
        <v>78</v>
      </c>
      <c r="AU244" s="203" t="s">
        <v>79</v>
      </c>
      <c r="AY244" s="202" t="s">
        <v>161</v>
      </c>
      <c r="BK244" s="204">
        <f>BK245</f>
        <v>0</v>
      </c>
    </row>
    <row r="245" spans="1:65" s="12" customFormat="1" ht="22.9" customHeight="1">
      <c r="B245" s="191"/>
      <c r="C245" s="192"/>
      <c r="D245" s="193" t="s">
        <v>78</v>
      </c>
      <c r="E245" s="205" t="s">
        <v>420</v>
      </c>
      <c r="F245" s="205" t="s">
        <v>421</v>
      </c>
      <c r="G245" s="192"/>
      <c r="H245" s="192"/>
      <c r="I245" s="195"/>
      <c r="J245" s="206">
        <f>BK245</f>
        <v>0</v>
      </c>
      <c r="K245" s="192"/>
      <c r="L245" s="197"/>
      <c r="M245" s="198"/>
      <c r="N245" s="199"/>
      <c r="O245" s="199"/>
      <c r="P245" s="200">
        <f>SUM(P246:P251)</f>
        <v>0</v>
      </c>
      <c r="Q245" s="199"/>
      <c r="R245" s="200">
        <f>SUM(R246:R251)</f>
        <v>0</v>
      </c>
      <c r="S245" s="199"/>
      <c r="T245" s="201">
        <f>SUM(T246:T251)</f>
        <v>0</v>
      </c>
      <c r="AR245" s="202" t="s">
        <v>88</v>
      </c>
      <c r="AT245" s="203" t="s">
        <v>78</v>
      </c>
      <c r="AU245" s="203" t="s">
        <v>86</v>
      </c>
      <c r="AY245" s="202" t="s">
        <v>161</v>
      </c>
      <c r="BK245" s="204">
        <f>SUM(BK246:BK251)</f>
        <v>0</v>
      </c>
    </row>
    <row r="246" spans="1:65" s="2" customFormat="1" ht="21.75" customHeight="1">
      <c r="A246" s="33"/>
      <c r="B246" s="34"/>
      <c r="C246" s="207" t="s">
        <v>284</v>
      </c>
      <c r="D246" s="207" t="s">
        <v>163</v>
      </c>
      <c r="E246" s="208" t="s">
        <v>422</v>
      </c>
      <c r="F246" s="209" t="s">
        <v>423</v>
      </c>
      <c r="G246" s="210" t="s">
        <v>199</v>
      </c>
      <c r="H246" s="211">
        <v>12.9</v>
      </c>
      <c r="I246" s="212"/>
      <c r="J246" s="213">
        <f>ROUND(I246*H246,2)</f>
        <v>0</v>
      </c>
      <c r="K246" s="209" t="s">
        <v>167</v>
      </c>
      <c r="L246" s="38"/>
      <c r="M246" s="214" t="s">
        <v>1</v>
      </c>
      <c r="N246" s="215" t="s">
        <v>44</v>
      </c>
      <c r="O246" s="70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18" t="s">
        <v>203</v>
      </c>
      <c r="AT246" s="218" t="s">
        <v>163</v>
      </c>
      <c r="AU246" s="218" t="s">
        <v>88</v>
      </c>
      <c r="AY246" s="16" t="s">
        <v>161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6" t="s">
        <v>86</v>
      </c>
      <c r="BK246" s="219">
        <f>ROUND(I246*H246,2)</f>
        <v>0</v>
      </c>
      <c r="BL246" s="16" t="s">
        <v>203</v>
      </c>
      <c r="BM246" s="218" t="s">
        <v>396</v>
      </c>
    </row>
    <row r="247" spans="1:65" s="13" customFormat="1">
      <c r="B247" s="224"/>
      <c r="C247" s="225"/>
      <c r="D247" s="220" t="s">
        <v>176</v>
      </c>
      <c r="E247" s="226" t="s">
        <v>1</v>
      </c>
      <c r="F247" s="227" t="s">
        <v>721</v>
      </c>
      <c r="G247" s="225"/>
      <c r="H247" s="228">
        <v>12.9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AT247" s="234" t="s">
        <v>176</v>
      </c>
      <c r="AU247" s="234" t="s">
        <v>88</v>
      </c>
      <c r="AV247" s="13" t="s">
        <v>88</v>
      </c>
      <c r="AW247" s="13" t="s">
        <v>36</v>
      </c>
      <c r="AX247" s="13" t="s">
        <v>79</v>
      </c>
      <c r="AY247" s="234" t="s">
        <v>161</v>
      </c>
    </row>
    <row r="248" spans="1:65" s="14" customFormat="1">
      <c r="B248" s="235"/>
      <c r="C248" s="236"/>
      <c r="D248" s="220" t="s">
        <v>176</v>
      </c>
      <c r="E248" s="237" t="s">
        <v>1</v>
      </c>
      <c r="F248" s="238" t="s">
        <v>178</v>
      </c>
      <c r="G248" s="236"/>
      <c r="H248" s="239">
        <v>12.9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AT248" s="245" t="s">
        <v>176</v>
      </c>
      <c r="AU248" s="245" t="s">
        <v>88</v>
      </c>
      <c r="AV248" s="14" t="s">
        <v>168</v>
      </c>
      <c r="AW248" s="14" t="s">
        <v>36</v>
      </c>
      <c r="AX248" s="14" t="s">
        <v>86</v>
      </c>
      <c r="AY248" s="245" t="s">
        <v>161</v>
      </c>
    </row>
    <row r="249" spans="1:65" s="2" customFormat="1" ht="16.5" customHeight="1">
      <c r="A249" s="33"/>
      <c r="B249" s="34"/>
      <c r="C249" s="246" t="s">
        <v>397</v>
      </c>
      <c r="D249" s="246" t="s">
        <v>211</v>
      </c>
      <c r="E249" s="247" t="s">
        <v>426</v>
      </c>
      <c r="F249" s="248" t="s">
        <v>427</v>
      </c>
      <c r="G249" s="249" t="s">
        <v>184</v>
      </c>
      <c r="H249" s="250">
        <v>0.64500000000000002</v>
      </c>
      <c r="I249" s="251"/>
      <c r="J249" s="252">
        <f>ROUND(I249*H249,2)</f>
        <v>0</v>
      </c>
      <c r="K249" s="248" t="s">
        <v>167</v>
      </c>
      <c r="L249" s="253"/>
      <c r="M249" s="254" t="s">
        <v>1</v>
      </c>
      <c r="N249" s="255" t="s">
        <v>44</v>
      </c>
      <c r="O249" s="70"/>
      <c r="P249" s="216">
        <f>O249*H249</f>
        <v>0</v>
      </c>
      <c r="Q249" s="216">
        <v>0</v>
      </c>
      <c r="R249" s="216">
        <f>Q249*H249</f>
        <v>0</v>
      </c>
      <c r="S249" s="216">
        <v>0</v>
      </c>
      <c r="T249" s="217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18" t="s">
        <v>237</v>
      </c>
      <c r="AT249" s="218" t="s">
        <v>211</v>
      </c>
      <c r="AU249" s="218" t="s">
        <v>88</v>
      </c>
      <c r="AY249" s="16" t="s">
        <v>161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16" t="s">
        <v>86</v>
      </c>
      <c r="BK249" s="219">
        <f>ROUND(I249*H249,2)</f>
        <v>0</v>
      </c>
      <c r="BL249" s="16" t="s">
        <v>203</v>
      </c>
      <c r="BM249" s="218" t="s">
        <v>400</v>
      </c>
    </row>
    <row r="250" spans="1:65" s="13" customFormat="1">
      <c r="B250" s="224"/>
      <c r="C250" s="225"/>
      <c r="D250" s="220" t="s">
        <v>176</v>
      </c>
      <c r="E250" s="226" t="s">
        <v>1</v>
      </c>
      <c r="F250" s="227" t="s">
        <v>717</v>
      </c>
      <c r="G250" s="225"/>
      <c r="H250" s="228">
        <v>0.64500000000000002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AT250" s="234" t="s">
        <v>176</v>
      </c>
      <c r="AU250" s="234" t="s">
        <v>88</v>
      </c>
      <c r="AV250" s="13" t="s">
        <v>88</v>
      </c>
      <c r="AW250" s="13" t="s">
        <v>36</v>
      </c>
      <c r="AX250" s="13" t="s">
        <v>79</v>
      </c>
      <c r="AY250" s="234" t="s">
        <v>161</v>
      </c>
    </row>
    <row r="251" spans="1:65" s="14" customFormat="1">
      <c r="B251" s="235"/>
      <c r="C251" s="236"/>
      <c r="D251" s="220" t="s">
        <v>176</v>
      </c>
      <c r="E251" s="237" t="s">
        <v>1</v>
      </c>
      <c r="F251" s="238" t="s">
        <v>178</v>
      </c>
      <c r="G251" s="236"/>
      <c r="H251" s="239">
        <v>0.64500000000000002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AT251" s="245" t="s">
        <v>176</v>
      </c>
      <c r="AU251" s="245" t="s">
        <v>88</v>
      </c>
      <c r="AV251" s="14" t="s">
        <v>168</v>
      </c>
      <c r="AW251" s="14" t="s">
        <v>36</v>
      </c>
      <c r="AX251" s="14" t="s">
        <v>86</v>
      </c>
      <c r="AY251" s="245" t="s">
        <v>161</v>
      </c>
    </row>
    <row r="252" spans="1:65" s="12" customFormat="1" ht="25.9" customHeight="1">
      <c r="B252" s="191"/>
      <c r="C252" s="192"/>
      <c r="D252" s="193" t="s">
        <v>78</v>
      </c>
      <c r="E252" s="194" t="s">
        <v>211</v>
      </c>
      <c r="F252" s="194" t="s">
        <v>429</v>
      </c>
      <c r="G252" s="192"/>
      <c r="H252" s="192"/>
      <c r="I252" s="195"/>
      <c r="J252" s="196">
        <f>BK252</f>
        <v>0</v>
      </c>
      <c r="K252" s="192"/>
      <c r="L252" s="197"/>
      <c r="M252" s="198"/>
      <c r="N252" s="199"/>
      <c r="O252" s="199"/>
      <c r="P252" s="200">
        <f>P253</f>
        <v>0</v>
      </c>
      <c r="Q252" s="199"/>
      <c r="R252" s="200">
        <f>R253</f>
        <v>0</v>
      </c>
      <c r="S252" s="199"/>
      <c r="T252" s="201">
        <f>T253</f>
        <v>0</v>
      </c>
      <c r="AR252" s="202" t="s">
        <v>169</v>
      </c>
      <c r="AT252" s="203" t="s">
        <v>78</v>
      </c>
      <c r="AU252" s="203" t="s">
        <v>79</v>
      </c>
      <c r="AY252" s="202" t="s">
        <v>161</v>
      </c>
      <c r="BK252" s="204">
        <f>BK253</f>
        <v>0</v>
      </c>
    </row>
    <row r="253" spans="1:65" s="12" customFormat="1" ht="22.9" customHeight="1">
      <c r="B253" s="191"/>
      <c r="C253" s="192"/>
      <c r="D253" s="193" t="s">
        <v>78</v>
      </c>
      <c r="E253" s="205" t="s">
        <v>430</v>
      </c>
      <c r="F253" s="205" t="s">
        <v>431</v>
      </c>
      <c r="G253" s="192"/>
      <c r="H253" s="192"/>
      <c r="I253" s="195"/>
      <c r="J253" s="206">
        <f>BK253</f>
        <v>0</v>
      </c>
      <c r="K253" s="192"/>
      <c r="L253" s="197"/>
      <c r="M253" s="198"/>
      <c r="N253" s="199"/>
      <c r="O253" s="199"/>
      <c r="P253" s="200">
        <f>SUM(P254:P256)</f>
        <v>0</v>
      </c>
      <c r="Q253" s="199"/>
      <c r="R253" s="200">
        <f>SUM(R254:R256)</f>
        <v>0</v>
      </c>
      <c r="S253" s="199"/>
      <c r="T253" s="201">
        <f>SUM(T254:T256)</f>
        <v>0</v>
      </c>
      <c r="AR253" s="202" t="s">
        <v>169</v>
      </c>
      <c r="AT253" s="203" t="s">
        <v>78</v>
      </c>
      <c r="AU253" s="203" t="s">
        <v>86</v>
      </c>
      <c r="AY253" s="202" t="s">
        <v>161</v>
      </c>
      <c r="BK253" s="204">
        <f>SUM(BK254:BK256)</f>
        <v>0</v>
      </c>
    </row>
    <row r="254" spans="1:65" s="2" customFormat="1" ht="16.5" customHeight="1">
      <c r="A254" s="33"/>
      <c r="B254" s="34"/>
      <c r="C254" s="207" t="s">
        <v>289</v>
      </c>
      <c r="D254" s="207" t="s">
        <v>163</v>
      </c>
      <c r="E254" s="208" t="s">
        <v>674</v>
      </c>
      <c r="F254" s="209" t="s">
        <v>675</v>
      </c>
      <c r="G254" s="210" t="s">
        <v>166</v>
      </c>
      <c r="H254" s="211">
        <v>75</v>
      </c>
      <c r="I254" s="212"/>
      <c r="J254" s="213">
        <f>ROUND(I254*H254,2)</f>
        <v>0</v>
      </c>
      <c r="K254" s="209" t="s">
        <v>167</v>
      </c>
      <c r="L254" s="38"/>
      <c r="M254" s="214" t="s">
        <v>1</v>
      </c>
      <c r="N254" s="215" t="s">
        <v>44</v>
      </c>
      <c r="O254" s="70"/>
      <c r="P254" s="216">
        <f>O254*H254</f>
        <v>0</v>
      </c>
      <c r="Q254" s="216">
        <v>0</v>
      </c>
      <c r="R254" s="216">
        <f>Q254*H254</f>
        <v>0</v>
      </c>
      <c r="S254" s="216">
        <v>0</v>
      </c>
      <c r="T254" s="217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18" t="s">
        <v>303</v>
      </c>
      <c r="AT254" s="218" t="s">
        <v>163</v>
      </c>
      <c r="AU254" s="218" t="s">
        <v>88</v>
      </c>
      <c r="AY254" s="16" t="s">
        <v>161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16" t="s">
        <v>86</v>
      </c>
      <c r="BK254" s="219">
        <f>ROUND(I254*H254,2)</f>
        <v>0</v>
      </c>
      <c r="BL254" s="16" t="s">
        <v>303</v>
      </c>
      <c r="BM254" s="218" t="s">
        <v>403</v>
      </c>
    </row>
    <row r="255" spans="1:65" s="2" customFormat="1" ht="16.5" customHeight="1">
      <c r="A255" s="33"/>
      <c r="B255" s="34"/>
      <c r="C255" s="246" t="s">
        <v>404</v>
      </c>
      <c r="D255" s="246" t="s">
        <v>211</v>
      </c>
      <c r="E255" s="247" t="s">
        <v>436</v>
      </c>
      <c r="F255" s="248" t="s">
        <v>437</v>
      </c>
      <c r="G255" s="249" t="s">
        <v>166</v>
      </c>
      <c r="H255" s="250">
        <v>75</v>
      </c>
      <c r="I255" s="251"/>
      <c r="J255" s="252">
        <f>ROUND(I255*H255,2)</f>
        <v>0</v>
      </c>
      <c r="K255" s="248" t="s">
        <v>167</v>
      </c>
      <c r="L255" s="253"/>
      <c r="M255" s="254" t="s">
        <v>1</v>
      </c>
      <c r="N255" s="255" t="s">
        <v>44</v>
      </c>
      <c r="O255" s="70"/>
      <c r="P255" s="216">
        <f>O255*H255</f>
        <v>0</v>
      </c>
      <c r="Q255" s="216">
        <v>0</v>
      </c>
      <c r="R255" s="216">
        <f>Q255*H255</f>
        <v>0</v>
      </c>
      <c r="S255" s="216">
        <v>0</v>
      </c>
      <c r="T255" s="217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18" t="s">
        <v>438</v>
      </c>
      <c r="AT255" s="218" t="s">
        <v>211</v>
      </c>
      <c r="AU255" s="218" t="s">
        <v>88</v>
      </c>
      <c r="AY255" s="16" t="s">
        <v>161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16" t="s">
        <v>86</v>
      </c>
      <c r="BK255" s="219">
        <f>ROUND(I255*H255,2)</f>
        <v>0</v>
      </c>
      <c r="BL255" s="16" t="s">
        <v>303</v>
      </c>
      <c r="BM255" s="218" t="s">
        <v>407</v>
      </c>
    </row>
    <row r="256" spans="1:65" s="2" customFormat="1" ht="16.5" customHeight="1">
      <c r="A256" s="33"/>
      <c r="B256" s="34"/>
      <c r="C256" s="246" t="s">
        <v>296</v>
      </c>
      <c r="D256" s="246" t="s">
        <v>211</v>
      </c>
      <c r="E256" s="247" t="s">
        <v>440</v>
      </c>
      <c r="F256" s="248" t="s">
        <v>441</v>
      </c>
      <c r="G256" s="249" t="s">
        <v>222</v>
      </c>
      <c r="H256" s="250">
        <v>66</v>
      </c>
      <c r="I256" s="251"/>
      <c r="J256" s="252">
        <f>ROUND(I256*H256,2)</f>
        <v>0</v>
      </c>
      <c r="K256" s="248" t="s">
        <v>167</v>
      </c>
      <c r="L256" s="253"/>
      <c r="M256" s="256" t="s">
        <v>1</v>
      </c>
      <c r="N256" s="257" t="s">
        <v>44</v>
      </c>
      <c r="O256" s="258"/>
      <c r="P256" s="259">
        <f>O256*H256</f>
        <v>0</v>
      </c>
      <c r="Q256" s="259">
        <v>0</v>
      </c>
      <c r="R256" s="259">
        <f>Q256*H256</f>
        <v>0</v>
      </c>
      <c r="S256" s="259">
        <v>0</v>
      </c>
      <c r="T256" s="260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18" t="s">
        <v>438</v>
      </c>
      <c r="AT256" s="218" t="s">
        <v>211</v>
      </c>
      <c r="AU256" s="218" t="s">
        <v>88</v>
      </c>
      <c r="AY256" s="16" t="s">
        <v>161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16" t="s">
        <v>86</v>
      </c>
      <c r="BK256" s="219">
        <f>ROUND(I256*H256,2)</f>
        <v>0</v>
      </c>
      <c r="BL256" s="16" t="s">
        <v>303</v>
      </c>
      <c r="BM256" s="218" t="s">
        <v>413</v>
      </c>
    </row>
    <row r="257" spans="1:31" s="2" customFormat="1" ht="6.95" customHeight="1">
      <c r="A257" s="33"/>
      <c r="B257" s="53"/>
      <c r="C257" s="54"/>
      <c r="D257" s="54"/>
      <c r="E257" s="54"/>
      <c r="F257" s="54"/>
      <c r="G257" s="54"/>
      <c r="H257" s="54"/>
      <c r="I257" s="157"/>
      <c r="J257" s="54"/>
      <c r="K257" s="54"/>
      <c r="L257" s="38"/>
      <c r="M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</row>
  </sheetData>
  <sheetProtection algorithmName="SHA-512" hashValue="3C7j6p0EQRK4p/rq4fYbkl27gH3uCaWgfMGxdRUpZWAliaE2YZXtTJwFDOLfag+tuoKGRsQvU7xlHR00TppQAw==" saltValue="xfX/QOWPbrHZg1q1c22O/6irc/iKpVBt5YXOUaJ0aCvb5ge3k+cpf5Zym1BPuJyP5m1H8U+S4Ub7Y/Y5K3U5eQ==" spinCount="100000" sheet="1" objects="1" scenarios="1" formatColumns="0" formatRows="0" autoFilter="0"/>
  <autoFilter ref="C131:K256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4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6" t="s">
        <v>120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9"/>
      <c r="AT3" s="16" t="s">
        <v>88</v>
      </c>
    </row>
    <row r="4" spans="1:46" s="1" customFormat="1" ht="24.95" customHeight="1">
      <c r="B4" s="19"/>
      <c r="D4" s="118" t="s">
        <v>124</v>
      </c>
      <c r="I4" s="114"/>
      <c r="L4" s="19"/>
      <c r="M4" s="119" t="s">
        <v>10</v>
      </c>
      <c r="AT4" s="16" t="s">
        <v>4</v>
      </c>
    </row>
    <row r="5" spans="1:46" s="1" customFormat="1" ht="6.95" customHeight="1">
      <c r="B5" s="19"/>
      <c r="I5" s="114"/>
      <c r="L5" s="19"/>
    </row>
    <row r="6" spans="1:46" s="1" customFormat="1" ht="12" customHeight="1">
      <c r="B6" s="19"/>
      <c r="D6" s="120" t="s">
        <v>16</v>
      </c>
      <c r="I6" s="114"/>
      <c r="L6" s="19"/>
    </row>
    <row r="7" spans="1:46" s="1" customFormat="1" ht="16.5" customHeight="1">
      <c r="B7" s="19"/>
      <c r="E7" s="314" t="str">
        <f>'Rekapitulace zakázky'!K6</f>
        <v>Oprava mostů v úseku Týniště nad Orlicí - Potštejn</v>
      </c>
      <c r="F7" s="315"/>
      <c r="G7" s="315"/>
      <c r="H7" s="315"/>
      <c r="I7" s="114"/>
      <c r="L7" s="19"/>
    </row>
    <row r="8" spans="1:46" s="1" customFormat="1" ht="12" customHeight="1">
      <c r="B8" s="19"/>
      <c r="D8" s="120" t="s">
        <v>125</v>
      </c>
      <c r="I8" s="114"/>
      <c r="L8" s="19"/>
    </row>
    <row r="9" spans="1:46" s="2" customFormat="1" ht="16.5" customHeight="1">
      <c r="A9" s="33"/>
      <c r="B9" s="38"/>
      <c r="C9" s="33"/>
      <c r="D9" s="33"/>
      <c r="E9" s="314" t="s">
        <v>706</v>
      </c>
      <c r="F9" s="316"/>
      <c r="G9" s="316"/>
      <c r="H9" s="316"/>
      <c r="I9" s="121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20" t="s">
        <v>127</v>
      </c>
      <c r="E10" s="33"/>
      <c r="F10" s="33"/>
      <c r="G10" s="33"/>
      <c r="H10" s="33"/>
      <c r="I10" s="121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17" t="s">
        <v>722</v>
      </c>
      <c r="F11" s="316"/>
      <c r="G11" s="316"/>
      <c r="H11" s="316"/>
      <c r="I11" s="121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121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20" t="s">
        <v>18</v>
      </c>
      <c r="E13" s="33"/>
      <c r="F13" s="109" t="s">
        <v>1</v>
      </c>
      <c r="G13" s="33"/>
      <c r="H13" s="33"/>
      <c r="I13" s="122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20" t="s">
        <v>20</v>
      </c>
      <c r="E14" s="33"/>
      <c r="F14" s="109" t="s">
        <v>21</v>
      </c>
      <c r="G14" s="33"/>
      <c r="H14" s="33"/>
      <c r="I14" s="122" t="s">
        <v>22</v>
      </c>
      <c r="J14" s="123" t="str">
        <f>'Rekapitulace zakázky'!AN8</f>
        <v>27. 1. 2020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21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20" t="s">
        <v>24</v>
      </c>
      <c r="E16" s="33"/>
      <c r="F16" s="33"/>
      <c r="G16" s="33"/>
      <c r="H16" s="33"/>
      <c r="I16" s="122" t="s">
        <v>25</v>
      </c>
      <c r="J16" s="109" t="str">
        <f>IF('Rekapitulace zakázky'!AN10="","",'Rekapitulace zakázky'!AN10)</f>
        <v>70994234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>Správa železnic, státní organizace</v>
      </c>
      <c r="F17" s="33"/>
      <c r="G17" s="33"/>
      <c r="H17" s="33"/>
      <c r="I17" s="122" t="s">
        <v>28</v>
      </c>
      <c r="J17" s="109" t="str">
        <f>IF('Rekapitulace zakázky'!AN11="","",'Rekapitulace zakázky'!AN11)</f>
        <v>CZ70994234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21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20" t="s">
        <v>30</v>
      </c>
      <c r="E19" s="33"/>
      <c r="F19" s="33"/>
      <c r="G19" s="33"/>
      <c r="H19" s="33"/>
      <c r="I19" s="122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18" t="str">
        <f>'Rekapitulace zakázky'!E14</f>
        <v>Vyplň údaj</v>
      </c>
      <c r="F20" s="319"/>
      <c r="G20" s="319"/>
      <c r="H20" s="319"/>
      <c r="I20" s="122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21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20" t="s">
        <v>32</v>
      </c>
      <c r="E22" s="33"/>
      <c r="F22" s="33"/>
      <c r="G22" s="33"/>
      <c r="H22" s="33"/>
      <c r="I22" s="122" t="s">
        <v>25</v>
      </c>
      <c r="J22" s="109" t="str">
        <f>IF('Rekapitulace zakázky'!AN16="","",'Rekapitulace zakázky'!AN16)</f>
        <v>45274983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>TOP CON SERVIS s.r.o.</v>
      </c>
      <c r="F23" s="33"/>
      <c r="G23" s="33"/>
      <c r="H23" s="33"/>
      <c r="I23" s="122" t="s">
        <v>28</v>
      </c>
      <c r="J23" s="109" t="str">
        <f>IF('Rekapitulace zakázky'!AN17="","",'Rekapitulace zakázky'!AN17)</f>
        <v>CZ45274983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21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20" t="s">
        <v>37</v>
      </c>
      <c r="E25" s="33"/>
      <c r="F25" s="33"/>
      <c r="G25" s="33"/>
      <c r="H25" s="33"/>
      <c r="I25" s="122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22" t="s">
        <v>28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21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20" t="s">
        <v>38</v>
      </c>
      <c r="E28" s="33"/>
      <c r="F28" s="33"/>
      <c r="G28" s="33"/>
      <c r="H28" s="33"/>
      <c r="I28" s="121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4"/>
      <c r="B29" s="125"/>
      <c r="C29" s="124"/>
      <c r="D29" s="124"/>
      <c r="E29" s="320" t="s">
        <v>1</v>
      </c>
      <c r="F29" s="320"/>
      <c r="G29" s="320"/>
      <c r="H29" s="320"/>
      <c r="I29" s="126"/>
      <c r="J29" s="124"/>
      <c r="K29" s="124"/>
      <c r="L29" s="127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21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8"/>
      <c r="E31" s="128"/>
      <c r="F31" s="128"/>
      <c r="G31" s="128"/>
      <c r="H31" s="128"/>
      <c r="I31" s="129"/>
      <c r="J31" s="128"/>
      <c r="K31" s="12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30" t="s">
        <v>39</v>
      </c>
      <c r="E32" s="33"/>
      <c r="F32" s="33"/>
      <c r="G32" s="33"/>
      <c r="H32" s="33"/>
      <c r="I32" s="121"/>
      <c r="J32" s="131">
        <f>ROUND(J128,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8"/>
      <c r="E33" s="128"/>
      <c r="F33" s="128"/>
      <c r="G33" s="128"/>
      <c r="H33" s="128"/>
      <c r="I33" s="129"/>
      <c r="J33" s="128"/>
      <c r="K33" s="128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32" t="s">
        <v>41</v>
      </c>
      <c r="G34" s="33"/>
      <c r="H34" s="33"/>
      <c r="I34" s="133" t="s">
        <v>40</v>
      </c>
      <c r="J34" s="132" t="s">
        <v>42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34" t="s">
        <v>43</v>
      </c>
      <c r="E35" s="120" t="s">
        <v>44</v>
      </c>
      <c r="F35" s="135">
        <f>ROUND((SUM(BE128:BE203)),  2)</f>
        <v>0</v>
      </c>
      <c r="G35" s="33"/>
      <c r="H35" s="33"/>
      <c r="I35" s="136">
        <v>0.21</v>
      </c>
      <c r="J35" s="135">
        <f>ROUND(((SUM(BE128:BE203))*I35),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20" t="s">
        <v>45</v>
      </c>
      <c r="F36" s="135">
        <f>ROUND((SUM(BF128:BF203)),  2)</f>
        <v>0</v>
      </c>
      <c r="G36" s="33"/>
      <c r="H36" s="33"/>
      <c r="I36" s="136">
        <v>0.15</v>
      </c>
      <c r="J36" s="135">
        <f>ROUND(((SUM(BF128:BF203))*I36),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0" t="s">
        <v>46</v>
      </c>
      <c r="F37" s="135">
        <f>ROUND((SUM(BG128:BG203)),  2)</f>
        <v>0</v>
      </c>
      <c r="G37" s="33"/>
      <c r="H37" s="33"/>
      <c r="I37" s="136">
        <v>0.21</v>
      </c>
      <c r="J37" s="135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20" t="s">
        <v>47</v>
      </c>
      <c r="F38" s="135">
        <f>ROUND((SUM(BH128:BH203)),  2)</f>
        <v>0</v>
      </c>
      <c r="G38" s="33"/>
      <c r="H38" s="33"/>
      <c r="I38" s="136">
        <v>0.15</v>
      </c>
      <c r="J38" s="135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20" t="s">
        <v>48</v>
      </c>
      <c r="F39" s="135">
        <f>ROUND((SUM(BI128:BI203)),  2)</f>
        <v>0</v>
      </c>
      <c r="G39" s="33"/>
      <c r="H39" s="33"/>
      <c r="I39" s="136">
        <v>0</v>
      </c>
      <c r="J39" s="135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21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7"/>
      <c r="D41" s="138" t="s">
        <v>49</v>
      </c>
      <c r="E41" s="139"/>
      <c r="F41" s="139"/>
      <c r="G41" s="140" t="s">
        <v>50</v>
      </c>
      <c r="H41" s="141" t="s">
        <v>51</v>
      </c>
      <c r="I41" s="142"/>
      <c r="J41" s="143">
        <f>SUM(J32:J39)</f>
        <v>0</v>
      </c>
      <c r="K41" s="144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121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I43" s="114"/>
      <c r="L43" s="19"/>
    </row>
    <row r="44" spans="1:31" s="1" customFormat="1" ht="14.45" customHeight="1">
      <c r="B44" s="19"/>
      <c r="I44" s="114"/>
      <c r="L44" s="19"/>
    </row>
    <row r="45" spans="1:31" s="1" customFormat="1" ht="14.45" customHeight="1">
      <c r="B45" s="19"/>
      <c r="I45" s="114"/>
      <c r="L45" s="19"/>
    </row>
    <row r="46" spans="1:31" s="1" customFormat="1" ht="14.45" customHeight="1">
      <c r="B46" s="19"/>
      <c r="I46" s="114"/>
      <c r="L46" s="19"/>
    </row>
    <row r="47" spans="1:31" s="1" customFormat="1" ht="14.45" customHeight="1">
      <c r="B47" s="19"/>
      <c r="I47" s="114"/>
      <c r="L47" s="19"/>
    </row>
    <row r="48" spans="1:31" s="1" customFormat="1" ht="14.45" customHeight="1">
      <c r="B48" s="19"/>
      <c r="I48" s="114"/>
      <c r="L48" s="19"/>
    </row>
    <row r="49" spans="1:31" s="1" customFormat="1" ht="14.45" customHeight="1">
      <c r="B49" s="19"/>
      <c r="I49" s="114"/>
      <c r="L49" s="19"/>
    </row>
    <row r="50" spans="1:31" s="2" customFormat="1" ht="14.45" customHeight="1">
      <c r="B50" s="50"/>
      <c r="D50" s="145" t="s">
        <v>52</v>
      </c>
      <c r="E50" s="146"/>
      <c r="F50" s="146"/>
      <c r="G50" s="145" t="s">
        <v>53</v>
      </c>
      <c r="H50" s="146"/>
      <c r="I50" s="147"/>
      <c r="J50" s="146"/>
      <c r="K50" s="146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8" t="s">
        <v>54</v>
      </c>
      <c r="E61" s="149"/>
      <c r="F61" s="150" t="s">
        <v>55</v>
      </c>
      <c r="G61" s="148" t="s">
        <v>54</v>
      </c>
      <c r="H61" s="149"/>
      <c r="I61" s="151"/>
      <c r="J61" s="152" t="s">
        <v>55</v>
      </c>
      <c r="K61" s="14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45" t="s">
        <v>56</v>
      </c>
      <c r="E65" s="153"/>
      <c r="F65" s="153"/>
      <c r="G65" s="145" t="s">
        <v>57</v>
      </c>
      <c r="H65" s="153"/>
      <c r="I65" s="154"/>
      <c r="J65" s="153"/>
      <c r="K65" s="15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8" t="s">
        <v>54</v>
      </c>
      <c r="E76" s="149"/>
      <c r="F76" s="150" t="s">
        <v>55</v>
      </c>
      <c r="G76" s="148" t="s">
        <v>54</v>
      </c>
      <c r="H76" s="149"/>
      <c r="I76" s="151"/>
      <c r="J76" s="152" t="s">
        <v>55</v>
      </c>
      <c r="K76" s="14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5"/>
      <c r="C77" s="156"/>
      <c r="D77" s="156"/>
      <c r="E77" s="156"/>
      <c r="F77" s="156"/>
      <c r="G77" s="156"/>
      <c r="H77" s="156"/>
      <c r="I77" s="157"/>
      <c r="J77" s="156"/>
      <c r="K77" s="1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58"/>
      <c r="C81" s="159"/>
      <c r="D81" s="159"/>
      <c r="E81" s="159"/>
      <c r="F81" s="159"/>
      <c r="G81" s="159"/>
      <c r="H81" s="159"/>
      <c r="I81" s="160"/>
      <c r="J81" s="159"/>
      <c r="K81" s="159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129</v>
      </c>
      <c r="D82" s="35"/>
      <c r="E82" s="35"/>
      <c r="F82" s="35"/>
      <c r="G82" s="35"/>
      <c r="H82" s="35"/>
      <c r="I82" s="121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21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21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12" t="str">
        <f>E7</f>
        <v>Oprava mostů v úseku Týniště nad Orlicí - Potštejn</v>
      </c>
      <c r="F85" s="313"/>
      <c r="G85" s="313"/>
      <c r="H85" s="313"/>
      <c r="I85" s="121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125</v>
      </c>
      <c r="D86" s="21"/>
      <c r="E86" s="21"/>
      <c r="F86" s="21"/>
      <c r="G86" s="21"/>
      <c r="H86" s="21"/>
      <c r="I86" s="114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12" t="s">
        <v>706</v>
      </c>
      <c r="F87" s="311"/>
      <c r="G87" s="311"/>
      <c r="H87" s="311"/>
      <c r="I87" s="121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127</v>
      </c>
      <c r="D88" s="35"/>
      <c r="E88" s="35"/>
      <c r="F88" s="35"/>
      <c r="G88" s="35"/>
      <c r="H88" s="35"/>
      <c r="I88" s="121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304" t="str">
        <f>E11</f>
        <v>SO 03.2 - Kolej Most v km 64,948</v>
      </c>
      <c r="F89" s="311"/>
      <c r="G89" s="311"/>
      <c r="H89" s="311"/>
      <c r="I89" s="121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21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122" t="s">
        <v>22</v>
      </c>
      <c r="J91" s="65" t="str">
        <f>IF(J14="","",J14)</f>
        <v>27. 1. 2020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121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122" t="s">
        <v>32</v>
      </c>
      <c r="J93" s="31" t="str">
        <f>E23</f>
        <v>TOP CON SERVIS s.r.o.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122" t="s">
        <v>37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21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61" t="s">
        <v>130</v>
      </c>
      <c r="D96" s="162"/>
      <c r="E96" s="162"/>
      <c r="F96" s="162"/>
      <c r="G96" s="162"/>
      <c r="H96" s="162"/>
      <c r="I96" s="163"/>
      <c r="J96" s="164" t="s">
        <v>131</v>
      </c>
      <c r="K96" s="162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121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65" t="s">
        <v>132</v>
      </c>
      <c r="D98" s="35"/>
      <c r="E98" s="35"/>
      <c r="F98" s="35"/>
      <c r="G98" s="35"/>
      <c r="H98" s="35"/>
      <c r="I98" s="121"/>
      <c r="J98" s="83">
        <f>J128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133</v>
      </c>
    </row>
    <row r="99" spans="1:47" s="9" customFormat="1" ht="24.95" customHeight="1">
      <c r="B99" s="166"/>
      <c r="C99" s="167"/>
      <c r="D99" s="168" t="s">
        <v>444</v>
      </c>
      <c r="E99" s="169"/>
      <c r="F99" s="169"/>
      <c r="G99" s="169"/>
      <c r="H99" s="169"/>
      <c r="I99" s="170"/>
      <c r="J99" s="171">
        <f>J129</f>
        <v>0</v>
      </c>
      <c r="K99" s="167"/>
      <c r="L99" s="172"/>
    </row>
    <row r="100" spans="1:47" s="10" customFormat="1" ht="19.899999999999999" customHeight="1">
      <c r="B100" s="173"/>
      <c r="C100" s="103"/>
      <c r="D100" s="174" t="s">
        <v>681</v>
      </c>
      <c r="E100" s="175"/>
      <c r="F100" s="175"/>
      <c r="G100" s="175"/>
      <c r="H100" s="175"/>
      <c r="I100" s="176"/>
      <c r="J100" s="177">
        <f>J130</f>
        <v>0</v>
      </c>
      <c r="K100" s="103"/>
      <c r="L100" s="178"/>
    </row>
    <row r="101" spans="1:47" s="10" customFormat="1" ht="19.899999999999999" customHeight="1">
      <c r="B101" s="173"/>
      <c r="C101" s="103"/>
      <c r="D101" s="174" t="s">
        <v>445</v>
      </c>
      <c r="E101" s="175"/>
      <c r="F101" s="175"/>
      <c r="G101" s="175"/>
      <c r="H101" s="175"/>
      <c r="I101" s="176"/>
      <c r="J101" s="177">
        <f>J139</f>
        <v>0</v>
      </c>
      <c r="K101" s="103"/>
      <c r="L101" s="178"/>
    </row>
    <row r="102" spans="1:47" s="10" customFormat="1" ht="19.899999999999999" customHeight="1">
      <c r="B102" s="173"/>
      <c r="C102" s="103"/>
      <c r="D102" s="174" t="s">
        <v>139</v>
      </c>
      <c r="E102" s="175"/>
      <c r="F102" s="175"/>
      <c r="G102" s="175"/>
      <c r="H102" s="175"/>
      <c r="I102" s="176"/>
      <c r="J102" s="177">
        <f>J182</f>
        <v>0</v>
      </c>
      <c r="K102" s="103"/>
      <c r="L102" s="178"/>
    </row>
    <row r="103" spans="1:47" s="10" customFormat="1" ht="19.899999999999999" customHeight="1">
      <c r="B103" s="173"/>
      <c r="C103" s="103"/>
      <c r="D103" s="174" t="s">
        <v>446</v>
      </c>
      <c r="E103" s="175"/>
      <c r="F103" s="175"/>
      <c r="G103" s="175"/>
      <c r="H103" s="175"/>
      <c r="I103" s="176"/>
      <c r="J103" s="177">
        <f>J183</f>
        <v>0</v>
      </c>
      <c r="K103" s="103"/>
      <c r="L103" s="178"/>
    </row>
    <row r="104" spans="1:47" s="10" customFormat="1" ht="19.899999999999999" customHeight="1">
      <c r="B104" s="173"/>
      <c r="C104" s="103"/>
      <c r="D104" s="174" t="s">
        <v>447</v>
      </c>
      <c r="E104" s="175"/>
      <c r="F104" s="175"/>
      <c r="G104" s="175"/>
      <c r="H104" s="175"/>
      <c r="I104" s="176"/>
      <c r="J104" s="177">
        <f>J189</f>
        <v>0</v>
      </c>
      <c r="K104" s="103"/>
      <c r="L104" s="178"/>
    </row>
    <row r="105" spans="1:47" s="10" customFormat="1" ht="19.899999999999999" customHeight="1">
      <c r="B105" s="173"/>
      <c r="C105" s="103"/>
      <c r="D105" s="174" t="s">
        <v>448</v>
      </c>
      <c r="E105" s="175"/>
      <c r="F105" s="175"/>
      <c r="G105" s="175"/>
      <c r="H105" s="175"/>
      <c r="I105" s="176"/>
      <c r="J105" s="177">
        <f>J197</f>
        <v>0</v>
      </c>
      <c r="K105" s="103"/>
      <c r="L105" s="178"/>
    </row>
    <row r="106" spans="1:47" s="9" customFormat="1" ht="24.95" customHeight="1">
      <c r="B106" s="166"/>
      <c r="C106" s="167"/>
      <c r="D106" s="168" t="s">
        <v>449</v>
      </c>
      <c r="E106" s="169"/>
      <c r="F106" s="169"/>
      <c r="G106" s="169"/>
      <c r="H106" s="169"/>
      <c r="I106" s="170"/>
      <c r="J106" s="171">
        <f>J199</f>
        <v>0</v>
      </c>
      <c r="K106" s="167"/>
      <c r="L106" s="172"/>
    </row>
    <row r="107" spans="1:47" s="2" customFormat="1" ht="21.75" customHeight="1">
      <c r="A107" s="33"/>
      <c r="B107" s="34"/>
      <c r="C107" s="35"/>
      <c r="D107" s="35"/>
      <c r="E107" s="35"/>
      <c r="F107" s="35"/>
      <c r="G107" s="35"/>
      <c r="H107" s="35"/>
      <c r="I107" s="121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53"/>
      <c r="C108" s="54"/>
      <c r="D108" s="54"/>
      <c r="E108" s="54"/>
      <c r="F108" s="54"/>
      <c r="G108" s="54"/>
      <c r="H108" s="54"/>
      <c r="I108" s="157"/>
      <c r="J108" s="54"/>
      <c r="K108" s="54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47" s="2" customFormat="1" ht="6.95" customHeight="1">
      <c r="A112" s="33"/>
      <c r="B112" s="55"/>
      <c r="C112" s="56"/>
      <c r="D112" s="56"/>
      <c r="E112" s="56"/>
      <c r="F112" s="56"/>
      <c r="G112" s="56"/>
      <c r="H112" s="56"/>
      <c r="I112" s="160"/>
      <c r="J112" s="56"/>
      <c r="K112" s="56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>
      <c r="A113" s="33"/>
      <c r="B113" s="34"/>
      <c r="C113" s="22" t="s">
        <v>146</v>
      </c>
      <c r="D113" s="35"/>
      <c r="E113" s="35"/>
      <c r="F113" s="35"/>
      <c r="G113" s="35"/>
      <c r="H113" s="35"/>
      <c r="I113" s="121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21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16</v>
      </c>
      <c r="D115" s="35"/>
      <c r="E115" s="35"/>
      <c r="F115" s="35"/>
      <c r="G115" s="35"/>
      <c r="H115" s="35"/>
      <c r="I115" s="121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5"/>
      <c r="D116" s="35"/>
      <c r="E116" s="312" t="str">
        <f>E7</f>
        <v>Oprava mostů v úseku Týniště nad Orlicí - Potštejn</v>
      </c>
      <c r="F116" s="313"/>
      <c r="G116" s="313"/>
      <c r="H116" s="313"/>
      <c r="I116" s="121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1" customFormat="1" ht="12" customHeight="1">
      <c r="B117" s="20"/>
      <c r="C117" s="28" t="s">
        <v>125</v>
      </c>
      <c r="D117" s="21"/>
      <c r="E117" s="21"/>
      <c r="F117" s="21"/>
      <c r="G117" s="21"/>
      <c r="H117" s="21"/>
      <c r="I117" s="114"/>
      <c r="J117" s="21"/>
      <c r="K117" s="21"/>
      <c r="L117" s="19"/>
    </row>
    <row r="118" spans="1:63" s="2" customFormat="1" ht="16.5" customHeight="1">
      <c r="A118" s="33"/>
      <c r="B118" s="34"/>
      <c r="C118" s="35"/>
      <c r="D118" s="35"/>
      <c r="E118" s="312" t="s">
        <v>706</v>
      </c>
      <c r="F118" s="311"/>
      <c r="G118" s="311"/>
      <c r="H118" s="311"/>
      <c r="I118" s="121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127</v>
      </c>
      <c r="D119" s="35"/>
      <c r="E119" s="35"/>
      <c r="F119" s="35"/>
      <c r="G119" s="35"/>
      <c r="H119" s="35"/>
      <c r="I119" s="121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6.5" customHeight="1">
      <c r="A120" s="33"/>
      <c r="B120" s="34"/>
      <c r="C120" s="35"/>
      <c r="D120" s="35"/>
      <c r="E120" s="304" t="str">
        <f>E11</f>
        <v>SO 03.2 - Kolej Most v km 64,948</v>
      </c>
      <c r="F120" s="311"/>
      <c r="G120" s="311"/>
      <c r="H120" s="311"/>
      <c r="I120" s="121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121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2" customHeight="1">
      <c r="A122" s="33"/>
      <c r="B122" s="34"/>
      <c r="C122" s="28" t="s">
        <v>20</v>
      </c>
      <c r="D122" s="35"/>
      <c r="E122" s="35"/>
      <c r="F122" s="26" t="str">
        <f>F14</f>
        <v xml:space="preserve"> </v>
      </c>
      <c r="G122" s="35"/>
      <c r="H122" s="35"/>
      <c r="I122" s="122" t="s">
        <v>22</v>
      </c>
      <c r="J122" s="65" t="str">
        <f>IF(J14="","",J14)</f>
        <v>27. 1. 2020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6.95" customHeight="1">
      <c r="A123" s="33"/>
      <c r="B123" s="34"/>
      <c r="C123" s="35"/>
      <c r="D123" s="35"/>
      <c r="E123" s="35"/>
      <c r="F123" s="35"/>
      <c r="G123" s="35"/>
      <c r="H123" s="35"/>
      <c r="I123" s="121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25.7" customHeight="1">
      <c r="A124" s="33"/>
      <c r="B124" s="34"/>
      <c r="C124" s="28" t="s">
        <v>24</v>
      </c>
      <c r="D124" s="35"/>
      <c r="E124" s="35"/>
      <c r="F124" s="26" t="str">
        <f>E17</f>
        <v>Správa železnic, státní organizace</v>
      </c>
      <c r="G124" s="35"/>
      <c r="H124" s="35"/>
      <c r="I124" s="122" t="s">
        <v>32</v>
      </c>
      <c r="J124" s="31" t="str">
        <f>E23</f>
        <v>TOP CON SERVIS s.r.o.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5.2" customHeight="1">
      <c r="A125" s="33"/>
      <c r="B125" s="34"/>
      <c r="C125" s="28" t="s">
        <v>30</v>
      </c>
      <c r="D125" s="35"/>
      <c r="E125" s="35"/>
      <c r="F125" s="26" t="str">
        <f>IF(E20="","",E20)</f>
        <v>Vyplň údaj</v>
      </c>
      <c r="G125" s="35"/>
      <c r="H125" s="35"/>
      <c r="I125" s="122" t="s">
        <v>37</v>
      </c>
      <c r="J125" s="31" t="str">
        <f>E26</f>
        <v xml:space="preserve"> 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2" customFormat="1" ht="10.35" customHeight="1">
      <c r="A126" s="33"/>
      <c r="B126" s="34"/>
      <c r="C126" s="35"/>
      <c r="D126" s="35"/>
      <c r="E126" s="35"/>
      <c r="F126" s="35"/>
      <c r="G126" s="35"/>
      <c r="H126" s="35"/>
      <c r="I126" s="121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3" s="11" customFormat="1" ht="29.25" customHeight="1">
      <c r="A127" s="179"/>
      <c r="B127" s="180"/>
      <c r="C127" s="181" t="s">
        <v>147</v>
      </c>
      <c r="D127" s="182" t="s">
        <v>64</v>
      </c>
      <c r="E127" s="182" t="s">
        <v>60</v>
      </c>
      <c r="F127" s="182" t="s">
        <v>61</v>
      </c>
      <c r="G127" s="182" t="s">
        <v>148</v>
      </c>
      <c r="H127" s="182" t="s">
        <v>149</v>
      </c>
      <c r="I127" s="183" t="s">
        <v>150</v>
      </c>
      <c r="J127" s="182" t="s">
        <v>131</v>
      </c>
      <c r="K127" s="184" t="s">
        <v>151</v>
      </c>
      <c r="L127" s="185"/>
      <c r="M127" s="74" t="s">
        <v>1</v>
      </c>
      <c r="N127" s="75" t="s">
        <v>43</v>
      </c>
      <c r="O127" s="75" t="s">
        <v>152</v>
      </c>
      <c r="P127" s="75" t="s">
        <v>153</v>
      </c>
      <c r="Q127" s="75" t="s">
        <v>154</v>
      </c>
      <c r="R127" s="75" t="s">
        <v>155</v>
      </c>
      <c r="S127" s="75" t="s">
        <v>156</v>
      </c>
      <c r="T127" s="76" t="s">
        <v>157</v>
      </c>
      <c r="U127" s="179"/>
      <c r="V127" s="179"/>
      <c r="W127" s="179"/>
      <c r="X127" s="179"/>
      <c r="Y127" s="179"/>
      <c r="Z127" s="179"/>
      <c r="AA127" s="179"/>
      <c r="AB127" s="179"/>
      <c r="AC127" s="179"/>
      <c r="AD127" s="179"/>
      <c r="AE127" s="179"/>
    </row>
    <row r="128" spans="1:63" s="2" customFormat="1" ht="22.9" customHeight="1">
      <c r="A128" s="33"/>
      <c r="B128" s="34"/>
      <c r="C128" s="81" t="s">
        <v>158</v>
      </c>
      <c r="D128" s="35"/>
      <c r="E128" s="35"/>
      <c r="F128" s="35"/>
      <c r="G128" s="35"/>
      <c r="H128" s="35"/>
      <c r="I128" s="121"/>
      <c r="J128" s="186">
        <f>BK128</f>
        <v>0</v>
      </c>
      <c r="K128" s="35"/>
      <c r="L128" s="38"/>
      <c r="M128" s="77"/>
      <c r="N128" s="187"/>
      <c r="O128" s="78"/>
      <c r="P128" s="188">
        <f>P129+P199</f>
        <v>0</v>
      </c>
      <c r="Q128" s="78"/>
      <c r="R128" s="188">
        <f>R129+R199</f>
        <v>0</v>
      </c>
      <c r="S128" s="78"/>
      <c r="T128" s="189">
        <f>T129+T199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78</v>
      </c>
      <c r="AU128" s="16" t="s">
        <v>133</v>
      </c>
      <c r="BK128" s="190">
        <f>BK129+BK199</f>
        <v>0</v>
      </c>
    </row>
    <row r="129" spans="1:65" s="12" customFormat="1" ht="25.9" customHeight="1">
      <c r="B129" s="191"/>
      <c r="C129" s="192"/>
      <c r="D129" s="193" t="s">
        <v>78</v>
      </c>
      <c r="E129" s="194" t="s">
        <v>159</v>
      </c>
      <c r="F129" s="194" t="s">
        <v>450</v>
      </c>
      <c r="G129" s="192"/>
      <c r="H129" s="192"/>
      <c r="I129" s="195"/>
      <c r="J129" s="196">
        <f>BK129</f>
        <v>0</v>
      </c>
      <c r="K129" s="192"/>
      <c r="L129" s="197"/>
      <c r="M129" s="198"/>
      <c r="N129" s="199"/>
      <c r="O129" s="199"/>
      <c r="P129" s="200">
        <f>P130+P139+P182+P183+P189+P197</f>
        <v>0</v>
      </c>
      <c r="Q129" s="199"/>
      <c r="R129" s="200">
        <f>R130+R139+R182+R183+R189+R197</f>
        <v>0</v>
      </c>
      <c r="S129" s="199"/>
      <c r="T129" s="201">
        <f>T130+T139+T182+T183+T189+T197</f>
        <v>0</v>
      </c>
      <c r="AR129" s="202" t="s">
        <v>86</v>
      </c>
      <c r="AT129" s="203" t="s">
        <v>78</v>
      </c>
      <c r="AU129" s="203" t="s">
        <v>79</v>
      </c>
      <c r="AY129" s="202" t="s">
        <v>161</v>
      </c>
      <c r="BK129" s="204">
        <f>BK130+BK139+BK182+BK183+BK189+BK197</f>
        <v>0</v>
      </c>
    </row>
    <row r="130" spans="1:65" s="12" customFormat="1" ht="22.9" customHeight="1">
      <c r="B130" s="191"/>
      <c r="C130" s="192"/>
      <c r="D130" s="193" t="s">
        <v>78</v>
      </c>
      <c r="E130" s="205" t="s">
        <v>168</v>
      </c>
      <c r="F130" s="205" t="s">
        <v>682</v>
      </c>
      <c r="G130" s="192"/>
      <c r="H130" s="192"/>
      <c r="I130" s="195"/>
      <c r="J130" s="206">
        <f>BK130</f>
        <v>0</v>
      </c>
      <c r="K130" s="192"/>
      <c r="L130" s="197"/>
      <c r="M130" s="198"/>
      <c r="N130" s="199"/>
      <c r="O130" s="199"/>
      <c r="P130" s="200">
        <f>SUM(P131:P138)</f>
        <v>0</v>
      </c>
      <c r="Q130" s="199"/>
      <c r="R130" s="200">
        <f>SUM(R131:R138)</f>
        <v>0</v>
      </c>
      <c r="S130" s="199"/>
      <c r="T130" s="201">
        <f>SUM(T131:T138)</f>
        <v>0</v>
      </c>
      <c r="AR130" s="202" t="s">
        <v>86</v>
      </c>
      <c r="AT130" s="203" t="s">
        <v>78</v>
      </c>
      <c r="AU130" s="203" t="s">
        <v>86</v>
      </c>
      <c r="AY130" s="202" t="s">
        <v>161</v>
      </c>
      <c r="BK130" s="204">
        <f>SUM(BK131:BK138)</f>
        <v>0</v>
      </c>
    </row>
    <row r="131" spans="1:65" s="2" customFormat="1" ht="21.75" customHeight="1">
      <c r="A131" s="33"/>
      <c r="B131" s="34"/>
      <c r="C131" s="207" t="s">
        <v>86</v>
      </c>
      <c r="D131" s="207" t="s">
        <v>163</v>
      </c>
      <c r="E131" s="208" t="s">
        <v>683</v>
      </c>
      <c r="F131" s="209" t="s">
        <v>684</v>
      </c>
      <c r="G131" s="210" t="s">
        <v>199</v>
      </c>
      <c r="H131" s="211">
        <v>0.69099999999999995</v>
      </c>
      <c r="I131" s="212"/>
      <c r="J131" s="213">
        <f>ROUND(I131*H131,2)</f>
        <v>0</v>
      </c>
      <c r="K131" s="209" t="s">
        <v>167</v>
      </c>
      <c r="L131" s="38"/>
      <c r="M131" s="214" t="s">
        <v>1</v>
      </c>
      <c r="N131" s="215" t="s">
        <v>44</v>
      </c>
      <c r="O131" s="70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8" t="s">
        <v>168</v>
      </c>
      <c r="AT131" s="218" t="s">
        <v>163</v>
      </c>
      <c r="AU131" s="218" t="s">
        <v>88</v>
      </c>
      <c r="AY131" s="16" t="s">
        <v>161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6" t="s">
        <v>86</v>
      </c>
      <c r="BK131" s="219">
        <f>ROUND(I131*H131,2)</f>
        <v>0</v>
      </c>
      <c r="BL131" s="16" t="s">
        <v>168</v>
      </c>
      <c r="BM131" s="218" t="s">
        <v>88</v>
      </c>
    </row>
    <row r="132" spans="1:65" s="2" customFormat="1" ht="19.5">
      <c r="A132" s="33"/>
      <c r="B132" s="34"/>
      <c r="C132" s="35"/>
      <c r="D132" s="220" t="s">
        <v>174</v>
      </c>
      <c r="E132" s="35"/>
      <c r="F132" s="221" t="s">
        <v>723</v>
      </c>
      <c r="G132" s="35"/>
      <c r="H132" s="35"/>
      <c r="I132" s="121"/>
      <c r="J132" s="35"/>
      <c r="K132" s="35"/>
      <c r="L132" s="38"/>
      <c r="M132" s="222"/>
      <c r="N132" s="223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174</v>
      </c>
      <c r="AU132" s="16" t="s">
        <v>88</v>
      </c>
    </row>
    <row r="133" spans="1:65" s="13" customFormat="1">
      <c r="B133" s="224"/>
      <c r="C133" s="225"/>
      <c r="D133" s="220" t="s">
        <v>176</v>
      </c>
      <c r="E133" s="226" t="s">
        <v>1</v>
      </c>
      <c r="F133" s="227" t="s">
        <v>685</v>
      </c>
      <c r="G133" s="225"/>
      <c r="H133" s="228">
        <v>0.69099999999999995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AT133" s="234" t="s">
        <v>176</v>
      </c>
      <c r="AU133" s="234" t="s">
        <v>88</v>
      </c>
      <c r="AV133" s="13" t="s">
        <v>88</v>
      </c>
      <c r="AW133" s="13" t="s">
        <v>36</v>
      </c>
      <c r="AX133" s="13" t="s">
        <v>79</v>
      </c>
      <c r="AY133" s="234" t="s">
        <v>161</v>
      </c>
    </row>
    <row r="134" spans="1:65" s="14" customFormat="1">
      <c r="B134" s="235"/>
      <c r="C134" s="236"/>
      <c r="D134" s="220" t="s">
        <v>176</v>
      </c>
      <c r="E134" s="237" t="s">
        <v>1</v>
      </c>
      <c r="F134" s="238" t="s">
        <v>178</v>
      </c>
      <c r="G134" s="236"/>
      <c r="H134" s="239">
        <v>0.69099999999999995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AT134" s="245" t="s">
        <v>176</v>
      </c>
      <c r="AU134" s="245" t="s">
        <v>88</v>
      </c>
      <c r="AV134" s="14" t="s">
        <v>168</v>
      </c>
      <c r="AW134" s="14" t="s">
        <v>36</v>
      </c>
      <c r="AX134" s="14" t="s">
        <v>86</v>
      </c>
      <c r="AY134" s="245" t="s">
        <v>161</v>
      </c>
    </row>
    <row r="135" spans="1:65" s="2" customFormat="1" ht="21.75" customHeight="1">
      <c r="A135" s="33"/>
      <c r="B135" s="34"/>
      <c r="C135" s="207" t="s">
        <v>88</v>
      </c>
      <c r="D135" s="207" t="s">
        <v>163</v>
      </c>
      <c r="E135" s="208" t="s">
        <v>686</v>
      </c>
      <c r="F135" s="209" t="s">
        <v>687</v>
      </c>
      <c r="G135" s="210" t="s">
        <v>199</v>
      </c>
      <c r="H135" s="211">
        <v>2.073</v>
      </c>
      <c r="I135" s="212"/>
      <c r="J135" s="213">
        <f>ROUND(I135*H135,2)</f>
        <v>0</v>
      </c>
      <c r="K135" s="209" t="s">
        <v>167</v>
      </c>
      <c r="L135" s="38"/>
      <c r="M135" s="214" t="s">
        <v>1</v>
      </c>
      <c r="N135" s="215" t="s">
        <v>44</v>
      </c>
      <c r="O135" s="70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8" t="s">
        <v>168</v>
      </c>
      <c r="AT135" s="218" t="s">
        <v>163</v>
      </c>
      <c r="AU135" s="218" t="s">
        <v>88</v>
      </c>
      <c r="AY135" s="16" t="s">
        <v>161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6" t="s">
        <v>86</v>
      </c>
      <c r="BK135" s="219">
        <f>ROUND(I135*H135,2)</f>
        <v>0</v>
      </c>
      <c r="BL135" s="16" t="s">
        <v>168</v>
      </c>
      <c r="BM135" s="218" t="s">
        <v>168</v>
      </c>
    </row>
    <row r="136" spans="1:65" s="2" customFormat="1" ht="19.5">
      <c r="A136" s="33"/>
      <c r="B136" s="34"/>
      <c r="C136" s="35"/>
      <c r="D136" s="220" t="s">
        <v>174</v>
      </c>
      <c r="E136" s="35"/>
      <c r="F136" s="221" t="s">
        <v>723</v>
      </c>
      <c r="G136" s="35"/>
      <c r="H136" s="35"/>
      <c r="I136" s="121"/>
      <c r="J136" s="35"/>
      <c r="K136" s="35"/>
      <c r="L136" s="38"/>
      <c r="M136" s="222"/>
      <c r="N136" s="223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174</v>
      </c>
      <c r="AU136" s="16" t="s">
        <v>88</v>
      </c>
    </row>
    <row r="137" spans="1:65" s="13" customFormat="1">
      <c r="B137" s="224"/>
      <c r="C137" s="225"/>
      <c r="D137" s="220" t="s">
        <v>176</v>
      </c>
      <c r="E137" s="226" t="s">
        <v>1</v>
      </c>
      <c r="F137" s="227" t="s">
        <v>688</v>
      </c>
      <c r="G137" s="225"/>
      <c r="H137" s="228">
        <v>2.073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AT137" s="234" t="s">
        <v>176</v>
      </c>
      <c r="AU137" s="234" t="s">
        <v>88</v>
      </c>
      <c r="AV137" s="13" t="s">
        <v>88</v>
      </c>
      <c r="AW137" s="13" t="s">
        <v>36</v>
      </c>
      <c r="AX137" s="13" t="s">
        <v>79</v>
      </c>
      <c r="AY137" s="234" t="s">
        <v>161</v>
      </c>
    </row>
    <row r="138" spans="1:65" s="14" customFormat="1">
      <c r="B138" s="235"/>
      <c r="C138" s="236"/>
      <c r="D138" s="220" t="s">
        <v>176</v>
      </c>
      <c r="E138" s="237" t="s">
        <v>1</v>
      </c>
      <c r="F138" s="238" t="s">
        <v>178</v>
      </c>
      <c r="G138" s="236"/>
      <c r="H138" s="239">
        <v>2.073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AT138" s="245" t="s">
        <v>176</v>
      </c>
      <c r="AU138" s="245" t="s">
        <v>88</v>
      </c>
      <c r="AV138" s="14" t="s">
        <v>168</v>
      </c>
      <c r="AW138" s="14" t="s">
        <v>36</v>
      </c>
      <c r="AX138" s="14" t="s">
        <v>86</v>
      </c>
      <c r="AY138" s="245" t="s">
        <v>161</v>
      </c>
    </row>
    <row r="139" spans="1:65" s="12" customFormat="1" ht="22.9" customHeight="1">
      <c r="B139" s="191"/>
      <c r="C139" s="192"/>
      <c r="D139" s="193" t="s">
        <v>78</v>
      </c>
      <c r="E139" s="205" t="s">
        <v>186</v>
      </c>
      <c r="F139" s="205" t="s">
        <v>451</v>
      </c>
      <c r="G139" s="192"/>
      <c r="H139" s="192"/>
      <c r="I139" s="195"/>
      <c r="J139" s="206">
        <f>BK139</f>
        <v>0</v>
      </c>
      <c r="K139" s="192"/>
      <c r="L139" s="197"/>
      <c r="M139" s="198"/>
      <c r="N139" s="199"/>
      <c r="O139" s="199"/>
      <c r="P139" s="200">
        <f>SUM(P140:P181)</f>
        <v>0</v>
      </c>
      <c r="Q139" s="199"/>
      <c r="R139" s="200">
        <f>SUM(R140:R181)</f>
        <v>0</v>
      </c>
      <c r="S139" s="199"/>
      <c r="T139" s="201">
        <f>SUM(T140:T181)</f>
        <v>0</v>
      </c>
      <c r="AR139" s="202" t="s">
        <v>86</v>
      </c>
      <c r="AT139" s="203" t="s">
        <v>78</v>
      </c>
      <c r="AU139" s="203" t="s">
        <v>86</v>
      </c>
      <c r="AY139" s="202" t="s">
        <v>161</v>
      </c>
      <c r="BK139" s="204">
        <f>SUM(BK140:BK181)</f>
        <v>0</v>
      </c>
    </row>
    <row r="140" spans="1:65" s="2" customFormat="1" ht="16.5" customHeight="1">
      <c r="A140" s="33"/>
      <c r="B140" s="34"/>
      <c r="C140" s="207" t="s">
        <v>169</v>
      </c>
      <c r="D140" s="207" t="s">
        <v>163</v>
      </c>
      <c r="E140" s="208" t="s">
        <v>452</v>
      </c>
      <c r="F140" s="209" t="s">
        <v>453</v>
      </c>
      <c r="G140" s="210" t="s">
        <v>222</v>
      </c>
      <c r="H140" s="211">
        <v>4</v>
      </c>
      <c r="I140" s="212"/>
      <c r="J140" s="213">
        <f t="shared" ref="J140:J145" si="0">ROUND(I140*H140,2)</f>
        <v>0</v>
      </c>
      <c r="K140" s="209" t="s">
        <v>167</v>
      </c>
      <c r="L140" s="38"/>
      <c r="M140" s="214" t="s">
        <v>1</v>
      </c>
      <c r="N140" s="215" t="s">
        <v>44</v>
      </c>
      <c r="O140" s="70"/>
      <c r="P140" s="216">
        <f t="shared" ref="P140:P145" si="1">O140*H140</f>
        <v>0</v>
      </c>
      <c r="Q140" s="216">
        <v>0</v>
      </c>
      <c r="R140" s="216">
        <f t="shared" ref="R140:R145" si="2">Q140*H140</f>
        <v>0</v>
      </c>
      <c r="S140" s="216">
        <v>0</v>
      </c>
      <c r="T140" s="217">
        <f t="shared" ref="T140:T145" si="3"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8" t="s">
        <v>168</v>
      </c>
      <c r="AT140" s="218" t="s">
        <v>163</v>
      </c>
      <c r="AU140" s="218" t="s">
        <v>88</v>
      </c>
      <c r="AY140" s="16" t="s">
        <v>161</v>
      </c>
      <c r="BE140" s="219">
        <f t="shared" ref="BE140:BE145" si="4">IF(N140="základní",J140,0)</f>
        <v>0</v>
      </c>
      <c r="BF140" s="219">
        <f t="shared" ref="BF140:BF145" si="5">IF(N140="snížená",J140,0)</f>
        <v>0</v>
      </c>
      <c r="BG140" s="219">
        <f t="shared" ref="BG140:BG145" si="6">IF(N140="zákl. přenesená",J140,0)</f>
        <v>0</v>
      </c>
      <c r="BH140" s="219">
        <f t="shared" ref="BH140:BH145" si="7">IF(N140="sníž. přenesená",J140,0)</f>
        <v>0</v>
      </c>
      <c r="BI140" s="219">
        <f t="shared" ref="BI140:BI145" si="8">IF(N140="nulová",J140,0)</f>
        <v>0</v>
      </c>
      <c r="BJ140" s="16" t="s">
        <v>86</v>
      </c>
      <c r="BK140" s="219">
        <f t="shared" ref="BK140:BK145" si="9">ROUND(I140*H140,2)</f>
        <v>0</v>
      </c>
      <c r="BL140" s="16" t="s">
        <v>168</v>
      </c>
      <c r="BM140" s="218" t="s">
        <v>181</v>
      </c>
    </row>
    <row r="141" spans="1:65" s="2" customFormat="1" ht="16.5" customHeight="1">
      <c r="A141" s="33"/>
      <c r="B141" s="34"/>
      <c r="C141" s="207" t="s">
        <v>168</v>
      </c>
      <c r="D141" s="207" t="s">
        <v>163</v>
      </c>
      <c r="E141" s="208" t="s">
        <v>454</v>
      </c>
      <c r="F141" s="209" t="s">
        <v>455</v>
      </c>
      <c r="G141" s="210" t="s">
        <v>166</v>
      </c>
      <c r="H141" s="211">
        <v>12</v>
      </c>
      <c r="I141" s="212"/>
      <c r="J141" s="213">
        <f t="shared" si="0"/>
        <v>0</v>
      </c>
      <c r="K141" s="209" t="s">
        <v>167</v>
      </c>
      <c r="L141" s="38"/>
      <c r="M141" s="214" t="s">
        <v>1</v>
      </c>
      <c r="N141" s="215" t="s">
        <v>44</v>
      </c>
      <c r="O141" s="70"/>
      <c r="P141" s="216">
        <f t="shared" si="1"/>
        <v>0</v>
      </c>
      <c r="Q141" s="216">
        <v>0</v>
      </c>
      <c r="R141" s="216">
        <f t="shared" si="2"/>
        <v>0</v>
      </c>
      <c r="S141" s="216">
        <v>0</v>
      </c>
      <c r="T141" s="217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8" t="s">
        <v>168</v>
      </c>
      <c r="AT141" s="218" t="s">
        <v>163</v>
      </c>
      <c r="AU141" s="218" t="s">
        <v>88</v>
      </c>
      <c r="AY141" s="16" t="s">
        <v>161</v>
      </c>
      <c r="BE141" s="219">
        <f t="shared" si="4"/>
        <v>0</v>
      </c>
      <c r="BF141" s="219">
        <f t="shared" si="5"/>
        <v>0</v>
      </c>
      <c r="BG141" s="219">
        <f t="shared" si="6"/>
        <v>0</v>
      </c>
      <c r="BH141" s="219">
        <f t="shared" si="7"/>
        <v>0</v>
      </c>
      <c r="BI141" s="219">
        <f t="shared" si="8"/>
        <v>0</v>
      </c>
      <c r="BJ141" s="16" t="s">
        <v>86</v>
      </c>
      <c r="BK141" s="219">
        <f t="shared" si="9"/>
        <v>0</v>
      </c>
      <c r="BL141" s="16" t="s">
        <v>168</v>
      </c>
      <c r="BM141" s="218" t="s">
        <v>185</v>
      </c>
    </row>
    <row r="142" spans="1:65" s="2" customFormat="1" ht="21.75" customHeight="1">
      <c r="A142" s="33"/>
      <c r="B142" s="34"/>
      <c r="C142" s="207" t="s">
        <v>186</v>
      </c>
      <c r="D142" s="207" t="s">
        <v>163</v>
      </c>
      <c r="E142" s="208" t="s">
        <v>456</v>
      </c>
      <c r="F142" s="209" t="s">
        <v>457</v>
      </c>
      <c r="G142" s="210" t="s">
        <v>166</v>
      </c>
      <c r="H142" s="211">
        <v>12</v>
      </c>
      <c r="I142" s="212"/>
      <c r="J142" s="213">
        <f t="shared" si="0"/>
        <v>0</v>
      </c>
      <c r="K142" s="209" t="s">
        <v>167</v>
      </c>
      <c r="L142" s="38"/>
      <c r="M142" s="214" t="s">
        <v>1</v>
      </c>
      <c r="N142" s="215" t="s">
        <v>44</v>
      </c>
      <c r="O142" s="70"/>
      <c r="P142" s="216">
        <f t="shared" si="1"/>
        <v>0</v>
      </c>
      <c r="Q142" s="216">
        <v>0</v>
      </c>
      <c r="R142" s="216">
        <f t="shared" si="2"/>
        <v>0</v>
      </c>
      <c r="S142" s="216">
        <v>0</v>
      </c>
      <c r="T142" s="217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8" t="s">
        <v>168</v>
      </c>
      <c r="AT142" s="218" t="s">
        <v>163</v>
      </c>
      <c r="AU142" s="218" t="s">
        <v>88</v>
      </c>
      <c r="AY142" s="16" t="s">
        <v>161</v>
      </c>
      <c r="BE142" s="219">
        <f t="shared" si="4"/>
        <v>0</v>
      </c>
      <c r="BF142" s="219">
        <f t="shared" si="5"/>
        <v>0</v>
      </c>
      <c r="BG142" s="219">
        <f t="shared" si="6"/>
        <v>0</v>
      </c>
      <c r="BH142" s="219">
        <f t="shared" si="7"/>
        <v>0</v>
      </c>
      <c r="BI142" s="219">
        <f t="shared" si="8"/>
        <v>0</v>
      </c>
      <c r="BJ142" s="16" t="s">
        <v>86</v>
      </c>
      <c r="BK142" s="219">
        <f t="shared" si="9"/>
        <v>0</v>
      </c>
      <c r="BL142" s="16" t="s">
        <v>168</v>
      </c>
      <c r="BM142" s="218" t="s">
        <v>189</v>
      </c>
    </row>
    <row r="143" spans="1:65" s="2" customFormat="1" ht="16.5" customHeight="1">
      <c r="A143" s="33"/>
      <c r="B143" s="34"/>
      <c r="C143" s="207" t="s">
        <v>181</v>
      </c>
      <c r="D143" s="207" t="s">
        <v>163</v>
      </c>
      <c r="E143" s="208" t="s">
        <v>458</v>
      </c>
      <c r="F143" s="209" t="s">
        <v>459</v>
      </c>
      <c r="G143" s="210" t="s">
        <v>166</v>
      </c>
      <c r="H143" s="211">
        <v>14</v>
      </c>
      <c r="I143" s="212"/>
      <c r="J143" s="213">
        <f t="shared" si="0"/>
        <v>0</v>
      </c>
      <c r="K143" s="209" t="s">
        <v>167</v>
      </c>
      <c r="L143" s="38"/>
      <c r="M143" s="214" t="s">
        <v>1</v>
      </c>
      <c r="N143" s="215" t="s">
        <v>44</v>
      </c>
      <c r="O143" s="70"/>
      <c r="P143" s="216">
        <f t="shared" si="1"/>
        <v>0</v>
      </c>
      <c r="Q143" s="216">
        <v>0</v>
      </c>
      <c r="R143" s="216">
        <f t="shared" si="2"/>
        <v>0</v>
      </c>
      <c r="S143" s="216">
        <v>0</v>
      </c>
      <c r="T143" s="217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8" t="s">
        <v>168</v>
      </c>
      <c r="AT143" s="218" t="s">
        <v>163</v>
      </c>
      <c r="AU143" s="218" t="s">
        <v>88</v>
      </c>
      <c r="AY143" s="16" t="s">
        <v>161</v>
      </c>
      <c r="BE143" s="219">
        <f t="shared" si="4"/>
        <v>0</v>
      </c>
      <c r="BF143" s="219">
        <f t="shared" si="5"/>
        <v>0</v>
      </c>
      <c r="BG143" s="219">
        <f t="shared" si="6"/>
        <v>0</v>
      </c>
      <c r="BH143" s="219">
        <f t="shared" si="7"/>
        <v>0</v>
      </c>
      <c r="BI143" s="219">
        <f t="shared" si="8"/>
        <v>0</v>
      </c>
      <c r="BJ143" s="16" t="s">
        <v>86</v>
      </c>
      <c r="BK143" s="219">
        <f t="shared" si="9"/>
        <v>0</v>
      </c>
      <c r="BL143" s="16" t="s">
        <v>168</v>
      </c>
      <c r="BM143" s="218" t="s">
        <v>193</v>
      </c>
    </row>
    <row r="144" spans="1:65" s="2" customFormat="1" ht="21.75" customHeight="1">
      <c r="A144" s="33"/>
      <c r="B144" s="34"/>
      <c r="C144" s="207" t="s">
        <v>196</v>
      </c>
      <c r="D144" s="207" t="s">
        <v>163</v>
      </c>
      <c r="E144" s="208" t="s">
        <v>460</v>
      </c>
      <c r="F144" s="209" t="s">
        <v>461</v>
      </c>
      <c r="G144" s="210" t="s">
        <v>166</v>
      </c>
      <c r="H144" s="211">
        <v>14</v>
      </c>
      <c r="I144" s="212"/>
      <c r="J144" s="213">
        <f t="shared" si="0"/>
        <v>0</v>
      </c>
      <c r="K144" s="209" t="s">
        <v>167</v>
      </c>
      <c r="L144" s="38"/>
      <c r="M144" s="214" t="s">
        <v>1</v>
      </c>
      <c r="N144" s="215" t="s">
        <v>44</v>
      </c>
      <c r="O144" s="70"/>
      <c r="P144" s="216">
        <f t="shared" si="1"/>
        <v>0</v>
      </c>
      <c r="Q144" s="216">
        <v>0</v>
      </c>
      <c r="R144" s="216">
        <f t="shared" si="2"/>
        <v>0</v>
      </c>
      <c r="S144" s="216">
        <v>0</v>
      </c>
      <c r="T144" s="217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8" t="s">
        <v>168</v>
      </c>
      <c r="AT144" s="218" t="s">
        <v>163</v>
      </c>
      <c r="AU144" s="218" t="s">
        <v>88</v>
      </c>
      <c r="AY144" s="16" t="s">
        <v>161</v>
      </c>
      <c r="BE144" s="219">
        <f t="shared" si="4"/>
        <v>0</v>
      </c>
      <c r="BF144" s="219">
        <f t="shared" si="5"/>
        <v>0</v>
      </c>
      <c r="BG144" s="219">
        <f t="shared" si="6"/>
        <v>0</v>
      </c>
      <c r="BH144" s="219">
        <f t="shared" si="7"/>
        <v>0</v>
      </c>
      <c r="BI144" s="219">
        <f t="shared" si="8"/>
        <v>0</v>
      </c>
      <c r="BJ144" s="16" t="s">
        <v>86</v>
      </c>
      <c r="BK144" s="219">
        <f t="shared" si="9"/>
        <v>0</v>
      </c>
      <c r="BL144" s="16" t="s">
        <v>168</v>
      </c>
      <c r="BM144" s="218" t="s">
        <v>200</v>
      </c>
    </row>
    <row r="145" spans="1:65" s="2" customFormat="1" ht="16.5" customHeight="1">
      <c r="A145" s="33"/>
      <c r="B145" s="34"/>
      <c r="C145" s="207" t="s">
        <v>185</v>
      </c>
      <c r="D145" s="207" t="s">
        <v>163</v>
      </c>
      <c r="E145" s="208" t="s">
        <v>464</v>
      </c>
      <c r="F145" s="209" t="s">
        <v>465</v>
      </c>
      <c r="G145" s="210" t="s">
        <v>275</v>
      </c>
      <c r="H145" s="211">
        <v>52</v>
      </c>
      <c r="I145" s="212"/>
      <c r="J145" s="213">
        <f t="shared" si="0"/>
        <v>0</v>
      </c>
      <c r="K145" s="209" t="s">
        <v>167</v>
      </c>
      <c r="L145" s="38"/>
      <c r="M145" s="214" t="s">
        <v>1</v>
      </c>
      <c r="N145" s="215" t="s">
        <v>44</v>
      </c>
      <c r="O145" s="70"/>
      <c r="P145" s="216">
        <f t="shared" si="1"/>
        <v>0</v>
      </c>
      <c r="Q145" s="216">
        <v>0</v>
      </c>
      <c r="R145" s="216">
        <f t="shared" si="2"/>
        <v>0</v>
      </c>
      <c r="S145" s="216">
        <v>0</v>
      </c>
      <c r="T145" s="217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8" t="s">
        <v>168</v>
      </c>
      <c r="AT145" s="218" t="s">
        <v>163</v>
      </c>
      <c r="AU145" s="218" t="s">
        <v>88</v>
      </c>
      <c r="AY145" s="16" t="s">
        <v>161</v>
      </c>
      <c r="BE145" s="219">
        <f t="shared" si="4"/>
        <v>0</v>
      </c>
      <c r="BF145" s="219">
        <f t="shared" si="5"/>
        <v>0</v>
      </c>
      <c r="BG145" s="219">
        <f t="shared" si="6"/>
        <v>0</v>
      </c>
      <c r="BH145" s="219">
        <f t="shared" si="7"/>
        <v>0</v>
      </c>
      <c r="BI145" s="219">
        <f t="shared" si="8"/>
        <v>0</v>
      </c>
      <c r="BJ145" s="16" t="s">
        <v>86</v>
      </c>
      <c r="BK145" s="219">
        <f t="shared" si="9"/>
        <v>0</v>
      </c>
      <c r="BL145" s="16" t="s">
        <v>168</v>
      </c>
      <c r="BM145" s="218" t="s">
        <v>203</v>
      </c>
    </row>
    <row r="146" spans="1:65" s="2" customFormat="1" ht="19.5">
      <c r="A146" s="33"/>
      <c r="B146" s="34"/>
      <c r="C146" s="35"/>
      <c r="D146" s="220" t="s">
        <v>174</v>
      </c>
      <c r="E146" s="35"/>
      <c r="F146" s="221" t="s">
        <v>466</v>
      </c>
      <c r="G146" s="35"/>
      <c r="H146" s="35"/>
      <c r="I146" s="121"/>
      <c r="J146" s="35"/>
      <c r="K146" s="35"/>
      <c r="L146" s="38"/>
      <c r="M146" s="222"/>
      <c r="N146" s="223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174</v>
      </c>
      <c r="AU146" s="16" t="s">
        <v>88</v>
      </c>
    </row>
    <row r="147" spans="1:65" s="13" customFormat="1">
      <c r="B147" s="224"/>
      <c r="C147" s="225"/>
      <c r="D147" s="220" t="s">
        <v>176</v>
      </c>
      <c r="E147" s="226" t="s">
        <v>1</v>
      </c>
      <c r="F147" s="227" t="s">
        <v>697</v>
      </c>
      <c r="G147" s="225"/>
      <c r="H147" s="228">
        <v>52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AT147" s="234" t="s">
        <v>176</v>
      </c>
      <c r="AU147" s="234" t="s">
        <v>88</v>
      </c>
      <c r="AV147" s="13" t="s">
        <v>88</v>
      </c>
      <c r="AW147" s="13" t="s">
        <v>36</v>
      </c>
      <c r="AX147" s="13" t="s">
        <v>79</v>
      </c>
      <c r="AY147" s="234" t="s">
        <v>161</v>
      </c>
    </row>
    <row r="148" spans="1:65" s="14" customFormat="1">
      <c r="B148" s="235"/>
      <c r="C148" s="236"/>
      <c r="D148" s="220" t="s">
        <v>176</v>
      </c>
      <c r="E148" s="237" t="s">
        <v>1</v>
      </c>
      <c r="F148" s="238" t="s">
        <v>178</v>
      </c>
      <c r="G148" s="236"/>
      <c r="H148" s="239">
        <v>52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176</v>
      </c>
      <c r="AU148" s="245" t="s">
        <v>88</v>
      </c>
      <c r="AV148" s="14" t="s">
        <v>168</v>
      </c>
      <c r="AW148" s="14" t="s">
        <v>36</v>
      </c>
      <c r="AX148" s="14" t="s">
        <v>86</v>
      </c>
      <c r="AY148" s="245" t="s">
        <v>161</v>
      </c>
    </row>
    <row r="149" spans="1:65" s="2" customFormat="1" ht="21.75" customHeight="1">
      <c r="A149" s="33"/>
      <c r="B149" s="34"/>
      <c r="C149" s="207" t="s">
        <v>205</v>
      </c>
      <c r="D149" s="207" t="s">
        <v>163</v>
      </c>
      <c r="E149" s="208" t="s">
        <v>462</v>
      </c>
      <c r="F149" s="209" t="s">
        <v>463</v>
      </c>
      <c r="G149" s="210" t="s">
        <v>222</v>
      </c>
      <c r="H149" s="211">
        <v>24</v>
      </c>
      <c r="I149" s="212"/>
      <c r="J149" s="213">
        <f>ROUND(I149*H149,2)</f>
        <v>0</v>
      </c>
      <c r="K149" s="209" t="s">
        <v>167</v>
      </c>
      <c r="L149" s="38"/>
      <c r="M149" s="214" t="s">
        <v>1</v>
      </c>
      <c r="N149" s="215" t="s">
        <v>44</v>
      </c>
      <c r="O149" s="70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8" t="s">
        <v>168</v>
      </c>
      <c r="AT149" s="218" t="s">
        <v>163</v>
      </c>
      <c r="AU149" s="218" t="s">
        <v>88</v>
      </c>
      <c r="AY149" s="16" t="s">
        <v>161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6" t="s">
        <v>86</v>
      </c>
      <c r="BK149" s="219">
        <f>ROUND(I149*H149,2)</f>
        <v>0</v>
      </c>
      <c r="BL149" s="16" t="s">
        <v>168</v>
      </c>
      <c r="BM149" s="218" t="s">
        <v>209</v>
      </c>
    </row>
    <row r="150" spans="1:65" s="2" customFormat="1" ht="21.75" customHeight="1">
      <c r="A150" s="33"/>
      <c r="B150" s="34"/>
      <c r="C150" s="207" t="s">
        <v>189</v>
      </c>
      <c r="D150" s="207" t="s">
        <v>163</v>
      </c>
      <c r="E150" s="208" t="s">
        <v>468</v>
      </c>
      <c r="F150" s="209" t="s">
        <v>469</v>
      </c>
      <c r="G150" s="210" t="s">
        <v>222</v>
      </c>
      <c r="H150" s="211">
        <v>24</v>
      </c>
      <c r="I150" s="212"/>
      <c r="J150" s="213">
        <f>ROUND(I150*H150,2)</f>
        <v>0</v>
      </c>
      <c r="K150" s="209" t="s">
        <v>167</v>
      </c>
      <c r="L150" s="38"/>
      <c r="M150" s="214" t="s">
        <v>1</v>
      </c>
      <c r="N150" s="215" t="s">
        <v>44</v>
      </c>
      <c r="O150" s="70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8" t="s">
        <v>168</v>
      </c>
      <c r="AT150" s="218" t="s">
        <v>163</v>
      </c>
      <c r="AU150" s="218" t="s">
        <v>88</v>
      </c>
      <c r="AY150" s="16" t="s">
        <v>161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6" t="s">
        <v>86</v>
      </c>
      <c r="BK150" s="219">
        <f>ROUND(I150*H150,2)</f>
        <v>0</v>
      </c>
      <c r="BL150" s="16" t="s">
        <v>168</v>
      </c>
      <c r="BM150" s="218" t="s">
        <v>214</v>
      </c>
    </row>
    <row r="151" spans="1:65" s="2" customFormat="1" ht="21.75" customHeight="1">
      <c r="A151" s="33"/>
      <c r="B151" s="34"/>
      <c r="C151" s="207" t="s">
        <v>215</v>
      </c>
      <c r="D151" s="207" t="s">
        <v>163</v>
      </c>
      <c r="E151" s="208" t="s">
        <v>470</v>
      </c>
      <c r="F151" s="209" t="s">
        <v>471</v>
      </c>
      <c r="G151" s="210" t="s">
        <v>222</v>
      </c>
      <c r="H151" s="211">
        <v>24</v>
      </c>
      <c r="I151" s="212"/>
      <c r="J151" s="213">
        <f>ROUND(I151*H151,2)</f>
        <v>0</v>
      </c>
      <c r="K151" s="209" t="s">
        <v>167</v>
      </c>
      <c r="L151" s="38"/>
      <c r="M151" s="214" t="s">
        <v>1</v>
      </c>
      <c r="N151" s="215" t="s">
        <v>44</v>
      </c>
      <c r="O151" s="70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8" t="s">
        <v>168</v>
      </c>
      <c r="AT151" s="218" t="s">
        <v>163</v>
      </c>
      <c r="AU151" s="218" t="s">
        <v>88</v>
      </c>
      <c r="AY151" s="16" t="s">
        <v>161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6" t="s">
        <v>86</v>
      </c>
      <c r="BK151" s="219">
        <f>ROUND(I151*H151,2)</f>
        <v>0</v>
      </c>
      <c r="BL151" s="16" t="s">
        <v>168</v>
      </c>
      <c r="BM151" s="218" t="s">
        <v>218</v>
      </c>
    </row>
    <row r="152" spans="1:65" s="2" customFormat="1" ht="21.75" customHeight="1">
      <c r="A152" s="33"/>
      <c r="B152" s="34"/>
      <c r="C152" s="246" t="s">
        <v>193</v>
      </c>
      <c r="D152" s="246" t="s">
        <v>211</v>
      </c>
      <c r="E152" s="247" t="s">
        <v>472</v>
      </c>
      <c r="F152" s="248" t="s">
        <v>473</v>
      </c>
      <c r="G152" s="249" t="s">
        <v>173</v>
      </c>
      <c r="H152" s="250">
        <v>3.7440000000000002</v>
      </c>
      <c r="I152" s="251"/>
      <c r="J152" s="252">
        <f>ROUND(I152*H152,2)</f>
        <v>0</v>
      </c>
      <c r="K152" s="248" t="s">
        <v>167</v>
      </c>
      <c r="L152" s="253"/>
      <c r="M152" s="254" t="s">
        <v>1</v>
      </c>
      <c r="N152" s="255" t="s">
        <v>44</v>
      </c>
      <c r="O152" s="70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8" t="s">
        <v>185</v>
      </c>
      <c r="AT152" s="218" t="s">
        <v>211</v>
      </c>
      <c r="AU152" s="218" t="s">
        <v>88</v>
      </c>
      <c r="AY152" s="16" t="s">
        <v>161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6" t="s">
        <v>86</v>
      </c>
      <c r="BK152" s="219">
        <f>ROUND(I152*H152,2)</f>
        <v>0</v>
      </c>
      <c r="BL152" s="16" t="s">
        <v>168</v>
      </c>
      <c r="BM152" s="218" t="s">
        <v>223</v>
      </c>
    </row>
    <row r="153" spans="1:65" s="13" customFormat="1">
      <c r="B153" s="224"/>
      <c r="C153" s="225"/>
      <c r="D153" s="220" t="s">
        <v>176</v>
      </c>
      <c r="E153" s="226" t="s">
        <v>1</v>
      </c>
      <c r="F153" s="227" t="s">
        <v>689</v>
      </c>
      <c r="G153" s="225"/>
      <c r="H153" s="228">
        <v>3.7440000000000002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AT153" s="234" t="s">
        <v>176</v>
      </c>
      <c r="AU153" s="234" t="s">
        <v>88</v>
      </c>
      <c r="AV153" s="13" t="s">
        <v>88</v>
      </c>
      <c r="AW153" s="13" t="s">
        <v>36</v>
      </c>
      <c r="AX153" s="13" t="s">
        <v>79</v>
      </c>
      <c r="AY153" s="234" t="s">
        <v>161</v>
      </c>
    </row>
    <row r="154" spans="1:65" s="14" customFormat="1">
      <c r="B154" s="235"/>
      <c r="C154" s="236"/>
      <c r="D154" s="220" t="s">
        <v>176</v>
      </c>
      <c r="E154" s="237" t="s">
        <v>1</v>
      </c>
      <c r="F154" s="238" t="s">
        <v>178</v>
      </c>
      <c r="G154" s="236"/>
      <c r="H154" s="239">
        <v>3.7440000000000002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AT154" s="245" t="s">
        <v>176</v>
      </c>
      <c r="AU154" s="245" t="s">
        <v>88</v>
      </c>
      <c r="AV154" s="14" t="s">
        <v>168</v>
      </c>
      <c r="AW154" s="14" t="s">
        <v>36</v>
      </c>
      <c r="AX154" s="14" t="s">
        <v>86</v>
      </c>
      <c r="AY154" s="245" t="s">
        <v>161</v>
      </c>
    </row>
    <row r="155" spans="1:65" s="2" customFormat="1" ht="16.5" customHeight="1">
      <c r="A155" s="33"/>
      <c r="B155" s="34"/>
      <c r="C155" s="246" t="s">
        <v>224</v>
      </c>
      <c r="D155" s="246" t="s">
        <v>211</v>
      </c>
      <c r="E155" s="247" t="s">
        <v>724</v>
      </c>
      <c r="F155" s="248" t="s">
        <v>725</v>
      </c>
      <c r="G155" s="249" t="s">
        <v>275</v>
      </c>
      <c r="H155" s="250">
        <v>18</v>
      </c>
      <c r="I155" s="251"/>
      <c r="J155" s="252">
        <f>ROUND(I155*H155,2)</f>
        <v>0</v>
      </c>
      <c r="K155" s="248" t="s">
        <v>167</v>
      </c>
      <c r="L155" s="253"/>
      <c r="M155" s="254" t="s">
        <v>1</v>
      </c>
      <c r="N155" s="255" t="s">
        <v>44</v>
      </c>
      <c r="O155" s="70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8" t="s">
        <v>185</v>
      </c>
      <c r="AT155" s="218" t="s">
        <v>211</v>
      </c>
      <c r="AU155" s="218" t="s">
        <v>88</v>
      </c>
      <c r="AY155" s="16" t="s">
        <v>161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6" t="s">
        <v>86</v>
      </c>
      <c r="BK155" s="219">
        <f>ROUND(I155*H155,2)</f>
        <v>0</v>
      </c>
      <c r="BL155" s="16" t="s">
        <v>168</v>
      </c>
      <c r="BM155" s="218" t="s">
        <v>227</v>
      </c>
    </row>
    <row r="156" spans="1:65" s="2" customFormat="1" ht="21.75" customHeight="1">
      <c r="A156" s="33"/>
      <c r="B156" s="34"/>
      <c r="C156" s="207" t="s">
        <v>200</v>
      </c>
      <c r="D156" s="207" t="s">
        <v>163</v>
      </c>
      <c r="E156" s="208" t="s">
        <v>726</v>
      </c>
      <c r="F156" s="209" t="s">
        <v>727</v>
      </c>
      <c r="G156" s="210" t="s">
        <v>222</v>
      </c>
      <c r="H156" s="211">
        <v>2</v>
      </c>
      <c r="I156" s="212"/>
      <c r="J156" s="213">
        <f>ROUND(I156*H156,2)</f>
        <v>0</v>
      </c>
      <c r="K156" s="209" t="s">
        <v>167</v>
      </c>
      <c r="L156" s="38"/>
      <c r="M156" s="214" t="s">
        <v>1</v>
      </c>
      <c r="N156" s="215" t="s">
        <v>44</v>
      </c>
      <c r="O156" s="70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8" t="s">
        <v>168</v>
      </c>
      <c r="AT156" s="218" t="s">
        <v>163</v>
      </c>
      <c r="AU156" s="218" t="s">
        <v>88</v>
      </c>
      <c r="AY156" s="16" t="s">
        <v>161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6" t="s">
        <v>86</v>
      </c>
      <c r="BK156" s="219">
        <f>ROUND(I156*H156,2)</f>
        <v>0</v>
      </c>
      <c r="BL156" s="16" t="s">
        <v>168</v>
      </c>
      <c r="BM156" s="218" t="s">
        <v>231</v>
      </c>
    </row>
    <row r="157" spans="1:65" s="2" customFormat="1" ht="16.5" customHeight="1">
      <c r="A157" s="33"/>
      <c r="B157" s="34"/>
      <c r="C157" s="207" t="s">
        <v>8</v>
      </c>
      <c r="D157" s="207" t="s">
        <v>163</v>
      </c>
      <c r="E157" s="208" t="s">
        <v>692</v>
      </c>
      <c r="F157" s="209" t="s">
        <v>693</v>
      </c>
      <c r="G157" s="210" t="s">
        <v>222</v>
      </c>
      <c r="H157" s="211">
        <v>2</v>
      </c>
      <c r="I157" s="212"/>
      <c r="J157" s="213">
        <f>ROUND(I157*H157,2)</f>
        <v>0</v>
      </c>
      <c r="K157" s="209" t="s">
        <v>167</v>
      </c>
      <c r="L157" s="38"/>
      <c r="M157" s="214" t="s">
        <v>1</v>
      </c>
      <c r="N157" s="215" t="s">
        <v>44</v>
      </c>
      <c r="O157" s="70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8" t="s">
        <v>168</v>
      </c>
      <c r="AT157" s="218" t="s">
        <v>163</v>
      </c>
      <c r="AU157" s="218" t="s">
        <v>88</v>
      </c>
      <c r="AY157" s="16" t="s">
        <v>161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6" t="s">
        <v>86</v>
      </c>
      <c r="BK157" s="219">
        <f>ROUND(I157*H157,2)</f>
        <v>0</v>
      </c>
      <c r="BL157" s="16" t="s">
        <v>168</v>
      </c>
      <c r="BM157" s="218" t="s">
        <v>234</v>
      </c>
    </row>
    <row r="158" spans="1:65" s="2" customFormat="1" ht="16.5" customHeight="1">
      <c r="A158" s="33"/>
      <c r="B158" s="34"/>
      <c r="C158" s="207" t="s">
        <v>203</v>
      </c>
      <c r="D158" s="207" t="s">
        <v>163</v>
      </c>
      <c r="E158" s="208" t="s">
        <v>694</v>
      </c>
      <c r="F158" s="209" t="s">
        <v>695</v>
      </c>
      <c r="G158" s="210" t="s">
        <v>222</v>
      </c>
      <c r="H158" s="211">
        <v>2</v>
      </c>
      <c r="I158" s="212"/>
      <c r="J158" s="213">
        <f>ROUND(I158*H158,2)</f>
        <v>0</v>
      </c>
      <c r="K158" s="209" t="s">
        <v>167</v>
      </c>
      <c r="L158" s="38"/>
      <c r="M158" s="214" t="s">
        <v>1</v>
      </c>
      <c r="N158" s="215" t="s">
        <v>44</v>
      </c>
      <c r="O158" s="70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8" t="s">
        <v>168</v>
      </c>
      <c r="AT158" s="218" t="s">
        <v>163</v>
      </c>
      <c r="AU158" s="218" t="s">
        <v>88</v>
      </c>
      <c r="AY158" s="16" t="s">
        <v>161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6" t="s">
        <v>86</v>
      </c>
      <c r="BK158" s="219">
        <f>ROUND(I158*H158,2)</f>
        <v>0</v>
      </c>
      <c r="BL158" s="16" t="s">
        <v>168</v>
      </c>
      <c r="BM158" s="218" t="s">
        <v>237</v>
      </c>
    </row>
    <row r="159" spans="1:65" s="2" customFormat="1" ht="21.75" customHeight="1">
      <c r="A159" s="33"/>
      <c r="B159" s="34"/>
      <c r="C159" s="246" t="s">
        <v>239</v>
      </c>
      <c r="D159" s="246" t="s">
        <v>211</v>
      </c>
      <c r="E159" s="247" t="s">
        <v>472</v>
      </c>
      <c r="F159" s="248" t="s">
        <v>473</v>
      </c>
      <c r="G159" s="249" t="s">
        <v>173</v>
      </c>
      <c r="H159" s="250">
        <v>0.312</v>
      </c>
      <c r="I159" s="251"/>
      <c r="J159" s="252">
        <f>ROUND(I159*H159,2)</f>
        <v>0</v>
      </c>
      <c r="K159" s="248" t="s">
        <v>167</v>
      </c>
      <c r="L159" s="253"/>
      <c r="M159" s="254" t="s">
        <v>1</v>
      </c>
      <c r="N159" s="255" t="s">
        <v>44</v>
      </c>
      <c r="O159" s="70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8" t="s">
        <v>185</v>
      </c>
      <c r="AT159" s="218" t="s">
        <v>211</v>
      </c>
      <c r="AU159" s="218" t="s">
        <v>88</v>
      </c>
      <c r="AY159" s="16" t="s">
        <v>161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6" t="s">
        <v>86</v>
      </c>
      <c r="BK159" s="219">
        <f>ROUND(I159*H159,2)</f>
        <v>0</v>
      </c>
      <c r="BL159" s="16" t="s">
        <v>168</v>
      </c>
      <c r="BM159" s="218" t="s">
        <v>242</v>
      </c>
    </row>
    <row r="160" spans="1:65" s="13" customFormat="1">
      <c r="B160" s="224"/>
      <c r="C160" s="225"/>
      <c r="D160" s="220" t="s">
        <v>176</v>
      </c>
      <c r="E160" s="226" t="s">
        <v>1</v>
      </c>
      <c r="F160" s="227" t="s">
        <v>696</v>
      </c>
      <c r="G160" s="225"/>
      <c r="H160" s="228">
        <v>0.312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AT160" s="234" t="s">
        <v>176</v>
      </c>
      <c r="AU160" s="234" t="s">
        <v>88</v>
      </c>
      <c r="AV160" s="13" t="s">
        <v>88</v>
      </c>
      <c r="AW160" s="13" t="s">
        <v>36</v>
      </c>
      <c r="AX160" s="13" t="s">
        <v>79</v>
      </c>
      <c r="AY160" s="234" t="s">
        <v>161</v>
      </c>
    </row>
    <row r="161" spans="1:65" s="14" customFormat="1">
      <c r="B161" s="235"/>
      <c r="C161" s="236"/>
      <c r="D161" s="220" t="s">
        <v>176</v>
      </c>
      <c r="E161" s="237" t="s">
        <v>1</v>
      </c>
      <c r="F161" s="238" t="s">
        <v>178</v>
      </c>
      <c r="G161" s="236"/>
      <c r="H161" s="239">
        <v>0.312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AT161" s="245" t="s">
        <v>176</v>
      </c>
      <c r="AU161" s="245" t="s">
        <v>88</v>
      </c>
      <c r="AV161" s="14" t="s">
        <v>168</v>
      </c>
      <c r="AW161" s="14" t="s">
        <v>36</v>
      </c>
      <c r="AX161" s="14" t="s">
        <v>86</v>
      </c>
      <c r="AY161" s="245" t="s">
        <v>161</v>
      </c>
    </row>
    <row r="162" spans="1:65" s="2" customFormat="1" ht="21.75" customHeight="1">
      <c r="A162" s="33"/>
      <c r="B162" s="34"/>
      <c r="C162" s="207" t="s">
        <v>209</v>
      </c>
      <c r="D162" s="207" t="s">
        <v>163</v>
      </c>
      <c r="E162" s="208" t="s">
        <v>477</v>
      </c>
      <c r="F162" s="209" t="s">
        <v>478</v>
      </c>
      <c r="G162" s="210" t="s">
        <v>166</v>
      </c>
      <c r="H162" s="211">
        <v>12</v>
      </c>
      <c r="I162" s="212"/>
      <c r="J162" s="213">
        <f>ROUND(I162*H162,2)</f>
        <v>0</v>
      </c>
      <c r="K162" s="209" t="s">
        <v>167</v>
      </c>
      <c r="L162" s="38"/>
      <c r="M162" s="214" t="s">
        <v>1</v>
      </c>
      <c r="N162" s="215" t="s">
        <v>44</v>
      </c>
      <c r="O162" s="70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8" t="s">
        <v>168</v>
      </c>
      <c r="AT162" s="218" t="s">
        <v>163</v>
      </c>
      <c r="AU162" s="218" t="s">
        <v>88</v>
      </c>
      <c r="AY162" s="16" t="s">
        <v>161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6" t="s">
        <v>86</v>
      </c>
      <c r="BK162" s="219">
        <f>ROUND(I162*H162,2)</f>
        <v>0</v>
      </c>
      <c r="BL162" s="16" t="s">
        <v>168</v>
      </c>
      <c r="BM162" s="218" t="s">
        <v>245</v>
      </c>
    </row>
    <row r="163" spans="1:65" s="2" customFormat="1" ht="29.25">
      <c r="A163" s="33"/>
      <c r="B163" s="34"/>
      <c r="C163" s="35"/>
      <c r="D163" s="220" t="s">
        <v>174</v>
      </c>
      <c r="E163" s="35"/>
      <c r="F163" s="221" t="s">
        <v>479</v>
      </c>
      <c r="G163" s="35"/>
      <c r="H163" s="35"/>
      <c r="I163" s="121"/>
      <c r="J163" s="35"/>
      <c r="K163" s="35"/>
      <c r="L163" s="38"/>
      <c r="M163" s="222"/>
      <c r="N163" s="223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174</v>
      </c>
      <c r="AU163" s="16" t="s">
        <v>88</v>
      </c>
    </row>
    <row r="164" spans="1:65" s="2" customFormat="1" ht="21.75" customHeight="1">
      <c r="A164" s="33"/>
      <c r="B164" s="34"/>
      <c r="C164" s="207" t="s">
        <v>247</v>
      </c>
      <c r="D164" s="207" t="s">
        <v>163</v>
      </c>
      <c r="E164" s="208" t="s">
        <v>480</v>
      </c>
      <c r="F164" s="209" t="s">
        <v>481</v>
      </c>
      <c r="G164" s="210" t="s">
        <v>166</v>
      </c>
      <c r="H164" s="211">
        <v>12</v>
      </c>
      <c r="I164" s="212"/>
      <c r="J164" s="213">
        <f>ROUND(I164*H164,2)</f>
        <v>0</v>
      </c>
      <c r="K164" s="209" t="s">
        <v>167</v>
      </c>
      <c r="L164" s="38"/>
      <c r="M164" s="214" t="s">
        <v>1</v>
      </c>
      <c r="N164" s="215" t="s">
        <v>44</v>
      </c>
      <c r="O164" s="70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8" t="s">
        <v>168</v>
      </c>
      <c r="AT164" s="218" t="s">
        <v>163</v>
      </c>
      <c r="AU164" s="218" t="s">
        <v>88</v>
      </c>
      <c r="AY164" s="16" t="s">
        <v>161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6" t="s">
        <v>86</v>
      </c>
      <c r="BK164" s="219">
        <f>ROUND(I164*H164,2)</f>
        <v>0</v>
      </c>
      <c r="BL164" s="16" t="s">
        <v>168</v>
      </c>
      <c r="BM164" s="218" t="s">
        <v>250</v>
      </c>
    </row>
    <row r="165" spans="1:65" s="2" customFormat="1" ht="16.5" customHeight="1">
      <c r="A165" s="33"/>
      <c r="B165" s="34"/>
      <c r="C165" s="207" t="s">
        <v>214</v>
      </c>
      <c r="D165" s="207" t="s">
        <v>163</v>
      </c>
      <c r="E165" s="208" t="s">
        <v>475</v>
      </c>
      <c r="F165" s="209" t="s">
        <v>476</v>
      </c>
      <c r="G165" s="210" t="s">
        <v>166</v>
      </c>
      <c r="H165" s="211">
        <v>14</v>
      </c>
      <c r="I165" s="212"/>
      <c r="J165" s="213">
        <f>ROUND(I165*H165,2)</f>
        <v>0</v>
      </c>
      <c r="K165" s="209" t="s">
        <v>167</v>
      </c>
      <c r="L165" s="38"/>
      <c r="M165" s="214" t="s">
        <v>1</v>
      </c>
      <c r="N165" s="215" t="s">
        <v>44</v>
      </c>
      <c r="O165" s="70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8" t="s">
        <v>168</v>
      </c>
      <c r="AT165" s="218" t="s">
        <v>163</v>
      </c>
      <c r="AU165" s="218" t="s">
        <v>88</v>
      </c>
      <c r="AY165" s="16" t="s">
        <v>161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6" t="s">
        <v>86</v>
      </c>
      <c r="BK165" s="219">
        <f>ROUND(I165*H165,2)</f>
        <v>0</v>
      </c>
      <c r="BL165" s="16" t="s">
        <v>168</v>
      </c>
      <c r="BM165" s="218" t="s">
        <v>254</v>
      </c>
    </row>
    <row r="166" spans="1:65" s="2" customFormat="1" ht="16.5" customHeight="1">
      <c r="A166" s="33"/>
      <c r="B166" s="34"/>
      <c r="C166" s="207" t="s">
        <v>7</v>
      </c>
      <c r="D166" s="207" t="s">
        <v>163</v>
      </c>
      <c r="E166" s="208" t="s">
        <v>728</v>
      </c>
      <c r="F166" s="209" t="s">
        <v>729</v>
      </c>
      <c r="G166" s="210" t="s">
        <v>222</v>
      </c>
      <c r="H166" s="211">
        <v>19</v>
      </c>
      <c r="I166" s="212"/>
      <c r="J166" s="213">
        <f>ROUND(I166*H166,2)</f>
        <v>0</v>
      </c>
      <c r="K166" s="209" t="s">
        <v>167</v>
      </c>
      <c r="L166" s="38"/>
      <c r="M166" s="214" t="s">
        <v>1</v>
      </c>
      <c r="N166" s="215" t="s">
        <v>44</v>
      </c>
      <c r="O166" s="70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8" t="s">
        <v>168</v>
      </c>
      <c r="AT166" s="218" t="s">
        <v>163</v>
      </c>
      <c r="AU166" s="218" t="s">
        <v>88</v>
      </c>
      <c r="AY166" s="16" t="s">
        <v>161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6" t="s">
        <v>86</v>
      </c>
      <c r="BK166" s="219">
        <f>ROUND(I166*H166,2)</f>
        <v>0</v>
      </c>
      <c r="BL166" s="16" t="s">
        <v>168</v>
      </c>
      <c r="BM166" s="218" t="s">
        <v>258</v>
      </c>
    </row>
    <row r="167" spans="1:65" s="13" customFormat="1">
      <c r="B167" s="224"/>
      <c r="C167" s="225"/>
      <c r="D167" s="220" t="s">
        <v>176</v>
      </c>
      <c r="E167" s="226" t="s">
        <v>1</v>
      </c>
      <c r="F167" s="227" t="s">
        <v>730</v>
      </c>
      <c r="G167" s="225"/>
      <c r="H167" s="228">
        <v>19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AT167" s="234" t="s">
        <v>176</v>
      </c>
      <c r="AU167" s="234" t="s">
        <v>88</v>
      </c>
      <c r="AV167" s="13" t="s">
        <v>88</v>
      </c>
      <c r="AW167" s="13" t="s">
        <v>36</v>
      </c>
      <c r="AX167" s="13" t="s">
        <v>79</v>
      </c>
      <c r="AY167" s="234" t="s">
        <v>161</v>
      </c>
    </row>
    <row r="168" spans="1:65" s="14" customFormat="1">
      <c r="B168" s="235"/>
      <c r="C168" s="236"/>
      <c r="D168" s="220" t="s">
        <v>176</v>
      </c>
      <c r="E168" s="237" t="s">
        <v>1</v>
      </c>
      <c r="F168" s="238" t="s">
        <v>178</v>
      </c>
      <c r="G168" s="236"/>
      <c r="H168" s="239">
        <v>19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AT168" s="245" t="s">
        <v>176</v>
      </c>
      <c r="AU168" s="245" t="s">
        <v>88</v>
      </c>
      <c r="AV168" s="14" t="s">
        <v>168</v>
      </c>
      <c r="AW168" s="14" t="s">
        <v>36</v>
      </c>
      <c r="AX168" s="14" t="s">
        <v>86</v>
      </c>
      <c r="AY168" s="245" t="s">
        <v>161</v>
      </c>
    </row>
    <row r="169" spans="1:65" s="2" customFormat="1" ht="21.75" customHeight="1">
      <c r="A169" s="33"/>
      <c r="B169" s="34"/>
      <c r="C169" s="246" t="s">
        <v>218</v>
      </c>
      <c r="D169" s="246" t="s">
        <v>211</v>
      </c>
      <c r="E169" s="247" t="s">
        <v>731</v>
      </c>
      <c r="F169" s="248" t="s">
        <v>732</v>
      </c>
      <c r="G169" s="249" t="s">
        <v>222</v>
      </c>
      <c r="H169" s="250">
        <v>19</v>
      </c>
      <c r="I169" s="251"/>
      <c r="J169" s="252">
        <f>ROUND(I169*H169,2)</f>
        <v>0</v>
      </c>
      <c r="K169" s="248" t="s">
        <v>484</v>
      </c>
      <c r="L169" s="253"/>
      <c r="M169" s="254" t="s">
        <v>1</v>
      </c>
      <c r="N169" s="255" t="s">
        <v>44</v>
      </c>
      <c r="O169" s="70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8" t="s">
        <v>185</v>
      </c>
      <c r="AT169" s="218" t="s">
        <v>211</v>
      </c>
      <c r="AU169" s="218" t="s">
        <v>88</v>
      </c>
      <c r="AY169" s="16" t="s">
        <v>161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6" t="s">
        <v>86</v>
      </c>
      <c r="BK169" s="219">
        <f>ROUND(I169*H169,2)</f>
        <v>0</v>
      </c>
      <c r="BL169" s="16" t="s">
        <v>168</v>
      </c>
      <c r="BM169" s="218" t="s">
        <v>261</v>
      </c>
    </row>
    <row r="170" spans="1:65" s="13" customFormat="1">
      <c r="B170" s="224"/>
      <c r="C170" s="225"/>
      <c r="D170" s="220" t="s">
        <v>176</v>
      </c>
      <c r="E170" s="226" t="s">
        <v>1</v>
      </c>
      <c r="F170" s="227" t="s">
        <v>730</v>
      </c>
      <c r="G170" s="225"/>
      <c r="H170" s="228">
        <v>19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AT170" s="234" t="s">
        <v>176</v>
      </c>
      <c r="AU170" s="234" t="s">
        <v>88</v>
      </c>
      <c r="AV170" s="13" t="s">
        <v>88</v>
      </c>
      <c r="AW170" s="13" t="s">
        <v>36</v>
      </c>
      <c r="AX170" s="13" t="s">
        <v>79</v>
      </c>
      <c r="AY170" s="234" t="s">
        <v>161</v>
      </c>
    </row>
    <row r="171" spans="1:65" s="14" customFormat="1">
      <c r="B171" s="235"/>
      <c r="C171" s="236"/>
      <c r="D171" s="220" t="s">
        <v>176</v>
      </c>
      <c r="E171" s="237" t="s">
        <v>1</v>
      </c>
      <c r="F171" s="238" t="s">
        <v>178</v>
      </c>
      <c r="G171" s="236"/>
      <c r="H171" s="239">
        <v>19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AT171" s="245" t="s">
        <v>176</v>
      </c>
      <c r="AU171" s="245" t="s">
        <v>88</v>
      </c>
      <c r="AV171" s="14" t="s">
        <v>168</v>
      </c>
      <c r="AW171" s="14" t="s">
        <v>36</v>
      </c>
      <c r="AX171" s="14" t="s">
        <v>86</v>
      </c>
      <c r="AY171" s="245" t="s">
        <v>161</v>
      </c>
    </row>
    <row r="172" spans="1:65" s="2" customFormat="1" ht="16.5" customHeight="1">
      <c r="A172" s="33"/>
      <c r="B172" s="34"/>
      <c r="C172" s="207" t="s">
        <v>262</v>
      </c>
      <c r="D172" s="207" t="s">
        <v>163</v>
      </c>
      <c r="E172" s="208" t="s">
        <v>492</v>
      </c>
      <c r="F172" s="209" t="s">
        <v>493</v>
      </c>
      <c r="G172" s="210" t="s">
        <v>173</v>
      </c>
      <c r="H172" s="211">
        <v>10</v>
      </c>
      <c r="I172" s="212"/>
      <c r="J172" s="213">
        <f t="shared" ref="J172:J179" si="10">ROUND(I172*H172,2)</f>
        <v>0</v>
      </c>
      <c r="K172" s="209" t="s">
        <v>484</v>
      </c>
      <c r="L172" s="38"/>
      <c r="M172" s="214" t="s">
        <v>1</v>
      </c>
      <c r="N172" s="215" t="s">
        <v>44</v>
      </c>
      <c r="O172" s="70"/>
      <c r="P172" s="216">
        <f t="shared" ref="P172:P179" si="11">O172*H172</f>
        <v>0</v>
      </c>
      <c r="Q172" s="216">
        <v>0</v>
      </c>
      <c r="R172" s="216">
        <f t="shared" ref="R172:R179" si="12">Q172*H172</f>
        <v>0</v>
      </c>
      <c r="S172" s="216">
        <v>0</v>
      </c>
      <c r="T172" s="217">
        <f t="shared" ref="T172:T179" si="13"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8" t="s">
        <v>168</v>
      </c>
      <c r="AT172" s="218" t="s">
        <v>163</v>
      </c>
      <c r="AU172" s="218" t="s">
        <v>88</v>
      </c>
      <c r="AY172" s="16" t="s">
        <v>161</v>
      </c>
      <c r="BE172" s="219">
        <f t="shared" ref="BE172:BE179" si="14">IF(N172="základní",J172,0)</f>
        <v>0</v>
      </c>
      <c r="BF172" s="219">
        <f t="shared" ref="BF172:BF179" si="15">IF(N172="snížená",J172,0)</f>
        <v>0</v>
      </c>
      <c r="BG172" s="219">
        <f t="shared" ref="BG172:BG179" si="16">IF(N172="zákl. přenesená",J172,0)</f>
        <v>0</v>
      </c>
      <c r="BH172" s="219">
        <f t="shared" ref="BH172:BH179" si="17">IF(N172="sníž. přenesená",J172,0)</f>
        <v>0</v>
      </c>
      <c r="BI172" s="219">
        <f t="shared" ref="BI172:BI179" si="18">IF(N172="nulová",J172,0)</f>
        <v>0</v>
      </c>
      <c r="BJ172" s="16" t="s">
        <v>86</v>
      </c>
      <c r="BK172" s="219">
        <f t="shared" ref="BK172:BK179" si="19">ROUND(I172*H172,2)</f>
        <v>0</v>
      </c>
      <c r="BL172" s="16" t="s">
        <v>168</v>
      </c>
      <c r="BM172" s="218" t="s">
        <v>265</v>
      </c>
    </row>
    <row r="173" spans="1:65" s="2" customFormat="1" ht="16.5" customHeight="1">
      <c r="A173" s="33"/>
      <c r="B173" s="34"/>
      <c r="C173" s="246" t="s">
        <v>223</v>
      </c>
      <c r="D173" s="246" t="s">
        <v>211</v>
      </c>
      <c r="E173" s="247" t="s">
        <v>494</v>
      </c>
      <c r="F173" s="248" t="s">
        <v>495</v>
      </c>
      <c r="G173" s="249" t="s">
        <v>184</v>
      </c>
      <c r="H173" s="250">
        <v>20</v>
      </c>
      <c r="I173" s="251"/>
      <c r="J173" s="252">
        <f t="shared" si="10"/>
        <v>0</v>
      </c>
      <c r="K173" s="248" t="s">
        <v>167</v>
      </c>
      <c r="L173" s="253"/>
      <c r="M173" s="254" t="s">
        <v>1</v>
      </c>
      <c r="N173" s="255" t="s">
        <v>44</v>
      </c>
      <c r="O173" s="70"/>
      <c r="P173" s="216">
        <f t="shared" si="11"/>
        <v>0</v>
      </c>
      <c r="Q173" s="216">
        <v>0</v>
      </c>
      <c r="R173" s="216">
        <f t="shared" si="12"/>
        <v>0</v>
      </c>
      <c r="S173" s="216">
        <v>0</v>
      </c>
      <c r="T173" s="217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8" t="s">
        <v>185</v>
      </c>
      <c r="AT173" s="218" t="s">
        <v>211</v>
      </c>
      <c r="AU173" s="218" t="s">
        <v>88</v>
      </c>
      <c r="AY173" s="16" t="s">
        <v>161</v>
      </c>
      <c r="BE173" s="219">
        <f t="shared" si="14"/>
        <v>0</v>
      </c>
      <c r="BF173" s="219">
        <f t="shared" si="15"/>
        <v>0</v>
      </c>
      <c r="BG173" s="219">
        <f t="shared" si="16"/>
        <v>0</v>
      </c>
      <c r="BH173" s="219">
        <f t="shared" si="17"/>
        <v>0</v>
      </c>
      <c r="BI173" s="219">
        <f t="shared" si="18"/>
        <v>0</v>
      </c>
      <c r="BJ173" s="16" t="s">
        <v>86</v>
      </c>
      <c r="BK173" s="219">
        <f t="shared" si="19"/>
        <v>0</v>
      </c>
      <c r="BL173" s="16" t="s">
        <v>168</v>
      </c>
      <c r="BM173" s="218" t="s">
        <v>268</v>
      </c>
    </row>
    <row r="174" spans="1:65" s="2" customFormat="1" ht="21.75" customHeight="1">
      <c r="A174" s="33"/>
      <c r="B174" s="34"/>
      <c r="C174" s="207" t="s">
        <v>269</v>
      </c>
      <c r="D174" s="207" t="s">
        <v>163</v>
      </c>
      <c r="E174" s="208" t="s">
        <v>490</v>
      </c>
      <c r="F174" s="209" t="s">
        <v>491</v>
      </c>
      <c r="G174" s="210" t="s">
        <v>222</v>
      </c>
      <c r="H174" s="211">
        <v>4</v>
      </c>
      <c r="I174" s="212"/>
      <c r="J174" s="213">
        <f t="shared" si="10"/>
        <v>0</v>
      </c>
      <c r="K174" s="209" t="s">
        <v>167</v>
      </c>
      <c r="L174" s="38"/>
      <c r="M174" s="214" t="s">
        <v>1</v>
      </c>
      <c r="N174" s="215" t="s">
        <v>44</v>
      </c>
      <c r="O174" s="70"/>
      <c r="P174" s="216">
        <f t="shared" si="11"/>
        <v>0</v>
      </c>
      <c r="Q174" s="216">
        <v>0</v>
      </c>
      <c r="R174" s="216">
        <f t="shared" si="12"/>
        <v>0</v>
      </c>
      <c r="S174" s="216">
        <v>0</v>
      </c>
      <c r="T174" s="217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8" t="s">
        <v>168</v>
      </c>
      <c r="AT174" s="218" t="s">
        <v>163</v>
      </c>
      <c r="AU174" s="218" t="s">
        <v>88</v>
      </c>
      <c r="AY174" s="16" t="s">
        <v>161</v>
      </c>
      <c r="BE174" s="219">
        <f t="shared" si="14"/>
        <v>0</v>
      </c>
      <c r="BF174" s="219">
        <f t="shared" si="15"/>
        <v>0</v>
      </c>
      <c r="BG174" s="219">
        <f t="shared" si="16"/>
        <v>0</v>
      </c>
      <c r="BH174" s="219">
        <f t="shared" si="17"/>
        <v>0</v>
      </c>
      <c r="BI174" s="219">
        <f t="shared" si="18"/>
        <v>0</v>
      </c>
      <c r="BJ174" s="16" t="s">
        <v>86</v>
      </c>
      <c r="BK174" s="219">
        <f t="shared" si="19"/>
        <v>0</v>
      </c>
      <c r="BL174" s="16" t="s">
        <v>168</v>
      </c>
      <c r="BM174" s="218" t="s">
        <v>272</v>
      </c>
    </row>
    <row r="175" spans="1:65" s="2" customFormat="1" ht="21.75" customHeight="1">
      <c r="A175" s="33"/>
      <c r="B175" s="34"/>
      <c r="C175" s="207" t="s">
        <v>227</v>
      </c>
      <c r="D175" s="207" t="s">
        <v>163</v>
      </c>
      <c r="E175" s="208" t="s">
        <v>496</v>
      </c>
      <c r="F175" s="209" t="s">
        <v>497</v>
      </c>
      <c r="G175" s="210" t="s">
        <v>498</v>
      </c>
      <c r="H175" s="211">
        <v>4</v>
      </c>
      <c r="I175" s="212"/>
      <c r="J175" s="213">
        <f t="shared" si="10"/>
        <v>0</v>
      </c>
      <c r="K175" s="209" t="s">
        <v>484</v>
      </c>
      <c r="L175" s="38"/>
      <c r="M175" s="214" t="s">
        <v>1</v>
      </c>
      <c r="N175" s="215" t="s">
        <v>44</v>
      </c>
      <c r="O175" s="70"/>
      <c r="P175" s="216">
        <f t="shared" si="11"/>
        <v>0</v>
      </c>
      <c r="Q175" s="216">
        <v>0</v>
      </c>
      <c r="R175" s="216">
        <f t="shared" si="12"/>
        <v>0</v>
      </c>
      <c r="S175" s="216">
        <v>0</v>
      </c>
      <c r="T175" s="217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8" t="s">
        <v>168</v>
      </c>
      <c r="AT175" s="218" t="s">
        <v>163</v>
      </c>
      <c r="AU175" s="218" t="s">
        <v>88</v>
      </c>
      <c r="AY175" s="16" t="s">
        <v>161</v>
      </c>
      <c r="BE175" s="219">
        <f t="shared" si="14"/>
        <v>0</v>
      </c>
      <c r="BF175" s="219">
        <f t="shared" si="15"/>
        <v>0</v>
      </c>
      <c r="BG175" s="219">
        <f t="shared" si="16"/>
        <v>0</v>
      </c>
      <c r="BH175" s="219">
        <f t="shared" si="17"/>
        <v>0</v>
      </c>
      <c r="BI175" s="219">
        <f t="shared" si="18"/>
        <v>0</v>
      </c>
      <c r="BJ175" s="16" t="s">
        <v>86</v>
      </c>
      <c r="BK175" s="219">
        <f t="shared" si="19"/>
        <v>0</v>
      </c>
      <c r="BL175" s="16" t="s">
        <v>168</v>
      </c>
      <c r="BM175" s="218" t="s">
        <v>276</v>
      </c>
    </row>
    <row r="176" spans="1:65" s="2" customFormat="1" ht="33" customHeight="1">
      <c r="A176" s="33"/>
      <c r="B176" s="34"/>
      <c r="C176" s="207" t="s">
        <v>278</v>
      </c>
      <c r="D176" s="207" t="s">
        <v>163</v>
      </c>
      <c r="E176" s="208" t="s">
        <v>499</v>
      </c>
      <c r="F176" s="209" t="s">
        <v>500</v>
      </c>
      <c r="G176" s="210" t="s">
        <v>166</v>
      </c>
      <c r="H176" s="211">
        <v>300</v>
      </c>
      <c r="I176" s="212"/>
      <c r="J176" s="213">
        <f t="shared" si="10"/>
        <v>0</v>
      </c>
      <c r="K176" s="209" t="s">
        <v>484</v>
      </c>
      <c r="L176" s="38"/>
      <c r="M176" s="214" t="s">
        <v>1</v>
      </c>
      <c r="N176" s="215" t="s">
        <v>44</v>
      </c>
      <c r="O176" s="70"/>
      <c r="P176" s="216">
        <f t="shared" si="11"/>
        <v>0</v>
      </c>
      <c r="Q176" s="216">
        <v>0</v>
      </c>
      <c r="R176" s="216">
        <f t="shared" si="12"/>
        <v>0</v>
      </c>
      <c r="S176" s="216">
        <v>0</v>
      </c>
      <c r="T176" s="217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8" t="s">
        <v>168</v>
      </c>
      <c r="AT176" s="218" t="s">
        <v>163</v>
      </c>
      <c r="AU176" s="218" t="s">
        <v>88</v>
      </c>
      <c r="AY176" s="16" t="s">
        <v>161</v>
      </c>
      <c r="BE176" s="219">
        <f t="shared" si="14"/>
        <v>0</v>
      </c>
      <c r="BF176" s="219">
        <f t="shared" si="15"/>
        <v>0</v>
      </c>
      <c r="BG176" s="219">
        <f t="shared" si="16"/>
        <v>0</v>
      </c>
      <c r="BH176" s="219">
        <f t="shared" si="17"/>
        <v>0</v>
      </c>
      <c r="BI176" s="219">
        <f t="shared" si="18"/>
        <v>0</v>
      </c>
      <c r="BJ176" s="16" t="s">
        <v>86</v>
      </c>
      <c r="BK176" s="219">
        <f t="shared" si="19"/>
        <v>0</v>
      </c>
      <c r="BL176" s="16" t="s">
        <v>168</v>
      </c>
      <c r="BM176" s="218" t="s">
        <v>281</v>
      </c>
    </row>
    <row r="177" spans="1:65" s="2" customFormat="1" ht="33" customHeight="1">
      <c r="A177" s="33"/>
      <c r="B177" s="34"/>
      <c r="C177" s="207" t="s">
        <v>231</v>
      </c>
      <c r="D177" s="207" t="s">
        <v>163</v>
      </c>
      <c r="E177" s="208" t="s">
        <v>501</v>
      </c>
      <c r="F177" s="209" t="s">
        <v>502</v>
      </c>
      <c r="G177" s="210" t="s">
        <v>166</v>
      </c>
      <c r="H177" s="211">
        <v>300</v>
      </c>
      <c r="I177" s="212"/>
      <c r="J177" s="213">
        <f t="shared" si="10"/>
        <v>0</v>
      </c>
      <c r="K177" s="209" t="s">
        <v>484</v>
      </c>
      <c r="L177" s="38"/>
      <c r="M177" s="214" t="s">
        <v>1</v>
      </c>
      <c r="N177" s="215" t="s">
        <v>44</v>
      </c>
      <c r="O177" s="70"/>
      <c r="P177" s="216">
        <f t="shared" si="11"/>
        <v>0</v>
      </c>
      <c r="Q177" s="216">
        <v>0</v>
      </c>
      <c r="R177" s="216">
        <f t="shared" si="12"/>
        <v>0</v>
      </c>
      <c r="S177" s="216">
        <v>0</v>
      </c>
      <c r="T177" s="217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8" t="s">
        <v>168</v>
      </c>
      <c r="AT177" s="218" t="s">
        <v>163</v>
      </c>
      <c r="AU177" s="218" t="s">
        <v>88</v>
      </c>
      <c r="AY177" s="16" t="s">
        <v>161</v>
      </c>
      <c r="BE177" s="219">
        <f t="shared" si="14"/>
        <v>0</v>
      </c>
      <c r="BF177" s="219">
        <f t="shared" si="15"/>
        <v>0</v>
      </c>
      <c r="BG177" s="219">
        <f t="shared" si="16"/>
        <v>0</v>
      </c>
      <c r="BH177" s="219">
        <f t="shared" si="17"/>
        <v>0</v>
      </c>
      <c r="BI177" s="219">
        <f t="shared" si="18"/>
        <v>0</v>
      </c>
      <c r="BJ177" s="16" t="s">
        <v>86</v>
      </c>
      <c r="BK177" s="219">
        <f t="shared" si="19"/>
        <v>0</v>
      </c>
      <c r="BL177" s="16" t="s">
        <v>168</v>
      </c>
      <c r="BM177" s="218" t="s">
        <v>284</v>
      </c>
    </row>
    <row r="178" spans="1:65" s="2" customFormat="1" ht="21.75" customHeight="1">
      <c r="A178" s="33"/>
      <c r="B178" s="34"/>
      <c r="C178" s="207" t="s">
        <v>286</v>
      </c>
      <c r="D178" s="207" t="s">
        <v>163</v>
      </c>
      <c r="E178" s="208" t="s">
        <v>506</v>
      </c>
      <c r="F178" s="209" t="s">
        <v>507</v>
      </c>
      <c r="G178" s="210" t="s">
        <v>508</v>
      </c>
      <c r="H178" s="211">
        <v>0.9</v>
      </c>
      <c r="I178" s="212"/>
      <c r="J178" s="213">
        <f t="shared" si="10"/>
        <v>0</v>
      </c>
      <c r="K178" s="209" t="s">
        <v>484</v>
      </c>
      <c r="L178" s="38"/>
      <c r="M178" s="214" t="s">
        <v>1</v>
      </c>
      <c r="N178" s="215" t="s">
        <v>44</v>
      </c>
      <c r="O178" s="70"/>
      <c r="P178" s="216">
        <f t="shared" si="11"/>
        <v>0</v>
      </c>
      <c r="Q178" s="216">
        <v>0</v>
      </c>
      <c r="R178" s="216">
        <f t="shared" si="12"/>
        <v>0</v>
      </c>
      <c r="S178" s="216">
        <v>0</v>
      </c>
      <c r="T178" s="217">
        <f t="shared" si="1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8" t="s">
        <v>168</v>
      </c>
      <c r="AT178" s="218" t="s">
        <v>163</v>
      </c>
      <c r="AU178" s="218" t="s">
        <v>88</v>
      </c>
      <c r="AY178" s="16" t="s">
        <v>161</v>
      </c>
      <c r="BE178" s="219">
        <f t="shared" si="14"/>
        <v>0</v>
      </c>
      <c r="BF178" s="219">
        <f t="shared" si="15"/>
        <v>0</v>
      </c>
      <c r="BG178" s="219">
        <f t="shared" si="16"/>
        <v>0</v>
      </c>
      <c r="BH178" s="219">
        <f t="shared" si="17"/>
        <v>0</v>
      </c>
      <c r="BI178" s="219">
        <f t="shared" si="18"/>
        <v>0</v>
      </c>
      <c r="BJ178" s="16" t="s">
        <v>86</v>
      </c>
      <c r="BK178" s="219">
        <f t="shared" si="19"/>
        <v>0</v>
      </c>
      <c r="BL178" s="16" t="s">
        <v>168</v>
      </c>
      <c r="BM178" s="218" t="s">
        <v>289</v>
      </c>
    </row>
    <row r="179" spans="1:65" s="2" customFormat="1" ht="21.75" customHeight="1">
      <c r="A179" s="33"/>
      <c r="B179" s="34"/>
      <c r="C179" s="207" t="s">
        <v>234</v>
      </c>
      <c r="D179" s="207" t="s">
        <v>163</v>
      </c>
      <c r="E179" s="208" t="s">
        <v>503</v>
      </c>
      <c r="F179" s="209" t="s">
        <v>504</v>
      </c>
      <c r="G179" s="210" t="s">
        <v>222</v>
      </c>
      <c r="H179" s="211">
        <v>48</v>
      </c>
      <c r="I179" s="212"/>
      <c r="J179" s="213">
        <f t="shared" si="10"/>
        <v>0</v>
      </c>
      <c r="K179" s="209" t="s">
        <v>167</v>
      </c>
      <c r="L179" s="38"/>
      <c r="M179" s="214" t="s">
        <v>1</v>
      </c>
      <c r="N179" s="215" t="s">
        <v>44</v>
      </c>
      <c r="O179" s="70"/>
      <c r="P179" s="216">
        <f t="shared" si="11"/>
        <v>0</v>
      </c>
      <c r="Q179" s="216">
        <v>0</v>
      </c>
      <c r="R179" s="216">
        <f t="shared" si="12"/>
        <v>0</v>
      </c>
      <c r="S179" s="216">
        <v>0</v>
      </c>
      <c r="T179" s="217">
        <f t="shared" si="1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8" t="s">
        <v>168</v>
      </c>
      <c r="AT179" s="218" t="s">
        <v>163</v>
      </c>
      <c r="AU179" s="218" t="s">
        <v>88</v>
      </c>
      <c r="AY179" s="16" t="s">
        <v>161</v>
      </c>
      <c r="BE179" s="219">
        <f t="shared" si="14"/>
        <v>0</v>
      </c>
      <c r="BF179" s="219">
        <f t="shared" si="15"/>
        <v>0</v>
      </c>
      <c r="BG179" s="219">
        <f t="shared" si="16"/>
        <v>0</v>
      </c>
      <c r="BH179" s="219">
        <f t="shared" si="17"/>
        <v>0</v>
      </c>
      <c r="BI179" s="219">
        <f t="shared" si="18"/>
        <v>0</v>
      </c>
      <c r="BJ179" s="16" t="s">
        <v>86</v>
      </c>
      <c r="BK179" s="219">
        <f t="shared" si="19"/>
        <v>0</v>
      </c>
      <c r="BL179" s="16" t="s">
        <v>168</v>
      </c>
      <c r="BM179" s="218" t="s">
        <v>296</v>
      </c>
    </row>
    <row r="180" spans="1:65" s="13" customFormat="1">
      <c r="B180" s="224"/>
      <c r="C180" s="225"/>
      <c r="D180" s="220" t="s">
        <v>176</v>
      </c>
      <c r="E180" s="226" t="s">
        <v>1</v>
      </c>
      <c r="F180" s="227" t="s">
        <v>268</v>
      </c>
      <c r="G180" s="225"/>
      <c r="H180" s="228">
        <v>48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AT180" s="234" t="s">
        <v>176</v>
      </c>
      <c r="AU180" s="234" t="s">
        <v>88</v>
      </c>
      <c r="AV180" s="13" t="s">
        <v>88</v>
      </c>
      <c r="AW180" s="13" t="s">
        <v>36</v>
      </c>
      <c r="AX180" s="13" t="s">
        <v>79</v>
      </c>
      <c r="AY180" s="234" t="s">
        <v>161</v>
      </c>
    </row>
    <row r="181" spans="1:65" s="14" customFormat="1">
      <c r="B181" s="235"/>
      <c r="C181" s="236"/>
      <c r="D181" s="220" t="s">
        <v>176</v>
      </c>
      <c r="E181" s="237" t="s">
        <v>1</v>
      </c>
      <c r="F181" s="238" t="s">
        <v>178</v>
      </c>
      <c r="G181" s="236"/>
      <c r="H181" s="239">
        <v>48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AT181" s="245" t="s">
        <v>176</v>
      </c>
      <c r="AU181" s="245" t="s">
        <v>88</v>
      </c>
      <c r="AV181" s="14" t="s">
        <v>168</v>
      </c>
      <c r="AW181" s="14" t="s">
        <v>36</v>
      </c>
      <c r="AX181" s="14" t="s">
        <v>86</v>
      </c>
      <c r="AY181" s="245" t="s">
        <v>161</v>
      </c>
    </row>
    <row r="182" spans="1:65" s="12" customFormat="1" ht="22.9" customHeight="1">
      <c r="B182" s="191"/>
      <c r="C182" s="192"/>
      <c r="D182" s="193" t="s">
        <v>78</v>
      </c>
      <c r="E182" s="205" t="s">
        <v>205</v>
      </c>
      <c r="F182" s="205" t="s">
        <v>293</v>
      </c>
      <c r="G182" s="192"/>
      <c r="H182" s="192"/>
      <c r="I182" s="195"/>
      <c r="J182" s="206">
        <f>BK182</f>
        <v>0</v>
      </c>
      <c r="K182" s="192"/>
      <c r="L182" s="197"/>
      <c r="M182" s="198"/>
      <c r="N182" s="199"/>
      <c r="O182" s="199"/>
      <c r="P182" s="200">
        <v>0</v>
      </c>
      <c r="Q182" s="199"/>
      <c r="R182" s="200">
        <v>0</v>
      </c>
      <c r="S182" s="199"/>
      <c r="T182" s="201">
        <v>0</v>
      </c>
      <c r="AR182" s="202" t="s">
        <v>86</v>
      </c>
      <c r="AT182" s="203" t="s">
        <v>78</v>
      </c>
      <c r="AU182" s="203" t="s">
        <v>86</v>
      </c>
      <c r="AY182" s="202" t="s">
        <v>161</v>
      </c>
      <c r="BK182" s="204">
        <v>0</v>
      </c>
    </row>
    <row r="183" spans="1:65" s="12" customFormat="1" ht="22.9" customHeight="1">
      <c r="B183" s="191"/>
      <c r="C183" s="192"/>
      <c r="D183" s="193" t="s">
        <v>78</v>
      </c>
      <c r="E183" s="205" t="s">
        <v>509</v>
      </c>
      <c r="F183" s="205" t="s">
        <v>510</v>
      </c>
      <c r="G183" s="192"/>
      <c r="H183" s="192"/>
      <c r="I183" s="195"/>
      <c r="J183" s="206">
        <f>BK183</f>
        <v>0</v>
      </c>
      <c r="K183" s="192"/>
      <c r="L183" s="197"/>
      <c r="M183" s="198"/>
      <c r="N183" s="199"/>
      <c r="O183" s="199"/>
      <c r="P183" s="200">
        <f>SUM(P184:P188)</f>
        <v>0</v>
      </c>
      <c r="Q183" s="199"/>
      <c r="R183" s="200">
        <f>SUM(R184:R188)</f>
        <v>0</v>
      </c>
      <c r="S183" s="199"/>
      <c r="T183" s="201">
        <f>SUM(T184:T188)</f>
        <v>0</v>
      </c>
      <c r="AR183" s="202" t="s">
        <v>86</v>
      </c>
      <c r="AT183" s="203" t="s">
        <v>78</v>
      </c>
      <c r="AU183" s="203" t="s">
        <v>86</v>
      </c>
      <c r="AY183" s="202" t="s">
        <v>161</v>
      </c>
      <c r="BK183" s="204">
        <f>SUM(BK184:BK188)</f>
        <v>0</v>
      </c>
    </row>
    <row r="184" spans="1:65" s="2" customFormat="1" ht="21.75" customHeight="1">
      <c r="A184" s="33"/>
      <c r="B184" s="34"/>
      <c r="C184" s="207" t="s">
        <v>297</v>
      </c>
      <c r="D184" s="207" t="s">
        <v>163</v>
      </c>
      <c r="E184" s="208" t="s">
        <v>512</v>
      </c>
      <c r="F184" s="209" t="s">
        <v>513</v>
      </c>
      <c r="G184" s="210" t="s">
        <v>184</v>
      </c>
      <c r="H184" s="211">
        <v>4.6399999999999997</v>
      </c>
      <c r="I184" s="212"/>
      <c r="J184" s="213">
        <f>ROUND(I184*H184,2)</f>
        <v>0</v>
      </c>
      <c r="K184" s="209" t="s">
        <v>167</v>
      </c>
      <c r="L184" s="38"/>
      <c r="M184" s="214" t="s">
        <v>1</v>
      </c>
      <c r="N184" s="215" t="s">
        <v>44</v>
      </c>
      <c r="O184" s="70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8" t="s">
        <v>168</v>
      </c>
      <c r="AT184" s="218" t="s">
        <v>163</v>
      </c>
      <c r="AU184" s="218" t="s">
        <v>88</v>
      </c>
      <c r="AY184" s="16" t="s">
        <v>161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6" t="s">
        <v>86</v>
      </c>
      <c r="BK184" s="219">
        <f>ROUND(I184*H184,2)</f>
        <v>0</v>
      </c>
      <c r="BL184" s="16" t="s">
        <v>168</v>
      </c>
      <c r="BM184" s="218" t="s">
        <v>300</v>
      </c>
    </row>
    <row r="185" spans="1:65" s="13" customFormat="1">
      <c r="B185" s="224"/>
      <c r="C185" s="225"/>
      <c r="D185" s="220" t="s">
        <v>176</v>
      </c>
      <c r="E185" s="226" t="s">
        <v>1</v>
      </c>
      <c r="F185" s="227" t="s">
        <v>733</v>
      </c>
      <c r="G185" s="225"/>
      <c r="H185" s="228">
        <v>4.6399999999999997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AT185" s="234" t="s">
        <v>176</v>
      </c>
      <c r="AU185" s="234" t="s">
        <v>88</v>
      </c>
      <c r="AV185" s="13" t="s">
        <v>88</v>
      </c>
      <c r="AW185" s="13" t="s">
        <v>36</v>
      </c>
      <c r="AX185" s="13" t="s">
        <v>79</v>
      </c>
      <c r="AY185" s="234" t="s">
        <v>161</v>
      </c>
    </row>
    <row r="186" spans="1:65" s="14" customFormat="1">
      <c r="B186" s="235"/>
      <c r="C186" s="236"/>
      <c r="D186" s="220" t="s">
        <v>176</v>
      </c>
      <c r="E186" s="237" t="s">
        <v>1</v>
      </c>
      <c r="F186" s="238" t="s">
        <v>178</v>
      </c>
      <c r="G186" s="236"/>
      <c r="H186" s="239">
        <v>4.6399999999999997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AT186" s="245" t="s">
        <v>176</v>
      </c>
      <c r="AU186" s="245" t="s">
        <v>88</v>
      </c>
      <c r="AV186" s="14" t="s">
        <v>168</v>
      </c>
      <c r="AW186" s="14" t="s">
        <v>36</v>
      </c>
      <c r="AX186" s="14" t="s">
        <v>86</v>
      </c>
      <c r="AY186" s="245" t="s">
        <v>161</v>
      </c>
    </row>
    <row r="187" spans="1:65" s="2" customFormat="1" ht="21.75" customHeight="1">
      <c r="A187" s="33"/>
      <c r="B187" s="34"/>
      <c r="C187" s="207" t="s">
        <v>237</v>
      </c>
      <c r="D187" s="207" t="s">
        <v>163</v>
      </c>
      <c r="E187" s="208" t="s">
        <v>376</v>
      </c>
      <c r="F187" s="209" t="s">
        <v>377</v>
      </c>
      <c r="G187" s="210" t="s">
        <v>184</v>
      </c>
      <c r="H187" s="211">
        <v>3.3860000000000001</v>
      </c>
      <c r="I187" s="212"/>
      <c r="J187" s="213">
        <f>ROUND(I187*H187,2)</f>
        <v>0</v>
      </c>
      <c r="K187" s="209" t="s">
        <v>167</v>
      </c>
      <c r="L187" s="38"/>
      <c r="M187" s="214" t="s">
        <v>1</v>
      </c>
      <c r="N187" s="215" t="s">
        <v>44</v>
      </c>
      <c r="O187" s="70"/>
      <c r="P187" s="216">
        <f>O187*H187</f>
        <v>0</v>
      </c>
      <c r="Q187" s="216">
        <v>0</v>
      </c>
      <c r="R187" s="216">
        <f>Q187*H187</f>
        <v>0</v>
      </c>
      <c r="S187" s="216">
        <v>0</v>
      </c>
      <c r="T187" s="217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8" t="s">
        <v>168</v>
      </c>
      <c r="AT187" s="218" t="s">
        <v>163</v>
      </c>
      <c r="AU187" s="218" t="s">
        <v>88</v>
      </c>
      <c r="AY187" s="16" t="s">
        <v>161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6" t="s">
        <v>86</v>
      </c>
      <c r="BK187" s="219">
        <f>ROUND(I187*H187,2)</f>
        <v>0</v>
      </c>
      <c r="BL187" s="16" t="s">
        <v>168</v>
      </c>
      <c r="BM187" s="218" t="s">
        <v>303</v>
      </c>
    </row>
    <row r="188" spans="1:65" s="2" customFormat="1" ht="19.5">
      <c r="A188" s="33"/>
      <c r="B188" s="34"/>
      <c r="C188" s="35"/>
      <c r="D188" s="220" t="s">
        <v>174</v>
      </c>
      <c r="E188" s="35"/>
      <c r="F188" s="221" t="s">
        <v>511</v>
      </c>
      <c r="G188" s="35"/>
      <c r="H188" s="35"/>
      <c r="I188" s="121"/>
      <c r="J188" s="35"/>
      <c r="K188" s="35"/>
      <c r="L188" s="38"/>
      <c r="M188" s="222"/>
      <c r="N188" s="223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174</v>
      </c>
      <c r="AU188" s="16" t="s">
        <v>88</v>
      </c>
    </row>
    <row r="189" spans="1:65" s="12" customFormat="1" ht="22.9" customHeight="1">
      <c r="B189" s="191"/>
      <c r="C189" s="192"/>
      <c r="D189" s="193" t="s">
        <v>78</v>
      </c>
      <c r="E189" s="205" t="s">
        <v>356</v>
      </c>
      <c r="F189" s="205" t="s">
        <v>515</v>
      </c>
      <c r="G189" s="192"/>
      <c r="H189" s="192"/>
      <c r="I189" s="195"/>
      <c r="J189" s="206">
        <f>BK189</f>
        <v>0</v>
      </c>
      <c r="K189" s="192"/>
      <c r="L189" s="197"/>
      <c r="M189" s="198"/>
      <c r="N189" s="199"/>
      <c r="O189" s="199"/>
      <c r="P189" s="200">
        <f>SUM(P190:P196)</f>
        <v>0</v>
      </c>
      <c r="Q189" s="199"/>
      <c r="R189" s="200">
        <f>SUM(R190:R196)</f>
        <v>0</v>
      </c>
      <c r="S189" s="199"/>
      <c r="T189" s="201">
        <f>SUM(T190:T196)</f>
        <v>0</v>
      </c>
      <c r="AR189" s="202" t="s">
        <v>86</v>
      </c>
      <c r="AT189" s="203" t="s">
        <v>78</v>
      </c>
      <c r="AU189" s="203" t="s">
        <v>86</v>
      </c>
      <c r="AY189" s="202" t="s">
        <v>161</v>
      </c>
      <c r="BK189" s="204">
        <f>SUM(BK190:BK196)</f>
        <v>0</v>
      </c>
    </row>
    <row r="190" spans="1:65" s="2" customFormat="1" ht="21.75" customHeight="1">
      <c r="A190" s="33"/>
      <c r="B190" s="34"/>
      <c r="C190" s="207" t="s">
        <v>305</v>
      </c>
      <c r="D190" s="207" t="s">
        <v>163</v>
      </c>
      <c r="E190" s="208" t="s">
        <v>379</v>
      </c>
      <c r="F190" s="209" t="s">
        <v>380</v>
      </c>
      <c r="G190" s="210" t="s">
        <v>184</v>
      </c>
      <c r="H190" s="211">
        <v>3.3860000000000001</v>
      </c>
      <c r="I190" s="212"/>
      <c r="J190" s="213">
        <f>ROUND(I190*H190,2)</f>
        <v>0</v>
      </c>
      <c r="K190" s="209" t="s">
        <v>167</v>
      </c>
      <c r="L190" s="38"/>
      <c r="M190" s="214" t="s">
        <v>1</v>
      </c>
      <c r="N190" s="215" t="s">
        <v>44</v>
      </c>
      <c r="O190" s="70"/>
      <c r="P190" s="216">
        <f>O190*H190</f>
        <v>0</v>
      </c>
      <c r="Q190" s="216">
        <v>0</v>
      </c>
      <c r="R190" s="216">
        <f>Q190*H190</f>
        <v>0</v>
      </c>
      <c r="S190" s="216">
        <v>0</v>
      </c>
      <c r="T190" s="21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8" t="s">
        <v>168</v>
      </c>
      <c r="AT190" s="218" t="s">
        <v>163</v>
      </c>
      <c r="AU190" s="218" t="s">
        <v>88</v>
      </c>
      <c r="AY190" s="16" t="s">
        <v>161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6" t="s">
        <v>86</v>
      </c>
      <c r="BK190" s="219">
        <f>ROUND(I190*H190,2)</f>
        <v>0</v>
      </c>
      <c r="BL190" s="16" t="s">
        <v>168</v>
      </c>
      <c r="BM190" s="218" t="s">
        <v>308</v>
      </c>
    </row>
    <row r="191" spans="1:65" s="2" customFormat="1" ht="21.75" customHeight="1">
      <c r="A191" s="33"/>
      <c r="B191" s="34"/>
      <c r="C191" s="207" t="s">
        <v>242</v>
      </c>
      <c r="D191" s="207" t="s">
        <v>163</v>
      </c>
      <c r="E191" s="208" t="s">
        <v>383</v>
      </c>
      <c r="F191" s="209" t="s">
        <v>384</v>
      </c>
      <c r="G191" s="210" t="s">
        <v>184</v>
      </c>
      <c r="H191" s="211">
        <v>132.054</v>
      </c>
      <c r="I191" s="212"/>
      <c r="J191" s="213">
        <f>ROUND(I191*H191,2)</f>
        <v>0</v>
      </c>
      <c r="K191" s="209" t="s">
        <v>167</v>
      </c>
      <c r="L191" s="38"/>
      <c r="M191" s="214" t="s">
        <v>1</v>
      </c>
      <c r="N191" s="215" t="s">
        <v>44</v>
      </c>
      <c r="O191" s="70"/>
      <c r="P191" s="216">
        <f>O191*H191</f>
        <v>0</v>
      </c>
      <c r="Q191" s="216">
        <v>0</v>
      </c>
      <c r="R191" s="216">
        <f>Q191*H191</f>
        <v>0</v>
      </c>
      <c r="S191" s="216">
        <v>0</v>
      </c>
      <c r="T191" s="21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8" t="s">
        <v>168</v>
      </c>
      <c r="AT191" s="218" t="s">
        <v>163</v>
      </c>
      <c r="AU191" s="218" t="s">
        <v>88</v>
      </c>
      <c r="AY191" s="16" t="s">
        <v>161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6" t="s">
        <v>86</v>
      </c>
      <c r="BK191" s="219">
        <f>ROUND(I191*H191,2)</f>
        <v>0</v>
      </c>
      <c r="BL191" s="16" t="s">
        <v>168</v>
      </c>
      <c r="BM191" s="218" t="s">
        <v>311</v>
      </c>
    </row>
    <row r="192" spans="1:65" s="13" customFormat="1">
      <c r="B192" s="224"/>
      <c r="C192" s="225"/>
      <c r="D192" s="220" t="s">
        <v>176</v>
      </c>
      <c r="E192" s="226" t="s">
        <v>1</v>
      </c>
      <c r="F192" s="227" t="s">
        <v>734</v>
      </c>
      <c r="G192" s="225"/>
      <c r="H192" s="228">
        <v>132.054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AT192" s="234" t="s">
        <v>176</v>
      </c>
      <c r="AU192" s="234" t="s">
        <v>88</v>
      </c>
      <c r="AV192" s="13" t="s">
        <v>88</v>
      </c>
      <c r="AW192" s="13" t="s">
        <v>36</v>
      </c>
      <c r="AX192" s="13" t="s">
        <v>79</v>
      </c>
      <c r="AY192" s="234" t="s">
        <v>161</v>
      </c>
    </row>
    <row r="193" spans="1:65" s="14" customFormat="1">
      <c r="B193" s="235"/>
      <c r="C193" s="236"/>
      <c r="D193" s="220" t="s">
        <v>176</v>
      </c>
      <c r="E193" s="237" t="s">
        <v>1</v>
      </c>
      <c r="F193" s="238" t="s">
        <v>178</v>
      </c>
      <c r="G193" s="236"/>
      <c r="H193" s="239">
        <v>132.054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AT193" s="245" t="s">
        <v>176</v>
      </c>
      <c r="AU193" s="245" t="s">
        <v>88</v>
      </c>
      <c r="AV193" s="14" t="s">
        <v>168</v>
      </c>
      <c r="AW193" s="14" t="s">
        <v>36</v>
      </c>
      <c r="AX193" s="14" t="s">
        <v>86</v>
      </c>
      <c r="AY193" s="245" t="s">
        <v>161</v>
      </c>
    </row>
    <row r="194" spans="1:65" s="2" customFormat="1" ht="16.5" customHeight="1">
      <c r="A194" s="33"/>
      <c r="B194" s="34"/>
      <c r="C194" s="207" t="s">
        <v>312</v>
      </c>
      <c r="D194" s="207" t="s">
        <v>163</v>
      </c>
      <c r="E194" s="208" t="s">
        <v>517</v>
      </c>
      <c r="F194" s="209" t="s">
        <v>518</v>
      </c>
      <c r="G194" s="210" t="s">
        <v>222</v>
      </c>
      <c r="H194" s="211">
        <v>45</v>
      </c>
      <c r="I194" s="212"/>
      <c r="J194" s="213">
        <f>ROUND(I194*H194,2)</f>
        <v>0</v>
      </c>
      <c r="K194" s="209" t="s">
        <v>167</v>
      </c>
      <c r="L194" s="38"/>
      <c r="M194" s="214" t="s">
        <v>1</v>
      </c>
      <c r="N194" s="215" t="s">
        <v>44</v>
      </c>
      <c r="O194" s="70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8" t="s">
        <v>168</v>
      </c>
      <c r="AT194" s="218" t="s">
        <v>163</v>
      </c>
      <c r="AU194" s="218" t="s">
        <v>88</v>
      </c>
      <c r="AY194" s="16" t="s">
        <v>161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6" t="s">
        <v>86</v>
      </c>
      <c r="BK194" s="219">
        <f>ROUND(I194*H194,2)</f>
        <v>0</v>
      </c>
      <c r="BL194" s="16" t="s">
        <v>168</v>
      </c>
      <c r="BM194" s="218" t="s">
        <v>315</v>
      </c>
    </row>
    <row r="195" spans="1:65" s="13" customFormat="1">
      <c r="B195" s="224"/>
      <c r="C195" s="225"/>
      <c r="D195" s="220" t="s">
        <v>176</v>
      </c>
      <c r="E195" s="226" t="s">
        <v>1</v>
      </c>
      <c r="F195" s="227" t="s">
        <v>735</v>
      </c>
      <c r="G195" s="225"/>
      <c r="H195" s="228">
        <v>45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AT195" s="234" t="s">
        <v>176</v>
      </c>
      <c r="AU195" s="234" t="s">
        <v>88</v>
      </c>
      <c r="AV195" s="13" t="s">
        <v>88</v>
      </c>
      <c r="AW195" s="13" t="s">
        <v>36</v>
      </c>
      <c r="AX195" s="13" t="s">
        <v>79</v>
      </c>
      <c r="AY195" s="234" t="s">
        <v>161</v>
      </c>
    </row>
    <row r="196" spans="1:65" s="14" customFormat="1">
      <c r="B196" s="235"/>
      <c r="C196" s="236"/>
      <c r="D196" s="220" t="s">
        <v>176</v>
      </c>
      <c r="E196" s="237" t="s">
        <v>1</v>
      </c>
      <c r="F196" s="238" t="s">
        <v>178</v>
      </c>
      <c r="G196" s="236"/>
      <c r="H196" s="239">
        <v>45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AT196" s="245" t="s">
        <v>176</v>
      </c>
      <c r="AU196" s="245" t="s">
        <v>88</v>
      </c>
      <c r="AV196" s="14" t="s">
        <v>168</v>
      </c>
      <c r="AW196" s="14" t="s">
        <v>36</v>
      </c>
      <c r="AX196" s="14" t="s">
        <v>86</v>
      </c>
      <c r="AY196" s="245" t="s">
        <v>161</v>
      </c>
    </row>
    <row r="197" spans="1:65" s="12" customFormat="1" ht="22.9" customHeight="1">
      <c r="B197" s="191"/>
      <c r="C197" s="192"/>
      <c r="D197" s="193" t="s">
        <v>78</v>
      </c>
      <c r="E197" s="205" t="s">
        <v>409</v>
      </c>
      <c r="F197" s="205" t="s">
        <v>520</v>
      </c>
      <c r="G197" s="192"/>
      <c r="H197" s="192"/>
      <c r="I197" s="195"/>
      <c r="J197" s="206">
        <f>BK197</f>
        <v>0</v>
      </c>
      <c r="K197" s="192"/>
      <c r="L197" s="197"/>
      <c r="M197" s="198"/>
      <c r="N197" s="199"/>
      <c r="O197" s="199"/>
      <c r="P197" s="200">
        <f>P198</f>
        <v>0</v>
      </c>
      <c r="Q197" s="199"/>
      <c r="R197" s="200">
        <f>R198</f>
        <v>0</v>
      </c>
      <c r="S197" s="199"/>
      <c r="T197" s="201">
        <f>T198</f>
        <v>0</v>
      </c>
      <c r="AR197" s="202" t="s">
        <v>86</v>
      </c>
      <c r="AT197" s="203" t="s">
        <v>78</v>
      </c>
      <c r="AU197" s="203" t="s">
        <v>86</v>
      </c>
      <c r="AY197" s="202" t="s">
        <v>161</v>
      </c>
      <c r="BK197" s="204">
        <f>BK198</f>
        <v>0</v>
      </c>
    </row>
    <row r="198" spans="1:65" s="2" customFormat="1" ht="21.75" customHeight="1">
      <c r="A198" s="33"/>
      <c r="B198" s="34"/>
      <c r="C198" s="207" t="s">
        <v>245</v>
      </c>
      <c r="D198" s="207" t="s">
        <v>163</v>
      </c>
      <c r="E198" s="208" t="s">
        <v>521</v>
      </c>
      <c r="F198" s="209" t="s">
        <v>522</v>
      </c>
      <c r="G198" s="210" t="s">
        <v>184</v>
      </c>
      <c r="H198" s="211">
        <v>173.43700000000001</v>
      </c>
      <c r="I198" s="212"/>
      <c r="J198" s="213">
        <f>ROUND(I198*H198,2)</f>
        <v>0</v>
      </c>
      <c r="K198" s="209" t="s">
        <v>167</v>
      </c>
      <c r="L198" s="38"/>
      <c r="M198" s="214" t="s">
        <v>1</v>
      </c>
      <c r="N198" s="215" t="s">
        <v>44</v>
      </c>
      <c r="O198" s="70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8" t="s">
        <v>168</v>
      </c>
      <c r="AT198" s="218" t="s">
        <v>163</v>
      </c>
      <c r="AU198" s="218" t="s">
        <v>88</v>
      </c>
      <c r="AY198" s="16" t="s">
        <v>161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6" t="s">
        <v>86</v>
      </c>
      <c r="BK198" s="219">
        <f>ROUND(I198*H198,2)</f>
        <v>0</v>
      </c>
      <c r="BL198" s="16" t="s">
        <v>168</v>
      </c>
      <c r="BM198" s="218" t="s">
        <v>318</v>
      </c>
    </row>
    <row r="199" spans="1:65" s="12" customFormat="1" ht="25.9" customHeight="1">
      <c r="B199" s="191"/>
      <c r="C199" s="192"/>
      <c r="D199" s="193" t="s">
        <v>78</v>
      </c>
      <c r="E199" s="194" t="s">
        <v>523</v>
      </c>
      <c r="F199" s="194" t="s">
        <v>524</v>
      </c>
      <c r="G199" s="192"/>
      <c r="H199" s="192"/>
      <c r="I199" s="195"/>
      <c r="J199" s="196">
        <f>BK199</f>
        <v>0</v>
      </c>
      <c r="K199" s="192"/>
      <c r="L199" s="197"/>
      <c r="M199" s="198"/>
      <c r="N199" s="199"/>
      <c r="O199" s="199"/>
      <c r="P199" s="200">
        <f>SUM(P200:P203)</f>
        <v>0</v>
      </c>
      <c r="Q199" s="199"/>
      <c r="R199" s="200">
        <f>SUM(R200:R203)</f>
        <v>0</v>
      </c>
      <c r="S199" s="199"/>
      <c r="T199" s="201">
        <f>SUM(T200:T203)</f>
        <v>0</v>
      </c>
      <c r="AR199" s="202" t="s">
        <v>168</v>
      </c>
      <c r="AT199" s="203" t="s">
        <v>78</v>
      </c>
      <c r="AU199" s="203" t="s">
        <v>79</v>
      </c>
      <c r="AY199" s="202" t="s">
        <v>161</v>
      </c>
      <c r="BK199" s="204">
        <f>SUM(BK200:BK203)</f>
        <v>0</v>
      </c>
    </row>
    <row r="200" spans="1:65" s="2" customFormat="1" ht="21.75" customHeight="1">
      <c r="A200" s="33"/>
      <c r="B200" s="34"/>
      <c r="C200" s="207" t="s">
        <v>319</v>
      </c>
      <c r="D200" s="207" t="s">
        <v>163</v>
      </c>
      <c r="E200" s="208" t="s">
        <v>525</v>
      </c>
      <c r="F200" s="209" t="s">
        <v>526</v>
      </c>
      <c r="G200" s="210" t="s">
        <v>222</v>
      </c>
      <c r="H200" s="211">
        <v>2</v>
      </c>
      <c r="I200" s="212"/>
      <c r="J200" s="213">
        <f>ROUND(I200*H200,2)</f>
        <v>0</v>
      </c>
      <c r="K200" s="209" t="s">
        <v>484</v>
      </c>
      <c r="L200" s="38"/>
      <c r="M200" s="214" t="s">
        <v>1</v>
      </c>
      <c r="N200" s="215" t="s">
        <v>44</v>
      </c>
      <c r="O200" s="70"/>
      <c r="P200" s="216">
        <f>O200*H200</f>
        <v>0</v>
      </c>
      <c r="Q200" s="216">
        <v>0</v>
      </c>
      <c r="R200" s="216">
        <f>Q200*H200</f>
        <v>0</v>
      </c>
      <c r="S200" s="216">
        <v>0</v>
      </c>
      <c r="T200" s="217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8" t="s">
        <v>527</v>
      </c>
      <c r="AT200" s="218" t="s">
        <v>163</v>
      </c>
      <c r="AU200" s="218" t="s">
        <v>86</v>
      </c>
      <c r="AY200" s="16" t="s">
        <v>161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6" t="s">
        <v>86</v>
      </c>
      <c r="BK200" s="219">
        <f>ROUND(I200*H200,2)</f>
        <v>0</v>
      </c>
      <c r="BL200" s="16" t="s">
        <v>527</v>
      </c>
      <c r="BM200" s="218" t="s">
        <v>322</v>
      </c>
    </row>
    <row r="201" spans="1:65" s="2" customFormat="1" ht="29.25">
      <c r="A201" s="33"/>
      <c r="B201" s="34"/>
      <c r="C201" s="35"/>
      <c r="D201" s="220" t="s">
        <v>174</v>
      </c>
      <c r="E201" s="35"/>
      <c r="F201" s="221" t="s">
        <v>528</v>
      </c>
      <c r="G201" s="35"/>
      <c r="H201" s="35"/>
      <c r="I201" s="121"/>
      <c r="J201" s="35"/>
      <c r="K201" s="35"/>
      <c r="L201" s="38"/>
      <c r="M201" s="222"/>
      <c r="N201" s="223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174</v>
      </c>
      <c r="AU201" s="16" t="s">
        <v>86</v>
      </c>
    </row>
    <row r="202" spans="1:65" s="2" customFormat="1" ht="21.75" customHeight="1">
      <c r="A202" s="33"/>
      <c r="B202" s="34"/>
      <c r="C202" s="207" t="s">
        <v>250</v>
      </c>
      <c r="D202" s="207" t="s">
        <v>163</v>
      </c>
      <c r="E202" s="208" t="s">
        <v>529</v>
      </c>
      <c r="F202" s="209" t="s">
        <v>530</v>
      </c>
      <c r="G202" s="210" t="s">
        <v>222</v>
      </c>
      <c r="H202" s="211">
        <v>1</v>
      </c>
      <c r="I202" s="212"/>
      <c r="J202" s="213">
        <f>ROUND(I202*H202,2)</f>
        <v>0</v>
      </c>
      <c r="K202" s="209" t="s">
        <v>484</v>
      </c>
      <c r="L202" s="38"/>
      <c r="M202" s="214" t="s">
        <v>1</v>
      </c>
      <c r="N202" s="215" t="s">
        <v>44</v>
      </c>
      <c r="O202" s="70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8" t="s">
        <v>527</v>
      </c>
      <c r="AT202" s="218" t="s">
        <v>163</v>
      </c>
      <c r="AU202" s="218" t="s">
        <v>86</v>
      </c>
      <c r="AY202" s="16" t="s">
        <v>161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6" t="s">
        <v>86</v>
      </c>
      <c r="BK202" s="219">
        <f>ROUND(I202*H202,2)</f>
        <v>0</v>
      </c>
      <c r="BL202" s="16" t="s">
        <v>527</v>
      </c>
      <c r="BM202" s="218" t="s">
        <v>326</v>
      </c>
    </row>
    <row r="203" spans="1:65" s="2" customFormat="1" ht="29.25">
      <c r="A203" s="33"/>
      <c r="B203" s="34"/>
      <c r="C203" s="35"/>
      <c r="D203" s="220" t="s">
        <v>174</v>
      </c>
      <c r="E203" s="35"/>
      <c r="F203" s="221" t="s">
        <v>531</v>
      </c>
      <c r="G203" s="35"/>
      <c r="H203" s="35"/>
      <c r="I203" s="121"/>
      <c r="J203" s="35"/>
      <c r="K203" s="35"/>
      <c r="L203" s="38"/>
      <c r="M203" s="261"/>
      <c r="N203" s="262"/>
      <c r="O203" s="258"/>
      <c r="P203" s="258"/>
      <c r="Q203" s="258"/>
      <c r="R203" s="258"/>
      <c r="S203" s="258"/>
      <c r="T203" s="26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174</v>
      </c>
      <c r="AU203" s="16" t="s">
        <v>86</v>
      </c>
    </row>
    <row r="204" spans="1:65" s="2" customFormat="1" ht="6.95" customHeight="1">
      <c r="A204" s="33"/>
      <c r="B204" s="53"/>
      <c r="C204" s="54"/>
      <c r="D204" s="54"/>
      <c r="E204" s="54"/>
      <c r="F204" s="54"/>
      <c r="G204" s="54"/>
      <c r="H204" s="54"/>
      <c r="I204" s="157"/>
      <c r="J204" s="54"/>
      <c r="K204" s="54"/>
      <c r="L204" s="38"/>
      <c r="M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</row>
  </sheetData>
  <sheetProtection algorithmName="SHA-512" hashValue="G/olE1cVHmZUXN1IUGO3/9FfglBmo/0j6yB7Ol3XfUf88P2perSyg+yP0r2rGSMasO1SfczHRN59KUBvO8LDLg==" saltValue="nHHh9G/cp7WY7eoQb/lbNzOc/xgVM0o4jvCDCwO1bEMFG9zLszGt6ZAsEFQqjRXoPNZ9hmAM1PDqYGlD3DHttQ==" spinCount="100000" sheet="1" objects="1" scenarios="1" formatColumns="0" formatRows="0" autoFilter="0"/>
  <autoFilter ref="C127:K203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zakázky</vt:lpstr>
      <vt:lpstr>SO 01.1 - Stavební část M...</vt:lpstr>
      <vt:lpstr>SO 01.2 - Kolej most v km...</vt:lpstr>
      <vt:lpstr>SO 01.3 - VRN Most v km 5...</vt:lpstr>
      <vt:lpstr>SO 02.1 - Stavební část M...</vt:lpstr>
      <vt:lpstr>SO 02.2 - Kolej Most v km...</vt:lpstr>
      <vt:lpstr>SO 02.3 - VRN Most v km 6...</vt:lpstr>
      <vt:lpstr>SO 03.1 - Stavební část M...</vt:lpstr>
      <vt:lpstr>SO 03.2 - Kolej Most v km...</vt:lpstr>
      <vt:lpstr>SO 03.3 - VRN Most v km 6...</vt:lpstr>
      <vt:lpstr>'Rekapitulace zakázky'!Názvy_tisku</vt:lpstr>
      <vt:lpstr>'SO 01.1 - Stavební část M...'!Názvy_tisku</vt:lpstr>
      <vt:lpstr>'SO 01.2 - Kolej most v km...'!Názvy_tisku</vt:lpstr>
      <vt:lpstr>'SO 01.3 - VRN Most v km 5...'!Názvy_tisku</vt:lpstr>
      <vt:lpstr>'SO 02.1 - Stavební část M...'!Názvy_tisku</vt:lpstr>
      <vt:lpstr>'SO 02.2 - Kolej Most v km...'!Názvy_tisku</vt:lpstr>
      <vt:lpstr>'SO 02.3 - VRN Most v km 6...'!Názvy_tisku</vt:lpstr>
      <vt:lpstr>'SO 03.1 - Stavební část M...'!Názvy_tisku</vt:lpstr>
      <vt:lpstr>'SO 03.2 - Kolej Most v km...'!Názvy_tisku</vt:lpstr>
      <vt:lpstr>'SO 03.3 - VRN Most v km 6...'!Názvy_tisku</vt:lpstr>
      <vt:lpstr>'Rekapitulace zakázky'!Oblast_tisku</vt:lpstr>
      <vt:lpstr>'SO 01.1 - Stavební část M...'!Oblast_tisku</vt:lpstr>
      <vt:lpstr>'SO 01.2 - Kolej most v km...'!Oblast_tisku</vt:lpstr>
      <vt:lpstr>'SO 01.3 - VRN Most v km 5...'!Oblast_tisku</vt:lpstr>
      <vt:lpstr>'SO 02.1 - Stavební část M...'!Oblast_tisku</vt:lpstr>
      <vt:lpstr>'SO 02.2 - Kolej Most v km...'!Oblast_tisku</vt:lpstr>
      <vt:lpstr>'SO 02.3 - VRN Most v km 6...'!Oblast_tisku</vt:lpstr>
      <vt:lpstr>'SO 03.1 - Stavební část M...'!Oblast_tisku</vt:lpstr>
      <vt:lpstr>'SO 03.2 - Kolej Most v km...'!Oblast_tisku</vt:lpstr>
      <vt:lpstr>'SO 03.3 - VRN Most v km 6...'!Oblast_tisku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Rachota Tomáš</dc:creator>
  <cp:lastModifiedBy>Pekárková Tereza</cp:lastModifiedBy>
  <dcterms:created xsi:type="dcterms:W3CDTF">2020-02-06T11:50:00Z</dcterms:created>
  <dcterms:modified xsi:type="dcterms:W3CDTF">2020-02-06T11:54:20Z</dcterms:modified>
</cp:coreProperties>
</file>