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Č11_zm1 - Železniční svrš..." sheetId="2" r:id="rId2"/>
    <sheet name="Č21 - VRN" sheetId="3" r:id="rId3"/>
    <sheet name="Č91 -  NEOCEŇOVAT! Rekapi..." sheetId="4" r:id="rId4"/>
    <sheet name="Seznam figur" sheetId="5" r:id="rId5"/>
  </sheets>
  <definedNames>
    <definedName name="_xlnm.Print_Area" localSheetId="0">'Rekapitulace zakázky'!$D$4:$AO$36,'Rekapitulace zakázky'!$C$42:$AQ$61</definedName>
    <definedName name="_xlnm.Print_Titles" localSheetId="0">'Rekapitulace zakázky'!$52:$52</definedName>
    <definedName name="_xlnm._FilterDatabase" localSheetId="1" hidden="1">'Č11_zm1 - Železniční svrš...'!$C$87:$K$320</definedName>
    <definedName name="_xlnm.Print_Area" localSheetId="1">'Č11_zm1 - Železniční svrš...'!$C$4:$J$41,'Č11_zm1 - Železniční svrš...'!$C$73:$K$320</definedName>
    <definedName name="_xlnm.Print_Titles" localSheetId="1">'Č11_zm1 - Železniční svrš...'!$87:$87</definedName>
    <definedName name="_xlnm._FilterDatabase" localSheetId="2" hidden="1">'Č21 - VRN'!$C$85:$K$123</definedName>
    <definedName name="_xlnm.Print_Area" localSheetId="2">'Č21 - VRN'!$C$4:$J$41,'Č21 - VRN'!$C$71:$K$123</definedName>
    <definedName name="_xlnm.Print_Titles" localSheetId="2">'Č21 - VRN'!$85:$85</definedName>
    <definedName name="_xlnm._FilterDatabase" localSheetId="3" hidden="1">'Č91 -  NEOCEŇOVAT! Rekapi...'!$C$84:$K$87</definedName>
    <definedName name="_xlnm.Print_Area" localSheetId="3">'Č91 -  NEOCEŇOVAT! Rekapi...'!$C$4:$J$41,'Č91 -  NEOCEŇOVAT! Rekapi...'!$C$70:$K$87</definedName>
    <definedName name="_xlnm.Print_Titles" localSheetId="3">'Č91 -  NEOCEŇOVAT! Rekapi...'!$84:$84</definedName>
    <definedName name="_xlnm.Print_Area" localSheetId="4">'Seznam figur'!$C$4:$G$118</definedName>
    <definedName name="_xlnm.Print_Titles" localSheetId="4">'Seznam figur'!$9:$9</definedName>
  </definedNames>
  <calcPr/>
</workbook>
</file>

<file path=xl/calcChain.xml><?xml version="1.0" encoding="utf-8"?>
<calcChain xmlns="http://schemas.openxmlformats.org/spreadsheetml/2006/main">
  <c i="5" l="1" r="D7"/>
  <c i="4" r="J39"/>
  <c r="J38"/>
  <c i="1" r="AY60"/>
  <c i="4" r="J37"/>
  <c i="1" r="AX60"/>
  <c i="4" r="BI86"/>
  <c r="BH86"/>
  <c r="BF86"/>
  <c r="BE86"/>
  <c r="T86"/>
  <c r="T85"/>
  <c r="R86"/>
  <c r="R85"/>
  <c r="P86"/>
  <c r="P85"/>
  <c i="1" r="AU60"/>
  <c i="4" r="J82"/>
  <c r="F81"/>
  <c r="F79"/>
  <c r="E77"/>
  <c r="J59"/>
  <c r="F58"/>
  <c r="F56"/>
  <c r="E54"/>
  <c r="J23"/>
  <c r="E23"/>
  <c r="J58"/>
  <c r="J22"/>
  <c r="J20"/>
  <c r="E20"/>
  <c r="F59"/>
  <c r="J19"/>
  <c r="J14"/>
  <c r="J56"/>
  <c r="E7"/>
  <c r="E73"/>
  <c i="3" r="J39"/>
  <c r="J38"/>
  <c i="1" r="AY58"/>
  <c i="3" r="J37"/>
  <c i="1" r="AX58"/>
  <c i="3" r="BI122"/>
  <c r="BH122"/>
  <c r="BF122"/>
  <c r="BE122"/>
  <c r="T122"/>
  <c r="R122"/>
  <c r="P122"/>
  <c r="BI120"/>
  <c r="BH120"/>
  <c r="BF120"/>
  <c r="BE120"/>
  <c r="T120"/>
  <c r="R120"/>
  <c r="P120"/>
  <c r="BI118"/>
  <c r="BH118"/>
  <c r="BF118"/>
  <c r="BE118"/>
  <c r="T118"/>
  <c r="R118"/>
  <c r="P118"/>
  <c r="BI116"/>
  <c r="BH116"/>
  <c r="BF116"/>
  <c r="BE116"/>
  <c r="T116"/>
  <c r="R116"/>
  <c r="P116"/>
  <c r="BI112"/>
  <c r="BH112"/>
  <c r="BF112"/>
  <c r="BE112"/>
  <c r="T112"/>
  <c r="R112"/>
  <c r="P112"/>
  <c r="BI106"/>
  <c r="BH106"/>
  <c r="BF106"/>
  <c r="BE106"/>
  <c r="T106"/>
  <c r="R106"/>
  <c r="P106"/>
  <c r="BI104"/>
  <c r="BH104"/>
  <c r="BF104"/>
  <c r="BE104"/>
  <c r="T104"/>
  <c r="R104"/>
  <c r="P104"/>
  <c r="BI98"/>
  <c r="BH98"/>
  <c r="BF98"/>
  <c r="BE98"/>
  <c r="T98"/>
  <c r="R98"/>
  <c r="P98"/>
  <c r="BI96"/>
  <c r="BH96"/>
  <c r="BF96"/>
  <c r="BE96"/>
  <c r="T96"/>
  <c r="R96"/>
  <c r="P96"/>
  <c r="BI94"/>
  <c r="BH94"/>
  <c r="BF94"/>
  <c r="BE94"/>
  <c r="T94"/>
  <c r="R94"/>
  <c r="P94"/>
  <c r="BI92"/>
  <c r="BH92"/>
  <c r="BF92"/>
  <c r="BE92"/>
  <c r="T92"/>
  <c r="R92"/>
  <c r="P92"/>
  <c r="BI90"/>
  <c r="BH90"/>
  <c r="BF90"/>
  <c r="BE90"/>
  <c r="T90"/>
  <c r="R90"/>
  <c r="P90"/>
  <c r="BI88"/>
  <c r="BH88"/>
  <c r="BF88"/>
  <c r="BE88"/>
  <c r="T88"/>
  <c r="R88"/>
  <c r="P88"/>
  <c r="J83"/>
  <c r="F82"/>
  <c r="F80"/>
  <c r="E78"/>
  <c r="J59"/>
  <c r="F58"/>
  <c r="F56"/>
  <c r="E54"/>
  <c r="J23"/>
  <c r="E23"/>
  <c r="J58"/>
  <c r="J22"/>
  <c r="J20"/>
  <c r="E20"/>
  <c r="F59"/>
  <c r="J19"/>
  <c r="J14"/>
  <c r="J80"/>
  <c r="E7"/>
  <c r="E74"/>
  <c i="2" r="J39"/>
  <c r="J38"/>
  <c i="1" r="AY56"/>
  <c i="2" r="J37"/>
  <c i="1" r="AX56"/>
  <c i="2" r="BI316"/>
  <c r="BH316"/>
  <c r="BF316"/>
  <c r="BE316"/>
  <c r="T316"/>
  <c r="R316"/>
  <c r="P316"/>
  <c r="BI311"/>
  <c r="BH311"/>
  <c r="BF311"/>
  <c r="BE311"/>
  <c r="T311"/>
  <c r="R311"/>
  <c r="P311"/>
  <c r="BI305"/>
  <c r="BH305"/>
  <c r="BF305"/>
  <c r="BE305"/>
  <c r="T305"/>
  <c r="R305"/>
  <c r="P305"/>
  <c r="BI300"/>
  <c r="BH300"/>
  <c r="BF300"/>
  <c r="BE300"/>
  <c r="T300"/>
  <c r="R300"/>
  <c r="P300"/>
  <c r="BI294"/>
  <c r="BH294"/>
  <c r="BF294"/>
  <c r="BE294"/>
  <c r="T294"/>
  <c r="R294"/>
  <c r="P294"/>
  <c r="BI285"/>
  <c r="BH285"/>
  <c r="BF285"/>
  <c r="BE285"/>
  <c r="T285"/>
  <c r="R285"/>
  <c r="P285"/>
  <c r="BI280"/>
  <c r="BH280"/>
  <c r="BF280"/>
  <c r="BE280"/>
  <c r="T280"/>
  <c r="R280"/>
  <c r="P280"/>
  <c r="BI276"/>
  <c r="BH276"/>
  <c r="BF276"/>
  <c r="BE276"/>
  <c r="T276"/>
  <c r="R276"/>
  <c r="P276"/>
  <c r="BI271"/>
  <c r="BH271"/>
  <c r="BF271"/>
  <c r="BE271"/>
  <c r="T271"/>
  <c r="R271"/>
  <c r="P271"/>
  <c r="BI267"/>
  <c r="BH267"/>
  <c r="BF267"/>
  <c r="BE267"/>
  <c r="T267"/>
  <c r="R267"/>
  <c r="P267"/>
  <c r="BI263"/>
  <c r="BH263"/>
  <c r="BF263"/>
  <c r="BE263"/>
  <c r="T263"/>
  <c r="R263"/>
  <c r="P263"/>
  <c r="BI260"/>
  <c r="BH260"/>
  <c r="BF260"/>
  <c r="BE260"/>
  <c r="T260"/>
  <c r="R260"/>
  <c r="P260"/>
  <c r="BI257"/>
  <c r="BH257"/>
  <c r="BF257"/>
  <c r="BE257"/>
  <c r="T257"/>
  <c r="R257"/>
  <c r="P257"/>
  <c r="BI252"/>
  <c r="BH252"/>
  <c r="BF252"/>
  <c r="BE252"/>
  <c r="T252"/>
  <c r="R252"/>
  <c r="P252"/>
  <c r="BI248"/>
  <c r="BH248"/>
  <c r="BF248"/>
  <c r="BE248"/>
  <c r="T248"/>
  <c r="R248"/>
  <c r="P248"/>
  <c r="BI243"/>
  <c r="BH243"/>
  <c r="BF243"/>
  <c r="BE243"/>
  <c r="T243"/>
  <c r="R243"/>
  <c r="P243"/>
  <c r="BI238"/>
  <c r="BH238"/>
  <c r="BF238"/>
  <c r="BE238"/>
  <c r="T238"/>
  <c r="R238"/>
  <c r="P238"/>
  <c r="BI233"/>
  <c r="BH233"/>
  <c r="BF233"/>
  <c r="BE233"/>
  <c r="T233"/>
  <c r="R233"/>
  <c r="P233"/>
  <c r="BI229"/>
  <c r="BH229"/>
  <c r="BF229"/>
  <c r="BE229"/>
  <c r="T229"/>
  <c r="R229"/>
  <c r="P229"/>
  <c r="BI224"/>
  <c r="BH224"/>
  <c r="BF224"/>
  <c r="BE224"/>
  <c r="T224"/>
  <c r="R224"/>
  <c r="P224"/>
  <c r="BI210"/>
  <c r="BH210"/>
  <c r="BF210"/>
  <c r="BE210"/>
  <c r="T210"/>
  <c r="R210"/>
  <c r="P210"/>
  <c r="BI204"/>
  <c r="BH204"/>
  <c r="BF204"/>
  <c r="BE204"/>
  <c r="T204"/>
  <c r="R204"/>
  <c r="P204"/>
  <c r="BI199"/>
  <c r="BH199"/>
  <c r="BF199"/>
  <c r="BE199"/>
  <c r="T199"/>
  <c r="R199"/>
  <c r="P199"/>
  <c r="BI194"/>
  <c r="BH194"/>
  <c r="BF194"/>
  <c r="BE194"/>
  <c r="T194"/>
  <c r="R194"/>
  <c r="P194"/>
  <c r="BI188"/>
  <c r="BH188"/>
  <c r="BF188"/>
  <c r="BE188"/>
  <c r="T188"/>
  <c r="R188"/>
  <c r="P188"/>
  <c r="BI183"/>
  <c r="BH183"/>
  <c r="BF183"/>
  <c r="BE183"/>
  <c r="T183"/>
  <c r="R183"/>
  <c r="P183"/>
  <c r="BI178"/>
  <c r="BH178"/>
  <c r="BF178"/>
  <c r="BE178"/>
  <c r="T178"/>
  <c r="R178"/>
  <c r="P178"/>
  <c r="BI172"/>
  <c r="BH172"/>
  <c r="BF172"/>
  <c r="BE172"/>
  <c r="T172"/>
  <c r="R172"/>
  <c r="P172"/>
  <c r="BI169"/>
  <c r="BH169"/>
  <c r="BF169"/>
  <c r="BE169"/>
  <c r="T169"/>
  <c r="R169"/>
  <c r="P169"/>
  <c r="BI164"/>
  <c r="BH164"/>
  <c r="BF164"/>
  <c r="BE164"/>
  <c r="T164"/>
  <c r="R164"/>
  <c r="P164"/>
  <c r="BI159"/>
  <c r="BH159"/>
  <c r="BF159"/>
  <c r="BE159"/>
  <c r="T159"/>
  <c r="R159"/>
  <c r="P159"/>
  <c r="BI154"/>
  <c r="BH154"/>
  <c r="BF154"/>
  <c r="BE154"/>
  <c r="T154"/>
  <c r="R154"/>
  <c r="P154"/>
  <c r="BI149"/>
  <c r="BH149"/>
  <c r="BF149"/>
  <c r="BE149"/>
  <c r="T149"/>
  <c r="R149"/>
  <c r="P149"/>
  <c r="BI143"/>
  <c r="BH143"/>
  <c r="BF143"/>
  <c r="BE143"/>
  <c r="T143"/>
  <c r="R143"/>
  <c r="P143"/>
  <c r="BI138"/>
  <c r="BH138"/>
  <c r="BF138"/>
  <c r="BE138"/>
  <c r="T138"/>
  <c r="R138"/>
  <c r="P138"/>
  <c r="BI133"/>
  <c r="BH133"/>
  <c r="BF133"/>
  <c r="BE133"/>
  <c r="T133"/>
  <c r="R133"/>
  <c r="P133"/>
  <c r="BI128"/>
  <c r="BH128"/>
  <c r="BF128"/>
  <c r="BE128"/>
  <c r="T128"/>
  <c r="R128"/>
  <c r="P128"/>
  <c r="BI123"/>
  <c r="BH123"/>
  <c r="BF123"/>
  <c r="BE123"/>
  <c r="T123"/>
  <c r="R123"/>
  <c r="P123"/>
  <c r="BI118"/>
  <c r="BH118"/>
  <c r="BF118"/>
  <c r="BE118"/>
  <c r="T118"/>
  <c r="R118"/>
  <c r="P118"/>
  <c r="BI113"/>
  <c r="BH113"/>
  <c r="BF113"/>
  <c r="BE113"/>
  <c r="T113"/>
  <c r="R113"/>
  <c r="P113"/>
  <c r="BI107"/>
  <c r="BH107"/>
  <c r="BF107"/>
  <c r="BE107"/>
  <c r="T107"/>
  <c r="R107"/>
  <c r="P107"/>
  <c r="BI102"/>
  <c r="BH102"/>
  <c r="BF102"/>
  <c r="BE102"/>
  <c r="T102"/>
  <c r="R102"/>
  <c r="P102"/>
  <c r="BI96"/>
  <c r="BH96"/>
  <c r="BF96"/>
  <c r="BE96"/>
  <c r="T96"/>
  <c r="R96"/>
  <c r="P96"/>
  <c r="BI91"/>
  <c r="BH91"/>
  <c r="BF91"/>
  <c r="BE91"/>
  <c r="T91"/>
  <c r="R91"/>
  <c r="P91"/>
  <c r="J85"/>
  <c r="F84"/>
  <c r="F82"/>
  <c r="E80"/>
  <c r="J59"/>
  <c r="F58"/>
  <c r="F56"/>
  <c r="E54"/>
  <c r="J23"/>
  <c r="E23"/>
  <c r="J84"/>
  <c r="J22"/>
  <c r="J20"/>
  <c r="E20"/>
  <c r="F85"/>
  <c r="J19"/>
  <c r="J14"/>
  <c r="J56"/>
  <c r="E7"/>
  <c r="E76"/>
  <c i="1" r="L50"/>
  <c r="AM50"/>
  <c r="AM49"/>
  <c r="L49"/>
  <c r="AM47"/>
  <c r="L47"/>
  <c r="L45"/>
  <c r="L44"/>
  <c i="2" r="BK159"/>
  <c r="J224"/>
  <c r="BK143"/>
  <c r="BK285"/>
  <c r="BK149"/>
  <c r="BK172"/>
  <c r="BK248"/>
  <c r="BK276"/>
  <c i="1" r="AS55"/>
  <c i="3" r="BK90"/>
  <c r="BK94"/>
  <c r="J96"/>
  <c i="4" r="BK86"/>
  <c r="F38"/>
  <c i="1" r="BC60"/>
  <c r="BC59"/>
  <c i="2" r="BK133"/>
  <c r="BK102"/>
  <c r="BK138"/>
  <c r="J194"/>
  <c i="4" r="J36"/>
  <c i="1" r="AW60"/>
  <c i="2" r="BK238"/>
  <c r="BK252"/>
  <c r="J107"/>
  <c r="J238"/>
  <c r="J280"/>
  <c r="BK199"/>
  <c r="BK257"/>
  <c r="BK91"/>
  <c r="BK118"/>
  <c r="BK164"/>
  <c r="BK300"/>
  <c r="BK224"/>
  <c r="BK316"/>
  <c r="BK204"/>
  <c r="BK263"/>
  <c r="J257"/>
  <c r="J199"/>
  <c i="3" r="J122"/>
  <c r="BK122"/>
  <c r="BK88"/>
  <c r="J94"/>
  <c i="4" r="F35"/>
  <c i="2" r="J260"/>
  <c r="BK107"/>
  <c r="J91"/>
  <c r="J149"/>
  <c r="J305"/>
  <c r="BK178"/>
  <c r="BK210"/>
  <c r="J276"/>
  <c r="J229"/>
  <c r="J271"/>
  <c r="J113"/>
  <c i="3" r="J112"/>
  <c r="BK98"/>
  <c i="4" r="J35"/>
  <c i="2" r="BK267"/>
  <c r="BK188"/>
  <c r="J204"/>
  <c r="J311"/>
  <c r="J210"/>
  <c r="BK229"/>
  <c r="J285"/>
  <c i="1" r="AS59"/>
  <c i="2" r="BK243"/>
  <c r="J118"/>
  <c i="3" r="BK116"/>
  <c r="BK92"/>
  <c r="J90"/>
  <c i="4" r="J86"/>
  <c i="1" r="AS57"/>
  <c i="2" r="BK169"/>
  <c r="BK260"/>
  <c r="J154"/>
  <c r="J243"/>
  <c r="J178"/>
  <c r="J316"/>
  <c r="J164"/>
  <c r="J188"/>
  <c r="BK194"/>
  <c r="J300"/>
  <c r="BK128"/>
  <c r="J263"/>
  <c r="J172"/>
  <c r="BK233"/>
  <c r="J252"/>
  <c i="3" r="J98"/>
  <c r="BK96"/>
  <c r="BK104"/>
  <c i="4" r="F39"/>
  <c i="1" r="BD60"/>
  <c r="BD59"/>
  <c i="2" r="BK294"/>
  <c r="J123"/>
  <c r="J183"/>
  <c r="J96"/>
  <c r="J169"/>
  <c r="BK305"/>
  <c r="J233"/>
  <c r="J267"/>
  <c r="J294"/>
  <c r="J143"/>
  <c r="J138"/>
  <c i="3" r="BK120"/>
  <c r="J116"/>
  <c r="BK112"/>
  <c r="J106"/>
  <c r="F35"/>
  <c i="2" r="BK271"/>
  <c r="BK183"/>
  <c r="BK154"/>
  <c r="BK280"/>
  <c r="BK96"/>
  <c r="BK311"/>
  <c r="BK113"/>
  <c r="J159"/>
  <c r="J248"/>
  <c r="J102"/>
  <c r="J133"/>
  <c i="3" r="BK118"/>
  <c r="BK106"/>
  <c r="J104"/>
  <c i="2" r="J128"/>
  <c r="BK123"/>
  <c i="3" r="J118"/>
  <c r="J120"/>
  <c r="J92"/>
  <c r="J88"/>
  <c i="4" r="F36"/>
  <c i="1" r="AU59"/>
  <c i="2" l="1" r="R270"/>
  <c r="P90"/>
  <c r="P89"/>
  <c r="BK270"/>
  <c r="J270"/>
  <c r="J66"/>
  <c i="3" r="R87"/>
  <c r="R86"/>
  <c i="2" r="P270"/>
  <c i="3" r="P87"/>
  <c r="P86"/>
  <c i="1" r="AU58"/>
  <c i="2" r="R90"/>
  <c r="R89"/>
  <c r="R88"/>
  <c i="3" r="T87"/>
  <c r="T86"/>
  <c i="2" r="T270"/>
  <c r="T90"/>
  <c r="T89"/>
  <c r="T88"/>
  <c i="3" r="BK87"/>
  <c r="J87"/>
  <c r="J64"/>
  <c i="2" r="BK90"/>
  <c r="J90"/>
  <c r="J65"/>
  <c i="4" r="BK85"/>
  <c r="J85"/>
  <c r="J63"/>
  <c r="E50"/>
  <c r="J81"/>
  <c r="J79"/>
  <c r="F82"/>
  <c r="BG86"/>
  <c i="1" r="AV60"/>
  <c r="AZ60"/>
  <c r="BA60"/>
  <c i="3" r="F83"/>
  <c r="E50"/>
  <c r="J82"/>
  <c r="BG98"/>
  <c r="BG88"/>
  <c r="BG106"/>
  <c r="BG120"/>
  <c r="BG122"/>
  <c r="J56"/>
  <c r="BG90"/>
  <c r="BG92"/>
  <c r="BG94"/>
  <c r="BG112"/>
  <c r="BG104"/>
  <c r="BG116"/>
  <c r="BG96"/>
  <c r="BG118"/>
  <c i="1" r="AZ58"/>
  <c i="2" r="J58"/>
  <c r="BG91"/>
  <c r="BG149"/>
  <c r="BG169"/>
  <c r="BG210"/>
  <c r="BG238"/>
  <c r="BG243"/>
  <c r="BG248"/>
  <c r="BG263"/>
  <c r="BG118"/>
  <c r="BG194"/>
  <c r="BG204"/>
  <c r="BG311"/>
  <c r="BG316"/>
  <c r="J82"/>
  <c r="BG96"/>
  <c r="BG113"/>
  <c r="BG164"/>
  <c r="BG178"/>
  <c r="BG224"/>
  <c r="BG257"/>
  <c r="BG271"/>
  <c r="BG260"/>
  <c r="BG128"/>
  <c r="BG154"/>
  <c r="BG172"/>
  <c r="F59"/>
  <c r="BG159"/>
  <c r="BG233"/>
  <c r="BG285"/>
  <c r="BG294"/>
  <c r="BG188"/>
  <c r="BG229"/>
  <c r="BG102"/>
  <c r="BG123"/>
  <c r="BG133"/>
  <c r="BG183"/>
  <c r="BG305"/>
  <c r="E50"/>
  <c r="BG267"/>
  <c r="BG276"/>
  <c r="BG138"/>
  <c r="BG143"/>
  <c r="BG199"/>
  <c r="BG252"/>
  <c r="BG107"/>
  <c r="BG280"/>
  <c r="BG300"/>
  <c r="F38"/>
  <c i="1" r="BC56"/>
  <c r="BC55"/>
  <c r="AY55"/>
  <c r="AS54"/>
  <c i="3" r="F39"/>
  <c i="1" r="BD58"/>
  <c r="BD57"/>
  <c r="AZ59"/>
  <c i="2" r="J35"/>
  <c i="1" r="AV56"/>
  <c r="AU57"/>
  <c i="3" r="J36"/>
  <c i="1" r="AW58"/>
  <c i="4" r="F37"/>
  <c i="1" r="BB60"/>
  <c r="BB59"/>
  <c r="AX59"/>
  <c r="AT60"/>
  <c r="AZ57"/>
  <c i="3" r="F36"/>
  <c i="1" r="BA58"/>
  <c r="BA57"/>
  <c r="AW57"/>
  <c r="BA59"/>
  <c i="2" r="F36"/>
  <c i="1" r="BA56"/>
  <c r="BA55"/>
  <c r="AW55"/>
  <c i="3" r="J35"/>
  <c i="1" r="AV58"/>
  <c i="3" r="F38"/>
  <c i="1" r="BC58"/>
  <c r="BC57"/>
  <c r="AY57"/>
  <c r="AY59"/>
  <c i="2" r="F35"/>
  <c i="1" r="AZ56"/>
  <c r="AZ55"/>
  <c r="AV55"/>
  <c i="2" r="J36"/>
  <c i="1" r="AW56"/>
  <c i="2" r="F39"/>
  <c i="1" r="BD56"/>
  <c r="BD55"/>
  <c i="2" l="1" r="P88"/>
  <c i="1" r="AU56"/>
  <c i="2" r="BK89"/>
  <c r="J89"/>
  <c r="J64"/>
  <c i="3" r="BK86"/>
  <c r="J86"/>
  <c r="J63"/>
  <c i="2" r="BK88"/>
  <c r="J88"/>
  <c i="1" r="AU55"/>
  <c r="AU54"/>
  <c i="3" r="J32"/>
  <c i="4" r="J32"/>
  <c i="1" r="AG60"/>
  <c r="AG59"/>
  <c r="AV57"/>
  <c i="2" r="J32"/>
  <c i="1" r="AG56"/>
  <c r="AG55"/>
  <c i="3" r="F37"/>
  <c i="1" r="BB58"/>
  <c r="BB57"/>
  <c r="AX57"/>
  <c r="AT55"/>
  <c r="AW59"/>
  <c r="BA54"/>
  <c r="AW54"/>
  <c r="AK30"/>
  <c i="2" r="F37"/>
  <c i="1" r="BB56"/>
  <c r="BB55"/>
  <c r="AT56"/>
  <c r="AZ54"/>
  <c r="AV54"/>
  <c r="AK29"/>
  <c r="BC54"/>
  <c r="W32"/>
  <c r="AT58"/>
  <c r="BD54"/>
  <c r="W33"/>
  <c r="AV59"/>
  <c l="1" r="AG58"/>
  <c i="3" r="J41"/>
  <c i="1" r="AN60"/>
  <c i="4" r="J41"/>
  <c i="2" r="J41"/>
  <c r="J63"/>
  <c i="1" r="AN56"/>
  <c r="AN55"/>
  <c r="AN58"/>
  <c r="AG57"/>
  <c r="AX55"/>
  <c r="AT57"/>
  <c r="AN57"/>
  <c r="BB54"/>
  <c r="W31"/>
  <c r="AT54"/>
  <c r="W29"/>
  <c r="AY54"/>
  <c r="AT59"/>
  <c r="AN59"/>
  <c r="W30"/>
  <c l="1" r="AG54"/>
  <c r="AK26"/>
  <c r="AK35"/>
  <c r="AX54"/>
  <c l="1" r="AN54"/>
</calcChain>
</file>

<file path=xl/sharedStrings.xml><?xml version="1.0" encoding="utf-8"?>
<sst xmlns="http://schemas.openxmlformats.org/spreadsheetml/2006/main">
  <si>
    <t>Export Komplet</t>
  </si>
  <si>
    <t>VZ</t>
  </si>
  <si>
    <t>2.0</t>
  </si>
  <si>
    <t>ZAMOK</t>
  </si>
  <si>
    <t>False</t>
  </si>
  <si>
    <t>{c6af13f3-483a-4e7a-b02e-313825a8bea0}</t>
  </si>
  <si>
    <t>0,01</t>
  </si>
  <si>
    <t>21</t>
  </si>
  <si>
    <t>15</t>
  </si>
  <si>
    <t>REKAPITULACE ZAKÁZKY</t>
  </si>
  <si>
    <t xml:space="preserve">v ---  níže se nacházejí doplnkové a pomocné údaje k sestavám  --- v</t>
  </si>
  <si>
    <t>Návod na vyplnění</t>
  </si>
  <si>
    <t>0,001</t>
  </si>
  <si>
    <t>Kód:</t>
  </si>
  <si>
    <t>650190122-zm1</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</si>
  <si>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</si>
  <si>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</si>
  <si>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trati v úseku Most - České Zlatníky - změna č.1 po prohlídce staveniště</t>
  </si>
  <si>
    <t>KSO:</t>
  </si>
  <si>
    <t>824 33 3</t>
  </si>
  <si>
    <t>CC-CZ:</t>
  </si>
  <si>
    <t>21212</t>
  </si>
  <si>
    <t>Místo:</t>
  </si>
  <si>
    <t>Most - České Zlatníky</t>
  </si>
  <si>
    <t>Datum:</t>
  </si>
  <si>
    <t>13. 1. 2023</t>
  </si>
  <si>
    <t>CZ-CPV:</t>
  </si>
  <si>
    <t>50760000-0</t>
  </si>
  <si>
    <t>CZ-CPA:</t>
  </si>
  <si>
    <t>42.12.20</t>
  </si>
  <si>
    <t>Zadavatel:</t>
  </si>
  <si>
    <t>IČ:</t>
  </si>
  <si>
    <t>70994234</t>
  </si>
  <si>
    <t>SŽ s.o., OŘ UNL, ST Most</t>
  </si>
  <si>
    <t>DIČ:</t>
  </si>
  <si>
    <t>CZ70994234</t>
  </si>
  <si>
    <t>Uchazeč:</t>
  </si>
  <si>
    <t>Vyplň údaj</t>
  </si>
  <si>
    <t>Projektant:</t>
  </si>
  <si>
    <t/>
  </si>
  <si>
    <t xml:space="preserve"> </t>
  </si>
  <si>
    <t>True</t>
  </si>
  <si>
    <t>Zpracovatel:</t>
  </si>
  <si>
    <t>Ing.Horák Jiří, 602155923, horak@spravazeleznic.cz</t>
  </si>
  <si>
    <t>Poznámka:</t>
  </si>
  <si>
    <t>Změna č.1 po prohlídce staveniště_x000d_
- upraven rozpočet pro železniční svršek a spodek_x000d_
1) Sníženo množství odpadu po čištění_x000d_
2) Navýšeno množství doplňovaného štěrku_x000d_
3) Doplněny pražcové kotvy a pružné svěrky u přechodu R65/S49 km 0,453_x000d_
4) Opravena chyba výměry pro umožnění volné dilatace kolejnic_x000d_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</si>
  <si>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</si>
  <si>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</si>
  <si>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</si>
  <si>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</si>
  <si>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</si>
  <si>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</si>
  <si>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</si>
  <si>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</si>
  <si>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</si>
  <si>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</si>
  <si>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</si>
  <si>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</si>
  <si>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</si>
  <si>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</si>
  <si>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</si>
  <si>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</si>
  <si>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</si>
  <si>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</si>
  <si>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</si>
  <si>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</si>
  <si>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</si>
  <si>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</si>
  <si>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</si>
  <si>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</si>
  <si>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</si>
  <si>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</si>
  <si>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</si>
  <si>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</si>
  <si>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</si>
  <si>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</si>
  <si>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</si>
  <si>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</si>
  <si>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</si>
  <si>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</si>
  <si>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</si>
  <si>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</si>
  <si>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</si>
  <si>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</si>
  <si>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O1</t>
  </si>
  <si>
    <t xml:space="preserve">Oprava  Most - České Zlatníky, 1.TK</t>
  </si>
  <si>
    <t>STA</t>
  </si>
  <si>
    <t>1</t>
  </si>
  <si>
    <t>{b53f493f-3cb9-4a07-8509-5f175f24ac23}</t>
  </si>
  <si>
    <t>2</t>
  </si>
  <si>
    <t>/</t>
  </si>
  <si>
    <t>Č11_zm1</t>
  </si>
  <si>
    <t>Železniční svršek a spodek_změna č.1 po prohlídce staveniště</t>
  </si>
  <si>
    <t>Soupis</t>
  </si>
  <si>
    <t>{c4e76628-4cfa-45e1-91e4-a624d1b39164}</t>
  </si>
  <si>
    <t>O2</t>
  </si>
  <si>
    <t>Vedlejší rozpočtové náklady</t>
  </si>
  <si>
    <t>{33171281-a5d5-4d1a-870d-99d53f1564e7}</t>
  </si>
  <si>
    <t>Č21</t>
  </si>
  <si>
    <t>VRN</t>
  </si>
  <si>
    <t>{fd958c94-ff61-483c-b78f-ab3679815deb}</t>
  </si>
  <si>
    <t>O9</t>
  </si>
  <si>
    <t xml:space="preserve"> NEOCEŇOVAT! Rekapitulace materiálu dodávaného zadavatelem</t>
  </si>
  <si>
    <t>{9164da62-9f05-4e79-8bcc-a54e5b85347b}</t>
  </si>
  <si>
    <t>Č91</t>
  </si>
  <si>
    <t>{cc7ba3fe-a157-4941-8867-311c08daafc6}</t>
  </si>
  <si>
    <t>Doplnění_KL_11</t>
  </si>
  <si>
    <t>Doplnění KL kamenivem souvisle strojně v koleji</t>
  </si>
  <si>
    <t>m3</t>
  </si>
  <si>
    <t>1095,25</t>
  </si>
  <si>
    <t>Demontáž_Kotvy_11</t>
  </si>
  <si>
    <t>Pražcové kotvy v koleji</t>
  </si>
  <si>
    <t>kus</t>
  </si>
  <si>
    <t>27</t>
  </si>
  <si>
    <t>KRYCÍ LIST SOUPISU PRACÍ</t>
  </si>
  <si>
    <t>LIS_S49_46_11</t>
  </si>
  <si>
    <t>Lepený izolovaný styk tv. S49 s tepelně zpracovanou hlavou délky 4,60 m</t>
  </si>
  <si>
    <t>LIS_S49_60_11</t>
  </si>
  <si>
    <t>Lepený izolovaný styk tv. S49 s tepelně zpracovanou hlavou délky 6,00 m</t>
  </si>
  <si>
    <t>Odpad_beton_11</t>
  </si>
  <si>
    <t>Odpadní betonové pražce PB3</t>
  </si>
  <si>
    <t>t</t>
  </si>
  <si>
    <t>15,964</t>
  </si>
  <si>
    <t>Odpad_KL_11</t>
  </si>
  <si>
    <t>Odpad z čištění kolejového lože</t>
  </si>
  <si>
    <t>4364,55</t>
  </si>
  <si>
    <t>Objekt:</t>
  </si>
  <si>
    <t>SB6_za_bet_11</t>
  </si>
  <si>
    <t>Výměna pražce malou těžící mechanizací v KL otevřeném i zapuštěném pražec betonový příčný vystrojený</t>
  </si>
  <si>
    <t>50</t>
  </si>
  <si>
    <t xml:space="preserve">O1 - Oprava  Most - České Zlatníky, 1.TK</t>
  </si>
  <si>
    <t>SB6_za_dř_11</t>
  </si>
  <si>
    <t>Výměna pražce malou těžící mechanizací v KL otevřeném i zapuštěném pražec dřevěný příčný vystrojený</t>
  </si>
  <si>
    <t>Soupis:</t>
  </si>
  <si>
    <t>SČ_11</t>
  </si>
  <si>
    <t>Souvislé čištění KL strojně koleje pražce betonové</t>
  </si>
  <si>
    <t>km</t>
  </si>
  <si>
    <t>3,233</t>
  </si>
  <si>
    <t>Č11_zm1 - Železniční svršek a spodek_změna č.1 po prohlídce staveniště</t>
  </si>
  <si>
    <t>Ukolejnění_11</t>
  </si>
  <si>
    <t>Montáž přímého ukolejnění na elektrizovaných tratích nebo v kolejových obvodech</t>
  </si>
  <si>
    <t>94</t>
  </si>
  <si>
    <t>Odpad_stezky_11</t>
  </si>
  <si>
    <t>Odpad z čištění stezek</t>
  </si>
  <si>
    <t>344,7</t>
  </si>
  <si>
    <t>Nové_kotvy_11</t>
  </si>
  <si>
    <t>Nové kotvy do km 0,453-0,503</t>
  </si>
  <si>
    <t>Změna č.1 po prohlídce staveniště - upraven rozpočet pro železniční svršek a spodek 1) Sníženo množství odpadu po čištění 2) Navýšeno množství doplňovaného štěrku 3) Doplněny pražcové kotvy a pružné svěrky u přechodu R65/S49 km 0,453 4) Opravena chyba výměry pro umožnění volné dilatace kolejnic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</si>
  <si>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</si>
  <si>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</si>
  <si>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</si>
  <si>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</si>
  <si>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</si>
  <si>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</si>
  <si>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</si>
  <si>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</si>
  <si>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</si>
  <si>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</si>
  <si>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</si>
  <si>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</si>
  <si>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</si>
  <si>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</si>
  <si>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</si>
  <si>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</si>
  <si>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</si>
  <si>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</si>
  <si>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</si>
  <si>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</si>
  <si>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</si>
  <si>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</si>
  <si>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</si>
  <si>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</si>
  <si>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</si>
  <si>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</si>
  <si>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5905020010</t>
  </si>
  <si>
    <t>Oprava stezky strojně s odstraněním drnu a nánosu do 10 cm</t>
  </si>
  <si>
    <t>m2</t>
  </si>
  <si>
    <t>Sborník UOŽI 01 2022</t>
  </si>
  <si>
    <t>4</t>
  </si>
  <si>
    <t>166493539</t>
  </si>
  <si>
    <t>PP</t>
  </si>
  <si>
    <t>Oprava stezky strojně s odstraněním drnu a nánosu do 10 cm. Poznámka: 1. V cenách jsou započteny náklady na odtěžení nánosu stezky a rozprostření výzisku na terén nebo naložení na dopravní prostředek a úprava povrchu stezky.</t>
  </si>
  <si>
    <t>PSC</t>
  </si>
  <si>
    <t>Poznámka k souboru cen:_x000d_
1. V cenách jsou započteny náklady na odtěžení nánosu stezky a rozprostření výzisku na terén nebo naložení na dopravní prostředek a úprava povrchu stezky.</t>
  </si>
  <si>
    <t>VV</t>
  </si>
  <si>
    <t xml:space="preserve">" oprava stezky v šíři svahové lžíce bagru v místě průjezdu SČP            "3830</t>
  </si>
  <si>
    <t>Stezky_11</t>
  </si>
  <si>
    <t>Součet</t>
  </si>
  <si>
    <t>5905085045</t>
  </si>
  <si>
    <t>1094287243</t>
  </si>
  <si>
    <t>Souvislé čištění KL strojně koleje pražce betonové.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</si>
  <si>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Poznámka k souboru cen:_x000d_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pražců._x000d_
2. V cenách nejsou obsaženy náklady na snížení KL pod patou kolejnice, následnou úpravu směrového a výškového uspořádání dodávku a doplnění kameniva.</t>
  </si>
  <si>
    <t xml:space="preserve">"km  0,426 (námezník výh.10 České Zlatníky)  - 1,573=43,499        " 1,573-0,426</t>
  </si>
  <si>
    <t xml:space="preserve">"km 1,573=43,499 - 45,585 ( návěstidlo Se3 Most )                          "45,585-43,499</t>
  </si>
  <si>
    <t>3</t>
  </si>
  <si>
    <t>5905100010</t>
  </si>
  <si>
    <t>Úprava kolejového lože souvisle strojně v koleji lože otevřené</t>
  </si>
  <si>
    <t>-1591510919</t>
  </si>
  <si>
    <t>Úprava kolejového lože souvisle strojně v koleji lože otevřené. Poznámka: 1. V cenách jsou započteny náklady na úpravu KL koleje a výhybek kontinuálně strojně pluhem, u výhybek ruční dokončení úpravy. 2. V cenách nejsou obsaženy náklady na doplnění a dodávku kameniva.</t>
  </si>
  <si>
    <t>Poznámka k souboru cen:_x000d_
1. V cenách jsou započteny náklady na úpravu KL koleje a výhybek kontinuálně strojně pluhem, u výhybek ruční dokončení úpravy._x000d_
2. V cenách nejsou obsaženy náklady na doplnění a dodávku kameniva.</t>
  </si>
  <si>
    <t xml:space="preserve">" přihrnutí přebytečného ŠL za hlavami pražců do koleje před SČ   "2,659</t>
  </si>
  <si>
    <t>Přihrnutí_KL_11</t>
  </si>
  <si>
    <t>5905105030</t>
  </si>
  <si>
    <t>-41938354</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</si>
  <si>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</si>
  <si>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nakladačem._x000d_
2. V cenách nejsou obsaženy náklady na dodávku kameniva.</t>
  </si>
  <si>
    <t xml:space="preserve">" doplnění KL  32/63, včetně propracování       "Odpad_KL_11/1,8</t>
  </si>
  <si>
    <t xml:space="preserve">" odpočet za přihrnutý štěrk  z okrajů  KL         "Přihrnutí_KL_11*1000*-0,5</t>
  </si>
  <si>
    <t>5905110010</t>
  </si>
  <si>
    <t>Snížení KL pod patou kolejnice v koleji</t>
  </si>
  <si>
    <t>732859211</t>
  </si>
  <si>
    <t>Snížení KL pod patou kolejnice v koleji. Poznámka: 1. V cenách jsou započteny náklady na snížení KL pod patou kolejnice ručně vidlemi. 2. V cenách nejsou obsaženy náklady na doplnění a dodávku kameniva.</t>
  </si>
  <si>
    <t>Poznámka k souboru cen:_x000d_
1. V cenách jsou započteny náklady na snížení KL pod patou kolejnice ručně vidlemi._x000d_
2. V cenách nejsou obsaženy náklady na doplnění a dodávku kameniva.</t>
  </si>
  <si>
    <t xml:space="preserve">"po propracování   "SČ_11</t>
  </si>
  <si>
    <t>6</t>
  </si>
  <si>
    <t>5905115010</t>
  </si>
  <si>
    <t>Příplatek za úpravu nadvýšení KL v oblouku o malém poloměru</t>
  </si>
  <si>
    <t>m</t>
  </si>
  <si>
    <t>-1437609959</t>
  </si>
  <si>
    <t>Příplatek za úpravu nadvýšení KL v oblouku o malém poloměru. Poznámka: 1. V cenách jsou započteny náklady na úpravu nadvýšení KL ručně. 2. V cenách nejsou obsaženy náklady na doplnění a zřízení nadvýšení z vozů a na dodávku kameniva.</t>
  </si>
  <si>
    <t>Poznámka k souboru cen:_x000d_
1. V cenách jsou započteny náklady na úpravu nadvýšení KL ručně._x000d_
2. V cenách nejsou obsaženy náklady na doplnění a zřízení nadvýšení z vozů a na dodávku kameniva.</t>
  </si>
  <si>
    <t>"oblouky o malých poloměrech km "(0,833-0,904 + 1,200-1,473 + 43,725-44,030 + 44,330-44,435 + 44,840-44,930+ 45,535-45,611)*-1000</t>
  </si>
  <si>
    <t>7</t>
  </si>
  <si>
    <t>5906015020</t>
  </si>
  <si>
    <t>-737668654</t>
  </si>
  <si>
    <t>Výměna pražce malou těžící mechanizací v KL otevřeném i zapuštěném pražec dřevěný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</si>
  <si>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Poznámka k souboru cen:_x000d_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vrtule._x000d_
2. V cenách nejsou obsaženy náklady na dodávku materiálu, dopravu výzisku na skládku a skládkovné.</t>
  </si>
  <si>
    <t xml:space="preserve">"km 43,700 a 43,725   1*tuplák + 1*příčný - vložit 2*SB6   "2</t>
  </si>
  <si>
    <t>8</t>
  </si>
  <si>
    <t>5906015120</t>
  </si>
  <si>
    <t>-564569446</t>
  </si>
  <si>
    <t>Výměna pražce malou těžící mechanizací v KL otevřeném i zapuštěném pražec betonový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</si>
  <si>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 xml:space="preserve">"ojedinělá výměna betonových pražců             "50</t>
  </si>
  <si>
    <t>9</t>
  </si>
  <si>
    <t>5906105010</t>
  </si>
  <si>
    <t>Demontáž pražce dřevěný</t>
  </si>
  <si>
    <t>169654616</t>
  </si>
  <si>
    <t>Demontáž pražce dřevěný. Poznámka: 1. V cenách jsou započteny náklady na manipulaci, demontáž, odstrojení do součástí a uložení pražců.</t>
  </si>
  <si>
    <t>Poznámka k souboru cen:_x000d_
1. V cenách jsou započteny náklady na manipulaci, demontáž, odstrojení do součástí a uložení pražců.</t>
  </si>
  <si>
    <t>10</t>
  </si>
  <si>
    <t>5906105020</t>
  </si>
  <si>
    <t>Demontáž pražce betonový</t>
  </si>
  <si>
    <t>1550137372</t>
  </si>
  <si>
    <t>Demontáž pražce betonový. Poznámka: 1. V cenách jsou započteny náklady na manipulaci, demontáž, odstrojení do součástí a uložení pražců.</t>
  </si>
  <si>
    <t>11</t>
  </si>
  <si>
    <t>5907010035</t>
  </si>
  <si>
    <t>Výměna LISŮ tvar S49, T, 49E1</t>
  </si>
  <si>
    <t>2110498973</t>
  </si>
  <si>
    <t>Výměna LISŮ tvar S49, T, 49E1.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</si>
  <si>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LISU, montáž upevňovadel, případnou úpravu dilatačních spár, zřízení nebo demontáž prozatímních styků a ošetření součástí mazivem._x000d_
2. V cenách nejsou započteny náklady na dělení kolejnic, zřízení svaru, demontáž nebo montáž styků.</t>
  </si>
  <si>
    <t>LIS_S49_46_11*4,6</t>
  </si>
  <si>
    <t>LIS_S49_60_11*6</t>
  </si>
  <si>
    <t>12</t>
  </si>
  <si>
    <t>5907050120</t>
  </si>
  <si>
    <t>Dělení kolejnic kyslíkem soustavy S49 nebo T</t>
  </si>
  <si>
    <t>-52155571</t>
  </si>
  <si>
    <t>Dělení kolejnic kyslíkem soustavy S49 nebo T. Poznámka: 1. V cenách jsou započteny náklady na manipulaci, podložení, označení a provedení řezu kolejnice.</t>
  </si>
  <si>
    <t>Poznámka k souboru cen:_x000d_
1. V cenách jsou započteny náklady na manipulaci, podložení, označení a provedení řezu kolejnice.</t>
  </si>
  <si>
    <t xml:space="preserve">"rozřezání kol.pasů pro možnost úprav UT    "48</t>
  </si>
  <si>
    <t>13</t>
  </si>
  <si>
    <t>5909030020</t>
  </si>
  <si>
    <t>Následná úprava GPK koleje směrové a výškové uspořádání pražce betonové</t>
  </si>
  <si>
    <t>1589250858</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</si>
  <si>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</si>
  <si>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</si>
  <si>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14</t>
  </si>
  <si>
    <t>5909050010</t>
  </si>
  <si>
    <t>Stabilizace kolejového lože koleje nově zřízeného nebo čistého</t>
  </si>
  <si>
    <t>-1926984821</t>
  </si>
  <si>
    <t>Stabilizace kolejového lože koleje nově zřízeného nebo čistého. Poznámka: 1. V cenách jsou započteny náklady na stabilizaci v režimu s řízeným (konstantním) poklesem včetně měření a předání tištěných výstupů.</t>
  </si>
  <si>
    <t>Poznámka k souboru cen:_x000d_
1. V cenách jsou započteny náklady na stabilizaci v režimu s řízeným (konstantním) poklesem včetně měření a předání tištěných výstupů.</t>
  </si>
  <si>
    <t>5909050020</t>
  </si>
  <si>
    <t>Stabilizace kolejového lože koleje stávajícího</t>
  </si>
  <si>
    <t>275628627</t>
  </si>
  <si>
    <t>Stabilizace kolejového lože koleje stávajícího. Poznámka: 1. V cenách jsou započteny náklady na stabilizaci v režimu s řízeným (konstantním) poklesem včetně měření a předání tištěných výstupů.</t>
  </si>
  <si>
    <t>16</t>
  </si>
  <si>
    <t>5910020030</t>
  </si>
  <si>
    <t>Svařování kolejnic termitem plný předehřev standardní spára svar sériový tv. S49</t>
  </si>
  <si>
    <t>svar</t>
  </si>
  <si>
    <t>2130543198</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</si>
  <si>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</si>
  <si>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</si>
  <si>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17</t>
  </si>
  <si>
    <t>5910035030</t>
  </si>
  <si>
    <t>Dosažení dovolené upínací teploty v BK prodloužením kolejnicového pásu v koleji tv. S49</t>
  </si>
  <si>
    <t>2057170130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</si>
  <si>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</si>
  <si>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</si>
  <si>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 xml:space="preserve">"km 0,426 - 1,573 á 300 m    "8</t>
  </si>
  <si>
    <t xml:space="preserve">"km 43,499 - 45,611 á 250 m   "16</t>
  </si>
  <si>
    <t>18</t>
  </si>
  <si>
    <t>5910040220</t>
  </si>
  <si>
    <t>Umožnění volné dilatace kolejnice bez demontáže nebo montáže upevňovadel s osazením a odstraněním kluzných podložek rozdělení pražců "d"</t>
  </si>
  <si>
    <t>-313503291</t>
  </si>
  <si>
    <t>Umožnění volné dilatace kolejnice bez demontáže nebo montáže upevňovadel s osazením a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</si>
  <si>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</si>
  <si>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SČ_11*2000</t>
  </si>
  <si>
    <t>19</t>
  </si>
  <si>
    <t>5910135010</t>
  </si>
  <si>
    <t>Demontáž pražcové kotvy v koleji</t>
  </si>
  <si>
    <t>-145020780</t>
  </si>
  <si>
    <t>Demontáž pražcové kotvy v koleji. Poznámka: 1. V cenách jsou započteny náklady na odstranění kameniva, demontáž, dohození a úpravu kameniva a naložení výzisku na dopravní prostředek.</t>
  </si>
  <si>
    <t>Poznámka k souboru cen:_x000d_
1. V cenách jsou započteny náklady na odstranění kameniva, demontáž, dohození a úpravu kameniva a naložení výzisku na dopravní prostředek.</t>
  </si>
  <si>
    <t xml:space="preserve">"  km 45,330 - 45,380 R65/S49              "27</t>
  </si>
  <si>
    <t>20</t>
  </si>
  <si>
    <t>5910136010</t>
  </si>
  <si>
    <t>Montáž pražcové kotvy v koleji</t>
  </si>
  <si>
    <t>-583702450</t>
  </si>
  <si>
    <t>Montáž pražcové kotvy v koleji. Poznámka: 1. V cenách jsou započteny náklady na odstranění kameniva, montáž, ošetření součásti mazivem a úpravu kameniva. 2. V cenách nejsou obsaženy náklady na dodávku materiálu.</t>
  </si>
  <si>
    <t>Poznámka k souboru cen:_x000d_
1. V cenách jsou započteny náklady na odstranění kameniva, montáž, ošetření součásti mazivem a úpravu kameniva._x000d_
2. V cenách nejsou obsaženy náklady na dodávku materiálu.</t>
  </si>
  <si>
    <t xml:space="preserve">" včetně výměny šroubů a matic                    "Demontáž_Kotvy_11</t>
  </si>
  <si>
    <t xml:space="preserve">"  km 0,453 - 0,503 R65/S49              "27</t>
  </si>
  <si>
    <t>5917040030</t>
  </si>
  <si>
    <t>Kolejnicový mazník mechanický montáž</t>
  </si>
  <si>
    <t>-293564920</t>
  </si>
  <si>
    <t>Kolejnicový mazník mechanický montáž. Poznámka: 1. V cenách jsou započteny náklady na demontáž, nebo montáž včetně doplnění mazníku mazivem, natlakování, seřízení a kontrolu funkčnosti.a zajištění funkčnosti. 2. V cenách nejsou obsaženy náklady na dodávku materiálu.</t>
  </si>
  <si>
    <t>Poznámka k souboru cen:_x000d_
1. V cenách jsou započteny náklady na demontáž, nebo montáž včetně doplnění mazníku mazivem, natlakování, seřízení a kontrolu funkčnosti.a zajištění funkčnosti._x000d_
2. V cenách nejsou obsaženy náklady na dodávku materiálu.</t>
  </si>
  <si>
    <t xml:space="preserve">" montáž mazníku - pouze lišty a přívodní hadice            "1</t>
  </si>
  <si>
    <t>22</t>
  </si>
  <si>
    <t>5917040040</t>
  </si>
  <si>
    <t>Kolejnicový mazník mechanický demontáž</t>
  </si>
  <si>
    <t>102726443</t>
  </si>
  <si>
    <t>Kolejnicový mazník mechanický demontáž. Poznámka: 1. V cenách jsou započteny náklady na demontáž, nebo montáž včetně doplnění mazníku mazivem, natlakování, seřízení a kontrolu funkčnosti.a zajištění funkčnosti. 2. V cenách nejsou obsaženy náklady na dodávku materiálu.</t>
  </si>
  <si>
    <t xml:space="preserve">"demontáž mazníku - pouze lišty a přívodní hadice            "1</t>
  </si>
  <si>
    <t>23</t>
  </si>
  <si>
    <t>5999005010</t>
  </si>
  <si>
    <t>Třídění spojovacích a upevňovacích součástí</t>
  </si>
  <si>
    <t>1523526371</t>
  </si>
  <si>
    <t>Třídění spojovacích a upevňovacích součástí. Poznámka: 1. V cenách jsou započteny náklady na manipulaci, vytřídění a uložení materiálu na úložiště nebo do skladu.</t>
  </si>
  <si>
    <t>Poznámka k souboru cen:_x000d_
1. V cenách jsou započteny náklady na manipulaci, vytřídění a uložení materiálu na úložiště nebo do skladu.</t>
  </si>
  <si>
    <t xml:space="preserve">třídění  kompletů ŽS4 pro výzisk zpět do stavby</t>
  </si>
  <si>
    <t>24</t>
  </si>
  <si>
    <t>5908050010</t>
  </si>
  <si>
    <t>Výměna upevnění podkladnicového komplety a pryžová podložka</t>
  </si>
  <si>
    <t>úl.pl.</t>
  </si>
  <si>
    <t>1941082506</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</si>
  <si>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</si>
  <si>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Poznámka k souboru cen:_x000d_
1. V cenách jsou započteny náklady na demontáž, výměnu a montáž, ošetření součástí mazivem a naložení výzisku na dopravní prostředek._x000d_
2. V cenách nejsou obsaženy náklady na vrtání pražce a dodávku materiálu.</t>
  </si>
  <si>
    <t xml:space="preserve">"km 1,490-1,573  Lp, Pp "296</t>
  </si>
  <si>
    <t>"km 43,499-43,600 Lp, Pp "340</t>
  </si>
  <si>
    <t xml:space="preserve">"km 43,499-44,160  Pp "1112</t>
  </si>
  <si>
    <t xml:space="preserve">"km 44,005-44,350  Lp "580</t>
  </si>
  <si>
    <t>"km 44,260-44,400 Pp "235</t>
  </si>
  <si>
    <t xml:space="preserve">"km 44,450-44,550  Pp "168</t>
  </si>
  <si>
    <t xml:space="preserve">"km 44,550-44,750  Lp " 336</t>
  </si>
  <si>
    <t xml:space="preserve">"km 44,570-44,630  Pp "101</t>
  </si>
  <si>
    <t xml:space="preserve">"km 45,080-45,150  Pp "118</t>
  </si>
  <si>
    <t xml:space="preserve">"km 45,235-45,315  Pp "134</t>
  </si>
  <si>
    <t>25</t>
  </si>
  <si>
    <t>5908052010</t>
  </si>
  <si>
    <t>Výměna podložky pryžové pod patu kolejnice</t>
  </si>
  <si>
    <t>-1342781659</t>
  </si>
  <si>
    <t>Výměna podložky pryžové pod patu kolejnice. Poznámka: 1. V cenách jsou započteny náklady na demontáž upevňovadel, výměnu součásti, montáž upevňovadel a ošetření součástí mazivem. 2. V cenách nejsou obsaženy náklady na dodávku materiálu.</t>
  </si>
  <si>
    <t>Poznámka k souboru cen:_x000d_
1. V cenách jsou započteny náklady na demontáž upevňovadel, výměnu součásti, montáž upevňovadel a ošetření součástí mazivem._x000d_
2. V cenách nejsou obsaženy náklady na dodávku materiálu.</t>
  </si>
  <si>
    <t xml:space="preserve">"v úsekách se stávajícími komplety ŽS4     "7530</t>
  </si>
  <si>
    <t>26</t>
  </si>
  <si>
    <t>M</t>
  </si>
  <si>
    <t>5955101005</t>
  </si>
  <si>
    <t>Kamenivo drcené štěrk frakce 31,5/63 třídy min. BII</t>
  </si>
  <si>
    <t>262144</t>
  </si>
  <si>
    <t>-605062734</t>
  </si>
  <si>
    <t>Doplnění_KL_11*1,7</t>
  </si>
  <si>
    <t>5957131060</t>
  </si>
  <si>
    <t>Lepený izolovaný styk tv. S49 délky 4,60 m</t>
  </si>
  <si>
    <t>-699494493</t>
  </si>
  <si>
    <t>P</t>
  </si>
  <si>
    <t>Poznámka k položce:_x000d_
Poznámka k položce: včetně dopravy</t>
  </si>
  <si>
    <t xml:space="preserve">"náv. 1S     "2</t>
  </si>
  <si>
    <t>28</t>
  </si>
  <si>
    <t>5957131084</t>
  </si>
  <si>
    <t>Lepený izolovaný styk tv. S49 délky 6,0 m</t>
  </si>
  <si>
    <t>1083697439</t>
  </si>
  <si>
    <t xml:space="preserve">" návěstidlo 1-448   "1</t>
  </si>
  <si>
    <t>29</t>
  </si>
  <si>
    <t>5958134041</t>
  </si>
  <si>
    <t>Součásti upevňovací šroub svěrkový T5</t>
  </si>
  <si>
    <t>-1159719377</t>
  </si>
  <si>
    <t>Demontáž_Kotvy_11*2</t>
  </si>
  <si>
    <t>30</t>
  </si>
  <si>
    <t>5960101010</t>
  </si>
  <si>
    <t>Pražcové kotvy TDHB pro pražec betonový SB 6</t>
  </si>
  <si>
    <t>-1425862834</t>
  </si>
  <si>
    <t>31</t>
  </si>
  <si>
    <t>5958134120</t>
  </si>
  <si>
    <t>Součásti upevňovací matice M24 samojistná</t>
  </si>
  <si>
    <t>-1596722017</t>
  </si>
  <si>
    <t>32</t>
  </si>
  <si>
    <t>5958158005</t>
  </si>
  <si>
    <t xml:space="preserve">Podložka pryžová pod patu kolejnice S49  183/126/6</t>
  </si>
  <si>
    <t>1261389894</t>
  </si>
  <si>
    <t>33</t>
  </si>
  <si>
    <t>5958128010</t>
  </si>
  <si>
    <t>Komplety ŽS 4 (šroub RS 1, matice M 24, podložka Fe6, svěrka ŽS4)</t>
  </si>
  <si>
    <t>-975340768</t>
  </si>
  <si>
    <t>34</t>
  </si>
  <si>
    <t>5958128005</t>
  </si>
  <si>
    <t>Komplety Skl 24 (šroub RS 0, matice M 22, podložka Uls 6)</t>
  </si>
  <si>
    <t>-1888140988</t>
  </si>
  <si>
    <t>"km 42,330-42,383=0,453 k přechodovému svaru "0,050*1840*4</t>
  </si>
  <si>
    <t>Komplety_Skl24_11</t>
  </si>
  <si>
    <t>35</t>
  </si>
  <si>
    <t>5956213040</t>
  </si>
  <si>
    <t xml:space="preserve">NEOCEŇOVAT! Pražec betonový příčný vystrojený  užitý SB6</t>
  </si>
  <si>
    <t>-1443353847</t>
  </si>
  <si>
    <t>Poznámka k položce:_x000d_
NEOCEŇOVAT! Materiál dodá zadavatel ze svých zásob</t>
  </si>
  <si>
    <t>OST</t>
  </si>
  <si>
    <t>Ostatní</t>
  </si>
  <si>
    <t>36</t>
  </si>
  <si>
    <t>7497351560</t>
  </si>
  <si>
    <t>-147990976</t>
  </si>
  <si>
    <t>etapa TSO + proprac.</t>
  </si>
  <si>
    <t>2*47</t>
  </si>
  <si>
    <t>37</t>
  </si>
  <si>
    <t>7497371630</t>
  </si>
  <si>
    <t>Demontáže zařízení trakčního vedení svodu propojení nebo ukolejnění na elektrizovaných tratích nebo v kolejových obvodech</t>
  </si>
  <si>
    <t>-418285088</t>
  </si>
  <si>
    <t>Demontáže zařízení trakčního vedení svodu propojení nebo ukolejnění na elektrizovaných tratích nebo v kolejových obvodech - demontáž stávajícího zařízení se všemi pomocnými doplňujícími úpravami</t>
  </si>
  <si>
    <t>38</t>
  </si>
  <si>
    <t>9901000200</t>
  </si>
  <si>
    <t>Doprava obousměrná (např. dodávek z vlastních zásob zhotovitele nebo objednatele nebo výzisku) mechanizací o nosnosti do 3,5 t elektrosoučástek, montážního materiálu, kameniva, písku, dlažebních kostek, suti, atd. do 20 km</t>
  </si>
  <si>
    <t>-1002540821</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</si>
  <si>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</si>
  <si>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t>
  </si>
  <si>
    <t xml:space="preserve">" odvoz pryž a Pe na skládku odpadů             "1</t>
  </si>
  <si>
    <t>39</t>
  </si>
  <si>
    <t>9902100300</t>
  </si>
  <si>
    <t>Doprava obousměrná (např. dodávek z vlastních zásob zhotovitele nebo objednatele nebo výzisku) mechanizací o nosnosti přes 3,5 t sypanin (kameniva, písku, suti, dlažebních kostek, atd.) do 30 km</t>
  </si>
  <si>
    <t>1980604348</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</si>
  <si>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</si>
  <si>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"odpad z kolejového lože 0,75 m3/m                " SČ_11*1000*0,75*1,8</t>
  </si>
  <si>
    <t xml:space="preserve">"odpad ze stezek  0,1 m3/m                           "Stezky_11*0,05*1,8</t>
  </si>
  <si>
    <t xml:space="preserve">"doprava štěrku               " Doplnění_KL_11*1,7</t>
  </si>
  <si>
    <t xml:space="preserve">"doprava bet.pražců vystrojených SB6 na stavbu " (SB6_za_bet_11+SB6_za_dř_11)*0,307  </t>
  </si>
  <si>
    <t xml:space="preserve">"doprava bet.pražců zdemontovaných PB3 na skládku  "  50*0,264</t>
  </si>
  <si>
    <t>40</t>
  </si>
  <si>
    <t>9902900100</t>
  </si>
  <si>
    <t>Naložení sypanin, drobného kusového materiálu, suti</t>
  </si>
  <si>
    <t>1163618774</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</si>
  <si>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</si>
  <si>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souboru cen:_x000d_
1. Ceny jsou určeny pro nakládání materiálu v případech, kdy není naložení součástí dodávky materiálu nebo není uvedeno v popisu cen a pro nakládání z meziskládky._x000d_
2. Ceny se použijí i pro nakládání materiálu z vlastních zásob objednatele.</t>
  </si>
  <si>
    <t>41</t>
  </si>
  <si>
    <t>9902900200</t>
  </si>
  <si>
    <t>Naložení objemnějšího kusového materiálu, vybouraných hmot</t>
  </si>
  <si>
    <t>2104265873</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</si>
  <si>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</si>
  <si>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42</t>
  </si>
  <si>
    <t>9909000100</t>
  </si>
  <si>
    <t>Poplatek za uložení suti nebo hmot na oficiální skládku</t>
  </si>
  <si>
    <t>1261262750</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</si>
  <si>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</si>
  <si>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souboru cen:_x000d_
1. V cenách jsou započteny náklady na uložení stavebního odpadu na oficiální skládku._x000d_
2. Je třeba zohlednit regionální rozdíly v cenách poplatků za uložení suti a odpadů. Tyto se mohou výrazně lišit s ohledem nejen na region, ale také na množství a druh ukládaného odpadu.</t>
  </si>
  <si>
    <t>43</t>
  </si>
  <si>
    <t>9909000400</t>
  </si>
  <si>
    <t>Poplatek za likvidaci plastových součástí</t>
  </si>
  <si>
    <t>514887785</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</si>
  <si>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</si>
  <si>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10950*0,000186</t>
  </si>
  <si>
    <t>44</t>
  </si>
  <si>
    <t>9909000500</t>
  </si>
  <si>
    <t>Poplatek uložení odpadu betonových prefabrikátů</t>
  </si>
  <si>
    <t>-1939056141</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</si>
  <si>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</si>
  <si>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PPK_21</t>
  </si>
  <si>
    <t>Prostorová poloha koleje, zjednodušený projekt, geodetické práce</t>
  </si>
  <si>
    <t>O2 - Vedlejší rozpočtové náklady</t>
  </si>
  <si>
    <t>Č21 - VRN</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</si>
  <si>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</si>
  <si>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VRN - Vedlejší rozpočtové náklady</t>
  </si>
  <si>
    <t>011101001</t>
  </si>
  <si>
    <t>Finanční náklady pojistné</t>
  </si>
  <si>
    <t>%</t>
  </si>
  <si>
    <t>-35554409</t>
  </si>
  <si>
    <t>021201001</t>
  </si>
  <si>
    <t>Průzkumné práce pro opravy Průzkum výskytu škodlivin kontaminace kameniva ropnými látkami</t>
  </si>
  <si>
    <t>-1322062302</t>
  </si>
  <si>
    <t>022101001</t>
  </si>
  <si>
    <t>Geodetické práce Geodetické práce před opravou</t>
  </si>
  <si>
    <t>-1954930077</t>
  </si>
  <si>
    <t>022101011</t>
  </si>
  <si>
    <t>Geodetické práce Geodetické práce v průběhu opravy</t>
  </si>
  <si>
    <t>-1218504487</t>
  </si>
  <si>
    <t>022101021</t>
  </si>
  <si>
    <t>Geodetické práce Geodetické práce po ukončení opravy</t>
  </si>
  <si>
    <t>1266778417</t>
  </si>
  <si>
    <t>022111011</t>
  </si>
  <si>
    <t>Geodetické práce Kontrola PPK při směrové a výškové úpravě koleje zaměřením APK trať dvoukolejná</t>
  </si>
  <si>
    <t>215904802</t>
  </si>
  <si>
    <t>Geodetické práce Kontrola PPK při směrové a výškové úpravě koleje zaměřením APK trať dvoukolejná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</si>
  <si>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souboru cen:_x000d_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</si>
  <si>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022121001</t>
  </si>
  <si>
    <t xml:space="preserve">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t>
  </si>
  <si>
    <t>-1020694362</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</si>
  <si>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</si>
  <si>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023121001</t>
  </si>
  <si>
    <t>NEOCEŇOVAT! Projektové práce Projektová dokumentace - přípravné práce Zjednodušený projekt opravy koleje</t>
  </si>
  <si>
    <t>512</t>
  </si>
  <si>
    <t>-1130401176</t>
  </si>
  <si>
    <t>NEOCEŇOVAT! 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</si>
  <si>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Poznámka k souboru cen:_x000d_
V ceně jsou započteny náklady na vyhotovení projektové dokumentace podle požadavku objednatele v rozsahu pro ohlášení : 1) Technická zpráva; 2) Situace; 3) Podélný profil; 4) Vytyčovací výkres; 5) Seznam souřadnic vytyčovacích bodů.</t>
  </si>
  <si>
    <t>Poznámka k položce:_x000d_
Zpracování zajisté SŽG a zjednoušený projekt předá zhotoviteli</t>
  </si>
  <si>
    <t>023131001</t>
  </si>
  <si>
    <t>Projektové práce Dokumentace skutečného provedení železničního svršku a spodku</t>
  </si>
  <si>
    <t>2002944205</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</si>
  <si>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</si>
  <si>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souboru cen:_x000d_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</si>
  <si>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položce:_x000d_
3,892 km</t>
  </si>
  <si>
    <t>024101401</t>
  </si>
  <si>
    <t>Inženýrská činnost koordinační a kompletační činnost</t>
  </si>
  <si>
    <t>-1577143249</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</si>
  <si>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</si>
  <si>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</si>
  <si>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-1590830126</t>
  </si>
  <si>
    <t>033121011</t>
  </si>
  <si>
    <t>Provozní vlivy Rušení prací železničním provozem širá trať nebo dopravny s kolejovým rozvětvením s počtem vlaků za směnu 8,5 hod. přes 25 do 50</t>
  </si>
  <si>
    <t>-825197232</t>
  </si>
  <si>
    <t>033131001</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</si>
  <si>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t>
  </si>
  <si>
    <t>-116866842</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</si>
  <si>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</si>
  <si>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 xml:space="preserve">O9 -  NEOCEŇOVAT! Rekapitulace materiálu dodávaného zadavatelem</t>
  </si>
  <si>
    <t xml:space="preserve">Č91 -  NEOCEŇOVAT! Rekapitulace materiálu dodávaného zadavatelem</t>
  </si>
  <si>
    <t xml:space="preserve">Pražec betonový příčný vystrojený  užitý SB6</t>
  </si>
  <si>
    <t>-118168029</t>
  </si>
  <si>
    <t>SEZNAM FIGUR</t>
  </si>
  <si>
    <t>Výměra</t>
  </si>
  <si>
    <t xml:space="preserve"> O1/ Č11_zm1</t>
  </si>
  <si>
    <t>Použití figury:</t>
  </si>
  <si>
    <t xml:space="preserve">Přihrnutí přebytečného ŠL za hlavami pražců do koleje před SČ kolejovým pluhem  </t>
  </si>
  <si>
    <t xml:space="preserve"> O2/ Č21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</si>
</sst>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19" fillId="0" borderId="0" xfId="0" applyFont="1" applyAlignment="1" applyProtection="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30"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167" fontId="21"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hyperlink" Target="http://www.urs.cz/software-a-data/kros-4-ocenovani-a-rizeni-stavebni-vyroby/"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 Id="rId3" Type="http://schemas.openxmlformats.org/officeDocument/2006/relationships/hyperlink" Target="http://www.urs.cz/software-a-data/kros-4-ocenovani-a-rizeni-stavebni-vyroby/" TargetMode="External" /><Relationship Id="rId4"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7.png" /><Relationship Id="rId2" Type="http://schemas.openxmlformats.org/officeDocument/2006/relationships/image" Target="../media/image8.png" /><Relationship Id="rId3" Type="http://schemas.openxmlformats.org/officeDocument/2006/relationships/hyperlink" Target="http://www.urs.cz/software-a-data/kros-4-ocenovani-a-rizeni-stavebni-vyroby/" TargetMode="External" /><Relationship Id="rId4"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0.png" /><Relationship Id="rId2" Type="http://schemas.openxmlformats.org/officeDocument/2006/relationships/image" Target="../media/image11.png" /><Relationship Id="rId3" Type="http://schemas.openxmlformats.org/officeDocument/2006/relationships/hyperlink" Target="http://www.urs.cz/software-a-data/kros-4-ocenovani-a-rizeni-stavebni-vyroby/" TargetMode="External" /><Relationship Id="rId4"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5</xdr:row>
      <xdr:rowOff>45720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38</xdr:col>
      <xdr:colOff>129540</xdr:colOff>
      <xdr:row>41</xdr:row>
      <xdr:rowOff>0</xdr:rowOff>
    </xdr:from>
    <xdr:to>
      <xdr:col>41</xdr:col>
      <xdr:colOff>177165</xdr:colOff>
      <xdr:row>43</xdr:row>
      <xdr:rowOff>127635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urs.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71120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72</xdr:row>
      <xdr:rowOff>0</xdr:rowOff>
    </xdr:from>
    <xdr:to>
      <xdr:col>9</xdr:col>
      <xdr:colOff>1215390</xdr:colOff>
      <xdr:row>74</xdr:row>
      <xdr:rowOff>71120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urs.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71120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70</xdr:row>
      <xdr:rowOff>0</xdr:rowOff>
    </xdr:from>
    <xdr:to>
      <xdr:col>9</xdr:col>
      <xdr:colOff>1215390</xdr:colOff>
      <xdr:row>72</xdr:row>
      <xdr:rowOff>71120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urs.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71120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69</xdr:row>
      <xdr:rowOff>0</xdr:rowOff>
    </xdr:from>
    <xdr:to>
      <xdr:col>9</xdr:col>
      <xdr:colOff>1215390</xdr:colOff>
      <xdr:row>71</xdr:row>
      <xdr:rowOff>71120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urs.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6" t="s">
        <v>26</v>
      </c>
      <c r="E9" s="22"/>
      <c r="F9" s="22"/>
      <c r="G9" s="22"/>
      <c r="H9" s="22"/>
      <c r="I9" s="22"/>
      <c r="J9" s="22"/>
      <c r="K9" s="34"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4" t="s">
        <v>29</v>
      </c>
      <c r="AO9" s="22"/>
      <c r="AP9" s="22"/>
      <c r="AQ9" s="22"/>
      <c r="AR9" s="20"/>
      <c r="BE9" s="31"/>
      <c r="BS9" s="17" t="s">
        <v>6</v>
      </c>
    </row>
    <row r="10" s="1" customFormat="1" ht="12" customHeight="1">
      <c r="B10" s="21"/>
      <c r="C10" s="22"/>
      <c r="D10" s="32"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31</v>
      </c>
      <c r="AL10" s="22"/>
      <c r="AM10" s="22"/>
      <c r="AN10" s="27" t="s">
        <v>32</v>
      </c>
      <c r="AO10" s="22"/>
      <c r="AP10" s="22"/>
      <c r="AQ10" s="22"/>
      <c r="AR10" s="20"/>
      <c r="BE10" s="31"/>
      <c r="BS10" s="17" t="s">
        <v>6</v>
      </c>
    </row>
    <row r="11" s="1" customFormat="1" ht="18.48" customHeight="1">
      <c r="B11" s="21"/>
      <c r="C11" s="22"/>
      <c r="D11" s="22"/>
      <c r="E11" s="27" t="s">
        <v>33</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34</v>
      </c>
      <c r="AL11" s="22"/>
      <c r="AM11" s="22"/>
      <c r="AN11" s="27" t="s">
        <v>35</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36</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31</v>
      </c>
      <c r="AL13" s="22"/>
      <c r="AM13" s="22"/>
      <c r="AN13" s="35" t="s">
        <v>37</v>
      </c>
      <c r="AO13" s="22"/>
      <c r="AP13" s="22"/>
      <c r="AQ13" s="22"/>
      <c r="AR13" s="20"/>
      <c r="BE13" s="31"/>
      <c r="BS13" s="17" t="s">
        <v>6</v>
      </c>
    </row>
    <row r="14">
      <c r="B14" s="21"/>
      <c r="C14" s="22"/>
      <c r="D14" s="22"/>
      <c r="E14" s="35" t="s">
        <v>37</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34</v>
      </c>
      <c r="AL14" s="22"/>
      <c r="AM14" s="22"/>
      <c r="AN14" s="35" t="s">
        <v>37</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38</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31</v>
      </c>
      <c r="AL16" s="22"/>
      <c r="AM16" s="22"/>
      <c r="AN16" s="27" t="s">
        <v>39</v>
      </c>
      <c r="AO16" s="22"/>
      <c r="AP16" s="22"/>
      <c r="AQ16" s="22"/>
      <c r="AR16" s="20"/>
      <c r="BE16" s="31"/>
      <c r="BS16" s="17" t="s">
        <v>4</v>
      </c>
    </row>
    <row r="17" s="1" customFormat="1" ht="18.48" customHeight="1">
      <c r="B17" s="21"/>
      <c r="C17" s="22"/>
      <c r="D17" s="22"/>
      <c r="E17" s="27" t="s">
        <v>40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34</v>
      </c>
      <c r="AL17" s="22"/>
      <c r="AM17" s="22"/>
      <c r="AN17" s="27" t="s">
        <v>39</v>
      </c>
      <c r="AO17" s="22"/>
      <c r="AP17" s="22"/>
      <c r="AQ17" s="22"/>
      <c r="AR17" s="20"/>
      <c r="BE17" s="31"/>
      <c r="BS17" s="17" t="s">
        <v>41</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42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31</v>
      </c>
      <c r="AL19" s="22"/>
      <c r="AM19" s="22"/>
      <c r="AN19" s="27" t="s">
        <v>39</v>
      </c>
      <c r="AO19" s="22"/>
      <c r="AP19" s="22"/>
      <c r="AQ19" s="22"/>
      <c r="AR19" s="20"/>
      <c r="BE19" s="31"/>
      <c r="BS19" s="17" t="s">
        <v>6</v>
      </c>
    </row>
    <row r="20" s="1" customFormat="1" ht="18.48" customHeight="1">
      <c r="B20" s="21"/>
      <c r="C20" s="22"/>
      <c r="D20" s="22"/>
      <c r="E20" s="27" t="s">
        <v>43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34</v>
      </c>
      <c r="AL20" s="22"/>
      <c r="AM20" s="22"/>
      <c r="AN20" s="27" t="s">
        <v>39</v>
      </c>
      <c r="AO20" s="22"/>
      <c r="AP20" s="22"/>
      <c r="AQ20" s="22"/>
      <c r="AR20" s="20"/>
      <c r="BE20" s="31"/>
      <c r="BS20" s="17" t="s">
        <v>41</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31.25" customHeight="1">
      <c r="B23" s="21"/>
      <c r="C23" s="22"/>
      <c r="D23" s="22"/>
      <c r="E23" s="37" t="s">
        <v>45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47</v>
      </c>
      <c r="M28" s="46"/>
      <c r="N28" s="46"/>
      <c r="O28" s="46"/>
      <c r="P28" s="46"/>
      <c r="Q28" s="41"/>
      <c r="R28" s="41"/>
      <c r="S28" s="41"/>
      <c r="T28" s="41"/>
      <c r="U28" s="41"/>
      <c r="V28" s="41"/>
      <c r="W28" s="46" t="s">
        <v>48</v>
      </c>
      <c r="X28" s="46"/>
      <c r="Y28" s="46"/>
      <c r="Z28" s="46"/>
      <c r="AA28" s="46"/>
      <c r="AB28" s="46"/>
      <c r="AC28" s="46"/>
      <c r="AD28" s="46"/>
      <c r="AE28" s="46"/>
      <c r="AF28" s="41"/>
      <c r="AG28" s="41"/>
      <c r="AH28" s="41"/>
      <c r="AI28" s="41"/>
      <c r="AJ28" s="41"/>
      <c r="AK28" s="46" t="s">
        <v>49</v>
      </c>
      <c r="AL28" s="46"/>
      <c r="AM28" s="46"/>
      <c r="AN28" s="46"/>
      <c r="AO28" s="46"/>
      <c r="AP28" s="41"/>
      <c r="AQ28" s="41"/>
      <c r="AR28" s="45"/>
      <c r="BE28" s="31"/>
    </row>
    <row r="29" hidden="1" s="3" customFormat="1" ht="14.4" customHeight="1">
      <c r="A29" s="3"/>
      <c r="B29" s="47"/>
      <c r="C29" s="48"/>
      <c r="D29" s="32" t="s">
        <v>50</v>
      </c>
      <c r="E29" s="48"/>
      <c r="F29" s="32" t="s">
        <v>51</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hidden="1" s="3" customFormat="1" ht="14.4" customHeight="1">
      <c r="A30" s="3"/>
      <c r="B30" s="47"/>
      <c r="C30" s="48"/>
      <c r="D30" s="48"/>
      <c r="E30" s="48"/>
      <c r="F30" s="32" t="s">
        <v>52</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s="3" customFormat="1" ht="14.4" customHeight="1">
      <c r="A31" s="3"/>
      <c r="B31" s="47"/>
      <c r="C31" s="48"/>
      <c r="D31" s="53" t="s">
        <v>50</v>
      </c>
      <c r="E31" s="48"/>
      <c r="F31" s="32" t="s">
        <v>53</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s="3" customFormat="1" ht="14.4" customHeight="1">
      <c r="A32" s="3"/>
      <c r="B32" s="47"/>
      <c r="C32" s="48"/>
      <c r="D32" s="48"/>
      <c r="E32" s="48"/>
      <c r="F32" s="32" t="s">
        <v>54</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55</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4"/>
      <c r="D35" s="55" t="s">
        <v>56</v>
      </c>
      <c r="E35" s="56"/>
      <c r="F35" s="56"/>
      <c r="G35" s="56"/>
      <c r="H35" s="56"/>
      <c r="I35" s="56"/>
      <c r="J35" s="56"/>
      <c r="K35" s="56"/>
      <c r="L35" s="56"/>
      <c r="M35" s="56"/>
      <c r="N35" s="56"/>
      <c r="O35" s="56"/>
      <c r="P35" s="56"/>
      <c r="Q35" s="56"/>
      <c r="R35" s="56"/>
      <c r="S35" s="56"/>
      <c r="T35" s="57" t="s">
        <v>57</v>
      </c>
      <c r="U35" s="56"/>
      <c r="V35" s="56"/>
      <c r="W35" s="56"/>
      <c r="X35" s="58" t="s">
        <v>58</v>
      </c>
      <c r="Y35" s="56"/>
      <c r="Z35" s="56"/>
      <c r="AA35" s="56"/>
      <c r="AB35" s="56"/>
      <c r="AC35" s="56"/>
      <c r="AD35" s="56"/>
      <c r="AE35" s="56"/>
      <c r="AF35" s="56"/>
      <c r="AG35" s="56"/>
      <c r="AH35" s="56"/>
      <c r="AI35" s="56"/>
      <c r="AJ35" s="56"/>
      <c r="AK35" s="59">
        <f>SUM(AK26:AK33)</f>
        <v>0</v>
      </c>
      <c r="AL35" s="56"/>
      <c r="AM35" s="56"/>
      <c r="AN35" s="56"/>
      <c r="AO35" s="60"/>
      <c r="AP35" s="54"/>
      <c r="AQ35" s="54"/>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5"/>
      <c r="BE37" s="39"/>
    </row>
    <row r="41" s="2" customFormat="1" ht="6.96" customHeight="1">
      <c r="A41" s="39"/>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5"/>
      <c r="BE41" s="39"/>
    </row>
    <row r="42" s="2" customFormat="1" ht="24.96" customHeight="1">
      <c r="A42" s="39"/>
      <c r="B42" s="40"/>
      <c r="C42" s="23" t="s">
        <v>59</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5"/>
      <c r="C44" s="32" t="s">
        <v>13</v>
      </c>
      <c r="D44" s="66"/>
      <c r="E44" s="66"/>
      <c r="F44" s="66"/>
      <c r="G44" s="66"/>
      <c r="H44" s="66"/>
      <c r="I44" s="66"/>
      <c r="J44" s="66"/>
      <c r="K44" s="66"/>
      <c r="L44" s="66" t="str">
        <f>K5</f>
        <v>650190122-zm1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Oprava trati v úseku Most - České Zlatníky - změna č.1 po prohlídce staveniště</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2" t="s">
        <v>22</v>
      </c>
      <c r="D47" s="41"/>
      <c r="E47" s="41"/>
      <c r="F47" s="41"/>
      <c r="G47" s="41"/>
      <c r="H47" s="41"/>
      <c r="I47" s="41"/>
      <c r="J47" s="41"/>
      <c r="K47" s="41"/>
      <c r="L47" s="73" t="str">
        <f>IF(K8="","",K8)</f>
        <v>Most - České Zlatníky</v>
      </c>
      <c r="M47" s="41"/>
      <c r="N47" s="41"/>
      <c r="O47" s="41"/>
      <c r="P47" s="41"/>
      <c r="Q47" s="41"/>
      <c r="R47" s="41"/>
      <c r="S47" s="41"/>
      <c r="T47" s="41"/>
      <c r="U47" s="41"/>
      <c r="V47" s="41"/>
      <c r="W47" s="41"/>
      <c r="X47" s="41"/>
      <c r="Y47" s="41"/>
      <c r="Z47" s="41"/>
      <c r="AA47" s="41"/>
      <c r="AB47" s="41"/>
      <c r="AC47" s="41"/>
      <c r="AD47" s="41"/>
      <c r="AE47" s="41"/>
      <c r="AF47" s="41"/>
      <c r="AG47" s="41"/>
      <c r="AH47" s="41"/>
      <c r="AI47" s="32" t="s">
        <v>24</v>
      </c>
      <c r="AJ47" s="41"/>
      <c r="AK47" s="41"/>
      <c r="AL47" s="41"/>
      <c r="AM47" s="74" t="str">
        <f>IF(AN8= "","",AN8)</f>
        <v>13. 1. 2023</v>
      </c>
      <c r="AN47" s="74"/>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2" t="s">
        <v>30</v>
      </c>
      <c r="D49" s="41"/>
      <c r="E49" s="41"/>
      <c r="F49" s="41"/>
      <c r="G49" s="41"/>
      <c r="H49" s="41"/>
      <c r="I49" s="41"/>
      <c r="J49" s="41"/>
      <c r="K49" s="41"/>
      <c r="L49" s="66" t="str">
        <f>IF(E11= "","",E11)</f>
        <v>SŽ s.o., OŘ UNL, ST Most</v>
      </c>
      <c r="M49" s="41"/>
      <c r="N49" s="41"/>
      <c r="O49" s="41"/>
      <c r="P49" s="41"/>
      <c r="Q49" s="41"/>
      <c r="R49" s="41"/>
      <c r="S49" s="41"/>
      <c r="T49" s="41"/>
      <c r="U49" s="41"/>
      <c r="V49" s="41"/>
      <c r="W49" s="41"/>
      <c r="X49" s="41"/>
      <c r="Y49" s="41"/>
      <c r="Z49" s="41"/>
      <c r="AA49" s="41"/>
      <c r="AB49" s="41"/>
      <c r="AC49" s="41"/>
      <c r="AD49" s="41"/>
      <c r="AE49" s="41"/>
      <c r="AF49" s="41"/>
      <c r="AG49" s="41"/>
      <c r="AH49" s="41"/>
      <c r="AI49" s="32" t="s">
        <v>38</v>
      </c>
      <c r="AJ49" s="41"/>
      <c r="AK49" s="41"/>
      <c r="AL49" s="41"/>
      <c r="AM49" s="75" t="str">
        <f>IF(E17="","",E17)</f>
        <v xml:space="preserve"> </v>
      </c>
      <c r="AN49" s="66"/>
      <c r="AO49" s="66"/>
      <c r="AP49" s="66"/>
      <c r="AQ49" s="41"/>
      <c r="AR49" s="45"/>
      <c r="AS49" s="76" t="s">
        <v>60</v>
      </c>
      <c r="AT49" s="77"/>
      <c r="AU49" s="78"/>
      <c r="AV49" s="78"/>
      <c r="AW49" s="78"/>
      <c r="AX49" s="78"/>
      <c r="AY49" s="78"/>
      <c r="AZ49" s="78"/>
      <c r="BA49" s="78"/>
      <c r="BB49" s="78"/>
      <c r="BC49" s="78"/>
      <c r="BD49" s="79"/>
      <c r="BE49" s="39"/>
    </row>
    <row r="50" s="2" customFormat="1" ht="25.65" customHeight="1">
      <c r="A50" s="39"/>
      <c r="B50" s="40"/>
      <c r="C50" s="32" t="s">
        <v>36</v>
      </c>
      <c r="D50" s="41"/>
      <c r="E50" s="41"/>
      <c r="F50" s="41"/>
      <c r="G50" s="41"/>
      <c r="H50" s="41"/>
      <c r="I50" s="41"/>
      <c r="J50" s="41"/>
      <c r="K50" s="41"/>
      <c r="L50" s="66"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2" t="s">
        <v>42</v>
      </c>
      <c r="AJ50" s="41"/>
      <c r="AK50" s="41"/>
      <c r="AL50" s="41"/>
      <c r="AM50" s="75" t="str">
        <f>IF(E20="","",E20)</f>
        <v>Ing.Horák Jiří, 602155923, horak@spravazeleznic.cz</v>
      </c>
      <c r="AN50" s="66"/>
      <c r="AO50" s="66"/>
      <c r="AP50" s="66"/>
      <c r="AQ50" s="41"/>
      <c r="AR50" s="45"/>
      <c r="AS50" s="80"/>
      <c r="AT50" s="81"/>
      <c r="AU50" s="82"/>
      <c r="AV50" s="82"/>
      <c r="AW50" s="82"/>
      <c r="AX50" s="82"/>
      <c r="AY50" s="82"/>
      <c r="AZ50" s="82"/>
      <c r="BA50" s="82"/>
      <c r="BB50" s="82"/>
      <c r="BC50" s="82"/>
      <c r="BD50" s="83"/>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4"/>
      <c r="AT51" s="85"/>
      <c r="AU51" s="86"/>
      <c r="AV51" s="86"/>
      <c r="AW51" s="86"/>
      <c r="AX51" s="86"/>
      <c r="AY51" s="86"/>
      <c r="AZ51" s="86"/>
      <c r="BA51" s="86"/>
      <c r="BB51" s="86"/>
      <c r="BC51" s="86"/>
      <c r="BD51" s="87"/>
      <c r="BE51" s="39"/>
    </row>
    <row r="52" s="2" customFormat="1" ht="29.28" customHeight="1">
      <c r="A52" s="39"/>
      <c r="B52" s="40"/>
      <c r="C52" s="88" t="s">
        <v>61</v>
      </c>
      <c r="D52" s="89"/>
      <c r="E52" s="89"/>
      <c r="F52" s="89"/>
      <c r="G52" s="89"/>
      <c r="H52" s="90"/>
      <c r="I52" s="91" t="s">
        <v>62</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63</v>
      </c>
      <c r="AH52" s="89"/>
      <c r="AI52" s="89"/>
      <c r="AJ52" s="89"/>
      <c r="AK52" s="89"/>
      <c r="AL52" s="89"/>
      <c r="AM52" s="89"/>
      <c r="AN52" s="91" t="s">
        <v>64</v>
      </c>
      <c r="AO52" s="89"/>
      <c r="AP52" s="89"/>
      <c r="AQ52" s="93" t="s">
        <v>65</v>
      </c>
      <c r="AR52" s="45"/>
      <c r="AS52" s="94" t="s">
        <v>66</v>
      </c>
      <c r="AT52" s="95" t="s">
        <v>67</v>
      </c>
      <c r="AU52" s="95" t="s">
        <v>68</v>
      </c>
      <c r="AV52" s="95" t="s">
        <v>69</v>
      </c>
      <c r="AW52" s="95" t="s">
        <v>70</v>
      </c>
      <c r="AX52" s="95" t="s">
        <v>71</v>
      </c>
      <c r="AY52" s="95" t="s">
        <v>72</v>
      </c>
      <c r="AZ52" s="95" t="s">
        <v>73</v>
      </c>
      <c r="BA52" s="95" t="s">
        <v>74</v>
      </c>
      <c r="BB52" s="95" t="s">
        <v>75</v>
      </c>
      <c r="BC52" s="95" t="s">
        <v>76</v>
      </c>
      <c r="BD52" s="96" t="s">
        <v>77</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7"/>
      <c r="AT53" s="98"/>
      <c r="AU53" s="98"/>
      <c r="AV53" s="98"/>
      <c r="AW53" s="98"/>
      <c r="AX53" s="98"/>
      <c r="AY53" s="98"/>
      <c r="AZ53" s="98"/>
      <c r="BA53" s="98"/>
      <c r="BB53" s="98"/>
      <c r="BC53" s="98"/>
      <c r="BD53" s="99"/>
      <c r="BE53" s="39"/>
    </row>
    <row r="54" s="6" customFormat="1" ht="32.4" customHeight="1">
      <c r="A54" s="6"/>
      <c r="B54" s="100"/>
      <c r="C54" s="101" t="s">
        <v>78</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ROUND(AG55+AG57+AG59,2)</f>
        <v>0</v>
      </c>
      <c r="AH54" s="103"/>
      <c r="AI54" s="103"/>
      <c r="AJ54" s="103"/>
      <c r="AK54" s="103"/>
      <c r="AL54" s="103"/>
      <c r="AM54" s="103"/>
      <c r="AN54" s="104">
        <f>SUM(AG54,AT54)</f>
        <v>0</v>
      </c>
      <c r="AO54" s="104"/>
      <c r="AP54" s="104"/>
      <c r="AQ54" s="105" t="s">
        <v>39</v>
      </c>
      <c r="AR54" s="106"/>
      <c r="AS54" s="107">
        <f>ROUND(AS55+AS57+AS59,2)</f>
        <v>0</v>
      </c>
      <c r="AT54" s="108">
        <f>ROUND(SUM(AV54:AW54),2)</f>
        <v>0</v>
      </c>
      <c r="AU54" s="109">
        <f>ROUND(AU55+AU57+AU59,5)</f>
        <v>0</v>
      </c>
      <c r="AV54" s="108">
        <f>ROUND(AZ54*L29,2)</f>
        <v>0</v>
      </c>
      <c r="AW54" s="108">
        <f>ROUND(BA54*L30,2)</f>
        <v>0</v>
      </c>
      <c r="AX54" s="108">
        <f>ROUND(BB54*L29,2)</f>
        <v>0</v>
      </c>
      <c r="AY54" s="108">
        <f>ROUND(BC54*L30,2)</f>
        <v>0</v>
      </c>
      <c r="AZ54" s="108">
        <f>ROUND(AZ55+AZ57+AZ59,2)</f>
        <v>0</v>
      </c>
      <c r="BA54" s="108">
        <f>ROUND(BA55+BA57+BA59,2)</f>
        <v>0</v>
      </c>
      <c r="BB54" s="108">
        <f>ROUND(BB55+BB57+BB59,2)</f>
        <v>0</v>
      </c>
      <c r="BC54" s="108">
        <f>ROUND(BC55+BC57+BC59,2)</f>
        <v>0</v>
      </c>
      <c r="BD54" s="110">
        <f>ROUND(BD55+BD57+BD59,2)</f>
        <v>0</v>
      </c>
      <c r="BE54" s="6"/>
      <c r="BS54" s="111" t="s">
        <v>79</v>
      </c>
      <c r="BT54" s="111" t="s">
        <v>80</v>
      </c>
      <c r="BU54" s="112" t="s">
        <v>81</v>
      </c>
      <c r="BV54" s="111" t="s">
        <v>82</v>
      </c>
      <c r="BW54" s="111" t="s">
        <v>5</v>
      </c>
      <c r="BX54" s="111" t="s">
        <v>83</v>
      </c>
      <c r="CL54" s="111" t="s">
        <v>19</v>
      </c>
    </row>
    <row r="55" s="7" customFormat="1" ht="16.5" customHeight="1">
      <c r="A55" s="7"/>
      <c r="B55" s="113"/>
      <c r="C55" s="114"/>
      <c r="D55" s="115" t="s">
        <v>84</v>
      </c>
      <c r="E55" s="115"/>
      <c r="F55" s="115"/>
      <c r="G55" s="115"/>
      <c r="H55" s="115"/>
      <c r="I55" s="116"/>
      <c r="J55" s="115" t="s">
        <v>85</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ROUND(AG56,2)</f>
        <v>0</v>
      </c>
      <c r="AH55" s="116"/>
      <c r="AI55" s="116"/>
      <c r="AJ55" s="116"/>
      <c r="AK55" s="116"/>
      <c r="AL55" s="116"/>
      <c r="AM55" s="116"/>
      <c r="AN55" s="118">
        <f>SUM(AG55,AT55)</f>
        <v>0</v>
      </c>
      <c r="AO55" s="116"/>
      <c r="AP55" s="116"/>
      <c r="AQ55" s="119" t="s">
        <v>86</v>
      </c>
      <c r="AR55" s="120"/>
      <c r="AS55" s="121">
        <f>ROUND(AS56,2)</f>
        <v>0</v>
      </c>
      <c r="AT55" s="122">
        <f>ROUND(SUM(AV55:AW55),2)</f>
        <v>0</v>
      </c>
      <c r="AU55" s="123">
        <f>ROUND(AU56,5)</f>
        <v>0</v>
      </c>
      <c r="AV55" s="122">
        <f>ROUND(AZ55*L29,2)</f>
        <v>0</v>
      </c>
      <c r="AW55" s="122">
        <f>ROUND(BA55*L30,2)</f>
        <v>0</v>
      </c>
      <c r="AX55" s="122">
        <f>ROUND(BB55*L29,2)</f>
        <v>0</v>
      </c>
      <c r="AY55" s="122">
        <f>ROUND(BC55*L30,2)</f>
        <v>0</v>
      </c>
      <c r="AZ55" s="122">
        <f>ROUND(AZ56,2)</f>
        <v>0</v>
      </c>
      <c r="BA55" s="122">
        <f>ROUND(BA56,2)</f>
        <v>0</v>
      </c>
      <c r="BB55" s="122">
        <f>ROUND(BB56,2)</f>
        <v>0</v>
      </c>
      <c r="BC55" s="122">
        <f>ROUND(BC56,2)</f>
        <v>0</v>
      </c>
      <c r="BD55" s="124">
        <f>ROUND(BD56,2)</f>
        <v>0</v>
      </c>
      <c r="BE55" s="7"/>
      <c r="BS55" s="125" t="s">
        <v>79</v>
      </c>
      <c r="BT55" s="125" t="s">
        <v>87</v>
      </c>
      <c r="BU55" s="125" t="s">
        <v>81</v>
      </c>
      <c r="BV55" s="125" t="s">
        <v>82</v>
      </c>
      <c r="BW55" s="125" t="s">
        <v>88</v>
      </c>
      <c r="BX55" s="125" t="s">
        <v>5</v>
      </c>
      <c r="CL55" s="125" t="s">
        <v>39</v>
      </c>
      <c r="CM55" s="125" t="s">
        <v>89</v>
      </c>
    </row>
    <row r="56" s="4" customFormat="1" ht="23.25" customHeight="1">
      <c r="A56" s="126" t="s">
        <v>90</v>
      </c>
      <c r="B56" s="65"/>
      <c r="C56" s="127"/>
      <c r="D56" s="127"/>
      <c r="E56" s="128" t="s">
        <v>91</v>
      </c>
      <c r="F56" s="128"/>
      <c r="G56" s="128"/>
      <c r="H56" s="128"/>
      <c r="I56" s="128"/>
      <c r="J56" s="127"/>
      <c r="K56" s="128" t="s">
        <v>92</v>
      </c>
      <c r="L56" s="128"/>
      <c r="M56" s="128"/>
      <c r="N56" s="128"/>
      <c r="O56" s="128"/>
      <c r="P56" s="128"/>
      <c r="Q56" s="128"/>
      <c r="R56" s="128"/>
      <c r="S56" s="128"/>
      <c r="T56" s="128"/>
      <c r="U56" s="128"/>
      <c r="V56" s="128"/>
      <c r="W56" s="128"/>
      <c r="X56" s="128"/>
      <c r="Y56" s="128"/>
      <c r="Z56" s="128"/>
      <c r="AA56" s="128"/>
      <c r="AB56" s="128"/>
      <c r="AC56" s="128"/>
      <c r="AD56" s="128"/>
      <c r="AE56" s="128"/>
      <c r="AF56" s="128"/>
      <c r="AG56" s="129">
        <f>'Č11_zm1 - Železniční svrš...'!J32</f>
        <v>0</v>
      </c>
      <c r="AH56" s="127"/>
      <c r="AI56" s="127"/>
      <c r="AJ56" s="127"/>
      <c r="AK56" s="127"/>
      <c r="AL56" s="127"/>
      <c r="AM56" s="127"/>
      <c r="AN56" s="129">
        <f>SUM(AG56,AT56)</f>
        <v>0</v>
      </c>
      <c r="AO56" s="127"/>
      <c r="AP56" s="127"/>
      <c r="AQ56" s="130" t="s">
        <v>93</v>
      </c>
      <c r="AR56" s="67"/>
      <c r="AS56" s="131">
        <v>0</v>
      </c>
      <c r="AT56" s="132">
        <f>ROUND(SUM(AV56:AW56),2)</f>
        <v>0</v>
      </c>
      <c r="AU56" s="133">
        <f>'Č11_zm1 - Železniční svrš...'!P88</f>
        <v>0</v>
      </c>
      <c r="AV56" s="132">
        <f>'Č11_zm1 - Železniční svrš...'!J35</f>
        <v>0</v>
      </c>
      <c r="AW56" s="132">
        <f>'Č11_zm1 - Železniční svrš...'!J36</f>
        <v>0</v>
      </c>
      <c r="AX56" s="132">
        <f>'Č11_zm1 - Železniční svrš...'!J37</f>
        <v>0</v>
      </c>
      <c r="AY56" s="132">
        <f>'Č11_zm1 - Železniční svrš...'!J38</f>
        <v>0</v>
      </c>
      <c r="AZ56" s="132">
        <f>'Č11_zm1 - Železniční svrš...'!F35</f>
        <v>0</v>
      </c>
      <c r="BA56" s="132">
        <f>'Č11_zm1 - Železniční svrš...'!F36</f>
        <v>0</v>
      </c>
      <c r="BB56" s="132">
        <f>'Č11_zm1 - Železniční svrš...'!F37</f>
        <v>0</v>
      </c>
      <c r="BC56" s="132">
        <f>'Č11_zm1 - Železniční svrš...'!F38</f>
        <v>0</v>
      </c>
      <c r="BD56" s="134">
        <f>'Č11_zm1 - Železniční svrš...'!F39</f>
        <v>0</v>
      </c>
      <c r="BE56" s="4"/>
      <c r="BT56" s="135" t="s">
        <v>89</v>
      </c>
      <c r="BV56" s="135" t="s">
        <v>82</v>
      </c>
      <c r="BW56" s="135" t="s">
        <v>94</v>
      </c>
      <c r="BX56" s="135" t="s">
        <v>88</v>
      </c>
      <c r="CL56" s="135" t="s">
        <v>39</v>
      </c>
    </row>
    <row r="57" s="7" customFormat="1" ht="16.5" customHeight="1">
      <c r="A57" s="7"/>
      <c r="B57" s="113"/>
      <c r="C57" s="114"/>
      <c r="D57" s="115" t="s">
        <v>95</v>
      </c>
      <c r="E57" s="115"/>
      <c r="F57" s="115"/>
      <c r="G57" s="115"/>
      <c r="H57" s="115"/>
      <c r="I57" s="116"/>
      <c r="J57" s="115" t="s">
        <v>96</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ROUND(AG58,2)</f>
        <v>0</v>
      </c>
      <c r="AH57" s="116"/>
      <c r="AI57" s="116"/>
      <c r="AJ57" s="116"/>
      <c r="AK57" s="116"/>
      <c r="AL57" s="116"/>
      <c r="AM57" s="116"/>
      <c r="AN57" s="118">
        <f>SUM(AG57,AT57)</f>
        <v>0</v>
      </c>
      <c r="AO57" s="116"/>
      <c r="AP57" s="116"/>
      <c r="AQ57" s="119" t="s">
        <v>86</v>
      </c>
      <c r="AR57" s="120"/>
      <c r="AS57" s="121">
        <f>ROUND(AS58,2)</f>
        <v>0</v>
      </c>
      <c r="AT57" s="122">
        <f>ROUND(SUM(AV57:AW57),2)</f>
        <v>0</v>
      </c>
      <c r="AU57" s="123">
        <f>ROUND(AU58,5)</f>
        <v>0</v>
      </c>
      <c r="AV57" s="122">
        <f>ROUND(AZ57*L29,2)</f>
        <v>0</v>
      </c>
      <c r="AW57" s="122">
        <f>ROUND(BA57*L30,2)</f>
        <v>0</v>
      </c>
      <c r="AX57" s="122">
        <f>ROUND(BB57*L29,2)</f>
        <v>0</v>
      </c>
      <c r="AY57" s="122">
        <f>ROUND(BC57*L30,2)</f>
        <v>0</v>
      </c>
      <c r="AZ57" s="122">
        <f>ROUND(AZ58,2)</f>
        <v>0</v>
      </c>
      <c r="BA57" s="122">
        <f>ROUND(BA58,2)</f>
        <v>0</v>
      </c>
      <c r="BB57" s="122">
        <f>ROUND(BB58,2)</f>
        <v>0</v>
      </c>
      <c r="BC57" s="122">
        <f>ROUND(BC58,2)</f>
        <v>0</v>
      </c>
      <c r="BD57" s="124">
        <f>ROUND(BD58,2)</f>
        <v>0</v>
      </c>
      <c r="BE57" s="7"/>
      <c r="BS57" s="125" t="s">
        <v>79</v>
      </c>
      <c r="BT57" s="125" t="s">
        <v>87</v>
      </c>
      <c r="BU57" s="125" t="s">
        <v>81</v>
      </c>
      <c r="BV57" s="125" t="s">
        <v>82</v>
      </c>
      <c r="BW57" s="125" t="s">
        <v>97</v>
      </c>
      <c r="BX57" s="125" t="s">
        <v>5</v>
      </c>
      <c r="CL57" s="125" t="s">
        <v>39</v>
      </c>
      <c r="CM57" s="125" t="s">
        <v>89</v>
      </c>
    </row>
    <row r="58" s="4" customFormat="1" ht="16.5" customHeight="1">
      <c r="A58" s="126" t="s">
        <v>90</v>
      </c>
      <c r="B58" s="65"/>
      <c r="C58" s="127"/>
      <c r="D58" s="127"/>
      <c r="E58" s="128" t="s">
        <v>98</v>
      </c>
      <c r="F58" s="128"/>
      <c r="G58" s="128"/>
      <c r="H58" s="128"/>
      <c r="I58" s="128"/>
      <c r="J58" s="127"/>
      <c r="K58" s="128" t="s">
        <v>99</v>
      </c>
      <c r="L58" s="128"/>
      <c r="M58" s="128"/>
      <c r="N58" s="128"/>
      <c r="O58" s="128"/>
      <c r="P58" s="128"/>
      <c r="Q58" s="128"/>
      <c r="R58" s="128"/>
      <c r="S58" s="128"/>
      <c r="T58" s="128"/>
      <c r="U58" s="128"/>
      <c r="V58" s="128"/>
      <c r="W58" s="128"/>
      <c r="X58" s="128"/>
      <c r="Y58" s="128"/>
      <c r="Z58" s="128"/>
      <c r="AA58" s="128"/>
      <c r="AB58" s="128"/>
      <c r="AC58" s="128"/>
      <c r="AD58" s="128"/>
      <c r="AE58" s="128"/>
      <c r="AF58" s="128"/>
      <c r="AG58" s="129">
        <f>'Č21 - VRN'!J32</f>
        <v>0</v>
      </c>
      <c r="AH58" s="127"/>
      <c r="AI58" s="127"/>
      <c r="AJ58" s="127"/>
      <c r="AK58" s="127"/>
      <c r="AL58" s="127"/>
      <c r="AM58" s="127"/>
      <c r="AN58" s="129">
        <f>SUM(AG58,AT58)</f>
        <v>0</v>
      </c>
      <c r="AO58" s="127"/>
      <c r="AP58" s="127"/>
      <c r="AQ58" s="130" t="s">
        <v>93</v>
      </c>
      <c r="AR58" s="67"/>
      <c r="AS58" s="131">
        <v>0</v>
      </c>
      <c r="AT58" s="132">
        <f>ROUND(SUM(AV58:AW58),2)</f>
        <v>0</v>
      </c>
      <c r="AU58" s="133">
        <f>'Č21 - VRN'!P86</f>
        <v>0</v>
      </c>
      <c r="AV58" s="132">
        <f>'Č21 - VRN'!J35</f>
        <v>0</v>
      </c>
      <c r="AW58" s="132">
        <f>'Č21 - VRN'!J36</f>
        <v>0</v>
      </c>
      <c r="AX58" s="132">
        <f>'Č21 - VRN'!J37</f>
        <v>0</v>
      </c>
      <c r="AY58" s="132">
        <f>'Č21 - VRN'!J38</f>
        <v>0</v>
      </c>
      <c r="AZ58" s="132">
        <f>'Č21 - VRN'!F35</f>
        <v>0</v>
      </c>
      <c r="BA58" s="132">
        <f>'Č21 - VRN'!F36</f>
        <v>0</v>
      </c>
      <c r="BB58" s="132">
        <f>'Č21 - VRN'!F37</f>
        <v>0</v>
      </c>
      <c r="BC58" s="132">
        <f>'Č21 - VRN'!F38</f>
        <v>0</v>
      </c>
      <c r="BD58" s="134">
        <f>'Č21 - VRN'!F39</f>
        <v>0</v>
      </c>
      <c r="BE58" s="4"/>
      <c r="BT58" s="135" t="s">
        <v>89</v>
      </c>
      <c r="BV58" s="135" t="s">
        <v>82</v>
      </c>
      <c r="BW58" s="135" t="s">
        <v>100</v>
      </c>
      <c r="BX58" s="135" t="s">
        <v>97</v>
      </c>
      <c r="CL58" s="135" t="s">
        <v>39</v>
      </c>
    </row>
    <row r="59" s="7" customFormat="1" ht="24.75" customHeight="1">
      <c r="A59" s="7"/>
      <c r="B59" s="113"/>
      <c r="C59" s="114"/>
      <c r="D59" s="115" t="s">
        <v>101</v>
      </c>
      <c r="E59" s="115"/>
      <c r="F59" s="115"/>
      <c r="G59" s="115"/>
      <c r="H59" s="115"/>
      <c r="I59" s="116"/>
      <c r="J59" s="115" t="s">
        <v>102</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ROUND(AG60,2)</f>
        <v>0</v>
      </c>
      <c r="AH59" s="116"/>
      <c r="AI59" s="116"/>
      <c r="AJ59" s="116"/>
      <c r="AK59" s="116"/>
      <c r="AL59" s="116"/>
      <c r="AM59" s="116"/>
      <c r="AN59" s="118">
        <f>SUM(AG59,AT59)</f>
        <v>0</v>
      </c>
      <c r="AO59" s="116"/>
      <c r="AP59" s="116"/>
      <c r="AQ59" s="119" t="s">
        <v>86</v>
      </c>
      <c r="AR59" s="120"/>
      <c r="AS59" s="121">
        <f>ROUND(AS60,2)</f>
        <v>0</v>
      </c>
      <c r="AT59" s="122">
        <f>ROUND(SUM(AV59:AW59),2)</f>
        <v>0</v>
      </c>
      <c r="AU59" s="123">
        <f>ROUND(AU60,5)</f>
        <v>0</v>
      </c>
      <c r="AV59" s="122">
        <f>ROUND(AZ59*L29,2)</f>
        <v>0</v>
      </c>
      <c r="AW59" s="122">
        <f>ROUND(BA59*L30,2)</f>
        <v>0</v>
      </c>
      <c r="AX59" s="122">
        <f>ROUND(BB59*L29,2)</f>
        <v>0</v>
      </c>
      <c r="AY59" s="122">
        <f>ROUND(BC59*L30,2)</f>
        <v>0</v>
      </c>
      <c r="AZ59" s="122">
        <f>ROUND(AZ60,2)</f>
        <v>0</v>
      </c>
      <c r="BA59" s="122">
        <f>ROUND(BA60,2)</f>
        <v>0</v>
      </c>
      <c r="BB59" s="122">
        <f>ROUND(BB60,2)</f>
        <v>0</v>
      </c>
      <c r="BC59" s="122">
        <f>ROUND(BC60,2)</f>
        <v>0</v>
      </c>
      <c r="BD59" s="124">
        <f>ROUND(BD60,2)</f>
        <v>0</v>
      </c>
      <c r="BE59" s="7"/>
      <c r="BS59" s="125" t="s">
        <v>79</v>
      </c>
      <c r="BT59" s="125" t="s">
        <v>87</v>
      </c>
      <c r="BU59" s="125" t="s">
        <v>81</v>
      </c>
      <c r="BV59" s="125" t="s">
        <v>82</v>
      </c>
      <c r="BW59" s="125" t="s">
        <v>103</v>
      </c>
      <c r="BX59" s="125" t="s">
        <v>5</v>
      </c>
      <c r="CL59" s="125" t="s">
        <v>39</v>
      </c>
      <c r="CM59" s="125" t="s">
        <v>89</v>
      </c>
    </row>
    <row r="60" s="4" customFormat="1" ht="23.25" customHeight="1">
      <c r="A60" s="126" t="s">
        <v>90</v>
      </c>
      <c r="B60" s="65"/>
      <c r="C60" s="127"/>
      <c r="D60" s="127"/>
      <c r="E60" s="128" t="s">
        <v>104</v>
      </c>
      <c r="F60" s="128"/>
      <c r="G60" s="128"/>
      <c r="H60" s="128"/>
      <c r="I60" s="128"/>
      <c r="J60" s="127"/>
      <c r="K60" s="128" t="s">
        <v>102</v>
      </c>
      <c r="L60" s="128"/>
      <c r="M60" s="128"/>
      <c r="N60" s="128"/>
      <c r="O60" s="128"/>
      <c r="P60" s="128"/>
      <c r="Q60" s="128"/>
      <c r="R60" s="128"/>
      <c r="S60" s="128"/>
      <c r="T60" s="128"/>
      <c r="U60" s="128"/>
      <c r="V60" s="128"/>
      <c r="W60" s="128"/>
      <c r="X60" s="128"/>
      <c r="Y60" s="128"/>
      <c r="Z60" s="128"/>
      <c r="AA60" s="128"/>
      <c r="AB60" s="128"/>
      <c r="AC60" s="128"/>
      <c r="AD60" s="128"/>
      <c r="AE60" s="128"/>
      <c r="AF60" s="128"/>
      <c r="AG60" s="129">
        <f>'Č91 -  NEOCEŇOVAT! Rekapi...'!J32</f>
        <v>0</v>
      </c>
      <c r="AH60" s="127"/>
      <c r="AI60" s="127"/>
      <c r="AJ60" s="127"/>
      <c r="AK60" s="127"/>
      <c r="AL60" s="127"/>
      <c r="AM60" s="127"/>
      <c r="AN60" s="129">
        <f>SUM(AG60,AT60)</f>
        <v>0</v>
      </c>
      <c r="AO60" s="127"/>
      <c r="AP60" s="127"/>
      <c r="AQ60" s="130" t="s">
        <v>93</v>
      </c>
      <c r="AR60" s="67"/>
      <c r="AS60" s="136">
        <v>0</v>
      </c>
      <c r="AT60" s="137">
        <f>ROUND(SUM(AV60:AW60),2)</f>
        <v>0</v>
      </c>
      <c r="AU60" s="138">
        <f>'Č91 -  NEOCEŇOVAT! Rekapi...'!P85</f>
        <v>0</v>
      </c>
      <c r="AV60" s="137">
        <f>'Č91 -  NEOCEŇOVAT! Rekapi...'!J35</f>
        <v>0</v>
      </c>
      <c r="AW60" s="137">
        <f>'Č91 -  NEOCEŇOVAT! Rekapi...'!J36</f>
        <v>0</v>
      </c>
      <c r="AX60" s="137">
        <f>'Č91 -  NEOCEŇOVAT! Rekapi...'!J37</f>
        <v>0</v>
      </c>
      <c r="AY60" s="137">
        <f>'Č91 -  NEOCEŇOVAT! Rekapi...'!J38</f>
        <v>0</v>
      </c>
      <c r="AZ60" s="137">
        <f>'Č91 -  NEOCEŇOVAT! Rekapi...'!F35</f>
        <v>0</v>
      </c>
      <c r="BA60" s="137">
        <f>'Č91 -  NEOCEŇOVAT! Rekapi...'!F36</f>
        <v>0</v>
      </c>
      <c r="BB60" s="137">
        <f>'Č91 -  NEOCEŇOVAT! Rekapi...'!F37</f>
        <v>0</v>
      </c>
      <c r="BC60" s="137">
        <f>'Č91 -  NEOCEŇOVAT! Rekapi...'!F38</f>
        <v>0</v>
      </c>
      <c r="BD60" s="139">
        <f>'Č91 -  NEOCEŇOVAT! Rekapi...'!F39</f>
        <v>0</v>
      </c>
      <c r="BE60" s="4"/>
      <c r="BT60" s="135" t="s">
        <v>89</v>
      </c>
      <c r="BV60" s="135" t="s">
        <v>82</v>
      </c>
      <c r="BW60" s="135" t="s">
        <v>105</v>
      </c>
      <c r="BX60" s="135" t="s">
        <v>103</v>
      </c>
      <c r="CL60" s="135" t="s">
        <v>39</v>
      </c>
    </row>
    <row r="61" s="2" customFormat="1" ht="30" customHeight="1">
      <c r="A61" s="39"/>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5"/>
      <c r="AS61" s="39"/>
      <c r="AT61" s="39"/>
      <c r="AU61" s="39"/>
      <c r="AV61" s="39"/>
      <c r="AW61" s="39"/>
      <c r="AX61" s="39"/>
      <c r="AY61" s="39"/>
      <c r="AZ61" s="39"/>
      <c r="BA61" s="39"/>
      <c r="BB61" s="39"/>
      <c r="BC61" s="39"/>
      <c r="BD61" s="39"/>
      <c r="BE61" s="39"/>
    </row>
    <row r="62" s="2" customFormat="1" ht="6.96" customHeight="1">
      <c r="A62" s="39"/>
      <c r="B62" s="61"/>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45"/>
      <c r="AS62" s="39"/>
      <c r="AT62" s="39"/>
      <c r="AU62" s="39"/>
      <c r="AV62" s="39"/>
      <c r="AW62" s="39"/>
      <c r="AX62" s="39"/>
      <c r="AY62" s="39"/>
      <c r="AZ62" s="39"/>
      <c r="BA62" s="39"/>
      <c r="BB62" s="39"/>
      <c r="BC62" s="39"/>
      <c r="BD62" s="39"/>
      <c r="BE62" s="39"/>
    </row>
  </sheetData>
  <sheetProtection sheet="1" formatColumns="0" formatRows="0" objects="1" scenarios="1" spinCount="100000" saltValue="ZBtsdOor1GEcMei9FGACoPs4UD16rzwyQtbDqAJeqBLSMYVnNxJnaFk5mghSI7eriWIc62NOKwSeGyV+d1nipg==" hashValue="gze6PLc/Dh1t0+OSZBWB6NJER/3pvBuwdYoSfIE6XgYPTS3xMEEz/LoBScdCCbTepBvcIZ2Xd07W407A2zkIRA==" algorithmName="SHA-512" password="CDD6"/>
  <mergeCells count="62">
    <mergeCell ref="L45:AJ45"/>
    <mergeCell ref="AM47:AN47"/>
    <mergeCell ref="AM49:AP49"/>
    <mergeCell ref="AS49:AT51"/>
    <mergeCell ref="AM50:AP50"/>
    <mergeCell ref="C52:G52"/>
    <mergeCell ref="AG52:AM52"/>
    <mergeCell ref="AN52:AP52"/>
    <mergeCell ref="I52:AF52"/>
    <mergeCell ref="AN55:AP55"/>
    <mergeCell ref="D55:H55"/>
    <mergeCell ref="J55:AF55"/>
    <mergeCell ref="AG55:AM55"/>
    <mergeCell ref="K56:AF56"/>
    <mergeCell ref="AN56:AP56"/>
    <mergeCell ref="AG56:AM56"/>
    <mergeCell ref="E56:I56"/>
    <mergeCell ref="D57:H57"/>
    <mergeCell ref="J57:AF57"/>
    <mergeCell ref="AN57:AP57"/>
    <mergeCell ref="AG57:AM57"/>
    <mergeCell ref="AG58:AM58"/>
    <mergeCell ref="AN58:AP58"/>
    <mergeCell ref="E58:I58"/>
    <mergeCell ref="K58:AF58"/>
    <mergeCell ref="AN59:AP59"/>
    <mergeCell ref="AG59:AM59"/>
    <mergeCell ref="D59:H59"/>
    <mergeCell ref="J59:AF59"/>
    <mergeCell ref="AN60:AP60"/>
    <mergeCell ref="AG60:AM60"/>
    <mergeCell ref="E60:I60"/>
    <mergeCell ref="K60:AF60"/>
    <mergeCell ref="AG54:AM54"/>
    <mergeCell ref="AN54:AP54"/>
    <mergeCell ref="BE5:BE32"/>
    <mergeCell ref="K5:AJ5"/>
    <mergeCell ref="K6:AJ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56" location="'Č11_zm1 - Železniční svrš...'!C2" display="/"/>
    <hyperlink ref="A58" location="'Č21 - VRN'!C2" display="/"/>
    <hyperlink ref="A60" location="'Č91 -  NEOCEŇOVAT! Rekapi...'!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c r="AZ2" s="140" t="s">
        <v>106</v>
      </c>
      <c r="BA2" s="140" t="s">
        <v>107</v>
      </c>
      <c r="BB2" s="140" t="s">
        <v>108</v>
      </c>
      <c r="BC2" s="140" t="s">
        <v>109</v>
      </c>
      <c r="BD2" s="140" t="s">
        <v>89</v>
      </c>
    </row>
    <row r="3" s="1" customFormat="1" ht="6.96" customHeight="1">
      <c r="B3" s="141"/>
      <c r="C3" s="142"/>
      <c r="D3" s="142"/>
      <c r="E3" s="142"/>
      <c r="F3" s="142"/>
      <c r="G3" s="142"/>
      <c r="H3" s="142"/>
      <c r="I3" s="142"/>
      <c r="J3" s="142"/>
      <c r="K3" s="142"/>
      <c r="L3" s="20"/>
      <c r="AT3" s="17" t="s">
        <v>89</v>
      </c>
      <c r="AZ3" s="140" t="s">
        <v>110</v>
      </c>
      <c r="BA3" s="140" t="s">
        <v>111</v>
      </c>
      <c r="BB3" s="140" t="s">
        <v>112</v>
      </c>
      <c r="BC3" s="140" t="s">
        <v>113</v>
      </c>
      <c r="BD3" s="140" t="s">
        <v>89</v>
      </c>
    </row>
    <row r="4" s="1" customFormat="1" ht="24.96" customHeight="1">
      <c r="B4" s="20"/>
      <c r="D4" s="143" t="s">
        <v>114</v>
      </c>
      <c r="L4" s="20"/>
      <c r="M4" s="144" t="s">
        <v>10</v>
      </c>
      <c r="AT4" s="17" t="s">
        <v>41</v>
      </c>
      <c r="AZ4" s="140" t="s">
        <v>115</v>
      </c>
      <c r="BA4" s="140" t="s">
        <v>116</v>
      </c>
      <c r="BB4" s="140" t="s">
        <v>112</v>
      </c>
      <c r="BC4" s="140" t="s">
        <v>89</v>
      </c>
      <c r="BD4" s="140" t="s">
        <v>89</v>
      </c>
    </row>
    <row r="5" s="1" customFormat="1" ht="6.96" customHeight="1">
      <c r="B5" s="20"/>
      <c r="L5" s="20"/>
      <c r="AZ5" s="140" t="s">
        <v>117</v>
      </c>
      <c r="BA5" s="140" t="s">
        <v>118</v>
      </c>
      <c r="BB5" s="140" t="s">
        <v>112</v>
      </c>
      <c r="BC5" s="140" t="s">
        <v>87</v>
      </c>
      <c r="BD5" s="140" t="s">
        <v>89</v>
      </c>
    </row>
    <row r="6" s="1" customFormat="1" ht="12" customHeight="1">
      <c r="B6" s="20"/>
      <c r="D6" s="145" t="s">
        <v>16</v>
      </c>
      <c r="L6" s="20"/>
      <c r="AZ6" s="140" t="s">
        <v>119</v>
      </c>
      <c r="BA6" s="140" t="s">
        <v>120</v>
      </c>
      <c r="BB6" s="140" t="s">
        <v>121</v>
      </c>
      <c r="BC6" s="140" t="s">
        <v>122</v>
      </c>
      <c r="BD6" s="140" t="s">
        <v>89</v>
      </c>
    </row>
    <row r="7" s="1" customFormat="1" ht="26.25" customHeight="1">
      <c r="B7" s="20"/>
      <c r="E7" s="146" t="str">
        <f>'Rekapitulace zakázky'!K6</f>
        <v>Oprava trati v úseku Most - České Zlatníky - změna č.1 po prohlídce staveniště</v>
      </c>
      <c r="F7" s="145"/>
      <c r="G7" s="145"/>
      <c r="H7" s="145"/>
      <c r="L7" s="20"/>
      <c r="AZ7" s="140" t="s">
        <v>123</v>
      </c>
      <c r="BA7" s="140" t="s">
        <v>124</v>
      </c>
      <c r="BB7" s="140" t="s">
        <v>121</v>
      </c>
      <c r="BC7" s="140" t="s">
        <v>125</v>
      </c>
      <c r="BD7" s="140" t="s">
        <v>89</v>
      </c>
    </row>
    <row r="8" s="1" customFormat="1" ht="12" customHeight="1">
      <c r="B8" s="20"/>
      <c r="D8" s="145" t="s">
        <v>126</v>
      </c>
      <c r="L8" s="20"/>
      <c r="AZ8" s="140" t="s">
        <v>127</v>
      </c>
      <c r="BA8" s="140" t="s">
        <v>128</v>
      </c>
      <c r="BB8" s="140" t="s">
        <v>112</v>
      </c>
      <c r="BC8" s="140" t="s">
        <v>129</v>
      </c>
      <c r="BD8" s="140" t="s">
        <v>89</v>
      </c>
    </row>
    <row r="9" s="2" customFormat="1" ht="16.5" customHeight="1">
      <c r="A9" s="39"/>
      <c r="B9" s="45"/>
      <c r="C9" s="39"/>
      <c r="D9" s="39"/>
      <c r="E9" s="146" t="s">
        <v>130</v>
      </c>
      <c r="F9" s="39"/>
      <c r="G9" s="39"/>
      <c r="H9" s="39"/>
      <c r="I9" s="39"/>
      <c r="J9" s="39"/>
      <c r="K9" s="39"/>
      <c r="L9" s="147"/>
      <c r="S9" s="39"/>
      <c r="T9" s="39"/>
      <c r="U9" s="39"/>
      <c r="V9" s="39"/>
      <c r="W9" s="39"/>
      <c r="X9" s="39"/>
      <c r="Y9" s="39"/>
      <c r="Z9" s="39"/>
      <c r="AA9" s="39"/>
      <c r="AB9" s="39"/>
      <c r="AC9" s="39"/>
      <c r="AD9" s="39"/>
      <c r="AE9" s="39"/>
      <c r="AZ9" s="140" t="s">
        <v>131</v>
      </c>
      <c r="BA9" s="140" t="s">
        <v>132</v>
      </c>
      <c r="BB9" s="140" t="s">
        <v>112</v>
      </c>
      <c r="BC9" s="140" t="s">
        <v>89</v>
      </c>
      <c r="BD9" s="140" t="s">
        <v>89</v>
      </c>
    </row>
    <row r="10" s="2" customFormat="1" ht="12" customHeight="1">
      <c r="A10" s="39"/>
      <c r="B10" s="45"/>
      <c r="C10" s="39"/>
      <c r="D10" s="145" t="s">
        <v>133</v>
      </c>
      <c r="E10" s="39"/>
      <c r="F10" s="39"/>
      <c r="G10" s="39"/>
      <c r="H10" s="39"/>
      <c r="I10" s="39"/>
      <c r="J10" s="39"/>
      <c r="K10" s="39"/>
      <c r="L10" s="147"/>
      <c r="S10" s="39"/>
      <c r="T10" s="39"/>
      <c r="U10" s="39"/>
      <c r="V10" s="39"/>
      <c r="W10" s="39"/>
      <c r="X10" s="39"/>
      <c r="Y10" s="39"/>
      <c r="Z10" s="39"/>
      <c r="AA10" s="39"/>
      <c r="AB10" s="39"/>
      <c r="AC10" s="39"/>
      <c r="AD10" s="39"/>
      <c r="AE10" s="39"/>
      <c r="AZ10" s="140" t="s">
        <v>134</v>
      </c>
      <c r="BA10" s="140" t="s">
        <v>135</v>
      </c>
      <c r="BB10" s="140" t="s">
        <v>136</v>
      </c>
      <c r="BC10" s="140" t="s">
        <v>137</v>
      </c>
      <c r="BD10" s="140" t="s">
        <v>89</v>
      </c>
    </row>
    <row r="11" s="2" customFormat="1" ht="30" customHeight="1">
      <c r="A11" s="39"/>
      <c r="B11" s="45"/>
      <c r="C11" s="39"/>
      <c r="D11" s="39"/>
      <c r="E11" s="148" t="s">
        <v>138</v>
      </c>
      <c r="F11" s="39"/>
      <c r="G11" s="39"/>
      <c r="H11" s="39"/>
      <c r="I11" s="39"/>
      <c r="J11" s="39"/>
      <c r="K11" s="39"/>
      <c r="L11" s="147"/>
      <c r="S11" s="39"/>
      <c r="T11" s="39"/>
      <c r="U11" s="39"/>
      <c r="V11" s="39"/>
      <c r="W11" s="39"/>
      <c r="X11" s="39"/>
      <c r="Y11" s="39"/>
      <c r="Z11" s="39"/>
      <c r="AA11" s="39"/>
      <c r="AB11" s="39"/>
      <c r="AC11" s="39"/>
      <c r="AD11" s="39"/>
      <c r="AE11" s="39"/>
      <c r="AZ11" s="140" t="s">
        <v>139</v>
      </c>
      <c r="BA11" s="140" t="s">
        <v>140</v>
      </c>
      <c r="BB11" s="140" t="s">
        <v>112</v>
      </c>
      <c r="BC11" s="140" t="s">
        <v>141</v>
      </c>
      <c r="BD11" s="140" t="s">
        <v>89</v>
      </c>
    </row>
    <row r="12" s="2" customFormat="1">
      <c r="A12" s="39"/>
      <c r="B12" s="45"/>
      <c r="C12" s="39"/>
      <c r="D12" s="39"/>
      <c r="E12" s="39"/>
      <c r="F12" s="39"/>
      <c r="G12" s="39"/>
      <c r="H12" s="39"/>
      <c r="I12" s="39"/>
      <c r="J12" s="39"/>
      <c r="K12" s="39"/>
      <c r="L12" s="147"/>
      <c r="S12" s="39"/>
      <c r="T12" s="39"/>
      <c r="U12" s="39"/>
      <c r="V12" s="39"/>
      <c r="W12" s="39"/>
      <c r="X12" s="39"/>
      <c r="Y12" s="39"/>
      <c r="Z12" s="39"/>
      <c r="AA12" s="39"/>
      <c r="AB12" s="39"/>
      <c r="AC12" s="39"/>
      <c r="AD12" s="39"/>
      <c r="AE12" s="39"/>
      <c r="AZ12" s="140" t="s">
        <v>142</v>
      </c>
      <c r="BA12" s="140" t="s">
        <v>143</v>
      </c>
      <c r="BB12" s="140" t="s">
        <v>121</v>
      </c>
      <c r="BC12" s="140" t="s">
        <v>144</v>
      </c>
      <c r="BD12" s="140" t="s">
        <v>89</v>
      </c>
    </row>
    <row r="13" s="2" customFormat="1" ht="12" customHeight="1">
      <c r="A13" s="39"/>
      <c r="B13" s="45"/>
      <c r="C13" s="39"/>
      <c r="D13" s="145" t="s">
        <v>18</v>
      </c>
      <c r="E13" s="39"/>
      <c r="F13" s="135" t="s">
        <v>39</v>
      </c>
      <c r="G13" s="39"/>
      <c r="H13" s="39"/>
      <c r="I13" s="145" t="s">
        <v>20</v>
      </c>
      <c r="J13" s="135" t="s">
        <v>39</v>
      </c>
      <c r="K13" s="39"/>
      <c r="L13" s="147"/>
      <c r="S13" s="39"/>
      <c r="T13" s="39"/>
      <c r="U13" s="39"/>
      <c r="V13" s="39"/>
      <c r="W13" s="39"/>
      <c r="X13" s="39"/>
      <c r="Y13" s="39"/>
      <c r="Z13" s="39"/>
      <c r="AA13" s="39"/>
      <c r="AB13" s="39"/>
      <c r="AC13" s="39"/>
      <c r="AD13" s="39"/>
      <c r="AE13" s="39"/>
      <c r="AZ13" s="140" t="s">
        <v>145</v>
      </c>
      <c r="BA13" s="140" t="s">
        <v>146</v>
      </c>
      <c r="BB13" s="140" t="s">
        <v>112</v>
      </c>
      <c r="BC13" s="140" t="s">
        <v>113</v>
      </c>
      <c r="BD13" s="140" t="s">
        <v>89</v>
      </c>
    </row>
    <row r="14" s="2" customFormat="1" ht="12" customHeight="1">
      <c r="A14" s="39"/>
      <c r="B14" s="45"/>
      <c r="C14" s="39"/>
      <c r="D14" s="145" t="s">
        <v>22</v>
      </c>
      <c r="E14" s="39"/>
      <c r="F14" s="135" t="s">
        <v>23</v>
      </c>
      <c r="G14" s="39"/>
      <c r="H14" s="39"/>
      <c r="I14" s="145" t="s">
        <v>24</v>
      </c>
      <c r="J14" s="149" t="str">
        <f>'Rekapitulace zakázky'!AN8</f>
        <v>13. 1. 2023</v>
      </c>
      <c r="K14" s="39"/>
      <c r="L14" s="147"/>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7"/>
      <c r="S15" s="39"/>
      <c r="T15" s="39"/>
      <c r="U15" s="39"/>
      <c r="V15" s="39"/>
      <c r="W15" s="39"/>
      <c r="X15" s="39"/>
      <c r="Y15" s="39"/>
      <c r="Z15" s="39"/>
      <c r="AA15" s="39"/>
      <c r="AB15" s="39"/>
      <c r="AC15" s="39"/>
      <c r="AD15" s="39"/>
      <c r="AE15" s="39"/>
    </row>
    <row r="16" s="2" customFormat="1" ht="12" customHeight="1">
      <c r="A16" s="39"/>
      <c r="B16" s="45"/>
      <c r="C16" s="39"/>
      <c r="D16" s="145" t="s">
        <v>30</v>
      </c>
      <c r="E16" s="39"/>
      <c r="F16" s="39"/>
      <c r="G16" s="39"/>
      <c r="H16" s="39"/>
      <c r="I16" s="145" t="s">
        <v>31</v>
      </c>
      <c r="J16" s="135" t="s">
        <v>32</v>
      </c>
      <c r="K16" s="39"/>
      <c r="L16" s="147"/>
      <c r="S16" s="39"/>
      <c r="T16" s="39"/>
      <c r="U16" s="39"/>
      <c r="V16" s="39"/>
      <c r="W16" s="39"/>
      <c r="X16" s="39"/>
      <c r="Y16" s="39"/>
      <c r="Z16" s="39"/>
      <c r="AA16" s="39"/>
      <c r="AB16" s="39"/>
      <c r="AC16" s="39"/>
      <c r="AD16" s="39"/>
      <c r="AE16" s="39"/>
    </row>
    <row r="17" s="2" customFormat="1" ht="18" customHeight="1">
      <c r="A17" s="39"/>
      <c r="B17" s="45"/>
      <c r="C17" s="39"/>
      <c r="D17" s="39"/>
      <c r="E17" s="135" t="s">
        <v>33</v>
      </c>
      <c r="F17" s="39"/>
      <c r="G17" s="39"/>
      <c r="H17" s="39"/>
      <c r="I17" s="145" t="s">
        <v>34</v>
      </c>
      <c r="J17" s="135" t="s">
        <v>35</v>
      </c>
      <c r="K17" s="39"/>
      <c r="L17" s="147"/>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7"/>
      <c r="S18" s="39"/>
      <c r="T18" s="39"/>
      <c r="U18" s="39"/>
      <c r="V18" s="39"/>
      <c r="W18" s="39"/>
      <c r="X18" s="39"/>
      <c r="Y18" s="39"/>
      <c r="Z18" s="39"/>
      <c r="AA18" s="39"/>
      <c r="AB18" s="39"/>
      <c r="AC18" s="39"/>
      <c r="AD18" s="39"/>
      <c r="AE18" s="39"/>
    </row>
    <row r="19" s="2" customFormat="1" ht="12" customHeight="1">
      <c r="A19" s="39"/>
      <c r="B19" s="45"/>
      <c r="C19" s="39"/>
      <c r="D19" s="145" t="s">
        <v>36</v>
      </c>
      <c r="E19" s="39"/>
      <c r="F19" s="39"/>
      <c r="G19" s="39"/>
      <c r="H19" s="39"/>
      <c r="I19" s="145" t="s">
        <v>31</v>
      </c>
      <c r="J19" s="33" t="str">
        <f>'Rekapitulace zakázky'!AN13</f>
        <v>Vyplň údaj</v>
      </c>
      <c r="K19" s="39"/>
      <c r="L19" s="147"/>
      <c r="S19" s="39"/>
      <c r="T19" s="39"/>
      <c r="U19" s="39"/>
      <c r="V19" s="39"/>
      <c r="W19" s="39"/>
      <c r="X19" s="39"/>
      <c r="Y19" s="39"/>
      <c r="Z19" s="39"/>
      <c r="AA19" s="39"/>
      <c r="AB19" s="39"/>
      <c r="AC19" s="39"/>
      <c r="AD19" s="39"/>
      <c r="AE19" s="39"/>
    </row>
    <row r="20" s="2" customFormat="1" ht="18" customHeight="1">
      <c r="A20" s="39"/>
      <c r="B20" s="45"/>
      <c r="C20" s="39"/>
      <c r="D20" s="39"/>
      <c r="E20" s="33" t="str">
        <f>'Rekapitulace zakázky'!E14</f>
        <v>Vyplň údaj</v>
      </c>
      <c r="F20" s="135"/>
      <c r="G20" s="135"/>
      <c r="H20" s="135"/>
      <c r="I20" s="145" t="s">
        <v>34</v>
      </c>
      <c r="J20" s="33" t="str">
        <f>'Rekapitulace zakázky'!AN14</f>
        <v>Vyplň údaj</v>
      </c>
      <c r="K20" s="39"/>
      <c r="L20" s="147"/>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7"/>
      <c r="S21" s="39"/>
      <c r="T21" s="39"/>
      <c r="U21" s="39"/>
      <c r="V21" s="39"/>
      <c r="W21" s="39"/>
      <c r="X21" s="39"/>
      <c r="Y21" s="39"/>
      <c r="Z21" s="39"/>
      <c r="AA21" s="39"/>
      <c r="AB21" s="39"/>
      <c r="AC21" s="39"/>
      <c r="AD21" s="39"/>
      <c r="AE21" s="39"/>
    </row>
    <row r="22" s="2" customFormat="1" ht="12" customHeight="1">
      <c r="A22" s="39"/>
      <c r="B22" s="45"/>
      <c r="C22" s="39"/>
      <c r="D22" s="145" t="s">
        <v>38</v>
      </c>
      <c r="E22" s="39"/>
      <c r="F22" s="39"/>
      <c r="G22" s="39"/>
      <c r="H22" s="39"/>
      <c r="I22" s="145" t="s">
        <v>31</v>
      </c>
      <c r="J22" s="135" t="str">
        <f>IF('Rekapitulace zakázky'!AN16="","",'Rekapitulace zakázky'!AN16)</f>
        <v/>
      </c>
      <c r="K22" s="39"/>
      <c r="L22" s="147"/>
      <c r="S22" s="39"/>
      <c r="T22" s="39"/>
      <c r="U22" s="39"/>
      <c r="V22" s="39"/>
      <c r="W22" s="39"/>
      <c r="X22" s="39"/>
      <c r="Y22" s="39"/>
      <c r="Z22" s="39"/>
      <c r="AA22" s="39"/>
      <c r="AB22" s="39"/>
      <c r="AC22" s="39"/>
      <c r="AD22" s="39"/>
      <c r="AE22" s="39"/>
    </row>
    <row r="23" s="2" customFormat="1" ht="18" customHeight="1">
      <c r="A23" s="39"/>
      <c r="B23" s="45"/>
      <c r="C23" s="39"/>
      <c r="D23" s="39"/>
      <c r="E23" s="135" t="str">
        <f>IF('Rekapitulace zakázky'!E17="","",'Rekapitulace zakázky'!E17)</f>
        <v xml:space="preserve"> </v>
      </c>
      <c r="F23" s="39"/>
      <c r="G23" s="39"/>
      <c r="H23" s="39"/>
      <c r="I23" s="145" t="s">
        <v>34</v>
      </c>
      <c r="J23" s="135" t="str">
        <f>IF('Rekapitulace zakázky'!AN17="","",'Rekapitulace zakázky'!AN17)</f>
        <v/>
      </c>
      <c r="K23" s="39"/>
      <c r="L23" s="147"/>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7"/>
      <c r="S24" s="39"/>
      <c r="T24" s="39"/>
      <c r="U24" s="39"/>
      <c r="V24" s="39"/>
      <c r="W24" s="39"/>
      <c r="X24" s="39"/>
      <c r="Y24" s="39"/>
      <c r="Z24" s="39"/>
      <c r="AA24" s="39"/>
      <c r="AB24" s="39"/>
      <c r="AC24" s="39"/>
      <c r="AD24" s="39"/>
      <c r="AE24" s="39"/>
    </row>
    <row r="25" s="2" customFormat="1" ht="12" customHeight="1">
      <c r="A25" s="39"/>
      <c r="B25" s="45"/>
      <c r="C25" s="39"/>
      <c r="D25" s="145" t="s">
        <v>42</v>
      </c>
      <c r="E25" s="39"/>
      <c r="F25" s="39"/>
      <c r="G25" s="39"/>
      <c r="H25" s="39"/>
      <c r="I25" s="145" t="s">
        <v>31</v>
      </c>
      <c r="J25" s="135" t="s">
        <v>39</v>
      </c>
      <c r="K25" s="39"/>
      <c r="L25" s="147"/>
      <c r="S25" s="39"/>
      <c r="T25" s="39"/>
      <c r="U25" s="39"/>
      <c r="V25" s="39"/>
      <c r="W25" s="39"/>
      <c r="X25" s="39"/>
      <c r="Y25" s="39"/>
      <c r="Z25" s="39"/>
      <c r="AA25" s="39"/>
      <c r="AB25" s="39"/>
      <c r="AC25" s="39"/>
      <c r="AD25" s="39"/>
      <c r="AE25" s="39"/>
    </row>
    <row r="26" s="2" customFormat="1" ht="18" customHeight="1">
      <c r="A26" s="39"/>
      <c r="B26" s="45"/>
      <c r="C26" s="39"/>
      <c r="D26" s="39"/>
      <c r="E26" s="135" t="s">
        <v>43</v>
      </c>
      <c r="F26" s="39"/>
      <c r="G26" s="39"/>
      <c r="H26" s="39"/>
      <c r="I26" s="145" t="s">
        <v>34</v>
      </c>
      <c r="J26" s="135" t="s">
        <v>39</v>
      </c>
      <c r="K26" s="39"/>
      <c r="L26" s="147"/>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7"/>
      <c r="S27" s="39"/>
      <c r="T27" s="39"/>
      <c r="U27" s="39"/>
      <c r="V27" s="39"/>
      <c r="W27" s="39"/>
      <c r="X27" s="39"/>
      <c r="Y27" s="39"/>
      <c r="Z27" s="39"/>
      <c r="AA27" s="39"/>
      <c r="AB27" s="39"/>
      <c r="AC27" s="39"/>
      <c r="AD27" s="39"/>
      <c r="AE27" s="39"/>
    </row>
    <row r="28" s="2" customFormat="1" ht="12" customHeight="1">
      <c r="A28" s="39"/>
      <c r="B28" s="45"/>
      <c r="C28" s="39"/>
      <c r="D28" s="145" t="s">
        <v>44</v>
      </c>
      <c r="E28" s="39"/>
      <c r="F28" s="39"/>
      <c r="G28" s="39"/>
      <c r="H28" s="39"/>
      <c r="I28" s="39"/>
      <c r="J28" s="39"/>
      <c r="K28" s="39"/>
      <c r="L28" s="147"/>
      <c r="S28" s="39"/>
      <c r="T28" s="39"/>
      <c r="U28" s="39"/>
      <c r="V28" s="39"/>
      <c r="W28" s="39"/>
      <c r="X28" s="39"/>
      <c r="Y28" s="39"/>
      <c r="Z28" s="39"/>
      <c r="AA28" s="39"/>
      <c r="AB28" s="39"/>
      <c r="AC28" s="39"/>
      <c r="AD28" s="39"/>
      <c r="AE28" s="39"/>
    </row>
    <row r="29" s="8" customFormat="1" ht="131.25" customHeight="1">
      <c r="A29" s="150"/>
      <c r="B29" s="151"/>
      <c r="C29" s="150"/>
      <c r="D29" s="150"/>
      <c r="E29" s="152" t="s">
        <v>147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39"/>
      <c r="B30" s="45"/>
      <c r="C30" s="39"/>
      <c r="D30" s="39"/>
      <c r="E30" s="39"/>
      <c r="F30" s="39"/>
      <c r="G30" s="39"/>
      <c r="H30" s="39"/>
      <c r="I30" s="39"/>
      <c r="J30" s="39"/>
      <c r="K30" s="39"/>
      <c r="L30" s="147"/>
      <c r="S30" s="39"/>
      <c r="T30" s="39"/>
      <c r="U30" s="39"/>
      <c r="V30" s="39"/>
      <c r="W30" s="39"/>
      <c r="X30" s="39"/>
      <c r="Y30" s="39"/>
      <c r="Z30" s="39"/>
      <c r="AA30" s="39"/>
      <c r="AB30" s="39"/>
      <c r="AC30" s="39"/>
      <c r="AD30" s="39"/>
      <c r="AE30" s="39"/>
    </row>
    <row r="31" s="2" customFormat="1" ht="6.96" customHeight="1">
      <c r="A31" s="39"/>
      <c r="B31" s="45"/>
      <c r="C31" s="39"/>
      <c r="D31" s="154"/>
      <c r="E31" s="154"/>
      <c r="F31" s="154"/>
      <c r="G31" s="154"/>
      <c r="H31" s="154"/>
      <c r="I31" s="154"/>
      <c r="J31" s="154"/>
      <c r="K31" s="154"/>
      <c r="L31" s="147"/>
      <c r="S31" s="39"/>
      <c r="T31" s="39"/>
      <c r="U31" s="39"/>
      <c r="V31" s="39"/>
      <c r="W31" s="39"/>
      <c r="X31" s="39"/>
      <c r="Y31" s="39"/>
      <c r="Z31" s="39"/>
      <c r="AA31" s="39"/>
      <c r="AB31" s="39"/>
      <c r="AC31" s="39"/>
      <c r="AD31" s="39"/>
      <c r="AE31" s="39"/>
    </row>
    <row r="32" s="2" customFormat="1" ht="25.44" customHeight="1">
      <c r="A32" s="39"/>
      <c r="B32" s="45"/>
      <c r="C32" s="39"/>
      <c r="D32" s="155" t="s">
        <v>46</v>
      </c>
      <c r="E32" s="39"/>
      <c r="F32" s="39"/>
      <c r="G32" s="39"/>
      <c r="H32" s="39"/>
      <c r="I32" s="39"/>
      <c r="J32" s="156">
        <f>ROUND(J88, 2)</f>
        <v>0</v>
      </c>
      <c r="K32" s="39"/>
      <c r="L32" s="147"/>
      <c r="S32" s="39"/>
      <c r="T32" s="39"/>
      <c r="U32" s="39"/>
      <c r="V32" s="39"/>
      <c r="W32" s="39"/>
      <c r="X32" s="39"/>
      <c r="Y32" s="39"/>
      <c r="Z32" s="39"/>
      <c r="AA32" s="39"/>
      <c r="AB32" s="39"/>
      <c r="AC32" s="39"/>
      <c r="AD32" s="39"/>
      <c r="AE32" s="39"/>
    </row>
    <row r="33" s="2" customFormat="1" ht="6.96" customHeight="1">
      <c r="A33" s="39"/>
      <c r="B33" s="45"/>
      <c r="C33" s="39"/>
      <c r="D33" s="154"/>
      <c r="E33" s="154"/>
      <c r="F33" s="154"/>
      <c r="G33" s="154"/>
      <c r="H33" s="154"/>
      <c r="I33" s="154"/>
      <c r="J33" s="154"/>
      <c r="K33" s="154"/>
      <c r="L33" s="147"/>
      <c r="S33" s="39"/>
      <c r="T33" s="39"/>
      <c r="U33" s="39"/>
      <c r="V33" s="39"/>
      <c r="W33" s="39"/>
      <c r="X33" s="39"/>
      <c r="Y33" s="39"/>
      <c r="Z33" s="39"/>
      <c r="AA33" s="39"/>
      <c r="AB33" s="39"/>
      <c r="AC33" s="39"/>
      <c r="AD33" s="39"/>
      <c r="AE33" s="39"/>
    </row>
    <row r="34" s="2" customFormat="1" ht="14.4" customHeight="1">
      <c r="A34" s="39"/>
      <c r="B34" s="45"/>
      <c r="C34" s="39"/>
      <c r="D34" s="39"/>
      <c r="E34" s="39"/>
      <c r="F34" s="157" t="s">
        <v>48</v>
      </c>
      <c r="G34" s="39"/>
      <c r="H34" s="39"/>
      <c r="I34" s="157" t="s">
        <v>47</v>
      </c>
      <c r="J34" s="157" t="s">
        <v>49</v>
      </c>
      <c r="K34" s="39"/>
      <c r="L34" s="147"/>
      <c r="S34" s="39"/>
      <c r="T34" s="39"/>
      <c r="U34" s="39"/>
      <c r="V34" s="39"/>
      <c r="W34" s="39"/>
      <c r="X34" s="39"/>
      <c r="Y34" s="39"/>
      <c r="Z34" s="39"/>
      <c r="AA34" s="39"/>
      <c r="AB34" s="39"/>
      <c r="AC34" s="39"/>
      <c r="AD34" s="39"/>
      <c r="AE34" s="39"/>
    </row>
    <row r="35" hidden="1" s="2" customFormat="1" ht="14.4" customHeight="1">
      <c r="A35" s="39"/>
      <c r="B35" s="45"/>
      <c r="C35" s="39"/>
      <c r="D35" s="158" t="s">
        <v>50</v>
      </c>
      <c r="E35" s="145" t="s">
        <v>51</v>
      </c>
      <c r="F35" s="159">
        <f>ROUND((SUM(BE88:BE320)),  2)</f>
        <v>0</v>
      </c>
      <c r="G35" s="39"/>
      <c r="H35" s="39"/>
      <c r="I35" s="160">
        <v>0.20999999999999999</v>
      </c>
      <c r="J35" s="159">
        <f>ROUND(((SUM(BE88:BE320))*I35),  2)</f>
        <v>0</v>
      </c>
      <c r="K35" s="39"/>
      <c r="L35" s="147"/>
      <c r="S35" s="39"/>
      <c r="T35" s="39"/>
      <c r="U35" s="39"/>
      <c r="V35" s="39"/>
      <c r="W35" s="39"/>
      <c r="X35" s="39"/>
      <c r="Y35" s="39"/>
      <c r="Z35" s="39"/>
      <c r="AA35" s="39"/>
      <c r="AB35" s="39"/>
      <c r="AC35" s="39"/>
      <c r="AD35" s="39"/>
      <c r="AE35" s="39"/>
    </row>
    <row r="36" hidden="1" s="2" customFormat="1" ht="14.4" customHeight="1">
      <c r="A36" s="39"/>
      <c r="B36" s="45"/>
      <c r="C36" s="39"/>
      <c r="D36" s="39"/>
      <c r="E36" s="145" t="s">
        <v>52</v>
      </c>
      <c r="F36" s="159">
        <f>ROUND((SUM(BF88:BF320)),  2)</f>
        <v>0</v>
      </c>
      <c r="G36" s="39"/>
      <c r="H36" s="39"/>
      <c r="I36" s="160">
        <v>0.14999999999999999</v>
      </c>
      <c r="J36" s="159">
        <f>ROUND(((SUM(BF88:BF320))*I36),  2)</f>
        <v>0</v>
      </c>
      <c r="K36" s="39"/>
      <c r="L36" s="147"/>
      <c r="S36" s="39"/>
      <c r="T36" s="39"/>
      <c r="U36" s="39"/>
      <c r="V36" s="39"/>
      <c r="W36" s="39"/>
      <c r="X36" s="39"/>
      <c r="Y36" s="39"/>
      <c r="Z36" s="39"/>
      <c r="AA36" s="39"/>
      <c r="AB36" s="39"/>
      <c r="AC36" s="39"/>
      <c r="AD36" s="39"/>
      <c r="AE36" s="39"/>
    </row>
    <row r="37" s="2" customFormat="1" ht="14.4" customHeight="1">
      <c r="A37" s="39"/>
      <c r="B37" s="45"/>
      <c r="C37" s="39"/>
      <c r="D37" s="145" t="s">
        <v>50</v>
      </c>
      <c r="E37" s="145" t="s">
        <v>53</v>
      </c>
      <c r="F37" s="159">
        <f>ROUND((SUM(BG88:BG320)),  2)</f>
        <v>0</v>
      </c>
      <c r="G37" s="39"/>
      <c r="H37" s="39"/>
      <c r="I37" s="160">
        <v>0.20999999999999999</v>
      </c>
      <c r="J37" s="159">
        <f>0</f>
        <v>0</v>
      </c>
      <c r="K37" s="39"/>
      <c r="L37" s="147"/>
      <c r="S37" s="39"/>
      <c r="T37" s="39"/>
      <c r="U37" s="39"/>
      <c r="V37" s="39"/>
      <c r="W37" s="39"/>
      <c r="X37" s="39"/>
      <c r="Y37" s="39"/>
      <c r="Z37" s="39"/>
      <c r="AA37" s="39"/>
      <c r="AB37" s="39"/>
      <c r="AC37" s="39"/>
      <c r="AD37" s="39"/>
      <c r="AE37" s="39"/>
    </row>
    <row r="38" s="2" customFormat="1" ht="14.4" customHeight="1">
      <c r="A38" s="39"/>
      <c r="B38" s="45"/>
      <c r="C38" s="39"/>
      <c r="D38" s="39"/>
      <c r="E38" s="145" t="s">
        <v>54</v>
      </c>
      <c r="F38" s="159">
        <f>ROUND((SUM(BH88:BH320)),  2)</f>
        <v>0</v>
      </c>
      <c r="G38" s="39"/>
      <c r="H38" s="39"/>
      <c r="I38" s="160">
        <v>0.14999999999999999</v>
      </c>
      <c r="J38" s="159">
        <f>0</f>
        <v>0</v>
      </c>
      <c r="K38" s="39"/>
      <c r="L38" s="147"/>
      <c r="S38" s="39"/>
      <c r="T38" s="39"/>
      <c r="U38" s="39"/>
      <c r="V38" s="39"/>
      <c r="W38" s="39"/>
      <c r="X38" s="39"/>
      <c r="Y38" s="39"/>
      <c r="Z38" s="39"/>
      <c r="AA38" s="39"/>
      <c r="AB38" s="39"/>
      <c r="AC38" s="39"/>
      <c r="AD38" s="39"/>
      <c r="AE38" s="39"/>
    </row>
    <row r="39" hidden="1" s="2" customFormat="1" ht="14.4" customHeight="1">
      <c r="A39" s="39"/>
      <c r="B39" s="45"/>
      <c r="C39" s="39"/>
      <c r="D39" s="39"/>
      <c r="E39" s="145" t="s">
        <v>55</v>
      </c>
      <c r="F39" s="159">
        <f>ROUND((SUM(BI88:BI320)),  2)</f>
        <v>0</v>
      </c>
      <c r="G39" s="39"/>
      <c r="H39" s="39"/>
      <c r="I39" s="160">
        <v>0</v>
      </c>
      <c r="J39" s="159">
        <f>0</f>
        <v>0</v>
      </c>
      <c r="K39" s="39"/>
      <c r="L39" s="147"/>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7"/>
      <c r="S40" s="39"/>
      <c r="T40" s="39"/>
      <c r="U40" s="39"/>
      <c r="V40" s="39"/>
      <c r="W40" s="39"/>
      <c r="X40" s="39"/>
      <c r="Y40" s="39"/>
      <c r="Z40" s="39"/>
      <c r="AA40" s="39"/>
      <c r="AB40" s="39"/>
      <c r="AC40" s="39"/>
      <c r="AD40" s="39"/>
      <c r="AE40" s="39"/>
    </row>
    <row r="41" s="2" customFormat="1" ht="25.44" customHeight="1">
      <c r="A41" s="39"/>
      <c r="B41" s="45"/>
      <c r="C41" s="161"/>
      <c r="D41" s="162" t="s">
        <v>56</v>
      </c>
      <c r="E41" s="163"/>
      <c r="F41" s="163"/>
      <c r="G41" s="164" t="s">
        <v>57</v>
      </c>
      <c r="H41" s="165" t="s">
        <v>58</v>
      </c>
      <c r="I41" s="163"/>
      <c r="J41" s="166">
        <f>SUM(J32:J39)</f>
        <v>0</v>
      </c>
      <c r="K41" s="167"/>
      <c r="L41" s="147"/>
      <c r="S41" s="39"/>
      <c r="T41" s="39"/>
      <c r="U41" s="39"/>
      <c r="V41" s="39"/>
      <c r="W41" s="39"/>
      <c r="X41" s="39"/>
      <c r="Y41" s="39"/>
      <c r="Z41" s="39"/>
      <c r="AA41" s="39"/>
      <c r="AB41" s="39"/>
      <c r="AC41" s="39"/>
      <c r="AD41" s="39"/>
      <c r="AE41" s="39"/>
    </row>
    <row r="42" s="2" customFormat="1" ht="14.4" customHeight="1">
      <c r="A42" s="39"/>
      <c r="B42" s="168"/>
      <c r="C42" s="169"/>
      <c r="D42" s="169"/>
      <c r="E42" s="169"/>
      <c r="F42" s="169"/>
      <c r="G42" s="169"/>
      <c r="H42" s="169"/>
      <c r="I42" s="169"/>
      <c r="J42" s="169"/>
      <c r="K42" s="169"/>
      <c r="L42" s="147"/>
      <c r="S42" s="39"/>
      <c r="T42" s="39"/>
      <c r="U42" s="39"/>
      <c r="V42" s="39"/>
      <c r="W42" s="39"/>
      <c r="X42" s="39"/>
      <c r="Y42" s="39"/>
      <c r="Z42" s="39"/>
      <c r="AA42" s="39"/>
      <c r="AB42" s="39"/>
      <c r="AC42" s="39"/>
      <c r="AD42" s="39"/>
      <c r="AE42" s="39"/>
    </row>
    <row r="46" hidden="1" s="2" customFormat="1" ht="6.96" customHeight="1">
      <c r="A46" s="39"/>
      <c r="B46" s="170"/>
      <c r="C46" s="171"/>
      <c r="D46" s="171"/>
      <c r="E46" s="171"/>
      <c r="F46" s="171"/>
      <c r="G46" s="171"/>
      <c r="H46" s="171"/>
      <c r="I46" s="171"/>
      <c r="J46" s="171"/>
      <c r="K46" s="171"/>
      <c r="L46" s="147"/>
      <c r="S46" s="39"/>
      <c r="T46" s="39"/>
      <c r="U46" s="39"/>
      <c r="V46" s="39"/>
      <c r="W46" s="39"/>
      <c r="X46" s="39"/>
      <c r="Y46" s="39"/>
      <c r="Z46" s="39"/>
      <c r="AA46" s="39"/>
      <c r="AB46" s="39"/>
      <c r="AC46" s="39"/>
      <c r="AD46" s="39"/>
      <c r="AE46" s="39"/>
    </row>
    <row r="47" hidden="1" s="2" customFormat="1" ht="24.96" customHeight="1">
      <c r="A47" s="39"/>
      <c r="B47" s="40"/>
      <c r="C47" s="23" t="s">
        <v>148</v>
      </c>
      <c r="D47" s="41"/>
      <c r="E47" s="41"/>
      <c r="F47" s="41"/>
      <c r="G47" s="41"/>
      <c r="H47" s="41"/>
      <c r="I47" s="41"/>
      <c r="J47" s="41"/>
      <c r="K47" s="41"/>
      <c r="L47" s="147"/>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7"/>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41"/>
      <c r="J49" s="41"/>
      <c r="K49" s="41"/>
      <c r="L49" s="147"/>
      <c r="S49" s="39"/>
      <c r="T49" s="39"/>
      <c r="U49" s="39"/>
      <c r="V49" s="39"/>
      <c r="W49" s="39"/>
      <c r="X49" s="39"/>
      <c r="Y49" s="39"/>
      <c r="Z49" s="39"/>
      <c r="AA49" s="39"/>
      <c r="AB49" s="39"/>
      <c r="AC49" s="39"/>
      <c r="AD49" s="39"/>
      <c r="AE49" s="39"/>
    </row>
    <row r="50" hidden="1" s="2" customFormat="1" ht="26.25" customHeight="1">
      <c r="A50" s="39"/>
      <c r="B50" s="40"/>
      <c r="C50" s="41"/>
      <c r="D50" s="41"/>
      <c r="E50" s="172" t="str">
        <f>E7</f>
        <v>Oprava trati v úseku Most - České Zlatníky - změna č.1 po prohlídce staveniště</v>
      </c>
      <c r="F50" s="32"/>
      <c r="G50" s="32"/>
      <c r="H50" s="32"/>
      <c r="I50" s="41"/>
      <c r="J50" s="41"/>
      <c r="K50" s="41"/>
      <c r="L50" s="147"/>
      <c r="S50" s="39"/>
      <c r="T50" s="39"/>
      <c r="U50" s="39"/>
      <c r="V50" s="39"/>
      <c r="W50" s="39"/>
      <c r="X50" s="39"/>
      <c r="Y50" s="39"/>
      <c r="Z50" s="39"/>
      <c r="AA50" s="39"/>
      <c r="AB50" s="39"/>
      <c r="AC50" s="39"/>
      <c r="AD50" s="39"/>
      <c r="AE50" s="39"/>
    </row>
    <row r="51" hidden="1" s="1" customFormat="1" ht="12" customHeight="1">
      <c r="B51" s="21"/>
      <c r="C51" s="32" t="s">
        <v>126</v>
      </c>
      <c r="D51" s="22"/>
      <c r="E51" s="22"/>
      <c r="F51" s="22"/>
      <c r="G51" s="22"/>
      <c r="H51" s="22"/>
      <c r="I51" s="22"/>
      <c r="J51" s="22"/>
      <c r="K51" s="22"/>
      <c r="L51" s="20"/>
    </row>
    <row r="52" hidden="1" s="2" customFormat="1" ht="16.5" customHeight="1">
      <c r="A52" s="39"/>
      <c r="B52" s="40"/>
      <c r="C52" s="41"/>
      <c r="D52" s="41"/>
      <c r="E52" s="172" t="s">
        <v>130</v>
      </c>
      <c r="F52" s="41"/>
      <c r="G52" s="41"/>
      <c r="H52" s="41"/>
      <c r="I52" s="41"/>
      <c r="J52" s="41"/>
      <c r="K52" s="41"/>
      <c r="L52" s="147"/>
      <c r="S52" s="39"/>
      <c r="T52" s="39"/>
      <c r="U52" s="39"/>
      <c r="V52" s="39"/>
      <c r="W52" s="39"/>
      <c r="X52" s="39"/>
      <c r="Y52" s="39"/>
      <c r="Z52" s="39"/>
      <c r="AA52" s="39"/>
      <c r="AB52" s="39"/>
      <c r="AC52" s="39"/>
      <c r="AD52" s="39"/>
      <c r="AE52" s="39"/>
    </row>
    <row r="53" hidden="1" s="2" customFormat="1" ht="12" customHeight="1">
      <c r="A53" s="39"/>
      <c r="B53" s="40"/>
      <c r="C53" s="32" t="s">
        <v>133</v>
      </c>
      <c r="D53" s="41"/>
      <c r="E53" s="41"/>
      <c r="F53" s="41"/>
      <c r="G53" s="41"/>
      <c r="H53" s="41"/>
      <c r="I53" s="41"/>
      <c r="J53" s="41"/>
      <c r="K53" s="41"/>
      <c r="L53" s="147"/>
      <c r="S53" s="39"/>
      <c r="T53" s="39"/>
      <c r="U53" s="39"/>
      <c r="V53" s="39"/>
      <c r="W53" s="39"/>
      <c r="X53" s="39"/>
      <c r="Y53" s="39"/>
      <c r="Z53" s="39"/>
      <c r="AA53" s="39"/>
      <c r="AB53" s="39"/>
      <c r="AC53" s="39"/>
      <c r="AD53" s="39"/>
      <c r="AE53" s="39"/>
    </row>
    <row r="54" hidden="1" s="2" customFormat="1" ht="30" customHeight="1">
      <c r="A54" s="39"/>
      <c r="B54" s="40"/>
      <c r="C54" s="41"/>
      <c r="D54" s="41"/>
      <c r="E54" s="71" t="str">
        <f>E11</f>
        <v>Č11_zm1 - Železniční svršek a spodek_změna č.1 po prohlídce staveniště</v>
      </c>
      <c r="F54" s="41"/>
      <c r="G54" s="41"/>
      <c r="H54" s="41"/>
      <c r="I54" s="41"/>
      <c r="J54" s="41"/>
      <c r="K54" s="41"/>
      <c r="L54" s="147"/>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7"/>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Most - České Zlatníky</v>
      </c>
      <c r="G56" s="41"/>
      <c r="H56" s="41"/>
      <c r="I56" s="32" t="s">
        <v>24</v>
      </c>
      <c r="J56" s="74" t="str">
        <f>IF(J14="","",J14)</f>
        <v>13. 1. 2023</v>
      </c>
      <c r="K56" s="41"/>
      <c r="L56" s="147"/>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7"/>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 s.o., OŘ UNL, ST Most</v>
      </c>
      <c r="G58" s="41"/>
      <c r="H58" s="41"/>
      <c r="I58" s="32" t="s">
        <v>38</v>
      </c>
      <c r="J58" s="37" t="str">
        <f>E23</f>
        <v xml:space="preserve"> </v>
      </c>
      <c r="K58" s="41"/>
      <c r="L58" s="147"/>
      <c r="S58" s="39"/>
      <c r="T58" s="39"/>
      <c r="U58" s="39"/>
      <c r="V58" s="39"/>
      <c r="W58" s="39"/>
      <c r="X58" s="39"/>
      <c r="Y58" s="39"/>
      <c r="Z58" s="39"/>
      <c r="AA58" s="39"/>
      <c r="AB58" s="39"/>
      <c r="AC58" s="39"/>
      <c r="AD58" s="39"/>
      <c r="AE58" s="39"/>
    </row>
    <row r="59" hidden="1" s="2" customFormat="1" ht="54.45" customHeight="1">
      <c r="A59" s="39"/>
      <c r="B59" s="40"/>
      <c r="C59" s="32" t="s">
        <v>36</v>
      </c>
      <c r="D59" s="41"/>
      <c r="E59" s="41"/>
      <c r="F59" s="27" t="str">
        <f>IF(E20="","",E20)</f>
        <v>Vyplň údaj</v>
      </c>
      <c r="G59" s="41"/>
      <c r="H59" s="41"/>
      <c r="I59" s="32" t="s">
        <v>42</v>
      </c>
      <c r="J59" s="37" t="str">
        <f>E26</f>
        <v>Ing.Horák Jiří, 602155923, horak@spravazeleznic.cz</v>
      </c>
      <c r="K59" s="41"/>
      <c r="L59" s="147"/>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7"/>
      <c r="S60" s="39"/>
      <c r="T60" s="39"/>
      <c r="U60" s="39"/>
      <c r="V60" s="39"/>
      <c r="W60" s="39"/>
      <c r="X60" s="39"/>
      <c r="Y60" s="39"/>
      <c r="Z60" s="39"/>
      <c r="AA60" s="39"/>
      <c r="AB60" s="39"/>
      <c r="AC60" s="39"/>
      <c r="AD60" s="39"/>
      <c r="AE60" s="39"/>
    </row>
    <row r="61" hidden="1" s="2" customFormat="1" ht="29.28" customHeight="1">
      <c r="A61" s="39"/>
      <c r="B61" s="40"/>
      <c r="C61" s="173" t="s">
        <v>149</v>
      </c>
      <c r="D61" s="174"/>
      <c r="E61" s="174"/>
      <c r="F61" s="174"/>
      <c r="G61" s="174"/>
      <c r="H61" s="174"/>
      <c r="I61" s="174"/>
      <c r="J61" s="175" t="s">
        <v>150</v>
      </c>
      <c r="K61" s="174"/>
      <c r="L61" s="147"/>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7"/>
      <c r="S62" s="39"/>
      <c r="T62" s="39"/>
      <c r="U62" s="39"/>
      <c r="V62" s="39"/>
      <c r="W62" s="39"/>
      <c r="X62" s="39"/>
      <c r="Y62" s="39"/>
      <c r="Z62" s="39"/>
      <c r="AA62" s="39"/>
      <c r="AB62" s="39"/>
      <c r="AC62" s="39"/>
      <c r="AD62" s="39"/>
      <c r="AE62" s="39"/>
    </row>
    <row r="63" hidden="1" s="2" customFormat="1" ht="22.8" customHeight="1">
      <c r="A63" s="39"/>
      <c r="B63" s="40"/>
      <c r="C63" s="176" t="s">
        <v>78</v>
      </c>
      <c r="D63" s="41"/>
      <c r="E63" s="41"/>
      <c r="F63" s="41"/>
      <c r="G63" s="41"/>
      <c r="H63" s="41"/>
      <c r="I63" s="41"/>
      <c r="J63" s="104">
        <f>J88</f>
        <v>0</v>
      </c>
      <c r="K63" s="41"/>
      <c r="L63" s="147"/>
      <c r="S63" s="39"/>
      <c r="T63" s="39"/>
      <c r="U63" s="39"/>
      <c r="V63" s="39"/>
      <c r="W63" s="39"/>
      <c r="X63" s="39"/>
      <c r="Y63" s="39"/>
      <c r="Z63" s="39"/>
      <c r="AA63" s="39"/>
      <c r="AB63" s="39"/>
      <c r="AC63" s="39"/>
      <c r="AD63" s="39"/>
      <c r="AE63" s="39"/>
      <c r="AU63" s="17" t="s">
        <v>151</v>
      </c>
    </row>
    <row r="64" hidden="1" s="9" customFormat="1" ht="24.96" customHeight="1">
      <c r="A64" s="9"/>
      <c r="B64" s="177"/>
      <c r="C64" s="178"/>
      <c r="D64" s="179" t="s">
        <v>152</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153</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154</v>
      </c>
      <c r="E66" s="180"/>
      <c r="F66" s="180"/>
      <c r="G66" s="180"/>
      <c r="H66" s="180"/>
      <c r="I66" s="180"/>
      <c r="J66" s="181">
        <f>J270</f>
        <v>0</v>
      </c>
      <c r="K66" s="178"/>
      <c r="L66" s="182"/>
      <c r="S66" s="9"/>
      <c r="T66" s="9"/>
      <c r="U66" s="9"/>
      <c r="V66" s="9"/>
      <c r="W66" s="9"/>
      <c r="X66" s="9"/>
      <c r="Y66" s="9"/>
      <c r="Z66" s="9"/>
      <c r="AA66" s="9"/>
      <c r="AB66" s="9"/>
      <c r="AC66" s="9"/>
      <c r="AD66" s="9"/>
      <c r="AE66" s="9"/>
    </row>
    <row r="67" hidden="1" s="2" customFormat="1" ht="21.84" customHeight="1">
      <c r="A67" s="39"/>
      <c r="B67" s="40"/>
      <c r="C67" s="41"/>
      <c r="D67" s="41"/>
      <c r="E67" s="41"/>
      <c r="F67" s="41"/>
      <c r="G67" s="41"/>
      <c r="H67" s="41"/>
      <c r="I67" s="41"/>
      <c r="J67" s="41"/>
      <c r="K67" s="41"/>
      <c r="L67" s="147"/>
      <c r="S67" s="39"/>
      <c r="T67" s="39"/>
      <c r="U67" s="39"/>
      <c r="V67" s="39"/>
      <c r="W67" s="39"/>
      <c r="X67" s="39"/>
      <c r="Y67" s="39"/>
      <c r="Z67" s="39"/>
      <c r="AA67" s="39"/>
      <c r="AB67" s="39"/>
      <c r="AC67" s="39"/>
      <c r="AD67" s="39"/>
      <c r="AE67" s="39"/>
    </row>
    <row r="68" hidden="1" s="2" customFormat="1" ht="6.96" customHeight="1">
      <c r="A68" s="39"/>
      <c r="B68" s="61"/>
      <c r="C68" s="62"/>
      <c r="D68" s="62"/>
      <c r="E68" s="62"/>
      <c r="F68" s="62"/>
      <c r="G68" s="62"/>
      <c r="H68" s="62"/>
      <c r="I68" s="62"/>
      <c r="J68" s="62"/>
      <c r="K68" s="62"/>
      <c r="L68" s="147"/>
      <c r="S68" s="39"/>
      <c r="T68" s="39"/>
      <c r="U68" s="39"/>
      <c r="V68" s="39"/>
      <c r="W68" s="39"/>
      <c r="X68" s="39"/>
      <c r="Y68" s="39"/>
      <c r="Z68" s="39"/>
      <c r="AA68" s="39"/>
      <c r="AB68" s="39"/>
      <c r="AC68" s="39"/>
      <c r="AD68" s="39"/>
      <c r="AE68" s="39"/>
    </row>
    <row r="69" hidden="1"/>
    <row r="70" hidden="1"/>
    <row r="71" hidden="1"/>
    <row r="72" s="2" customFormat="1" ht="6.96" customHeight="1">
      <c r="A72" s="39"/>
      <c r="B72" s="63"/>
      <c r="C72" s="64"/>
      <c r="D72" s="64"/>
      <c r="E72" s="64"/>
      <c r="F72" s="64"/>
      <c r="G72" s="64"/>
      <c r="H72" s="64"/>
      <c r="I72" s="64"/>
      <c r="J72" s="64"/>
      <c r="K72" s="64"/>
      <c r="L72" s="147"/>
      <c r="S72" s="39"/>
      <c r="T72" s="39"/>
      <c r="U72" s="39"/>
      <c r="V72" s="39"/>
      <c r="W72" s="39"/>
      <c r="X72" s="39"/>
      <c r="Y72" s="39"/>
      <c r="Z72" s="39"/>
      <c r="AA72" s="39"/>
      <c r="AB72" s="39"/>
      <c r="AC72" s="39"/>
      <c r="AD72" s="39"/>
      <c r="AE72" s="39"/>
    </row>
    <row r="73" s="2" customFormat="1" ht="24.96" customHeight="1">
      <c r="A73" s="39"/>
      <c r="B73" s="40"/>
      <c r="C73" s="23" t="s">
        <v>155</v>
      </c>
      <c r="D73" s="41"/>
      <c r="E73" s="41"/>
      <c r="F73" s="41"/>
      <c r="G73" s="41"/>
      <c r="H73" s="41"/>
      <c r="I73" s="41"/>
      <c r="J73" s="41"/>
      <c r="K73" s="41"/>
      <c r="L73" s="147"/>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7"/>
      <c r="S74" s="39"/>
      <c r="T74" s="39"/>
      <c r="U74" s="39"/>
      <c r="V74" s="39"/>
      <c r="W74" s="39"/>
      <c r="X74" s="39"/>
      <c r="Y74" s="39"/>
      <c r="Z74" s="39"/>
      <c r="AA74" s="39"/>
      <c r="AB74" s="39"/>
      <c r="AC74" s="39"/>
      <c r="AD74" s="39"/>
      <c r="AE74" s="39"/>
    </row>
    <row r="75" s="2" customFormat="1" ht="12" customHeight="1">
      <c r="A75" s="39"/>
      <c r="B75" s="40"/>
      <c r="C75" s="32" t="s">
        <v>16</v>
      </c>
      <c r="D75" s="41"/>
      <c r="E75" s="41"/>
      <c r="F75" s="41"/>
      <c r="G75" s="41"/>
      <c r="H75" s="41"/>
      <c r="I75" s="41"/>
      <c r="J75" s="41"/>
      <c r="K75" s="41"/>
      <c r="L75" s="147"/>
      <c r="S75" s="39"/>
      <c r="T75" s="39"/>
      <c r="U75" s="39"/>
      <c r="V75" s="39"/>
      <c r="W75" s="39"/>
      <c r="X75" s="39"/>
      <c r="Y75" s="39"/>
      <c r="Z75" s="39"/>
      <c r="AA75" s="39"/>
      <c r="AB75" s="39"/>
      <c r="AC75" s="39"/>
      <c r="AD75" s="39"/>
      <c r="AE75" s="39"/>
    </row>
    <row r="76" s="2" customFormat="1" ht="26.25" customHeight="1">
      <c r="A76" s="39"/>
      <c r="B76" s="40"/>
      <c r="C76" s="41"/>
      <c r="D76" s="41"/>
      <c r="E76" s="172" t="str">
        <f>E7</f>
        <v>Oprava trati v úseku Most - České Zlatníky - změna č.1 po prohlídce staveniště</v>
      </c>
      <c r="F76" s="32"/>
      <c r="G76" s="32"/>
      <c r="H76" s="32"/>
      <c r="I76" s="41"/>
      <c r="J76" s="41"/>
      <c r="K76" s="41"/>
      <c r="L76" s="147"/>
      <c r="S76" s="39"/>
      <c r="T76" s="39"/>
      <c r="U76" s="39"/>
      <c r="V76" s="39"/>
      <c r="W76" s="39"/>
      <c r="X76" s="39"/>
      <c r="Y76" s="39"/>
      <c r="Z76" s="39"/>
      <c r="AA76" s="39"/>
      <c r="AB76" s="39"/>
      <c r="AC76" s="39"/>
      <c r="AD76" s="39"/>
      <c r="AE76" s="39"/>
    </row>
    <row r="77" s="1" customFormat="1" ht="12" customHeight="1">
      <c r="B77" s="21"/>
      <c r="C77" s="32" t="s">
        <v>126</v>
      </c>
      <c r="D77" s="22"/>
      <c r="E77" s="22"/>
      <c r="F77" s="22"/>
      <c r="G77" s="22"/>
      <c r="H77" s="22"/>
      <c r="I77" s="22"/>
      <c r="J77" s="22"/>
      <c r="K77" s="22"/>
      <c r="L77" s="20"/>
    </row>
    <row r="78" s="2" customFormat="1" ht="16.5" customHeight="1">
      <c r="A78" s="39"/>
      <c r="B78" s="40"/>
      <c r="C78" s="41"/>
      <c r="D78" s="41"/>
      <c r="E78" s="172" t="s">
        <v>130</v>
      </c>
      <c r="F78" s="41"/>
      <c r="G78" s="41"/>
      <c r="H78" s="41"/>
      <c r="I78" s="41"/>
      <c r="J78" s="41"/>
      <c r="K78" s="41"/>
      <c r="L78" s="147"/>
      <c r="S78" s="39"/>
      <c r="T78" s="39"/>
      <c r="U78" s="39"/>
      <c r="V78" s="39"/>
      <c r="W78" s="39"/>
      <c r="X78" s="39"/>
      <c r="Y78" s="39"/>
      <c r="Z78" s="39"/>
      <c r="AA78" s="39"/>
      <c r="AB78" s="39"/>
      <c r="AC78" s="39"/>
      <c r="AD78" s="39"/>
      <c r="AE78" s="39"/>
    </row>
    <row r="79" s="2" customFormat="1" ht="12" customHeight="1">
      <c r="A79" s="39"/>
      <c r="B79" s="40"/>
      <c r="C79" s="32" t="s">
        <v>133</v>
      </c>
      <c r="D79" s="41"/>
      <c r="E79" s="41"/>
      <c r="F79" s="41"/>
      <c r="G79" s="41"/>
      <c r="H79" s="41"/>
      <c r="I79" s="41"/>
      <c r="J79" s="41"/>
      <c r="K79" s="41"/>
      <c r="L79" s="147"/>
      <c r="S79" s="39"/>
      <c r="T79" s="39"/>
      <c r="U79" s="39"/>
      <c r="V79" s="39"/>
      <c r="W79" s="39"/>
      <c r="X79" s="39"/>
      <c r="Y79" s="39"/>
      <c r="Z79" s="39"/>
      <c r="AA79" s="39"/>
      <c r="AB79" s="39"/>
      <c r="AC79" s="39"/>
      <c r="AD79" s="39"/>
      <c r="AE79" s="39"/>
    </row>
    <row r="80" s="2" customFormat="1" ht="30" customHeight="1">
      <c r="A80" s="39"/>
      <c r="B80" s="40"/>
      <c r="C80" s="41"/>
      <c r="D80" s="41"/>
      <c r="E80" s="71" t="str">
        <f>E11</f>
        <v>Č11_zm1 - Železniční svršek a spodek_změna č.1 po prohlídce staveniště</v>
      </c>
      <c r="F80" s="41"/>
      <c r="G80" s="41"/>
      <c r="H80" s="41"/>
      <c r="I80" s="41"/>
      <c r="J80" s="41"/>
      <c r="K80" s="41"/>
      <c r="L80" s="147"/>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7"/>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F14</f>
        <v>Most - České Zlatníky</v>
      </c>
      <c r="G82" s="41"/>
      <c r="H82" s="41"/>
      <c r="I82" s="32" t="s">
        <v>24</v>
      </c>
      <c r="J82" s="74" t="str">
        <f>IF(J14="","",J14)</f>
        <v>13. 1. 2023</v>
      </c>
      <c r="K82" s="41"/>
      <c r="L82" s="147"/>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7"/>
      <c r="S83" s="39"/>
      <c r="T83" s="39"/>
      <c r="U83" s="39"/>
      <c r="V83" s="39"/>
      <c r="W83" s="39"/>
      <c r="X83" s="39"/>
      <c r="Y83" s="39"/>
      <c r="Z83" s="39"/>
      <c r="AA83" s="39"/>
      <c r="AB83" s="39"/>
      <c r="AC83" s="39"/>
      <c r="AD83" s="39"/>
      <c r="AE83" s="39"/>
    </row>
    <row r="84" s="2" customFormat="1" ht="15.15" customHeight="1">
      <c r="A84" s="39"/>
      <c r="B84" s="40"/>
      <c r="C84" s="32" t="s">
        <v>30</v>
      </c>
      <c r="D84" s="41"/>
      <c r="E84" s="41"/>
      <c r="F84" s="27" t="str">
        <f>E17</f>
        <v>SŽ s.o., OŘ UNL, ST Most</v>
      </c>
      <c r="G84" s="41"/>
      <c r="H84" s="41"/>
      <c r="I84" s="32" t="s">
        <v>38</v>
      </c>
      <c r="J84" s="37" t="str">
        <f>E23</f>
        <v xml:space="preserve"> </v>
      </c>
      <c r="K84" s="41"/>
      <c r="L84" s="147"/>
      <c r="S84" s="39"/>
      <c r="T84" s="39"/>
      <c r="U84" s="39"/>
      <c r="V84" s="39"/>
      <c r="W84" s="39"/>
      <c r="X84" s="39"/>
      <c r="Y84" s="39"/>
      <c r="Z84" s="39"/>
      <c r="AA84" s="39"/>
      <c r="AB84" s="39"/>
      <c r="AC84" s="39"/>
      <c r="AD84" s="39"/>
      <c r="AE84" s="39"/>
    </row>
    <row r="85" s="2" customFormat="1" ht="54.45" customHeight="1">
      <c r="A85" s="39"/>
      <c r="B85" s="40"/>
      <c r="C85" s="32" t="s">
        <v>36</v>
      </c>
      <c r="D85" s="41"/>
      <c r="E85" s="41"/>
      <c r="F85" s="27" t="str">
        <f>IF(E20="","",E20)</f>
        <v>Vyplň údaj</v>
      </c>
      <c r="G85" s="41"/>
      <c r="H85" s="41"/>
      <c r="I85" s="32" t="s">
        <v>42</v>
      </c>
      <c r="J85" s="37" t="str">
        <f>E26</f>
        <v>Ing.Horák Jiří, 602155923, horak@spravazeleznic.cz</v>
      </c>
      <c r="K85" s="41"/>
      <c r="L85" s="147"/>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7"/>
      <c r="S86" s="39"/>
      <c r="T86" s="39"/>
      <c r="U86" s="39"/>
      <c r="V86" s="39"/>
      <c r="W86" s="39"/>
      <c r="X86" s="39"/>
      <c r="Y86" s="39"/>
      <c r="Z86" s="39"/>
      <c r="AA86" s="39"/>
      <c r="AB86" s="39"/>
      <c r="AC86" s="39"/>
      <c r="AD86" s="39"/>
      <c r="AE86" s="39"/>
    </row>
    <row r="87" s="11" customFormat="1" ht="29.28" customHeight="1">
      <c r="A87" s="188"/>
      <c r="B87" s="189"/>
      <c r="C87" s="190" t="s">
        <v>156</v>
      </c>
      <c r="D87" s="191" t="s">
        <v>65</v>
      </c>
      <c r="E87" s="191" t="s">
        <v>61</v>
      </c>
      <c r="F87" s="191" t="s">
        <v>62</v>
      </c>
      <c r="G87" s="191" t="s">
        <v>157</v>
      </c>
      <c r="H87" s="191" t="s">
        <v>158</v>
      </c>
      <c r="I87" s="191" t="s">
        <v>159</v>
      </c>
      <c r="J87" s="191" t="s">
        <v>150</v>
      </c>
      <c r="K87" s="192" t="s">
        <v>160</v>
      </c>
      <c r="L87" s="193"/>
      <c r="M87" s="94" t="s">
        <v>39</v>
      </c>
      <c r="N87" s="95" t="s">
        <v>50</v>
      </c>
      <c r="O87" s="95" t="s">
        <v>161</v>
      </c>
      <c r="P87" s="95" t="s">
        <v>162</v>
      </c>
      <c r="Q87" s="95" t="s">
        <v>163</v>
      </c>
      <c r="R87" s="95" t="s">
        <v>164</v>
      </c>
      <c r="S87" s="95" t="s">
        <v>165</v>
      </c>
      <c r="T87" s="96" t="s">
        <v>166</v>
      </c>
      <c r="U87" s="188"/>
      <c r="V87" s="188"/>
      <c r="W87" s="188"/>
      <c r="X87" s="188"/>
      <c r="Y87" s="188"/>
      <c r="Z87" s="188"/>
      <c r="AA87" s="188"/>
      <c r="AB87" s="188"/>
      <c r="AC87" s="188"/>
      <c r="AD87" s="188"/>
      <c r="AE87" s="188"/>
    </row>
    <row r="88" s="2" customFormat="1" ht="22.8" customHeight="1">
      <c r="A88" s="39"/>
      <c r="B88" s="40"/>
      <c r="C88" s="101" t="s">
        <v>167</v>
      </c>
      <c r="D88" s="41"/>
      <c r="E88" s="41"/>
      <c r="F88" s="41"/>
      <c r="G88" s="41"/>
      <c r="H88" s="41"/>
      <c r="I88" s="41"/>
      <c r="J88" s="194">
        <f>BK88</f>
        <v>0</v>
      </c>
      <c r="K88" s="41"/>
      <c r="L88" s="45"/>
      <c r="M88" s="97"/>
      <c r="N88" s="195"/>
      <c r="O88" s="98"/>
      <c r="P88" s="196">
        <f>P89+P270</f>
        <v>0</v>
      </c>
      <c r="Q88" s="98"/>
      <c r="R88" s="196">
        <f>R89+R270</f>
        <v>1873.91031</v>
      </c>
      <c r="S88" s="98"/>
      <c r="T88" s="197">
        <f>T89+T270</f>
        <v>0</v>
      </c>
      <c r="U88" s="39"/>
      <c r="V88" s="39"/>
      <c r="W88" s="39"/>
      <c r="X88" s="39"/>
      <c r="Y88" s="39"/>
      <c r="Z88" s="39"/>
      <c r="AA88" s="39"/>
      <c r="AB88" s="39"/>
      <c r="AC88" s="39"/>
      <c r="AD88" s="39"/>
      <c r="AE88" s="39"/>
      <c r="AT88" s="17" t="s">
        <v>79</v>
      </c>
      <c r="AU88" s="17" t="s">
        <v>151</v>
      </c>
      <c r="BK88" s="198">
        <f>BK89+BK270</f>
        <v>0</v>
      </c>
    </row>
    <row r="89" s="12" customFormat="1" ht="25.92" customHeight="1">
      <c r="A89" s="12"/>
      <c r="B89" s="199"/>
      <c r="C89" s="200"/>
      <c r="D89" s="201" t="s">
        <v>79</v>
      </c>
      <c r="E89" s="202" t="s">
        <v>168</v>
      </c>
      <c r="F89" s="202" t="s">
        <v>169</v>
      </c>
      <c r="G89" s="200"/>
      <c r="H89" s="200"/>
      <c r="I89" s="203"/>
      <c r="J89" s="204">
        <f>BK89</f>
        <v>0</v>
      </c>
      <c r="K89" s="200"/>
      <c r="L89" s="205"/>
      <c r="M89" s="206"/>
      <c r="N89" s="207"/>
      <c r="O89" s="207"/>
      <c r="P89" s="208">
        <f>P90</f>
        <v>0</v>
      </c>
      <c r="Q89" s="207"/>
      <c r="R89" s="208">
        <f>R90</f>
        <v>1873.91031</v>
      </c>
      <c r="S89" s="207"/>
      <c r="T89" s="209">
        <f>T90</f>
        <v>0</v>
      </c>
      <c r="U89" s="12"/>
      <c r="V89" s="12"/>
      <c r="W89" s="12"/>
      <c r="X89" s="12"/>
      <c r="Y89" s="12"/>
      <c r="Z89" s="12"/>
      <c r="AA89" s="12"/>
      <c r="AB89" s="12"/>
      <c r="AC89" s="12"/>
      <c r="AD89" s="12"/>
      <c r="AE89" s="12"/>
      <c r="AR89" s="210" t="s">
        <v>87</v>
      </c>
      <c r="AT89" s="211" t="s">
        <v>79</v>
      </c>
      <c r="AU89" s="211" t="s">
        <v>80</v>
      </c>
      <c r="AY89" s="210" t="s">
        <v>170</v>
      </c>
      <c r="BK89" s="212">
        <f>BK90</f>
        <v>0</v>
      </c>
    </row>
    <row r="90" s="12" customFormat="1" ht="22.8" customHeight="1">
      <c r="A90" s="12"/>
      <c r="B90" s="199"/>
      <c r="C90" s="200"/>
      <c r="D90" s="201" t="s">
        <v>79</v>
      </c>
      <c r="E90" s="213" t="s">
        <v>171</v>
      </c>
      <c r="F90" s="213" t="s">
        <v>172</v>
      </c>
      <c r="G90" s="200"/>
      <c r="H90" s="200"/>
      <c r="I90" s="203"/>
      <c r="J90" s="214">
        <f>BK90</f>
        <v>0</v>
      </c>
      <c r="K90" s="200"/>
      <c r="L90" s="205"/>
      <c r="M90" s="206"/>
      <c r="N90" s="207"/>
      <c r="O90" s="207"/>
      <c r="P90" s="208">
        <f>SUM(P91:P269)</f>
        <v>0</v>
      </c>
      <c r="Q90" s="207"/>
      <c r="R90" s="208">
        <f>SUM(R91:R269)</f>
        <v>1873.91031</v>
      </c>
      <c r="S90" s="207"/>
      <c r="T90" s="209">
        <f>SUM(T91:T269)</f>
        <v>0</v>
      </c>
      <c r="U90" s="12"/>
      <c r="V90" s="12"/>
      <c r="W90" s="12"/>
      <c r="X90" s="12"/>
      <c r="Y90" s="12"/>
      <c r="Z90" s="12"/>
      <c r="AA90" s="12"/>
      <c r="AB90" s="12"/>
      <c r="AC90" s="12"/>
      <c r="AD90" s="12"/>
      <c r="AE90" s="12"/>
      <c r="AR90" s="210" t="s">
        <v>87</v>
      </c>
      <c r="AT90" s="211" t="s">
        <v>79</v>
      </c>
      <c r="AU90" s="211" t="s">
        <v>87</v>
      </c>
      <c r="AY90" s="210" t="s">
        <v>170</v>
      </c>
      <c r="BK90" s="212">
        <f>SUM(BK91:BK269)</f>
        <v>0</v>
      </c>
    </row>
    <row r="91" s="2" customFormat="1" ht="24.15" customHeight="1">
      <c r="A91" s="39"/>
      <c r="B91" s="40"/>
      <c r="C91" s="215" t="s">
        <v>87</v>
      </c>
      <c r="D91" s="215" t="s">
        <v>173</v>
      </c>
      <c r="E91" s="216" t="s">
        <v>174</v>
      </c>
      <c r="F91" s="217" t="s">
        <v>175</v>
      </c>
      <c r="G91" s="218" t="s">
        <v>176</v>
      </c>
      <c r="H91" s="219">
        <v>3830</v>
      </c>
      <c r="I91" s="220"/>
      <c r="J91" s="221">
        <f>ROUND(I91*H91,2)</f>
        <v>0</v>
      </c>
      <c r="K91" s="217" t="s">
        <v>177</v>
      </c>
      <c r="L91" s="45"/>
      <c r="M91" s="222" t="s">
        <v>39</v>
      </c>
      <c r="N91" s="223" t="s">
        <v>53</v>
      </c>
      <c r="O91" s="86"/>
      <c r="P91" s="224">
        <f>O91*H91</f>
        <v>0</v>
      </c>
      <c r="Q91" s="224">
        <v>0</v>
      </c>
      <c r="R91" s="224">
        <f>Q91*H91</f>
        <v>0</v>
      </c>
      <c r="S91" s="224">
        <v>0</v>
      </c>
      <c r="T91" s="225">
        <f>S91*H91</f>
        <v>0</v>
      </c>
      <c r="U91" s="39"/>
      <c r="V91" s="39"/>
      <c r="W91" s="39"/>
      <c r="X91" s="39"/>
      <c r="Y91" s="39"/>
      <c r="Z91" s="39"/>
      <c r="AA91" s="39"/>
      <c r="AB91" s="39"/>
      <c r="AC91" s="39"/>
      <c r="AD91" s="39"/>
      <c r="AE91" s="39"/>
      <c r="AR91" s="226" t="s">
        <v>178</v>
      </c>
      <c r="AT91" s="226" t="s">
        <v>173</v>
      </c>
      <c r="AU91" s="226" t="s">
        <v>89</v>
      </c>
      <c r="AY91" s="17" t="s">
        <v>170</v>
      </c>
      <c r="BE91" s="227">
        <f>IF(N91="základní",J91,0)</f>
        <v>0</v>
      </c>
      <c r="BF91" s="227">
        <f>IF(N91="snížená",J91,0)</f>
        <v>0</v>
      </c>
      <c r="BG91" s="227">
        <f>IF(N91="zákl. přenesená",J91,0)</f>
        <v>0</v>
      </c>
      <c r="BH91" s="227">
        <f>IF(N91="sníž. přenesená",J91,0)</f>
        <v>0</v>
      </c>
      <c r="BI91" s="227">
        <f>IF(N91="nulová",J91,0)</f>
        <v>0</v>
      </c>
      <c r="BJ91" s="17" t="s">
        <v>178</v>
      </c>
      <c r="BK91" s="227">
        <f>ROUND(I91*H91,2)</f>
        <v>0</v>
      </c>
      <c r="BL91" s="17" t="s">
        <v>178</v>
      </c>
      <c r="BM91" s="226" t="s">
        <v>179</v>
      </c>
    </row>
    <row r="92" s="2" customFormat="1">
      <c r="A92" s="39"/>
      <c r="B92" s="40"/>
      <c r="C92" s="41"/>
      <c r="D92" s="228" t="s">
        <v>180</v>
      </c>
      <c r="E92" s="41"/>
      <c r="F92" s="229" t="s">
        <v>181</v>
      </c>
      <c r="G92" s="41"/>
      <c r="H92" s="41"/>
      <c r="I92" s="230"/>
      <c r="J92" s="41"/>
      <c r="K92" s="41"/>
      <c r="L92" s="45"/>
      <c r="M92" s="231"/>
      <c r="N92" s="232"/>
      <c r="O92" s="86"/>
      <c r="P92" s="86"/>
      <c r="Q92" s="86"/>
      <c r="R92" s="86"/>
      <c r="S92" s="86"/>
      <c r="T92" s="87"/>
      <c r="U92" s="39"/>
      <c r="V92" s="39"/>
      <c r="W92" s="39"/>
      <c r="X92" s="39"/>
      <c r="Y92" s="39"/>
      <c r="Z92" s="39"/>
      <c r="AA92" s="39"/>
      <c r="AB92" s="39"/>
      <c r="AC92" s="39"/>
      <c r="AD92" s="39"/>
      <c r="AE92" s="39"/>
      <c r="AT92" s="17" t="s">
        <v>180</v>
      </c>
      <c r="AU92" s="17" t="s">
        <v>89</v>
      </c>
    </row>
    <row r="93" s="2" customFormat="1">
      <c r="A93" s="39"/>
      <c r="B93" s="40"/>
      <c r="C93" s="41"/>
      <c r="D93" s="228" t="s">
        <v>182</v>
      </c>
      <c r="E93" s="41"/>
      <c r="F93" s="233" t="s">
        <v>183</v>
      </c>
      <c r="G93" s="41"/>
      <c r="H93" s="41"/>
      <c r="I93" s="230"/>
      <c r="J93" s="41"/>
      <c r="K93" s="41"/>
      <c r="L93" s="45"/>
      <c r="M93" s="231"/>
      <c r="N93" s="232"/>
      <c r="O93" s="86"/>
      <c r="P93" s="86"/>
      <c r="Q93" s="86"/>
      <c r="R93" s="86"/>
      <c r="S93" s="86"/>
      <c r="T93" s="87"/>
      <c r="U93" s="39"/>
      <c r="V93" s="39"/>
      <c r="W93" s="39"/>
      <c r="X93" s="39"/>
      <c r="Y93" s="39"/>
      <c r="Z93" s="39"/>
      <c r="AA93" s="39"/>
      <c r="AB93" s="39"/>
      <c r="AC93" s="39"/>
      <c r="AD93" s="39"/>
      <c r="AE93" s="39"/>
      <c r="AT93" s="17" t="s">
        <v>182</v>
      </c>
      <c r="AU93" s="17" t="s">
        <v>89</v>
      </c>
    </row>
    <row r="94" s="13" customFormat="1">
      <c r="A94" s="13"/>
      <c r="B94" s="234"/>
      <c r="C94" s="235"/>
      <c r="D94" s="228" t="s">
        <v>184</v>
      </c>
      <c r="E94" s="236" t="s">
        <v>39</v>
      </c>
      <c r="F94" s="237" t="s">
        <v>185</v>
      </c>
      <c r="G94" s="235"/>
      <c r="H94" s="238">
        <v>3830</v>
      </c>
      <c r="I94" s="239"/>
      <c r="J94" s="235"/>
      <c r="K94" s="235"/>
      <c r="L94" s="240"/>
      <c r="M94" s="241"/>
      <c r="N94" s="242"/>
      <c r="O94" s="242"/>
      <c r="P94" s="242"/>
      <c r="Q94" s="242"/>
      <c r="R94" s="242"/>
      <c r="S94" s="242"/>
      <c r="T94" s="243"/>
      <c r="U94" s="13"/>
      <c r="V94" s="13"/>
      <c r="W94" s="13"/>
      <c r="X94" s="13"/>
      <c r="Y94" s="13"/>
      <c r="Z94" s="13"/>
      <c r="AA94" s="13"/>
      <c r="AB94" s="13"/>
      <c r="AC94" s="13"/>
      <c r="AD94" s="13"/>
      <c r="AE94" s="13"/>
      <c r="AT94" s="244" t="s">
        <v>184</v>
      </c>
      <c r="AU94" s="244" t="s">
        <v>89</v>
      </c>
      <c r="AV94" s="13" t="s">
        <v>89</v>
      </c>
      <c r="AW94" s="13" t="s">
        <v>41</v>
      </c>
      <c r="AX94" s="13" t="s">
        <v>80</v>
      </c>
      <c r="AY94" s="244" t="s">
        <v>170</v>
      </c>
    </row>
    <row r="95" s="14" customFormat="1">
      <c r="A95" s="14"/>
      <c r="B95" s="245"/>
      <c r="C95" s="246"/>
      <c r="D95" s="228" t="s">
        <v>184</v>
      </c>
      <c r="E95" s="247" t="s">
        <v>186</v>
      </c>
      <c r="F95" s="248" t="s">
        <v>187</v>
      </c>
      <c r="G95" s="246"/>
      <c r="H95" s="249">
        <v>3830</v>
      </c>
      <c r="I95" s="250"/>
      <c r="J95" s="246"/>
      <c r="K95" s="246"/>
      <c r="L95" s="251"/>
      <c r="M95" s="252"/>
      <c r="N95" s="253"/>
      <c r="O95" s="253"/>
      <c r="P95" s="253"/>
      <c r="Q95" s="253"/>
      <c r="R95" s="253"/>
      <c r="S95" s="253"/>
      <c r="T95" s="254"/>
      <c r="U95" s="14"/>
      <c r="V95" s="14"/>
      <c r="W95" s="14"/>
      <c r="X95" s="14"/>
      <c r="Y95" s="14"/>
      <c r="Z95" s="14"/>
      <c r="AA95" s="14"/>
      <c r="AB95" s="14"/>
      <c r="AC95" s="14"/>
      <c r="AD95" s="14"/>
      <c r="AE95" s="14"/>
      <c r="AT95" s="255" t="s">
        <v>184</v>
      </c>
      <c r="AU95" s="255" t="s">
        <v>89</v>
      </c>
      <c r="AV95" s="14" t="s">
        <v>178</v>
      </c>
      <c r="AW95" s="14" t="s">
        <v>41</v>
      </c>
      <c r="AX95" s="14" t="s">
        <v>87</v>
      </c>
      <c r="AY95" s="255" t="s">
        <v>170</v>
      </c>
    </row>
    <row r="96" s="2" customFormat="1" ht="21.75" customHeight="1">
      <c r="A96" s="39"/>
      <c r="B96" s="40"/>
      <c r="C96" s="215" t="s">
        <v>89</v>
      </c>
      <c r="D96" s="215" t="s">
        <v>173</v>
      </c>
      <c r="E96" s="216" t="s">
        <v>188</v>
      </c>
      <c r="F96" s="217" t="s">
        <v>135</v>
      </c>
      <c r="G96" s="218" t="s">
        <v>136</v>
      </c>
      <c r="H96" s="219">
        <v>3.2330000000000001</v>
      </c>
      <c r="I96" s="220"/>
      <c r="J96" s="221">
        <f>ROUND(I96*H96,2)</f>
        <v>0</v>
      </c>
      <c r="K96" s="217" t="s">
        <v>177</v>
      </c>
      <c r="L96" s="45"/>
      <c r="M96" s="222" t="s">
        <v>39</v>
      </c>
      <c r="N96" s="223" t="s">
        <v>53</v>
      </c>
      <c r="O96" s="86"/>
      <c r="P96" s="224">
        <f>O96*H96</f>
        <v>0</v>
      </c>
      <c r="Q96" s="224">
        <v>0</v>
      </c>
      <c r="R96" s="224">
        <f>Q96*H96</f>
        <v>0</v>
      </c>
      <c r="S96" s="224">
        <v>0</v>
      </c>
      <c r="T96" s="225">
        <f>S96*H96</f>
        <v>0</v>
      </c>
      <c r="U96" s="39"/>
      <c r="V96" s="39"/>
      <c r="W96" s="39"/>
      <c r="X96" s="39"/>
      <c r="Y96" s="39"/>
      <c r="Z96" s="39"/>
      <c r="AA96" s="39"/>
      <c r="AB96" s="39"/>
      <c r="AC96" s="39"/>
      <c r="AD96" s="39"/>
      <c r="AE96" s="39"/>
      <c r="AR96" s="226" t="s">
        <v>178</v>
      </c>
      <c r="AT96" s="226" t="s">
        <v>173</v>
      </c>
      <c r="AU96" s="226" t="s">
        <v>89</v>
      </c>
      <c r="AY96" s="17" t="s">
        <v>170</v>
      </c>
      <c r="BE96" s="227">
        <f>IF(N96="základní",J96,0)</f>
        <v>0</v>
      </c>
      <c r="BF96" s="227">
        <f>IF(N96="snížená",J96,0)</f>
        <v>0</v>
      </c>
      <c r="BG96" s="227">
        <f>IF(N96="zákl. přenesená",J96,0)</f>
        <v>0</v>
      </c>
      <c r="BH96" s="227">
        <f>IF(N96="sníž. přenesená",J96,0)</f>
        <v>0</v>
      </c>
      <c r="BI96" s="227">
        <f>IF(N96="nulová",J96,0)</f>
        <v>0</v>
      </c>
      <c r="BJ96" s="17" t="s">
        <v>178</v>
      </c>
      <c r="BK96" s="227">
        <f>ROUND(I96*H96,2)</f>
        <v>0</v>
      </c>
      <c r="BL96" s="17" t="s">
        <v>178</v>
      </c>
      <c r="BM96" s="226" t="s">
        <v>189</v>
      </c>
    </row>
    <row r="97" s="2" customFormat="1">
      <c r="A97" s="39"/>
      <c r="B97" s="40"/>
      <c r="C97" s="41"/>
      <c r="D97" s="228" t="s">
        <v>180</v>
      </c>
      <c r="E97" s="41"/>
      <c r="F97" s="229" t="s">
        <v>190</v>
      </c>
      <c r="G97" s="41"/>
      <c r="H97" s="41"/>
      <c r="I97" s="230"/>
      <c r="J97" s="41"/>
      <c r="K97" s="41"/>
      <c r="L97" s="45"/>
      <c r="M97" s="231"/>
      <c r="N97" s="232"/>
      <c r="O97" s="86"/>
      <c r="P97" s="86"/>
      <c r="Q97" s="86"/>
      <c r="R97" s="86"/>
      <c r="S97" s="86"/>
      <c r="T97" s="87"/>
      <c r="U97" s="39"/>
      <c r="V97" s="39"/>
      <c r="W97" s="39"/>
      <c r="X97" s="39"/>
      <c r="Y97" s="39"/>
      <c r="Z97" s="39"/>
      <c r="AA97" s="39"/>
      <c r="AB97" s="39"/>
      <c r="AC97" s="39"/>
      <c r="AD97" s="39"/>
      <c r="AE97" s="39"/>
      <c r="AT97" s="17" t="s">
        <v>180</v>
      </c>
      <c r="AU97" s="17" t="s">
        <v>89</v>
      </c>
    </row>
    <row r="98" s="2" customFormat="1">
      <c r="A98" s="39"/>
      <c r="B98" s="40"/>
      <c r="C98" s="41"/>
      <c r="D98" s="228" t="s">
        <v>182</v>
      </c>
      <c r="E98" s="41"/>
      <c r="F98" s="233" t="s">
        <v>191</v>
      </c>
      <c r="G98" s="41"/>
      <c r="H98" s="41"/>
      <c r="I98" s="230"/>
      <c r="J98" s="41"/>
      <c r="K98" s="41"/>
      <c r="L98" s="45"/>
      <c r="M98" s="231"/>
      <c r="N98" s="232"/>
      <c r="O98" s="86"/>
      <c r="P98" s="86"/>
      <c r="Q98" s="86"/>
      <c r="R98" s="86"/>
      <c r="S98" s="86"/>
      <c r="T98" s="87"/>
      <c r="U98" s="39"/>
      <c r="V98" s="39"/>
      <c r="W98" s="39"/>
      <c r="X98" s="39"/>
      <c r="Y98" s="39"/>
      <c r="Z98" s="39"/>
      <c r="AA98" s="39"/>
      <c r="AB98" s="39"/>
      <c r="AC98" s="39"/>
      <c r="AD98" s="39"/>
      <c r="AE98" s="39"/>
      <c r="AT98" s="17" t="s">
        <v>182</v>
      </c>
      <c r="AU98" s="17" t="s">
        <v>89</v>
      </c>
    </row>
    <row r="99" s="13" customFormat="1">
      <c r="A99" s="13"/>
      <c r="B99" s="234"/>
      <c r="C99" s="235"/>
      <c r="D99" s="228" t="s">
        <v>184</v>
      </c>
      <c r="E99" s="236" t="s">
        <v>39</v>
      </c>
      <c r="F99" s="237" t="s">
        <v>192</v>
      </c>
      <c r="G99" s="235"/>
      <c r="H99" s="238">
        <v>1.147</v>
      </c>
      <c r="I99" s="239"/>
      <c r="J99" s="235"/>
      <c r="K99" s="235"/>
      <c r="L99" s="240"/>
      <c r="M99" s="241"/>
      <c r="N99" s="242"/>
      <c r="O99" s="242"/>
      <c r="P99" s="242"/>
      <c r="Q99" s="242"/>
      <c r="R99" s="242"/>
      <c r="S99" s="242"/>
      <c r="T99" s="243"/>
      <c r="U99" s="13"/>
      <c r="V99" s="13"/>
      <c r="W99" s="13"/>
      <c r="X99" s="13"/>
      <c r="Y99" s="13"/>
      <c r="Z99" s="13"/>
      <c r="AA99" s="13"/>
      <c r="AB99" s="13"/>
      <c r="AC99" s="13"/>
      <c r="AD99" s="13"/>
      <c r="AE99" s="13"/>
      <c r="AT99" s="244" t="s">
        <v>184</v>
      </c>
      <c r="AU99" s="244" t="s">
        <v>89</v>
      </c>
      <c r="AV99" s="13" t="s">
        <v>89</v>
      </c>
      <c r="AW99" s="13" t="s">
        <v>41</v>
      </c>
      <c r="AX99" s="13" t="s">
        <v>80</v>
      </c>
      <c r="AY99" s="244" t="s">
        <v>170</v>
      </c>
    </row>
    <row r="100" s="13" customFormat="1">
      <c r="A100" s="13"/>
      <c r="B100" s="234"/>
      <c r="C100" s="235"/>
      <c r="D100" s="228" t="s">
        <v>184</v>
      </c>
      <c r="E100" s="236" t="s">
        <v>39</v>
      </c>
      <c r="F100" s="237" t="s">
        <v>193</v>
      </c>
      <c r="G100" s="235"/>
      <c r="H100" s="238">
        <v>2.0859999999999999</v>
      </c>
      <c r="I100" s="239"/>
      <c r="J100" s="235"/>
      <c r="K100" s="235"/>
      <c r="L100" s="240"/>
      <c r="M100" s="241"/>
      <c r="N100" s="242"/>
      <c r="O100" s="242"/>
      <c r="P100" s="242"/>
      <c r="Q100" s="242"/>
      <c r="R100" s="242"/>
      <c r="S100" s="242"/>
      <c r="T100" s="243"/>
      <c r="U100" s="13"/>
      <c r="V100" s="13"/>
      <c r="W100" s="13"/>
      <c r="X100" s="13"/>
      <c r="Y100" s="13"/>
      <c r="Z100" s="13"/>
      <c r="AA100" s="13"/>
      <c r="AB100" s="13"/>
      <c r="AC100" s="13"/>
      <c r="AD100" s="13"/>
      <c r="AE100" s="13"/>
      <c r="AT100" s="244" t="s">
        <v>184</v>
      </c>
      <c r="AU100" s="244" t="s">
        <v>89</v>
      </c>
      <c r="AV100" s="13" t="s">
        <v>89</v>
      </c>
      <c r="AW100" s="13" t="s">
        <v>41</v>
      </c>
      <c r="AX100" s="13" t="s">
        <v>80</v>
      </c>
      <c r="AY100" s="244" t="s">
        <v>170</v>
      </c>
    </row>
    <row r="101" s="14" customFormat="1">
      <c r="A101" s="14"/>
      <c r="B101" s="245"/>
      <c r="C101" s="246"/>
      <c r="D101" s="228" t="s">
        <v>184</v>
      </c>
      <c r="E101" s="247" t="s">
        <v>134</v>
      </c>
      <c r="F101" s="248" t="s">
        <v>187</v>
      </c>
      <c r="G101" s="246"/>
      <c r="H101" s="249">
        <v>3.2330000000000001</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184</v>
      </c>
      <c r="AU101" s="255" t="s">
        <v>89</v>
      </c>
      <c r="AV101" s="14" t="s">
        <v>178</v>
      </c>
      <c r="AW101" s="14" t="s">
        <v>41</v>
      </c>
      <c r="AX101" s="14" t="s">
        <v>87</v>
      </c>
      <c r="AY101" s="255" t="s">
        <v>170</v>
      </c>
    </row>
    <row r="102" s="2" customFormat="1" ht="24.15" customHeight="1">
      <c r="A102" s="39"/>
      <c r="B102" s="40"/>
      <c r="C102" s="215" t="s">
        <v>194</v>
      </c>
      <c r="D102" s="215" t="s">
        <v>173</v>
      </c>
      <c r="E102" s="216" t="s">
        <v>195</v>
      </c>
      <c r="F102" s="217" t="s">
        <v>196</v>
      </c>
      <c r="G102" s="218" t="s">
        <v>136</v>
      </c>
      <c r="H102" s="219">
        <v>2.6589999999999998</v>
      </c>
      <c r="I102" s="220"/>
      <c r="J102" s="221">
        <f>ROUND(I102*H102,2)</f>
        <v>0</v>
      </c>
      <c r="K102" s="217" t="s">
        <v>177</v>
      </c>
      <c r="L102" s="45"/>
      <c r="M102" s="222" t="s">
        <v>39</v>
      </c>
      <c r="N102" s="223" t="s">
        <v>53</v>
      </c>
      <c r="O102" s="86"/>
      <c r="P102" s="224">
        <f>O102*H102</f>
        <v>0</v>
      </c>
      <c r="Q102" s="224">
        <v>0</v>
      </c>
      <c r="R102" s="224">
        <f>Q102*H102</f>
        <v>0</v>
      </c>
      <c r="S102" s="224">
        <v>0</v>
      </c>
      <c r="T102" s="225">
        <f>S102*H102</f>
        <v>0</v>
      </c>
      <c r="U102" s="39"/>
      <c r="V102" s="39"/>
      <c r="W102" s="39"/>
      <c r="X102" s="39"/>
      <c r="Y102" s="39"/>
      <c r="Z102" s="39"/>
      <c r="AA102" s="39"/>
      <c r="AB102" s="39"/>
      <c r="AC102" s="39"/>
      <c r="AD102" s="39"/>
      <c r="AE102" s="39"/>
      <c r="AR102" s="226" t="s">
        <v>178</v>
      </c>
      <c r="AT102" s="226" t="s">
        <v>173</v>
      </c>
      <c r="AU102" s="226" t="s">
        <v>89</v>
      </c>
      <c r="AY102" s="17" t="s">
        <v>170</v>
      </c>
      <c r="BE102" s="227">
        <f>IF(N102="základní",J102,0)</f>
        <v>0</v>
      </c>
      <c r="BF102" s="227">
        <f>IF(N102="snížená",J102,0)</f>
        <v>0</v>
      </c>
      <c r="BG102" s="227">
        <f>IF(N102="zákl. přenesená",J102,0)</f>
        <v>0</v>
      </c>
      <c r="BH102" s="227">
        <f>IF(N102="sníž. přenesená",J102,0)</f>
        <v>0</v>
      </c>
      <c r="BI102" s="227">
        <f>IF(N102="nulová",J102,0)</f>
        <v>0</v>
      </c>
      <c r="BJ102" s="17" t="s">
        <v>178</v>
      </c>
      <c r="BK102" s="227">
        <f>ROUND(I102*H102,2)</f>
        <v>0</v>
      </c>
      <c r="BL102" s="17" t="s">
        <v>178</v>
      </c>
      <c r="BM102" s="226" t="s">
        <v>197</v>
      </c>
    </row>
    <row r="103" s="2" customFormat="1">
      <c r="A103" s="39"/>
      <c r="B103" s="40"/>
      <c r="C103" s="41"/>
      <c r="D103" s="228" t="s">
        <v>180</v>
      </c>
      <c r="E103" s="41"/>
      <c r="F103" s="229" t="s">
        <v>198</v>
      </c>
      <c r="G103" s="41"/>
      <c r="H103" s="41"/>
      <c r="I103" s="230"/>
      <c r="J103" s="41"/>
      <c r="K103" s="41"/>
      <c r="L103" s="45"/>
      <c r="M103" s="231"/>
      <c r="N103" s="232"/>
      <c r="O103" s="86"/>
      <c r="P103" s="86"/>
      <c r="Q103" s="86"/>
      <c r="R103" s="86"/>
      <c r="S103" s="86"/>
      <c r="T103" s="87"/>
      <c r="U103" s="39"/>
      <c r="V103" s="39"/>
      <c r="W103" s="39"/>
      <c r="X103" s="39"/>
      <c r="Y103" s="39"/>
      <c r="Z103" s="39"/>
      <c r="AA103" s="39"/>
      <c r="AB103" s="39"/>
      <c r="AC103" s="39"/>
      <c r="AD103" s="39"/>
      <c r="AE103" s="39"/>
      <c r="AT103" s="17" t="s">
        <v>180</v>
      </c>
      <c r="AU103" s="17" t="s">
        <v>89</v>
      </c>
    </row>
    <row r="104" s="2" customFormat="1">
      <c r="A104" s="39"/>
      <c r="B104" s="40"/>
      <c r="C104" s="41"/>
      <c r="D104" s="228" t="s">
        <v>182</v>
      </c>
      <c r="E104" s="41"/>
      <c r="F104" s="233" t="s">
        <v>199</v>
      </c>
      <c r="G104" s="41"/>
      <c r="H104" s="41"/>
      <c r="I104" s="230"/>
      <c r="J104" s="41"/>
      <c r="K104" s="41"/>
      <c r="L104" s="45"/>
      <c r="M104" s="231"/>
      <c r="N104" s="232"/>
      <c r="O104" s="86"/>
      <c r="P104" s="86"/>
      <c r="Q104" s="86"/>
      <c r="R104" s="86"/>
      <c r="S104" s="86"/>
      <c r="T104" s="87"/>
      <c r="U104" s="39"/>
      <c r="V104" s="39"/>
      <c r="W104" s="39"/>
      <c r="X104" s="39"/>
      <c r="Y104" s="39"/>
      <c r="Z104" s="39"/>
      <c r="AA104" s="39"/>
      <c r="AB104" s="39"/>
      <c r="AC104" s="39"/>
      <c r="AD104" s="39"/>
      <c r="AE104" s="39"/>
      <c r="AT104" s="17" t="s">
        <v>182</v>
      </c>
      <c r="AU104" s="17" t="s">
        <v>89</v>
      </c>
    </row>
    <row r="105" s="13" customFormat="1">
      <c r="A105" s="13"/>
      <c r="B105" s="234"/>
      <c r="C105" s="235"/>
      <c r="D105" s="228" t="s">
        <v>184</v>
      </c>
      <c r="E105" s="236" t="s">
        <v>39</v>
      </c>
      <c r="F105" s="237" t="s">
        <v>200</v>
      </c>
      <c r="G105" s="235"/>
      <c r="H105" s="238">
        <v>2.6589999999999998</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184</v>
      </c>
      <c r="AU105" s="244" t="s">
        <v>89</v>
      </c>
      <c r="AV105" s="13" t="s">
        <v>89</v>
      </c>
      <c r="AW105" s="13" t="s">
        <v>41</v>
      </c>
      <c r="AX105" s="13" t="s">
        <v>80</v>
      </c>
      <c r="AY105" s="244" t="s">
        <v>170</v>
      </c>
    </row>
    <row r="106" s="14" customFormat="1">
      <c r="A106" s="14"/>
      <c r="B106" s="245"/>
      <c r="C106" s="246"/>
      <c r="D106" s="228" t="s">
        <v>184</v>
      </c>
      <c r="E106" s="247" t="s">
        <v>201</v>
      </c>
      <c r="F106" s="248" t="s">
        <v>187</v>
      </c>
      <c r="G106" s="246"/>
      <c r="H106" s="249">
        <v>2.6589999999999998</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184</v>
      </c>
      <c r="AU106" s="255" t="s">
        <v>89</v>
      </c>
      <c r="AV106" s="14" t="s">
        <v>178</v>
      </c>
      <c r="AW106" s="14" t="s">
        <v>41</v>
      </c>
      <c r="AX106" s="14" t="s">
        <v>87</v>
      </c>
      <c r="AY106" s="255" t="s">
        <v>170</v>
      </c>
    </row>
    <row r="107" s="2" customFormat="1" ht="16.5" customHeight="1">
      <c r="A107" s="39"/>
      <c r="B107" s="40"/>
      <c r="C107" s="215" t="s">
        <v>178</v>
      </c>
      <c r="D107" s="215" t="s">
        <v>173</v>
      </c>
      <c r="E107" s="216" t="s">
        <v>202</v>
      </c>
      <c r="F107" s="217" t="s">
        <v>107</v>
      </c>
      <c r="G107" s="218" t="s">
        <v>108</v>
      </c>
      <c r="H107" s="219">
        <v>1095.25</v>
      </c>
      <c r="I107" s="220"/>
      <c r="J107" s="221">
        <f>ROUND(I107*H107,2)</f>
        <v>0</v>
      </c>
      <c r="K107" s="217" t="s">
        <v>177</v>
      </c>
      <c r="L107" s="45"/>
      <c r="M107" s="222" t="s">
        <v>39</v>
      </c>
      <c r="N107" s="223" t="s">
        <v>53</v>
      </c>
      <c r="O107" s="86"/>
      <c r="P107" s="224">
        <f>O107*H107</f>
        <v>0</v>
      </c>
      <c r="Q107" s="224">
        <v>0</v>
      </c>
      <c r="R107" s="224">
        <f>Q107*H107</f>
        <v>0</v>
      </c>
      <c r="S107" s="224">
        <v>0</v>
      </c>
      <c r="T107" s="225">
        <f>S107*H107</f>
        <v>0</v>
      </c>
      <c r="U107" s="39"/>
      <c r="V107" s="39"/>
      <c r="W107" s="39"/>
      <c r="X107" s="39"/>
      <c r="Y107" s="39"/>
      <c r="Z107" s="39"/>
      <c r="AA107" s="39"/>
      <c r="AB107" s="39"/>
      <c r="AC107" s="39"/>
      <c r="AD107" s="39"/>
      <c r="AE107" s="39"/>
      <c r="AR107" s="226" t="s">
        <v>178</v>
      </c>
      <c r="AT107" s="226" t="s">
        <v>173</v>
      </c>
      <c r="AU107" s="226" t="s">
        <v>89</v>
      </c>
      <c r="AY107" s="17" t="s">
        <v>170</v>
      </c>
      <c r="BE107" s="227">
        <f>IF(N107="základní",J107,0)</f>
        <v>0</v>
      </c>
      <c r="BF107" s="227">
        <f>IF(N107="snížená",J107,0)</f>
        <v>0</v>
      </c>
      <c r="BG107" s="227">
        <f>IF(N107="zákl. přenesená",J107,0)</f>
        <v>0</v>
      </c>
      <c r="BH107" s="227">
        <f>IF(N107="sníž. přenesená",J107,0)</f>
        <v>0</v>
      </c>
      <c r="BI107" s="227">
        <f>IF(N107="nulová",J107,0)</f>
        <v>0</v>
      </c>
      <c r="BJ107" s="17" t="s">
        <v>178</v>
      </c>
      <c r="BK107" s="227">
        <f>ROUND(I107*H107,2)</f>
        <v>0</v>
      </c>
      <c r="BL107" s="17" t="s">
        <v>178</v>
      </c>
      <c r="BM107" s="226" t="s">
        <v>203</v>
      </c>
    </row>
    <row r="108" s="2" customFormat="1">
      <c r="A108" s="39"/>
      <c r="B108" s="40"/>
      <c r="C108" s="41"/>
      <c r="D108" s="228" t="s">
        <v>180</v>
      </c>
      <c r="E108" s="41"/>
      <c r="F108" s="229" t="s">
        <v>204</v>
      </c>
      <c r="G108" s="41"/>
      <c r="H108" s="41"/>
      <c r="I108" s="230"/>
      <c r="J108" s="41"/>
      <c r="K108" s="41"/>
      <c r="L108" s="45"/>
      <c r="M108" s="231"/>
      <c r="N108" s="232"/>
      <c r="O108" s="86"/>
      <c r="P108" s="86"/>
      <c r="Q108" s="86"/>
      <c r="R108" s="86"/>
      <c r="S108" s="86"/>
      <c r="T108" s="87"/>
      <c r="U108" s="39"/>
      <c r="V108" s="39"/>
      <c r="W108" s="39"/>
      <c r="X108" s="39"/>
      <c r="Y108" s="39"/>
      <c r="Z108" s="39"/>
      <c r="AA108" s="39"/>
      <c r="AB108" s="39"/>
      <c r="AC108" s="39"/>
      <c r="AD108" s="39"/>
      <c r="AE108" s="39"/>
      <c r="AT108" s="17" t="s">
        <v>180</v>
      </c>
      <c r="AU108" s="17" t="s">
        <v>89</v>
      </c>
    </row>
    <row r="109" s="2" customFormat="1">
      <c r="A109" s="39"/>
      <c r="B109" s="40"/>
      <c r="C109" s="41"/>
      <c r="D109" s="228" t="s">
        <v>182</v>
      </c>
      <c r="E109" s="41"/>
      <c r="F109" s="233" t="s">
        <v>205</v>
      </c>
      <c r="G109" s="41"/>
      <c r="H109" s="41"/>
      <c r="I109" s="230"/>
      <c r="J109" s="41"/>
      <c r="K109" s="41"/>
      <c r="L109" s="45"/>
      <c r="M109" s="231"/>
      <c r="N109" s="232"/>
      <c r="O109" s="86"/>
      <c r="P109" s="86"/>
      <c r="Q109" s="86"/>
      <c r="R109" s="86"/>
      <c r="S109" s="86"/>
      <c r="T109" s="87"/>
      <c r="U109" s="39"/>
      <c r="V109" s="39"/>
      <c r="W109" s="39"/>
      <c r="X109" s="39"/>
      <c r="Y109" s="39"/>
      <c r="Z109" s="39"/>
      <c r="AA109" s="39"/>
      <c r="AB109" s="39"/>
      <c r="AC109" s="39"/>
      <c r="AD109" s="39"/>
      <c r="AE109" s="39"/>
      <c r="AT109" s="17" t="s">
        <v>182</v>
      </c>
      <c r="AU109" s="17" t="s">
        <v>89</v>
      </c>
    </row>
    <row r="110" s="13" customFormat="1">
      <c r="A110" s="13"/>
      <c r="B110" s="234"/>
      <c r="C110" s="235"/>
      <c r="D110" s="228" t="s">
        <v>184</v>
      </c>
      <c r="E110" s="236" t="s">
        <v>39</v>
      </c>
      <c r="F110" s="237" t="s">
        <v>206</v>
      </c>
      <c r="G110" s="235"/>
      <c r="H110" s="238">
        <v>2424.75</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184</v>
      </c>
      <c r="AU110" s="244" t="s">
        <v>89</v>
      </c>
      <c r="AV110" s="13" t="s">
        <v>89</v>
      </c>
      <c r="AW110" s="13" t="s">
        <v>41</v>
      </c>
      <c r="AX110" s="13" t="s">
        <v>80</v>
      </c>
      <c r="AY110" s="244" t="s">
        <v>170</v>
      </c>
    </row>
    <row r="111" s="13" customFormat="1">
      <c r="A111" s="13"/>
      <c r="B111" s="234"/>
      <c r="C111" s="235"/>
      <c r="D111" s="228" t="s">
        <v>184</v>
      </c>
      <c r="E111" s="236" t="s">
        <v>39</v>
      </c>
      <c r="F111" s="237" t="s">
        <v>207</v>
      </c>
      <c r="G111" s="235"/>
      <c r="H111" s="238">
        <v>-1329.5</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184</v>
      </c>
      <c r="AU111" s="244" t="s">
        <v>89</v>
      </c>
      <c r="AV111" s="13" t="s">
        <v>89</v>
      </c>
      <c r="AW111" s="13" t="s">
        <v>41</v>
      </c>
      <c r="AX111" s="13" t="s">
        <v>80</v>
      </c>
      <c r="AY111" s="244" t="s">
        <v>170</v>
      </c>
    </row>
    <row r="112" s="14" customFormat="1">
      <c r="A112" s="14"/>
      <c r="B112" s="245"/>
      <c r="C112" s="246"/>
      <c r="D112" s="228" t="s">
        <v>184</v>
      </c>
      <c r="E112" s="247" t="s">
        <v>106</v>
      </c>
      <c r="F112" s="248" t="s">
        <v>187</v>
      </c>
      <c r="G112" s="246"/>
      <c r="H112" s="249">
        <v>1095.25</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184</v>
      </c>
      <c r="AU112" s="255" t="s">
        <v>89</v>
      </c>
      <c r="AV112" s="14" t="s">
        <v>178</v>
      </c>
      <c r="AW112" s="14" t="s">
        <v>41</v>
      </c>
      <c r="AX112" s="14" t="s">
        <v>87</v>
      </c>
      <c r="AY112" s="255" t="s">
        <v>170</v>
      </c>
    </row>
    <row r="113" s="2" customFormat="1" ht="16.5" customHeight="1">
      <c r="A113" s="39"/>
      <c r="B113" s="40"/>
      <c r="C113" s="215" t="s">
        <v>171</v>
      </c>
      <c r="D113" s="215" t="s">
        <v>173</v>
      </c>
      <c r="E113" s="216" t="s">
        <v>208</v>
      </c>
      <c r="F113" s="217" t="s">
        <v>209</v>
      </c>
      <c r="G113" s="218" t="s">
        <v>136</v>
      </c>
      <c r="H113" s="219">
        <v>3.2330000000000001</v>
      </c>
      <c r="I113" s="220"/>
      <c r="J113" s="221">
        <f>ROUND(I113*H113,2)</f>
        <v>0</v>
      </c>
      <c r="K113" s="217" t="s">
        <v>177</v>
      </c>
      <c r="L113" s="45"/>
      <c r="M113" s="222" t="s">
        <v>39</v>
      </c>
      <c r="N113" s="223" t="s">
        <v>53</v>
      </c>
      <c r="O113" s="86"/>
      <c r="P113" s="224">
        <f>O113*H113</f>
        <v>0</v>
      </c>
      <c r="Q113" s="224">
        <v>0</v>
      </c>
      <c r="R113" s="224">
        <f>Q113*H113</f>
        <v>0</v>
      </c>
      <c r="S113" s="224">
        <v>0</v>
      </c>
      <c r="T113" s="225">
        <f>S113*H113</f>
        <v>0</v>
      </c>
      <c r="U113" s="39"/>
      <c r="V113" s="39"/>
      <c r="W113" s="39"/>
      <c r="X113" s="39"/>
      <c r="Y113" s="39"/>
      <c r="Z113" s="39"/>
      <c r="AA113" s="39"/>
      <c r="AB113" s="39"/>
      <c r="AC113" s="39"/>
      <c r="AD113" s="39"/>
      <c r="AE113" s="39"/>
      <c r="AR113" s="226" t="s">
        <v>178</v>
      </c>
      <c r="AT113" s="226" t="s">
        <v>173</v>
      </c>
      <c r="AU113" s="226" t="s">
        <v>89</v>
      </c>
      <c r="AY113" s="17" t="s">
        <v>170</v>
      </c>
      <c r="BE113" s="227">
        <f>IF(N113="základní",J113,0)</f>
        <v>0</v>
      </c>
      <c r="BF113" s="227">
        <f>IF(N113="snížená",J113,0)</f>
        <v>0</v>
      </c>
      <c r="BG113" s="227">
        <f>IF(N113="zákl. přenesená",J113,0)</f>
        <v>0</v>
      </c>
      <c r="BH113" s="227">
        <f>IF(N113="sníž. přenesená",J113,0)</f>
        <v>0</v>
      </c>
      <c r="BI113" s="227">
        <f>IF(N113="nulová",J113,0)</f>
        <v>0</v>
      </c>
      <c r="BJ113" s="17" t="s">
        <v>178</v>
      </c>
      <c r="BK113" s="227">
        <f>ROUND(I113*H113,2)</f>
        <v>0</v>
      </c>
      <c r="BL113" s="17" t="s">
        <v>178</v>
      </c>
      <c r="BM113" s="226" t="s">
        <v>210</v>
      </c>
    </row>
    <row r="114" s="2" customFormat="1">
      <c r="A114" s="39"/>
      <c r="B114" s="40"/>
      <c r="C114" s="41"/>
      <c r="D114" s="228" t="s">
        <v>180</v>
      </c>
      <c r="E114" s="41"/>
      <c r="F114" s="229" t="s">
        <v>211</v>
      </c>
      <c r="G114" s="41"/>
      <c r="H114" s="41"/>
      <c r="I114" s="230"/>
      <c r="J114" s="41"/>
      <c r="K114" s="41"/>
      <c r="L114" s="45"/>
      <c r="M114" s="231"/>
      <c r="N114" s="232"/>
      <c r="O114" s="86"/>
      <c r="P114" s="86"/>
      <c r="Q114" s="86"/>
      <c r="R114" s="86"/>
      <c r="S114" s="86"/>
      <c r="T114" s="87"/>
      <c r="U114" s="39"/>
      <c r="V114" s="39"/>
      <c r="W114" s="39"/>
      <c r="X114" s="39"/>
      <c r="Y114" s="39"/>
      <c r="Z114" s="39"/>
      <c r="AA114" s="39"/>
      <c r="AB114" s="39"/>
      <c r="AC114" s="39"/>
      <c r="AD114" s="39"/>
      <c r="AE114" s="39"/>
      <c r="AT114" s="17" t="s">
        <v>180</v>
      </c>
      <c r="AU114" s="17" t="s">
        <v>89</v>
      </c>
    </row>
    <row r="115" s="2" customFormat="1">
      <c r="A115" s="39"/>
      <c r="B115" s="40"/>
      <c r="C115" s="41"/>
      <c r="D115" s="228" t="s">
        <v>182</v>
      </c>
      <c r="E115" s="41"/>
      <c r="F115" s="233" t="s">
        <v>212</v>
      </c>
      <c r="G115" s="41"/>
      <c r="H115" s="41"/>
      <c r="I115" s="230"/>
      <c r="J115" s="41"/>
      <c r="K115" s="41"/>
      <c r="L115" s="45"/>
      <c r="M115" s="231"/>
      <c r="N115" s="232"/>
      <c r="O115" s="86"/>
      <c r="P115" s="86"/>
      <c r="Q115" s="86"/>
      <c r="R115" s="86"/>
      <c r="S115" s="86"/>
      <c r="T115" s="87"/>
      <c r="U115" s="39"/>
      <c r="V115" s="39"/>
      <c r="W115" s="39"/>
      <c r="X115" s="39"/>
      <c r="Y115" s="39"/>
      <c r="Z115" s="39"/>
      <c r="AA115" s="39"/>
      <c r="AB115" s="39"/>
      <c r="AC115" s="39"/>
      <c r="AD115" s="39"/>
      <c r="AE115" s="39"/>
      <c r="AT115" s="17" t="s">
        <v>182</v>
      </c>
      <c r="AU115" s="17" t="s">
        <v>89</v>
      </c>
    </row>
    <row r="116" s="13" customFormat="1">
      <c r="A116" s="13"/>
      <c r="B116" s="234"/>
      <c r="C116" s="235"/>
      <c r="D116" s="228" t="s">
        <v>184</v>
      </c>
      <c r="E116" s="236" t="s">
        <v>39</v>
      </c>
      <c r="F116" s="237" t="s">
        <v>213</v>
      </c>
      <c r="G116" s="235"/>
      <c r="H116" s="238">
        <v>3.2330000000000001</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184</v>
      </c>
      <c r="AU116" s="244" t="s">
        <v>89</v>
      </c>
      <c r="AV116" s="13" t="s">
        <v>89</v>
      </c>
      <c r="AW116" s="13" t="s">
        <v>41</v>
      </c>
      <c r="AX116" s="13" t="s">
        <v>80</v>
      </c>
      <c r="AY116" s="244" t="s">
        <v>170</v>
      </c>
    </row>
    <row r="117" s="14" customFormat="1">
      <c r="A117" s="14"/>
      <c r="B117" s="245"/>
      <c r="C117" s="246"/>
      <c r="D117" s="228" t="s">
        <v>184</v>
      </c>
      <c r="E117" s="247" t="s">
        <v>39</v>
      </c>
      <c r="F117" s="248" t="s">
        <v>187</v>
      </c>
      <c r="G117" s="246"/>
      <c r="H117" s="249">
        <v>3.2330000000000001</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184</v>
      </c>
      <c r="AU117" s="255" t="s">
        <v>89</v>
      </c>
      <c r="AV117" s="14" t="s">
        <v>178</v>
      </c>
      <c r="AW117" s="14" t="s">
        <v>41</v>
      </c>
      <c r="AX117" s="14" t="s">
        <v>87</v>
      </c>
      <c r="AY117" s="255" t="s">
        <v>170</v>
      </c>
    </row>
    <row r="118" s="2" customFormat="1" ht="24.15" customHeight="1">
      <c r="A118" s="39"/>
      <c r="B118" s="40"/>
      <c r="C118" s="215" t="s">
        <v>214</v>
      </c>
      <c r="D118" s="215" t="s">
        <v>173</v>
      </c>
      <c r="E118" s="216" t="s">
        <v>215</v>
      </c>
      <c r="F118" s="217" t="s">
        <v>216</v>
      </c>
      <c r="G118" s="218" t="s">
        <v>217</v>
      </c>
      <c r="H118" s="219">
        <v>920</v>
      </c>
      <c r="I118" s="220"/>
      <c r="J118" s="221">
        <f>ROUND(I118*H118,2)</f>
        <v>0</v>
      </c>
      <c r="K118" s="217" t="s">
        <v>177</v>
      </c>
      <c r="L118" s="45"/>
      <c r="M118" s="222" t="s">
        <v>39</v>
      </c>
      <c r="N118" s="223" t="s">
        <v>53</v>
      </c>
      <c r="O118" s="86"/>
      <c r="P118" s="224">
        <f>O118*H118</f>
        <v>0</v>
      </c>
      <c r="Q118" s="224">
        <v>0</v>
      </c>
      <c r="R118" s="224">
        <f>Q118*H118</f>
        <v>0</v>
      </c>
      <c r="S118" s="224">
        <v>0</v>
      </c>
      <c r="T118" s="225">
        <f>S118*H118</f>
        <v>0</v>
      </c>
      <c r="U118" s="39"/>
      <c r="V118" s="39"/>
      <c r="W118" s="39"/>
      <c r="X118" s="39"/>
      <c r="Y118" s="39"/>
      <c r="Z118" s="39"/>
      <c r="AA118" s="39"/>
      <c r="AB118" s="39"/>
      <c r="AC118" s="39"/>
      <c r="AD118" s="39"/>
      <c r="AE118" s="39"/>
      <c r="AR118" s="226" t="s">
        <v>178</v>
      </c>
      <c r="AT118" s="226" t="s">
        <v>173</v>
      </c>
      <c r="AU118" s="226" t="s">
        <v>89</v>
      </c>
      <c r="AY118" s="17" t="s">
        <v>170</v>
      </c>
      <c r="BE118" s="227">
        <f>IF(N118="základní",J118,0)</f>
        <v>0</v>
      </c>
      <c r="BF118" s="227">
        <f>IF(N118="snížená",J118,0)</f>
        <v>0</v>
      </c>
      <c r="BG118" s="227">
        <f>IF(N118="zákl. přenesená",J118,0)</f>
        <v>0</v>
      </c>
      <c r="BH118" s="227">
        <f>IF(N118="sníž. přenesená",J118,0)</f>
        <v>0</v>
      </c>
      <c r="BI118" s="227">
        <f>IF(N118="nulová",J118,0)</f>
        <v>0</v>
      </c>
      <c r="BJ118" s="17" t="s">
        <v>178</v>
      </c>
      <c r="BK118" s="227">
        <f>ROUND(I118*H118,2)</f>
        <v>0</v>
      </c>
      <c r="BL118" s="17" t="s">
        <v>178</v>
      </c>
      <c r="BM118" s="226" t="s">
        <v>218</v>
      </c>
    </row>
    <row r="119" s="2" customFormat="1">
      <c r="A119" s="39"/>
      <c r="B119" s="40"/>
      <c r="C119" s="41"/>
      <c r="D119" s="228" t="s">
        <v>180</v>
      </c>
      <c r="E119" s="41"/>
      <c r="F119" s="229" t="s">
        <v>219</v>
      </c>
      <c r="G119" s="41"/>
      <c r="H119" s="41"/>
      <c r="I119" s="230"/>
      <c r="J119" s="41"/>
      <c r="K119" s="41"/>
      <c r="L119" s="45"/>
      <c r="M119" s="231"/>
      <c r="N119" s="232"/>
      <c r="O119" s="86"/>
      <c r="P119" s="86"/>
      <c r="Q119" s="86"/>
      <c r="R119" s="86"/>
      <c r="S119" s="86"/>
      <c r="T119" s="87"/>
      <c r="U119" s="39"/>
      <c r="V119" s="39"/>
      <c r="W119" s="39"/>
      <c r="X119" s="39"/>
      <c r="Y119" s="39"/>
      <c r="Z119" s="39"/>
      <c r="AA119" s="39"/>
      <c r="AB119" s="39"/>
      <c r="AC119" s="39"/>
      <c r="AD119" s="39"/>
      <c r="AE119" s="39"/>
      <c r="AT119" s="17" t="s">
        <v>180</v>
      </c>
      <c r="AU119" s="17" t="s">
        <v>89</v>
      </c>
    </row>
    <row r="120" s="2" customFormat="1">
      <c r="A120" s="39"/>
      <c r="B120" s="40"/>
      <c r="C120" s="41"/>
      <c r="D120" s="228" t="s">
        <v>182</v>
      </c>
      <c r="E120" s="41"/>
      <c r="F120" s="233" t="s">
        <v>220</v>
      </c>
      <c r="G120" s="41"/>
      <c r="H120" s="41"/>
      <c r="I120" s="230"/>
      <c r="J120" s="41"/>
      <c r="K120" s="41"/>
      <c r="L120" s="45"/>
      <c r="M120" s="231"/>
      <c r="N120" s="232"/>
      <c r="O120" s="86"/>
      <c r="P120" s="86"/>
      <c r="Q120" s="86"/>
      <c r="R120" s="86"/>
      <c r="S120" s="86"/>
      <c r="T120" s="87"/>
      <c r="U120" s="39"/>
      <c r="V120" s="39"/>
      <c r="W120" s="39"/>
      <c r="X120" s="39"/>
      <c r="Y120" s="39"/>
      <c r="Z120" s="39"/>
      <c r="AA120" s="39"/>
      <c r="AB120" s="39"/>
      <c r="AC120" s="39"/>
      <c r="AD120" s="39"/>
      <c r="AE120" s="39"/>
      <c r="AT120" s="17" t="s">
        <v>182</v>
      </c>
      <c r="AU120" s="17" t="s">
        <v>89</v>
      </c>
    </row>
    <row r="121" s="13" customFormat="1">
      <c r="A121" s="13"/>
      <c r="B121" s="234"/>
      <c r="C121" s="235"/>
      <c r="D121" s="228" t="s">
        <v>184</v>
      </c>
      <c r="E121" s="236" t="s">
        <v>39</v>
      </c>
      <c r="F121" s="237" t="s">
        <v>221</v>
      </c>
      <c r="G121" s="235"/>
      <c r="H121" s="238">
        <v>920</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184</v>
      </c>
      <c r="AU121" s="244" t="s">
        <v>89</v>
      </c>
      <c r="AV121" s="13" t="s">
        <v>89</v>
      </c>
      <c r="AW121" s="13" t="s">
        <v>41</v>
      </c>
      <c r="AX121" s="13" t="s">
        <v>80</v>
      </c>
      <c r="AY121" s="244" t="s">
        <v>170</v>
      </c>
    </row>
    <row r="122" s="14" customFormat="1">
      <c r="A122" s="14"/>
      <c r="B122" s="245"/>
      <c r="C122" s="246"/>
      <c r="D122" s="228" t="s">
        <v>184</v>
      </c>
      <c r="E122" s="247" t="s">
        <v>39</v>
      </c>
      <c r="F122" s="248" t="s">
        <v>187</v>
      </c>
      <c r="G122" s="246"/>
      <c r="H122" s="249">
        <v>920</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184</v>
      </c>
      <c r="AU122" s="255" t="s">
        <v>89</v>
      </c>
      <c r="AV122" s="14" t="s">
        <v>178</v>
      </c>
      <c r="AW122" s="14" t="s">
        <v>41</v>
      </c>
      <c r="AX122" s="14" t="s">
        <v>87</v>
      </c>
      <c r="AY122" s="255" t="s">
        <v>170</v>
      </c>
    </row>
    <row r="123" s="2" customFormat="1" ht="37.8" customHeight="1">
      <c r="A123" s="39"/>
      <c r="B123" s="40"/>
      <c r="C123" s="215" t="s">
        <v>222</v>
      </c>
      <c r="D123" s="215" t="s">
        <v>173</v>
      </c>
      <c r="E123" s="216" t="s">
        <v>223</v>
      </c>
      <c r="F123" s="217" t="s">
        <v>132</v>
      </c>
      <c r="G123" s="218" t="s">
        <v>112</v>
      </c>
      <c r="H123" s="219">
        <v>2</v>
      </c>
      <c r="I123" s="220"/>
      <c r="J123" s="221">
        <f>ROUND(I123*H123,2)</f>
        <v>0</v>
      </c>
      <c r="K123" s="217" t="s">
        <v>177</v>
      </c>
      <c r="L123" s="45"/>
      <c r="M123" s="222" t="s">
        <v>39</v>
      </c>
      <c r="N123" s="223" t="s">
        <v>53</v>
      </c>
      <c r="O123" s="86"/>
      <c r="P123" s="224">
        <f>O123*H123</f>
        <v>0</v>
      </c>
      <c r="Q123" s="224">
        <v>0</v>
      </c>
      <c r="R123" s="224">
        <f>Q123*H123</f>
        <v>0</v>
      </c>
      <c r="S123" s="224">
        <v>0</v>
      </c>
      <c r="T123" s="225">
        <f>S123*H123</f>
        <v>0</v>
      </c>
      <c r="U123" s="39"/>
      <c r="V123" s="39"/>
      <c r="W123" s="39"/>
      <c r="X123" s="39"/>
      <c r="Y123" s="39"/>
      <c r="Z123" s="39"/>
      <c r="AA123" s="39"/>
      <c r="AB123" s="39"/>
      <c r="AC123" s="39"/>
      <c r="AD123" s="39"/>
      <c r="AE123" s="39"/>
      <c r="AR123" s="226" t="s">
        <v>178</v>
      </c>
      <c r="AT123" s="226" t="s">
        <v>173</v>
      </c>
      <c r="AU123" s="226" t="s">
        <v>89</v>
      </c>
      <c r="AY123" s="17" t="s">
        <v>170</v>
      </c>
      <c r="BE123" s="227">
        <f>IF(N123="základní",J123,0)</f>
        <v>0</v>
      </c>
      <c r="BF123" s="227">
        <f>IF(N123="snížená",J123,0)</f>
        <v>0</v>
      </c>
      <c r="BG123" s="227">
        <f>IF(N123="zákl. přenesená",J123,0)</f>
        <v>0</v>
      </c>
      <c r="BH123" s="227">
        <f>IF(N123="sníž. přenesená",J123,0)</f>
        <v>0</v>
      </c>
      <c r="BI123" s="227">
        <f>IF(N123="nulová",J123,0)</f>
        <v>0</v>
      </c>
      <c r="BJ123" s="17" t="s">
        <v>178</v>
      </c>
      <c r="BK123" s="227">
        <f>ROUND(I123*H123,2)</f>
        <v>0</v>
      </c>
      <c r="BL123" s="17" t="s">
        <v>178</v>
      </c>
      <c r="BM123" s="226" t="s">
        <v>224</v>
      </c>
    </row>
    <row r="124" s="2" customFormat="1">
      <c r="A124" s="39"/>
      <c r="B124" s="40"/>
      <c r="C124" s="41"/>
      <c r="D124" s="228" t="s">
        <v>180</v>
      </c>
      <c r="E124" s="41"/>
      <c r="F124" s="229" t="s">
        <v>225</v>
      </c>
      <c r="G124" s="41"/>
      <c r="H124" s="41"/>
      <c r="I124" s="230"/>
      <c r="J124" s="41"/>
      <c r="K124" s="41"/>
      <c r="L124" s="45"/>
      <c r="M124" s="231"/>
      <c r="N124" s="232"/>
      <c r="O124" s="86"/>
      <c r="P124" s="86"/>
      <c r="Q124" s="86"/>
      <c r="R124" s="86"/>
      <c r="S124" s="86"/>
      <c r="T124" s="87"/>
      <c r="U124" s="39"/>
      <c r="V124" s="39"/>
      <c r="W124" s="39"/>
      <c r="X124" s="39"/>
      <c r="Y124" s="39"/>
      <c r="Z124" s="39"/>
      <c r="AA124" s="39"/>
      <c r="AB124" s="39"/>
      <c r="AC124" s="39"/>
      <c r="AD124" s="39"/>
      <c r="AE124" s="39"/>
      <c r="AT124" s="17" t="s">
        <v>180</v>
      </c>
      <c r="AU124" s="17" t="s">
        <v>89</v>
      </c>
    </row>
    <row r="125" s="2" customFormat="1">
      <c r="A125" s="39"/>
      <c r="B125" s="40"/>
      <c r="C125" s="41"/>
      <c r="D125" s="228" t="s">
        <v>182</v>
      </c>
      <c r="E125" s="41"/>
      <c r="F125" s="233" t="s">
        <v>226</v>
      </c>
      <c r="G125" s="41"/>
      <c r="H125" s="41"/>
      <c r="I125" s="230"/>
      <c r="J125" s="41"/>
      <c r="K125" s="41"/>
      <c r="L125" s="45"/>
      <c r="M125" s="231"/>
      <c r="N125" s="232"/>
      <c r="O125" s="86"/>
      <c r="P125" s="86"/>
      <c r="Q125" s="86"/>
      <c r="R125" s="86"/>
      <c r="S125" s="86"/>
      <c r="T125" s="87"/>
      <c r="U125" s="39"/>
      <c r="V125" s="39"/>
      <c r="W125" s="39"/>
      <c r="X125" s="39"/>
      <c r="Y125" s="39"/>
      <c r="Z125" s="39"/>
      <c r="AA125" s="39"/>
      <c r="AB125" s="39"/>
      <c r="AC125" s="39"/>
      <c r="AD125" s="39"/>
      <c r="AE125" s="39"/>
      <c r="AT125" s="17" t="s">
        <v>182</v>
      </c>
      <c r="AU125" s="17" t="s">
        <v>89</v>
      </c>
    </row>
    <row r="126" s="13" customFormat="1">
      <c r="A126" s="13"/>
      <c r="B126" s="234"/>
      <c r="C126" s="235"/>
      <c r="D126" s="228" t="s">
        <v>184</v>
      </c>
      <c r="E126" s="236" t="s">
        <v>39</v>
      </c>
      <c r="F126" s="237" t="s">
        <v>227</v>
      </c>
      <c r="G126" s="235"/>
      <c r="H126" s="238">
        <v>2</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184</v>
      </c>
      <c r="AU126" s="244" t="s">
        <v>89</v>
      </c>
      <c r="AV126" s="13" t="s">
        <v>89</v>
      </c>
      <c r="AW126" s="13" t="s">
        <v>41</v>
      </c>
      <c r="AX126" s="13" t="s">
        <v>80</v>
      </c>
      <c r="AY126" s="244" t="s">
        <v>170</v>
      </c>
    </row>
    <row r="127" s="14" customFormat="1">
      <c r="A127" s="14"/>
      <c r="B127" s="245"/>
      <c r="C127" s="246"/>
      <c r="D127" s="228" t="s">
        <v>184</v>
      </c>
      <c r="E127" s="247" t="s">
        <v>131</v>
      </c>
      <c r="F127" s="248" t="s">
        <v>187</v>
      </c>
      <c r="G127" s="246"/>
      <c r="H127" s="249">
        <v>2</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184</v>
      </c>
      <c r="AU127" s="255" t="s">
        <v>89</v>
      </c>
      <c r="AV127" s="14" t="s">
        <v>178</v>
      </c>
      <c r="AW127" s="14" t="s">
        <v>41</v>
      </c>
      <c r="AX127" s="14" t="s">
        <v>87</v>
      </c>
      <c r="AY127" s="255" t="s">
        <v>170</v>
      </c>
    </row>
    <row r="128" s="2" customFormat="1" ht="37.8" customHeight="1">
      <c r="A128" s="39"/>
      <c r="B128" s="40"/>
      <c r="C128" s="215" t="s">
        <v>228</v>
      </c>
      <c r="D128" s="215" t="s">
        <v>173</v>
      </c>
      <c r="E128" s="216" t="s">
        <v>229</v>
      </c>
      <c r="F128" s="217" t="s">
        <v>128</v>
      </c>
      <c r="G128" s="218" t="s">
        <v>112</v>
      </c>
      <c r="H128" s="219">
        <v>50</v>
      </c>
      <c r="I128" s="220"/>
      <c r="J128" s="221">
        <f>ROUND(I128*H128,2)</f>
        <v>0</v>
      </c>
      <c r="K128" s="217" t="s">
        <v>177</v>
      </c>
      <c r="L128" s="45"/>
      <c r="M128" s="222" t="s">
        <v>39</v>
      </c>
      <c r="N128" s="223" t="s">
        <v>53</v>
      </c>
      <c r="O128" s="86"/>
      <c r="P128" s="224">
        <f>O128*H128</f>
        <v>0</v>
      </c>
      <c r="Q128" s="224">
        <v>0</v>
      </c>
      <c r="R128" s="224">
        <f>Q128*H128</f>
        <v>0</v>
      </c>
      <c r="S128" s="224">
        <v>0</v>
      </c>
      <c r="T128" s="225">
        <f>S128*H128</f>
        <v>0</v>
      </c>
      <c r="U128" s="39"/>
      <c r="V128" s="39"/>
      <c r="W128" s="39"/>
      <c r="X128" s="39"/>
      <c r="Y128" s="39"/>
      <c r="Z128" s="39"/>
      <c r="AA128" s="39"/>
      <c r="AB128" s="39"/>
      <c r="AC128" s="39"/>
      <c r="AD128" s="39"/>
      <c r="AE128" s="39"/>
      <c r="AR128" s="226" t="s">
        <v>178</v>
      </c>
      <c r="AT128" s="226" t="s">
        <v>173</v>
      </c>
      <c r="AU128" s="226" t="s">
        <v>89</v>
      </c>
      <c r="AY128" s="17" t="s">
        <v>170</v>
      </c>
      <c r="BE128" s="227">
        <f>IF(N128="základní",J128,0)</f>
        <v>0</v>
      </c>
      <c r="BF128" s="227">
        <f>IF(N128="snížená",J128,0)</f>
        <v>0</v>
      </c>
      <c r="BG128" s="227">
        <f>IF(N128="zákl. přenesená",J128,0)</f>
        <v>0</v>
      </c>
      <c r="BH128" s="227">
        <f>IF(N128="sníž. přenesená",J128,0)</f>
        <v>0</v>
      </c>
      <c r="BI128" s="227">
        <f>IF(N128="nulová",J128,0)</f>
        <v>0</v>
      </c>
      <c r="BJ128" s="17" t="s">
        <v>178</v>
      </c>
      <c r="BK128" s="227">
        <f>ROUND(I128*H128,2)</f>
        <v>0</v>
      </c>
      <c r="BL128" s="17" t="s">
        <v>178</v>
      </c>
      <c r="BM128" s="226" t="s">
        <v>230</v>
      </c>
    </row>
    <row r="129" s="2" customFormat="1">
      <c r="A129" s="39"/>
      <c r="B129" s="40"/>
      <c r="C129" s="41"/>
      <c r="D129" s="228" t="s">
        <v>180</v>
      </c>
      <c r="E129" s="41"/>
      <c r="F129" s="229" t="s">
        <v>231</v>
      </c>
      <c r="G129" s="41"/>
      <c r="H129" s="41"/>
      <c r="I129" s="230"/>
      <c r="J129" s="41"/>
      <c r="K129" s="41"/>
      <c r="L129" s="45"/>
      <c r="M129" s="231"/>
      <c r="N129" s="232"/>
      <c r="O129" s="86"/>
      <c r="P129" s="86"/>
      <c r="Q129" s="86"/>
      <c r="R129" s="86"/>
      <c r="S129" s="86"/>
      <c r="T129" s="87"/>
      <c r="U129" s="39"/>
      <c r="V129" s="39"/>
      <c r="W129" s="39"/>
      <c r="X129" s="39"/>
      <c r="Y129" s="39"/>
      <c r="Z129" s="39"/>
      <c r="AA129" s="39"/>
      <c r="AB129" s="39"/>
      <c r="AC129" s="39"/>
      <c r="AD129" s="39"/>
      <c r="AE129" s="39"/>
      <c r="AT129" s="17" t="s">
        <v>180</v>
      </c>
      <c r="AU129" s="17" t="s">
        <v>89</v>
      </c>
    </row>
    <row r="130" s="2" customFormat="1">
      <c r="A130" s="39"/>
      <c r="B130" s="40"/>
      <c r="C130" s="41"/>
      <c r="D130" s="228" t="s">
        <v>182</v>
      </c>
      <c r="E130" s="41"/>
      <c r="F130" s="233" t="s">
        <v>226</v>
      </c>
      <c r="G130" s="41"/>
      <c r="H130" s="41"/>
      <c r="I130" s="230"/>
      <c r="J130" s="41"/>
      <c r="K130" s="41"/>
      <c r="L130" s="45"/>
      <c r="M130" s="231"/>
      <c r="N130" s="232"/>
      <c r="O130" s="86"/>
      <c r="P130" s="86"/>
      <c r="Q130" s="86"/>
      <c r="R130" s="86"/>
      <c r="S130" s="86"/>
      <c r="T130" s="87"/>
      <c r="U130" s="39"/>
      <c r="V130" s="39"/>
      <c r="W130" s="39"/>
      <c r="X130" s="39"/>
      <c r="Y130" s="39"/>
      <c r="Z130" s="39"/>
      <c r="AA130" s="39"/>
      <c r="AB130" s="39"/>
      <c r="AC130" s="39"/>
      <c r="AD130" s="39"/>
      <c r="AE130" s="39"/>
      <c r="AT130" s="17" t="s">
        <v>182</v>
      </c>
      <c r="AU130" s="17" t="s">
        <v>89</v>
      </c>
    </row>
    <row r="131" s="13" customFormat="1">
      <c r="A131" s="13"/>
      <c r="B131" s="234"/>
      <c r="C131" s="235"/>
      <c r="D131" s="228" t="s">
        <v>184</v>
      </c>
      <c r="E131" s="236" t="s">
        <v>39</v>
      </c>
      <c r="F131" s="237" t="s">
        <v>232</v>
      </c>
      <c r="G131" s="235"/>
      <c r="H131" s="238">
        <v>50</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184</v>
      </c>
      <c r="AU131" s="244" t="s">
        <v>89</v>
      </c>
      <c r="AV131" s="13" t="s">
        <v>89</v>
      </c>
      <c r="AW131" s="13" t="s">
        <v>41</v>
      </c>
      <c r="AX131" s="13" t="s">
        <v>80</v>
      </c>
      <c r="AY131" s="244" t="s">
        <v>170</v>
      </c>
    </row>
    <row r="132" s="14" customFormat="1">
      <c r="A132" s="14"/>
      <c r="B132" s="245"/>
      <c r="C132" s="246"/>
      <c r="D132" s="228" t="s">
        <v>184</v>
      </c>
      <c r="E132" s="247" t="s">
        <v>127</v>
      </c>
      <c r="F132" s="248" t="s">
        <v>187</v>
      </c>
      <c r="G132" s="246"/>
      <c r="H132" s="249">
        <v>50</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184</v>
      </c>
      <c r="AU132" s="255" t="s">
        <v>89</v>
      </c>
      <c r="AV132" s="14" t="s">
        <v>178</v>
      </c>
      <c r="AW132" s="14" t="s">
        <v>41</v>
      </c>
      <c r="AX132" s="14" t="s">
        <v>87</v>
      </c>
      <c r="AY132" s="255" t="s">
        <v>170</v>
      </c>
    </row>
    <row r="133" s="2" customFormat="1" ht="16.5" customHeight="1">
      <c r="A133" s="39"/>
      <c r="B133" s="40"/>
      <c r="C133" s="215" t="s">
        <v>233</v>
      </c>
      <c r="D133" s="215" t="s">
        <v>173</v>
      </c>
      <c r="E133" s="216" t="s">
        <v>234</v>
      </c>
      <c r="F133" s="217" t="s">
        <v>235</v>
      </c>
      <c r="G133" s="218" t="s">
        <v>112</v>
      </c>
      <c r="H133" s="219">
        <v>2</v>
      </c>
      <c r="I133" s="220"/>
      <c r="J133" s="221">
        <f>ROUND(I133*H133,2)</f>
        <v>0</v>
      </c>
      <c r="K133" s="217" t="s">
        <v>177</v>
      </c>
      <c r="L133" s="45"/>
      <c r="M133" s="222" t="s">
        <v>39</v>
      </c>
      <c r="N133" s="223" t="s">
        <v>53</v>
      </c>
      <c r="O133" s="86"/>
      <c r="P133" s="224">
        <f>O133*H133</f>
        <v>0</v>
      </c>
      <c r="Q133" s="224">
        <v>0</v>
      </c>
      <c r="R133" s="224">
        <f>Q133*H133</f>
        <v>0</v>
      </c>
      <c r="S133" s="224">
        <v>0</v>
      </c>
      <c r="T133" s="225">
        <f>S133*H133</f>
        <v>0</v>
      </c>
      <c r="U133" s="39"/>
      <c r="V133" s="39"/>
      <c r="W133" s="39"/>
      <c r="X133" s="39"/>
      <c r="Y133" s="39"/>
      <c r="Z133" s="39"/>
      <c r="AA133" s="39"/>
      <c r="AB133" s="39"/>
      <c r="AC133" s="39"/>
      <c r="AD133" s="39"/>
      <c r="AE133" s="39"/>
      <c r="AR133" s="226" t="s">
        <v>178</v>
      </c>
      <c r="AT133" s="226" t="s">
        <v>173</v>
      </c>
      <c r="AU133" s="226" t="s">
        <v>89</v>
      </c>
      <c r="AY133" s="17" t="s">
        <v>170</v>
      </c>
      <c r="BE133" s="227">
        <f>IF(N133="základní",J133,0)</f>
        <v>0</v>
      </c>
      <c r="BF133" s="227">
        <f>IF(N133="snížená",J133,0)</f>
        <v>0</v>
      </c>
      <c r="BG133" s="227">
        <f>IF(N133="zákl. přenesená",J133,0)</f>
        <v>0</v>
      </c>
      <c r="BH133" s="227">
        <f>IF(N133="sníž. přenesená",J133,0)</f>
        <v>0</v>
      </c>
      <c r="BI133" s="227">
        <f>IF(N133="nulová",J133,0)</f>
        <v>0</v>
      </c>
      <c r="BJ133" s="17" t="s">
        <v>178</v>
      </c>
      <c r="BK133" s="227">
        <f>ROUND(I133*H133,2)</f>
        <v>0</v>
      </c>
      <c r="BL133" s="17" t="s">
        <v>178</v>
      </c>
      <c r="BM133" s="226" t="s">
        <v>236</v>
      </c>
    </row>
    <row r="134" s="2" customFormat="1">
      <c r="A134" s="39"/>
      <c r="B134" s="40"/>
      <c r="C134" s="41"/>
      <c r="D134" s="228" t="s">
        <v>180</v>
      </c>
      <c r="E134" s="41"/>
      <c r="F134" s="229" t="s">
        <v>237</v>
      </c>
      <c r="G134" s="41"/>
      <c r="H134" s="41"/>
      <c r="I134" s="230"/>
      <c r="J134" s="41"/>
      <c r="K134" s="41"/>
      <c r="L134" s="45"/>
      <c r="M134" s="231"/>
      <c r="N134" s="232"/>
      <c r="O134" s="86"/>
      <c r="P134" s="86"/>
      <c r="Q134" s="86"/>
      <c r="R134" s="86"/>
      <c r="S134" s="86"/>
      <c r="T134" s="87"/>
      <c r="U134" s="39"/>
      <c r="V134" s="39"/>
      <c r="W134" s="39"/>
      <c r="X134" s="39"/>
      <c r="Y134" s="39"/>
      <c r="Z134" s="39"/>
      <c r="AA134" s="39"/>
      <c r="AB134" s="39"/>
      <c r="AC134" s="39"/>
      <c r="AD134" s="39"/>
      <c r="AE134" s="39"/>
      <c r="AT134" s="17" t="s">
        <v>180</v>
      </c>
      <c r="AU134" s="17" t="s">
        <v>89</v>
      </c>
    </row>
    <row r="135" s="2" customFormat="1">
      <c r="A135" s="39"/>
      <c r="B135" s="40"/>
      <c r="C135" s="41"/>
      <c r="D135" s="228" t="s">
        <v>182</v>
      </c>
      <c r="E135" s="41"/>
      <c r="F135" s="233" t="s">
        <v>238</v>
      </c>
      <c r="G135" s="41"/>
      <c r="H135" s="41"/>
      <c r="I135" s="230"/>
      <c r="J135" s="41"/>
      <c r="K135" s="41"/>
      <c r="L135" s="45"/>
      <c r="M135" s="231"/>
      <c r="N135" s="232"/>
      <c r="O135" s="86"/>
      <c r="P135" s="86"/>
      <c r="Q135" s="86"/>
      <c r="R135" s="86"/>
      <c r="S135" s="86"/>
      <c r="T135" s="87"/>
      <c r="U135" s="39"/>
      <c r="V135" s="39"/>
      <c r="W135" s="39"/>
      <c r="X135" s="39"/>
      <c r="Y135" s="39"/>
      <c r="Z135" s="39"/>
      <c r="AA135" s="39"/>
      <c r="AB135" s="39"/>
      <c r="AC135" s="39"/>
      <c r="AD135" s="39"/>
      <c r="AE135" s="39"/>
      <c r="AT135" s="17" t="s">
        <v>182</v>
      </c>
      <c r="AU135" s="17" t="s">
        <v>89</v>
      </c>
    </row>
    <row r="136" s="13" customFormat="1">
      <c r="A136" s="13"/>
      <c r="B136" s="234"/>
      <c r="C136" s="235"/>
      <c r="D136" s="228" t="s">
        <v>184</v>
      </c>
      <c r="E136" s="236" t="s">
        <v>39</v>
      </c>
      <c r="F136" s="237" t="s">
        <v>131</v>
      </c>
      <c r="G136" s="235"/>
      <c r="H136" s="238">
        <v>2</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184</v>
      </c>
      <c r="AU136" s="244" t="s">
        <v>89</v>
      </c>
      <c r="AV136" s="13" t="s">
        <v>89</v>
      </c>
      <c r="AW136" s="13" t="s">
        <v>41</v>
      </c>
      <c r="AX136" s="13" t="s">
        <v>80</v>
      </c>
      <c r="AY136" s="244" t="s">
        <v>170</v>
      </c>
    </row>
    <row r="137" s="14" customFormat="1">
      <c r="A137" s="14"/>
      <c r="B137" s="245"/>
      <c r="C137" s="246"/>
      <c r="D137" s="228" t="s">
        <v>184</v>
      </c>
      <c r="E137" s="247" t="s">
        <v>39</v>
      </c>
      <c r="F137" s="248" t="s">
        <v>187</v>
      </c>
      <c r="G137" s="246"/>
      <c r="H137" s="249">
        <v>2</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184</v>
      </c>
      <c r="AU137" s="255" t="s">
        <v>89</v>
      </c>
      <c r="AV137" s="14" t="s">
        <v>178</v>
      </c>
      <c r="AW137" s="14" t="s">
        <v>41</v>
      </c>
      <c r="AX137" s="14" t="s">
        <v>87</v>
      </c>
      <c r="AY137" s="255" t="s">
        <v>170</v>
      </c>
    </row>
    <row r="138" s="2" customFormat="1" ht="16.5" customHeight="1">
      <c r="A138" s="39"/>
      <c r="B138" s="40"/>
      <c r="C138" s="215" t="s">
        <v>239</v>
      </c>
      <c r="D138" s="215" t="s">
        <v>173</v>
      </c>
      <c r="E138" s="216" t="s">
        <v>240</v>
      </c>
      <c r="F138" s="217" t="s">
        <v>241</v>
      </c>
      <c r="G138" s="218" t="s">
        <v>112</v>
      </c>
      <c r="H138" s="219">
        <v>50</v>
      </c>
      <c r="I138" s="220"/>
      <c r="J138" s="221">
        <f>ROUND(I138*H138,2)</f>
        <v>0</v>
      </c>
      <c r="K138" s="217" t="s">
        <v>177</v>
      </c>
      <c r="L138" s="45"/>
      <c r="M138" s="222" t="s">
        <v>39</v>
      </c>
      <c r="N138" s="223" t="s">
        <v>53</v>
      </c>
      <c r="O138" s="86"/>
      <c r="P138" s="224">
        <f>O138*H138</f>
        <v>0</v>
      </c>
      <c r="Q138" s="224">
        <v>0</v>
      </c>
      <c r="R138" s="224">
        <f>Q138*H138</f>
        <v>0</v>
      </c>
      <c r="S138" s="224">
        <v>0</v>
      </c>
      <c r="T138" s="225">
        <f>S138*H138</f>
        <v>0</v>
      </c>
      <c r="U138" s="39"/>
      <c r="V138" s="39"/>
      <c r="W138" s="39"/>
      <c r="X138" s="39"/>
      <c r="Y138" s="39"/>
      <c r="Z138" s="39"/>
      <c r="AA138" s="39"/>
      <c r="AB138" s="39"/>
      <c r="AC138" s="39"/>
      <c r="AD138" s="39"/>
      <c r="AE138" s="39"/>
      <c r="AR138" s="226" t="s">
        <v>178</v>
      </c>
      <c r="AT138" s="226" t="s">
        <v>173</v>
      </c>
      <c r="AU138" s="226" t="s">
        <v>89</v>
      </c>
      <c r="AY138" s="17" t="s">
        <v>170</v>
      </c>
      <c r="BE138" s="227">
        <f>IF(N138="základní",J138,0)</f>
        <v>0</v>
      </c>
      <c r="BF138" s="227">
        <f>IF(N138="snížená",J138,0)</f>
        <v>0</v>
      </c>
      <c r="BG138" s="227">
        <f>IF(N138="zákl. přenesená",J138,0)</f>
        <v>0</v>
      </c>
      <c r="BH138" s="227">
        <f>IF(N138="sníž. přenesená",J138,0)</f>
        <v>0</v>
      </c>
      <c r="BI138" s="227">
        <f>IF(N138="nulová",J138,0)</f>
        <v>0</v>
      </c>
      <c r="BJ138" s="17" t="s">
        <v>178</v>
      </c>
      <c r="BK138" s="227">
        <f>ROUND(I138*H138,2)</f>
        <v>0</v>
      </c>
      <c r="BL138" s="17" t="s">
        <v>178</v>
      </c>
      <c r="BM138" s="226" t="s">
        <v>242</v>
      </c>
    </row>
    <row r="139" s="2" customFormat="1">
      <c r="A139" s="39"/>
      <c r="B139" s="40"/>
      <c r="C139" s="41"/>
      <c r="D139" s="228" t="s">
        <v>180</v>
      </c>
      <c r="E139" s="41"/>
      <c r="F139" s="229" t="s">
        <v>243</v>
      </c>
      <c r="G139" s="41"/>
      <c r="H139" s="41"/>
      <c r="I139" s="230"/>
      <c r="J139" s="41"/>
      <c r="K139" s="41"/>
      <c r="L139" s="45"/>
      <c r="M139" s="231"/>
      <c r="N139" s="232"/>
      <c r="O139" s="86"/>
      <c r="P139" s="86"/>
      <c r="Q139" s="86"/>
      <c r="R139" s="86"/>
      <c r="S139" s="86"/>
      <c r="T139" s="87"/>
      <c r="U139" s="39"/>
      <c r="V139" s="39"/>
      <c r="W139" s="39"/>
      <c r="X139" s="39"/>
      <c r="Y139" s="39"/>
      <c r="Z139" s="39"/>
      <c r="AA139" s="39"/>
      <c r="AB139" s="39"/>
      <c r="AC139" s="39"/>
      <c r="AD139" s="39"/>
      <c r="AE139" s="39"/>
      <c r="AT139" s="17" t="s">
        <v>180</v>
      </c>
      <c r="AU139" s="17" t="s">
        <v>89</v>
      </c>
    </row>
    <row r="140" s="2" customFormat="1">
      <c r="A140" s="39"/>
      <c r="B140" s="40"/>
      <c r="C140" s="41"/>
      <c r="D140" s="228" t="s">
        <v>182</v>
      </c>
      <c r="E140" s="41"/>
      <c r="F140" s="233" t="s">
        <v>238</v>
      </c>
      <c r="G140" s="41"/>
      <c r="H140" s="41"/>
      <c r="I140" s="230"/>
      <c r="J140" s="41"/>
      <c r="K140" s="41"/>
      <c r="L140" s="45"/>
      <c r="M140" s="231"/>
      <c r="N140" s="232"/>
      <c r="O140" s="86"/>
      <c r="P140" s="86"/>
      <c r="Q140" s="86"/>
      <c r="R140" s="86"/>
      <c r="S140" s="86"/>
      <c r="T140" s="87"/>
      <c r="U140" s="39"/>
      <c r="V140" s="39"/>
      <c r="W140" s="39"/>
      <c r="X140" s="39"/>
      <c r="Y140" s="39"/>
      <c r="Z140" s="39"/>
      <c r="AA140" s="39"/>
      <c r="AB140" s="39"/>
      <c r="AC140" s="39"/>
      <c r="AD140" s="39"/>
      <c r="AE140" s="39"/>
      <c r="AT140" s="17" t="s">
        <v>182</v>
      </c>
      <c r="AU140" s="17" t="s">
        <v>89</v>
      </c>
    </row>
    <row r="141" s="13" customFormat="1">
      <c r="A141" s="13"/>
      <c r="B141" s="234"/>
      <c r="C141" s="235"/>
      <c r="D141" s="228" t="s">
        <v>184</v>
      </c>
      <c r="E141" s="236" t="s">
        <v>39</v>
      </c>
      <c r="F141" s="237" t="s">
        <v>127</v>
      </c>
      <c r="G141" s="235"/>
      <c r="H141" s="238">
        <v>50</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184</v>
      </c>
      <c r="AU141" s="244" t="s">
        <v>89</v>
      </c>
      <c r="AV141" s="13" t="s">
        <v>89</v>
      </c>
      <c r="AW141" s="13" t="s">
        <v>41</v>
      </c>
      <c r="AX141" s="13" t="s">
        <v>80</v>
      </c>
      <c r="AY141" s="244" t="s">
        <v>170</v>
      </c>
    </row>
    <row r="142" s="14" customFormat="1">
      <c r="A142" s="14"/>
      <c r="B142" s="245"/>
      <c r="C142" s="246"/>
      <c r="D142" s="228" t="s">
        <v>184</v>
      </c>
      <c r="E142" s="247" t="s">
        <v>39</v>
      </c>
      <c r="F142" s="248" t="s">
        <v>187</v>
      </c>
      <c r="G142" s="246"/>
      <c r="H142" s="249">
        <v>50</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184</v>
      </c>
      <c r="AU142" s="255" t="s">
        <v>89</v>
      </c>
      <c r="AV142" s="14" t="s">
        <v>178</v>
      </c>
      <c r="AW142" s="14" t="s">
        <v>41</v>
      </c>
      <c r="AX142" s="14" t="s">
        <v>87</v>
      </c>
      <c r="AY142" s="255" t="s">
        <v>170</v>
      </c>
    </row>
    <row r="143" s="2" customFormat="1" ht="16.5" customHeight="1">
      <c r="A143" s="39"/>
      <c r="B143" s="40"/>
      <c r="C143" s="215" t="s">
        <v>244</v>
      </c>
      <c r="D143" s="215" t="s">
        <v>173</v>
      </c>
      <c r="E143" s="216" t="s">
        <v>245</v>
      </c>
      <c r="F143" s="217" t="s">
        <v>246</v>
      </c>
      <c r="G143" s="218" t="s">
        <v>217</v>
      </c>
      <c r="H143" s="219">
        <v>15.199999999999999</v>
      </c>
      <c r="I143" s="220"/>
      <c r="J143" s="221">
        <f>ROUND(I143*H143,2)</f>
        <v>0</v>
      </c>
      <c r="K143" s="217" t="s">
        <v>177</v>
      </c>
      <c r="L143" s="45"/>
      <c r="M143" s="222" t="s">
        <v>39</v>
      </c>
      <c r="N143" s="223" t="s">
        <v>53</v>
      </c>
      <c r="O143" s="86"/>
      <c r="P143" s="224">
        <f>O143*H143</f>
        <v>0</v>
      </c>
      <c r="Q143" s="224">
        <v>0</v>
      </c>
      <c r="R143" s="224">
        <f>Q143*H143</f>
        <v>0</v>
      </c>
      <c r="S143" s="224">
        <v>0</v>
      </c>
      <c r="T143" s="225">
        <f>S143*H143</f>
        <v>0</v>
      </c>
      <c r="U143" s="39"/>
      <c r="V143" s="39"/>
      <c r="W143" s="39"/>
      <c r="X143" s="39"/>
      <c r="Y143" s="39"/>
      <c r="Z143" s="39"/>
      <c r="AA143" s="39"/>
      <c r="AB143" s="39"/>
      <c r="AC143" s="39"/>
      <c r="AD143" s="39"/>
      <c r="AE143" s="39"/>
      <c r="AR143" s="226" t="s">
        <v>178</v>
      </c>
      <c r="AT143" s="226" t="s">
        <v>173</v>
      </c>
      <c r="AU143" s="226" t="s">
        <v>89</v>
      </c>
      <c r="AY143" s="17" t="s">
        <v>170</v>
      </c>
      <c r="BE143" s="227">
        <f>IF(N143="základní",J143,0)</f>
        <v>0</v>
      </c>
      <c r="BF143" s="227">
        <f>IF(N143="snížená",J143,0)</f>
        <v>0</v>
      </c>
      <c r="BG143" s="227">
        <f>IF(N143="zákl. přenesená",J143,0)</f>
        <v>0</v>
      </c>
      <c r="BH143" s="227">
        <f>IF(N143="sníž. přenesená",J143,0)</f>
        <v>0</v>
      </c>
      <c r="BI143" s="227">
        <f>IF(N143="nulová",J143,0)</f>
        <v>0</v>
      </c>
      <c r="BJ143" s="17" t="s">
        <v>178</v>
      </c>
      <c r="BK143" s="227">
        <f>ROUND(I143*H143,2)</f>
        <v>0</v>
      </c>
      <c r="BL143" s="17" t="s">
        <v>178</v>
      </c>
      <c r="BM143" s="226" t="s">
        <v>247</v>
      </c>
    </row>
    <row r="144" s="2" customFormat="1">
      <c r="A144" s="39"/>
      <c r="B144" s="40"/>
      <c r="C144" s="41"/>
      <c r="D144" s="228" t="s">
        <v>180</v>
      </c>
      <c r="E144" s="41"/>
      <c r="F144" s="229" t="s">
        <v>248</v>
      </c>
      <c r="G144" s="41"/>
      <c r="H144" s="41"/>
      <c r="I144" s="230"/>
      <c r="J144" s="41"/>
      <c r="K144" s="41"/>
      <c r="L144" s="45"/>
      <c r="M144" s="231"/>
      <c r="N144" s="232"/>
      <c r="O144" s="86"/>
      <c r="P144" s="86"/>
      <c r="Q144" s="86"/>
      <c r="R144" s="86"/>
      <c r="S144" s="86"/>
      <c r="T144" s="87"/>
      <c r="U144" s="39"/>
      <c r="V144" s="39"/>
      <c r="W144" s="39"/>
      <c r="X144" s="39"/>
      <c r="Y144" s="39"/>
      <c r="Z144" s="39"/>
      <c r="AA144" s="39"/>
      <c r="AB144" s="39"/>
      <c r="AC144" s="39"/>
      <c r="AD144" s="39"/>
      <c r="AE144" s="39"/>
      <c r="AT144" s="17" t="s">
        <v>180</v>
      </c>
      <c r="AU144" s="17" t="s">
        <v>89</v>
      </c>
    </row>
    <row r="145" s="2" customFormat="1">
      <c r="A145" s="39"/>
      <c r="B145" s="40"/>
      <c r="C145" s="41"/>
      <c r="D145" s="228" t="s">
        <v>182</v>
      </c>
      <c r="E145" s="41"/>
      <c r="F145" s="233" t="s">
        <v>249</v>
      </c>
      <c r="G145" s="41"/>
      <c r="H145" s="41"/>
      <c r="I145" s="230"/>
      <c r="J145" s="41"/>
      <c r="K145" s="41"/>
      <c r="L145" s="45"/>
      <c r="M145" s="231"/>
      <c r="N145" s="232"/>
      <c r="O145" s="86"/>
      <c r="P145" s="86"/>
      <c r="Q145" s="86"/>
      <c r="R145" s="86"/>
      <c r="S145" s="86"/>
      <c r="T145" s="87"/>
      <c r="U145" s="39"/>
      <c r="V145" s="39"/>
      <c r="W145" s="39"/>
      <c r="X145" s="39"/>
      <c r="Y145" s="39"/>
      <c r="Z145" s="39"/>
      <c r="AA145" s="39"/>
      <c r="AB145" s="39"/>
      <c r="AC145" s="39"/>
      <c r="AD145" s="39"/>
      <c r="AE145" s="39"/>
      <c r="AT145" s="17" t="s">
        <v>182</v>
      </c>
      <c r="AU145" s="17" t="s">
        <v>89</v>
      </c>
    </row>
    <row r="146" s="13" customFormat="1">
      <c r="A146" s="13"/>
      <c r="B146" s="234"/>
      <c r="C146" s="235"/>
      <c r="D146" s="228" t="s">
        <v>184</v>
      </c>
      <c r="E146" s="236" t="s">
        <v>39</v>
      </c>
      <c r="F146" s="237" t="s">
        <v>250</v>
      </c>
      <c r="G146" s="235"/>
      <c r="H146" s="238">
        <v>9.1999999999999993</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184</v>
      </c>
      <c r="AU146" s="244" t="s">
        <v>89</v>
      </c>
      <c r="AV146" s="13" t="s">
        <v>89</v>
      </c>
      <c r="AW146" s="13" t="s">
        <v>41</v>
      </c>
      <c r="AX146" s="13" t="s">
        <v>80</v>
      </c>
      <c r="AY146" s="244" t="s">
        <v>170</v>
      </c>
    </row>
    <row r="147" s="13" customFormat="1">
      <c r="A147" s="13"/>
      <c r="B147" s="234"/>
      <c r="C147" s="235"/>
      <c r="D147" s="228" t="s">
        <v>184</v>
      </c>
      <c r="E147" s="236" t="s">
        <v>39</v>
      </c>
      <c r="F147" s="237" t="s">
        <v>251</v>
      </c>
      <c r="G147" s="235"/>
      <c r="H147" s="238">
        <v>6</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184</v>
      </c>
      <c r="AU147" s="244" t="s">
        <v>89</v>
      </c>
      <c r="AV147" s="13" t="s">
        <v>89</v>
      </c>
      <c r="AW147" s="13" t="s">
        <v>41</v>
      </c>
      <c r="AX147" s="13" t="s">
        <v>80</v>
      </c>
      <c r="AY147" s="244" t="s">
        <v>170</v>
      </c>
    </row>
    <row r="148" s="14" customFormat="1">
      <c r="A148" s="14"/>
      <c r="B148" s="245"/>
      <c r="C148" s="246"/>
      <c r="D148" s="228" t="s">
        <v>184</v>
      </c>
      <c r="E148" s="247" t="s">
        <v>39</v>
      </c>
      <c r="F148" s="248" t="s">
        <v>187</v>
      </c>
      <c r="G148" s="246"/>
      <c r="H148" s="249">
        <v>15.199999999999999</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184</v>
      </c>
      <c r="AU148" s="255" t="s">
        <v>89</v>
      </c>
      <c r="AV148" s="14" t="s">
        <v>178</v>
      </c>
      <c r="AW148" s="14" t="s">
        <v>41</v>
      </c>
      <c r="AX148" s="14" t="s">
        <v>87</v>
      </c>
      <c r="AY148" s="255" t="s">
        <v>170</v>
      </c>
    </row>
    <row r="149" s="2" customFormat="1" ht="16.5" customHeight="1">
      <c r="A149" s="39"/>
      <c r="B149" s="40"/>
      <c r="C149" s="215" t="s">
        <v>252</v>
      </c>
      <c r="D149" s="215" t="s">
        <v>173</v>
      </c>
      <c r="E149" s="216" t="s">
        <v>253</v>
      </c>
      <c r="F149" s="217" t="s">
        <v>254</v>
      </c>
      <c r="G149" s="218" t="s">
        <v>112</v>
      </c>
      <c r="H149" s="219">
        <v>48</v>
      </c>
      <c r="I149" s="220"/>
      <c r="J149" s="221">
        <f>ROUND(I149*H149,2)</f>
        <v>0</v>
      </c>
      <c r="K149" s="217" t="s">
        <v>177</v>
      </c>
      <c r="L149" s="45"/>
      <c r="M149" s="222" t="s">
        <v>39</v>
      </c>
      <c r="N149" s="223" t="s">
        <v>53</v>
      </c>
      <c r="O149" s="86"/>
      <c r="P149" s="224">
        <f>O149*H149</f>
        <v>0</v>
      </c>
      <c r="Q149" s="224">
        <v>0</v>
      </c>
      <c r="R149" s="224">
        <f>Q149*H149</f>
        <v>0</v>
      </c>
      <c r="S149" s="224">
        <v>0</v>
      </c>
      <c r="T149" s="225">
        <f>S149*H149</f>
        <v>0</v>
      </c>
      <c r="U149" s="39"/>
      <c r="V149" s="39"/>
      <c r="W149" s="39"/>
      <c r="X149" s="39"/>
      <c r="Y149" s="39"/>
      <c r="Z149" s="39"/>
      <c r="AA149" s="39"/>
      <c r="AB149" s="39"/>
      <c r="AC149" s="39"/>
      <c r="AD149" s="39"/>
      <c r="AE149" s="39"/>
      <c r="AR149" s="226" t="s">
        <v>178</v>
      </c>
      <c r="AT149" s="226" t="s">
        <v>173</v>
      </c>
      <c r="AU149" s="226" t="s">
        <v>89</v>
      </c>
      <c r="AY149" s="17" t="s">
        <v>170</v>
      </c>
      <c r="BE149" s="227">
        <f>IF(N149="základní",J149,0)</f>
        <v>0</v>
      </c>
      <c r="BF149" s="227">
        <f>IF(N149="snížená",J149,0)</f>
        <v>0</v>
      </c>
      <c r="BG149" s="227">
        <f>IF(N149="zákl. přenesená",J149,0)</f>
        <v>0</v>
      </c>
      <c r="BH149" s="227">
        <f>IF(N149="sníž. přenesená",J149,0)</f>
        <v>0</v>
      </c>
      <c r="BI149" s="227">
        <f>IF(N149="nulová",J149,0)</f>
        <v>0</v>
      </c>
      <c r="BJ149" s="17" t="s">
        <v>178</v>
      </c>
      <c r="BK149" s="227">
        <f>ROUND(I149*H149,2)</f>
        <v>0</v>
      </c>
      <c r="BL149" s="17" t="s">
        <v>178</v>
      </c>
      <c r="BM149" s="226" t="s">
        <v>255</v>
      </c>
    </row>
    <row r="150" s="2" customFormat="1">
      <c r="A150" s="39"/>
      <c r="B150" s="40"/>
      <c r="C150" s="41"/>
      <c r="D150" s="228" t="s">
        <v>180</v>
      </c>
      <c r="E150" s="41"/>
      <c r="F150" s="229" t="s">
        <v>256</v>
      </c>
      <c r="G150" s="41"/>
      <c r="H150" s="41"/>
      <c r="I150" s="230"/>
      <c r="J150" s="41"/>
      <c r="K150" s="41"/>
      <c r="L150" s="45"/>
      <c r="M150" s="231"/>
      <c r="N150" s="232"/>
      <c r="O150" s="86"/>
      <c r="P150" s="86"/>
      <c r="Q150" s="86"/>
      <c r="R150" s="86"/>
      <c r="S150" s="86"/>
      <c r="T150" s="87"/>
      <c r="U150" s="39"/>
      <c r="V150" s="39"/>
      <c r="W150" s="39"/>
      <c r="X150" s="39"/>
      <c r="Y150" s="39"/>
      <c r="Z150" s="39"/>
      <c r="AA150" s="39"/>
      <c r="AB150" s="39"/>
      <c r="AC150" s="39"/>
      <c r="AD150" s="39"/>
      <c r="AE150" s="39"/>
      <c r="AT150" s="17" t="s">
        <v>180</v>
      </c>
      <c r="AU150" s="17" t="s">
        <v>89</v>
      </c>
    </row>
    <row r="151" s="2" customFormat="1">
      <c r="A151" s="39"/>
      <c r="B151" s="40"/>
      <c r="C151" s="41"/>
      <c r="D151" s="228" t="s">
        <v>182</v>
      </c>
      <c r="E151" s="41"/>
      <c r="F151" s="233" t="s">
        <v>257</v>
      </c>
      <c r="G151" s="41"/>
      <c r="H151" s="41"/>
      <c r="I151" s="230"/>
      <c r="J151" s="41"/>
      <c r="K151" s="41"/>
      <c r="L151" s="45"/>
      <c r="M151" s="231"/>
      <c r="N151" s="232"/>
      <c r="O151" s="86"/>
      <c r="P151" s="86"/>
      <c r="Q151" s="86"/>
      <c r="R151" s="86"/>
      <c r="S151" s="86"/>
      <c r="T151" s="87"/>
      <c r="U151" s="39"/>
      <c r="V151" s="39"/>
      <c r="W151" s="39"/>
      <c r="X151" s="39"/>
      <c r="Y151" s="39"/>
      <c r="Z151" s="39"/>
      <c r="AA151" s="39"/>
      <c r="AB151" s="39"/>
      <c r="AC151" s="39"/>
      <c r="AD151" s="39"/>
      <c r="AE151" s="39"/>
      <c r="AT151" s="17" t="s">
        <v>182</v>
      </c>
      <c r="AU151" s="17" t="s">
        <v>89</v>
      </c>
    </row>
    <row r="152" s="13" customFormat="1">
      <c r="A152" s="13"/>
      <c r="B152" s="234"/>
      <c r="C152" s="235"/>
      <c r="D152" s="228" t="s">
        <v>184</v>
      </c>
      <c r="E152" s="236" t="s">
        <v>39</v>
      </c>
      <c r="F152" s="237" t="s">
        <v>258</v>
      </c>
      <c r="G152" s="235"/>
      <c r="H152" s="238">
        <v>48</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184</v>
      </c>
      <c r="AU152" s="244" t="s">
        <v>89</v>
      </c>
      <c r="AV152" s="13" t="s">
        <v>89</v>
      </c>
      <c r="AW152" s="13" t="s">
        <v>41</v>
      </c>
      <c r="AX152" s="13" t="s">
        <v>80</v>
      </c>
      <c r="AY152" s="244" t="s">
        <v>170</v>
      </c>
    </row>
    <row r="153" s="14" customFormat="1">
      <c r="A153" s="14"/>
      <c r="B153" s="245"/>
      <c r="C153" s="246"/>
      <c r="D153" s="228" t="s">
        <v>184</v>
      </c>
      <c r="E153" s="247" t="s">
        <v>39</v>
      </c>
      <c r="F153" s="248" t="s">
        <v>187</v>
      </c>
      <c r="G153" s="246"/>
      <c r="H153" s="249">
        <v>48</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184</v>
      </c>
      <c r="AU153" s="255" t="s">
        <v>89</v>
      </c>
      <c r="AV153" s="14" t="s">
        <v>178</v>
      </c>
      <c r="AW153" s="14" t="s">
        <v>41</v>
      </c>
      <c r="AX153" s="14" t="s">
        <v>87</v>
      </c>
      <c r="AY153" s="255" t="s">
        <v>170</v>
      </c>
    </row>
    <row r="154" s="2" customFormat="1" ht="24.15" customHeight="1">
      <c r="A154" s="39"/>
      <c r="B154" s="40"/>
      <c r="C154" s="215" t="s">
        <v>259</v>
      </c>
      <c r="D154" s="215" t="s">
        <v>173</v>
      </c>
      <c r="E154" s="216" t="s">
        <v>260</v>
      </c>
      <c r="F154" s="217" t="s">
        <v>261</v>
      </c>
      <c r="G154" s="218" t="s">
        <v>136</v>
      </c>
      <c r="H154" s="219">
        <v>3.2330000000000001</v>
      </c>
      <c r="I154" s="220"/>
      <c r="J154" s="221">
        <f>ROUND(I154*H154,2)</f>
        <v>0</v>
      </c>
      <c r="K154" s="217" t="s">
        <v>177</v>
      </c>
      <c r="L154" s="45"/>
      <c r="M154" s="222" t="s">
        <v>39</v>
      </c>
      <c r="N154" s="223" t="s">
        <v>53</v>
      </c>
      <c r="O154" s="86"/>
      <c r="P154" s="224">
        <f>O154*H154</f>
        <v>0</v>
      </c>
      <c r="Q154" s="224">
        <v>0</v>
      </c>
      <c r="R154" s="224">
        <f>Q154*H154</f>
        <v>0</v>
      </c>
      <c r="S154" s="224">
        <v>0</v>
      </c>
      <c r="T154" s="225">
        <f>S154*H154</f>
        <v>0</v>
      </c>
      <c r="U154" s="39"/>
      <c r="V154" s="39"/>
      <c r="W154" s="39"/>
      <c r="X154" s="39"/>
      <c r="Y154" s="39"/>
      <c r="Z154" s="39"/>
      <c r="AA154" s="39"/>
      <c r="AB154" s="39"/>
      <c r="AC154" s="39"/>
      <c r="AD154" s="39"/>
      <c r="AE154" s="39"/>
      <c r="AR154" s="226" t="s">
        <v>178</v>
      </c>
      <c r="AT154" s="226" t="s">
        <v>173</v>
      </c>
      <c r="AU154" s="226" t="s">
        <v>89</v>
      </c>
      <c r="AY154" s="17" t="s">
        <v>170</v>
      </c>
      <c r="BE154" s="227">
        <f>IF(N154="základní",J154,0)</f>
        <v>0</v>
      </c>
      <c r="BF154" s="227">
        <f>IF(N154="snížená",J154,0)</f>
        <v>0</v>
      </c>
      <c r="BG154" s="227">
        <f>IF(N154="zákl. přenesená",J154,0)</f>
        <v>0</v>
      </c>
      <c r="BH154" s="227">
        <f>IF(N154="sníž. přenesená",J154,0)</f>
        <v>0</v>
      </c>
      <c r="BI154" s="227">
        <f>IF(N154="nulová",J154,0)</f>
        <v>0</v>
      </c>
      <c r="BJ154" s="17" t="s">
        <v>178</v>
      </c>
      <c r="BK154" s="227">
        <f>ROUND(I154*H154,2)</f>
        <v>0</v>
      </c>
      <c r="BL154" s="17" t="s">
        <v>178</v>
      </c>
      <c r="BM154" s="226" t="s">
        <v>262</v>
      </c>
    </row>
    <row r="155" s="2" customFormat="1">
      <c r="A155" s="39"/>
      <c r="B155" s="40"/>
      <c r="C155" s="41"/>
      <c r="D155" s="228" t="s">
        <v>180</v>
      </c>
      <c r="E155" s="41"/>
      <c r="F155" s="229" t="s">
        <v>263</v>
      </c>
      <c r="G155" s="41"/>
      <c r="H155" s="41"/>
      <c r="I155" s="230"/>
      <c r="J155" s="41"/>
      <c r="K155" s="41"/>
      <c r="L155" s="45"/>
      <c r="M155" s="231"/>
      <c r="N155" s="232"/>
      <c r="O155" s="86"/>
      <c r="P155" s="86"/>
      <c r="Q155" s="86"/>
      <c r="R155" s="86"/>
      <c r="S155" s="86"/>
      <c r="T155" s="87"/>
      <c r="U155" s="39"/>
      <c r="V155" s="39"/>
      <c r="W155" s="39"/>
      <c r="X155" s="39"/>
      <c r="Y155" s="39"/>
      <c r="Z155" s="39"/>
      <c r="AA155" s="39"/>
      <c r="AB155" s="39"/>
      <c r="AC155" s="39"/>
      <c r="AD155" s="39"/>
      <c r="AE155" s="39"/>
      <c r="AT155" s="17" t="s">
        <v>180</v>
      </c>
      <c r="AU155" s="17" t="s">
        <v>89</v>
      </c>
    </row>
    <row r="156" s="2" customFormat="1">
      <c r="A156" s="39"/>
      <c r="B156" s="40"/>
      <c r="C156" s="41"/>
      <c r="D156" s="228" t="s">
        <v>182</v>
      </c>
      <c r="E156" s="41"/>
      <c r="F156" s="233" t="s">
        <v>264</v>
      </c>
      <c r="G156" s="41"/>
      <c r="H156" s="41"/>
      <c r="I156" s="230"/>
      <c r="J156" s="41"/>
      <c r="K156" s="41"/>
      <c r="L156" s="45"/>
      <c r="M156" s="231"/>
      <c r="N156" s="232"/>
      <c r="O156" s="86"/>
      <c r="P156" s="86"/>
      <c r="Q156" s="86"/>
      <c r="R156" s="86"/>
      <c r="S156" s="86"/>
      <c r="T156" s="87"/>
      <c r="U156" s="39"/>
      <c r="V156" s="39"/>
      <c r="W156" s="39"/>
      <c r="X156" s="39"/>
      <c r="Y156" s="39"/>
      <c r="Z156" s="39"/>
      <c r="AA156" s="39"/>
      <c r="AB156" s="39"/>
      <c r="AC156" s="39"/>
      <c r="AD156" s="39"/>
      <c r="AE156" s="39"/>
      <c r="AT156" s="17" t="s">
        <v>182</v>
      </c>
      <c r="AU156" s="17" t="s">
        <v>89</v>
      </c>
    </row>
    <row r="157" s="13" customFormat="1">
      <c r="A157" s="13"/>
      <c r="B157" s="234"/>
      <c r="C157" s="235"/>
      <c r="D157" s="228" t="s">
        <v>184</v>
      </c>
      <c r="E157" s="236" t="s">
        <v>39</v>
      </c>
      <c r="F157" s="237" t="s">
        <v>134</v>
      </c>
      <c r="G157" s="235"/>
      <c r="H157" s="238">
        <v>3.2330000000000001</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184</v>
      </c>
      <c r="AU157" s="244" t="s">
        <v>89</v>
      </c>
      <c r="AV157" s="13" t="s">
        <v>89</v>
      </c>
      <c r="AW157" s="13" t="s">
        <v>41</v>
      </c>
      <c r="AX157" s="13" t="s">
        <v>80</v>
      </c>
      <c r="AY157" s="244" t="s">
        <v>170</v>
      </c>
    </row>
    <row r="158" s="14" customFormat="1">
      <c r="A158" s="14"/>
      <c r="B158" s="245"/>
      <c r="C158" s="246"/>
      <c r="D158" s="228" t="s">
        <v>184</v>
      </c>
      <c r="E158" s="247" t="s">
        <v>39</v>
      </c>
      <c r="F158" s="248" t="s">
        <v>187</v>
      </c>
      <c r="G158" s="246"/>
      <c r="H158" s="249">
        <v>3.2330000000000001</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184</v>
      </c>
      <c r="AU158" s="255" t="s">
        <v>89</v>
      </c>
      <c r="AV158" s="14" t="s">
        <v>178</v>
      </c>
      <c r="AW158" s="14" t="s">
        <v>41</v>
      </c>
      <c r="AX158" s="14" t="s">
        <v>87</v>
      </c>
      <c r="AY158" s="255" t="s">
        <v>170</v>
      </c>
    </row>
    <row r="159" s="2" customFormat="1" ht="24.15" customHeight="1">
      <c r="A159" s="39"/>
      <c r="B159" s="40"/>
      <c r="C159" s="215" t="s">
        <v>265</v>
      </c>
      <c r="D159" s="215" t="s">
        <v>173</v>
      </c>
      <c r="E159" s="216" t="s">
        <v>266</v>
      </c>
      <c r="F159" s="217" t="s">
        <v>267</v>
      </c>
      <c r="G159" s="218" t="s">
        <v>136</v>
      </c>
      <c r="H159" s="219">
        <v>3.2330000000000001</v>
      </c>
      <c r="I159" s="220"/>
      <c r="J159" s="221">
        <f>ROUND(I159*H159,2)</f>
        <v>0</v>
      </c>
      <c r="K159" s="217" t="s">
        <v>177</v>
      </c>
      <c r="L159" s="45"/>
      <c r="M159" s="222" t="s">
        <v>39</v>
      </c>
      <c r="N159" s="223" t="s">
        <v>53</v>
      </c>
      <c r="O159" s="86"/>
      <c r="P159" s="224">
        <f>O159*H159</f>
        <v>0</v>
      </c>
      <c r="Q159" s="224">
        <v>0</v>
      </c>
      <c r="R159" s="224">
        <f>Q159*H159</f>
        <v>0</v>
      </c>
      <c r="S159" s="224">
        <v>0</v>
      </c>
      <c r="T159" s="225">
        <f>S159*H159</f>
        <v>0</v>
      </c>
      <c r="U159" s="39"/>
      <c r="V159" s="39"/>
      <c r="W159" s="39"/>
      <c r="X159" s="39"/>
      <c r="Y159" s="39"/>
      <c r="Z159" s="39"/>
      <c r="AA159" s="39"/>
      <c r="AB159" s="39"/>
      <c r="AC159" s="39"/>
      <c r="AD159" s="39"/>
      <c r="AE159" s="39"/>
      <c r="AR159" s="226" t="s">
        <v>178</v>
      </c>
      <c r="AT159" s="226" t="s">
        <v>173</v>
      </c>
      <c r="AU159" s="226" t="s">
        <v>89</v>
      </c>
      <c r="AY159" s="17" t="s">
        <v>170</v>
      </c>
      <c r="BE159" s="227">
        <f>IF(N159="základní",J159,0)</f>
        <v>0</v>
      </c>
      <c r="BF159" s="227">
        <f>IF(N159="snížená",J159,0)</f>
        <v>0</v>
      </c>
      <c r="BG159" s="227">
        <f>IF(N159="zákl. přenesená",J159,0)</f>
        <v>0</v>
      </c>
      <c r="BH159" s="227">
        <f>IF(N159="sníž. přenesená",J159,0)</f>
        <v>0</v>
      </c>
      <c r="BI159" s="227">
        <f>IF(N159="nulová",J159,0)</f>
        <v>0</v>
      </c>
      <c r="BJ159" s="17" t="s">
        <v>178</v>
      </c>
      <c r="BK159" s="227">
        <f>ROUND(I159*H159,2)</f>
        <v>0</v>
      </c>
      <c r="BL159" s="17" t="s">
        <v>178</v>
      </c>
      <c r="BM159" s="226" t="s">
        <v>268</v>
      </c>
    </row>
    <row r="160" s="2" customFormat="1">
      <c r="A160" s="39"/>
      <c r="B160" s="40"/>
      <c r="C160" s="41"/>
      <c r="D160" s="228" t="s">
        <v>180</v>
      </c>
      <c r="E160" s="41"/>
      <c r="F160" s="229" t="s">
        <v>269</v>
      </c>
      <c r="G160" s="41"/>
      <c r="H160" s="41"/>
      <c r="I160" s="230"/>
      <c r="J160" s="41"/>
      <c r="K160" s="41"/>
      <c r="L160" s="45"/>
      <c r="M160" s="231"/>
      <c r="N160" s="232"/>
      <c r="O160" s="86"/>
      <c r="P160" s="86"/>
      <c r="Q160" s="86"/>
      <c r="R160" s="86"/>
      <c r="S160" s="86"/>
      <c r="T160" s="87"/>
      <c r="U160" s="39"/>
      <c r="V160" s="39"/>
      <c r="W160" s="39"/>
      <c r="X160" s="39"/>
      <c r="Y160" s="39"/>
      <c r="Z160" s="39"/>
      <c r="AA160" s="39"/>
      <c r="AB160" s="39"/>
      <c r="AC160" s="39"/>
      <c r="AD160" s="39"/>
      <c r="AE160" s="39"/>
      <c r="AT160" s="17" t="s">
        <v>180</v>
      </c>
      <c r="AU160" s="17" t="s">
        <v>89</v>
      </c>
    </row>
    <row r="161" s="2" customFormat="1">
      <c r="A161" s="39"/>
      <c r="B161" s="40"/>
      <c r="C161" s="41"/>
      <c r="D161" s="228" t="s">
        <v>182</v>
      </c>
      <c r="E161" s="41"/>
      <c r="F161" s="233" t="s">
        <v>270</v>
      </c>
      <c r="G161" s="41"/>
      <c r="H161" s="41"/>
      <c r="I161" s="230"/>
      <c r="J161" s="41"/>
      <c r="K161" s="41"/>
      <c r="L161" s="45"/>
      <c r="M161" s="231"/>
      <c r="N161" s="232"/>
      <c r="O161" s="86"/>
      <c r="P161" s="86"/>
      <c r="Q161" s="86"/>
      <c r="R161" s="86"/>
      <c r="S161" s="86"/>
      <c r="T161" s="87"/>
      <c r="U161" s="39"/>
      <c r="V161" s="39"/>
      <c r="W161" s="39"/>
      <c r="X161" s="39"/>
      <c r="Y161" s="39"/>
      <c r="Z161" s="39"/>
      <c r="AA161" s="39"/>
      <c r="AB161" s="39"/>
      <c r="AC161" s="39"/>
      <c r="AD161" s="39"/>
      <c r="AE161" s="39"/>
      <c r="AT161" s="17" t="s">
        <v>182</v>
      </c>
      <c r="AU161" s="17" t="s">
        <v>89</v>
      </c>
    </row>
    <row r="162" s="13" customFormat="1">
      <c r="A162" s="13"/>
      <c r="B162" s="234"/>
      <c r="C162" s="235"/>
      <c r="D162" s="228" t="s">
        <v>184</v>
      </c>
      <c r="E162" s="236" t="s">
        <v>39</v>
      </c>
      <c r="F162" s="237" t="s">
        <v>134</v>
      </c>
      <c r="G162" s="235"/>
      <c r="H162" s="238">
        <v>3.2330000000000001</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184</v>
      </c>
      <c r="AU162" s="244" t="s">
        <v>89</v>
      </c>
      <c r="AV162" s="13" t="s">
        <v>89</v>
      </c>
      <c r="AW162" s="13" t="s">
        <v>41</v>
      </c>
      <c r="AX162" s="13" t="s">
        <v>80</v>
      </c>
      <c r="AY162" s="244" t="s">
        <v>170</v>
      </c>
    </row>
    <row r="163" s="14" customFormat="1">
      <c r="A163" s="14"/>
      <c r="B163" s="245"/>
      <c r="C163" s="246"/>
      <c r="D163" s="228" t="s">
        <v>184</v>
      </c>
      <c r="E163" s="247" t="s">
        <v>39</v>
      </c>
      <c r="F163" s="248" t="s">
        <v>187</v>
      </c>
      <c r="G163" s="246"/>
      <c r="H163" s="249">
        <v>3.2330000000000001</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184</v>
      </c>
      <c r="AU163" s="255" t="s">
        <v>89</v>
      </c>
      <c r="AV163" s="14" t="s">
        <v>178</v>
      </c>
      <c r="AW163" s="14" t="s">
        <v>41</v>
      </c>
      <c r="AX163" s="14" t="s">
        <v>87</v>
      </c>
      <c r="AY163" s="255" t="s">
        <v>170</v>
      </c>
    </row>
    <row r="164" s="2" customFormat="1" ht="16.5" customHeight="1">
      <c r="A164" s="39"/>
      <c r="B164" s="40"/>
      <c r="C164" s="215" t="s">
        <v>8</v>
      </c>
      <c r="D164" s="215" t="s">
        <v>173</v>
      </c>
      <c r="E164" s="216" t="s">
        <v>271</v>
      </c>
      <c r="F164" s="217" t="s">
        <v>272</v>
      </c>
      <c r="G164" s="218" t="s">
        <v>136</v>
      </c>
      <c r="H164" s="219">
        <v>3.2330000000000001</v>
      </c>
      <c r="I164" s="220"/>
      <c r="J164" s="221">
        <f>ROUND(I164*H164,2)</f>
        <v>0</v>
      </c>
      <c r="K164" s="217" t="s">
        <v>177</v>
      </c>
      <c r="L164" s="45"/>
      <c r="M164" s="222" t="s">
        <v>39</v>
      </c>
      <c r="N164" s="223" t="s">
        <v>53</v>
      </c>
      <c r="O164" s="86"/>
      <c r="P164" s="224">
        <f>O164*H164</f>
        <v>0</v>
      </c>
      <c r="Q164" s="224">
        <v>0</v>
      </c>
      <c r="R164" s="224">
        <f>Q164*H164</f>
        <v>0</v>
      </c>
      <c r="S164" s="224">
        <v>0</v>
      </c>
      <c r="T164" s="225">
        <f>S164*H164</f>
        <v>0</v>
      </c>
      <c r="U164" s="39"/>
      <c r="V164" s="39"/>
      <c r="W164" s="39"/>
      <c r="X164" s="39"/>
      <c r="Y164" s="39"/>
      <c r="Z164" s="39"/>
      <c r="AA164" s="39"/>
      <c r="AB164" s="39"/>
      <c r="AC164" s="39"/>
      <c r="AD164" s="39"/>
      <c r="AE164" s="39"/>
      <c r="AR164" s="226" t="s">
        <v>178</v>
      </c>
      <c r="AT164" s="226" t="s">
        <v>173</v>
      </c>
      <c r="AU164" s="226" t="s">
        <v>89</v>
      </c>
      <c r="AY164" s="17" t="s">
        <v>170</v>
      </c>
      <c r="BE164" s="227">
        <f>IF(N164="základní",J164,0)</f>
        <v>0</v>
      </c>
      <c r="BF164" s="227">
        <f>IF(N164="snížená",J164,0)</f>
        <v>0</v>
      </c>
      <c r="BG164" s="227">
        <f>IF(N164="zákl. přenesená",J164,0)</f>
        <v>0</v>
      </c>
      <c r="BH164" s="227">
        <f>IF(N164="sníž. přenesená",J164,0)</f>
        <v>0</v>
      </c>
      <c r="BI164" s="227">
        <f>IF(N164="nulová",J164,0)</f>
        <v>0</v>
      </c>
      <c r="BJ164" s="17" t="s">
        <v>178</v>
      </c>
      <c r="BK164" s="227">
        <f>ROUND(I164*H164,2)</f>
        <v>0</v>
      </c>
      <c r="BL164" s="17" t="s">
        <v>178</v>
      </c>
      <c r="BM164" s="226" t="s">
        <v>273</v>
      </c>
    </row>
    <row r="165" s="2" customFormat="1">
      <c r="A165" s="39"/>
      <c r="B165" s="40"/>
      <c r="C165" s="41"/>
      <c r="D165" s="228" t="s">
        <v>180</v>
      </c>
      <c r="E165" s="41"/>
      <c r="F165" s="229" t="s">
        <v>274</v>
      </c>
      <c r="G165" s="41"/>
      <c r="H165" s="41"/>
      <c r="I165" s="230"/>
      <c r="J165" s="41"/>
      <c r="K165" s="41"/>
      <c r="L165" s="45"/>
      <c r="M165" s="231"/>
      <c r="N165" s="232"/>
      <c r="O165" s="86"/>
      <c r="P165" s="86"/>
      <c r="Q165" s="86"/>
      <c r="R165" s="86"/>
      <c r="S165" s="86"/>
      <c r="T165" s="87"/>
      <c r="U165" s="39"/>
      <c r="V165" s="39"/>
      <c r="W165" s="39"/>
      <c r="X165" s="39"/>
      <c r="Y165" s="39"/>
      <c r="Z165" s="39"/>
      <c r="AA165" s="39"/>
      <c r="AB165" s="39"/>
      <c r="AC165" s="39"/>
      <c r="AD165" s="39"/>
      <c r="AE165" s="39"/>
      <c r="AT165" s="17" t="s">
        <v>180</v>
      </c>
      <c r="AU165" s="17" t="s">
        <v>89</v>
      </c>
    </row>
    <row r="166" s="2" customFormat="1">
      <c r="A166" s="39"/>
      <c r="B166" s="40"/>
      <c r="C166" s="41"/>
      <c r="D166" s="228" t="s">
        <v>182</v>
      </c>
      <c r="E166" s="41"/>
      <c r="F166" s="233" t="s">
        <v>270</v>
      </c>
      <c r="G166" s="41"/>
      <c r="H166" s="41"/>
      <c r="I166" s="230"/>
      <c r="J166" s="41"/>
      <c r="K166" s="41"/>
      <c r="L166" s="45"/>
      <c r="M166" s="231"/>
      <c r="N166" s="232"/>
      <c r="O166" s="86"/>
      <c r="P166" s="86"/>
      <c r="Q166" s="86"/>
      <c r="R166" s="86"/>
      <c r="S166" s="86"/>
      <c r="T166" s="87"/>
      <c r="U166" s="39"/>
      <c r="V166" s="39"/>
      <c r="W166" s="39"/>
      <c r="X166" s="39"/>
      <c r="Y166" s="39"/>
      <c r="Z166" s="39"/>
      <c r="AA166" s="39"/>
      <c r="AB166" s="39"/>
      <c r="AC166" s="39"/>
      <c r="AD166" s="39"/>
      <c r="AE166" s="39"/>
      <c r="AT166" s="17" t="s">
        <v>182</v>
      </c>
      <c r="AU166" s="17" t="s">
        <v>89</v>
      </c>
    </row>
    <row r="167" s="13" customFormat="1">
      <c r="A167" s="13"/>
      <c r="B167" s="234"/>
      <c r="C167" s="235"/>
      <c r="D167" s="228" t="s">
        <v>184</v>
      </c>
      <c r="E167" s="236" t="s">
        <v>39</v>
      </c>
      <c r="F167" s="237" t="s">
        <v>134</v>
      </c>
      <c r="G167" s="235"/>
      <c r="H167" s="238">
        <v>3.2330000000000001</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184</v>
      </c>
      <c r="AU167" s="244" t="s">
        <v>89</v>
      </c>
      <c r="AV167" s="13" t="s">
        <v>89</v>
      </c>
      <c r="AW167" s="13" t="s">
        <v>41</v>
      </c>
      <c r="AX167" s="13" t="s">
        <v>80</v>
      </c>
      <c r="AY167" s="244" t="s">
        <v>170</v>
      </c>
    </row>
    <row r="168" s="14" customFormat="1">
      <c r="A168" s="14"/>
      <c r="B168" s="245"/>
      <c r="C168" s="246"/>
      <c r="D168" s="228" t="s">
        <v>184</v>
      </c>
      <c r="E168" s="247" t="s">
        <v>39</v>
      </c>
      <c r="F168" s="248" t="s">
        <v>187</v>
      </c>
      <c r="G168" s="246"/>
      <c r="H168" s="249">
        <v>3.2330000000000001</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184</v>
      </c>
      <c r="AU168" s="255" t="s">
        <v>89</v>
      </c>
      <c r="AV168" s="14" t="s">
        <v>178</v>
      </c>
      <c r="AW168" s="14" t="s">
        <v>41</v>
      </c>
      <c r="AX168" s="14" t="s">
        <v>87</v>
      </c>
      <c r="AY168" s="255" t="s">
        <v>170</v>
      </c>
    </row>
    <row r="169" s="2" customFormat="1" ht="24.15" customHeight="1">
      <c r="A169" s="39"/>
      <c r="B169" s="40"/>
      <c r="C169" s="215" t="s">
        <v>275</v>
      </c>
      <c r="D169" s="215" t="s">
        <v>173</v>
      </c>
      <c r="E169" s="216" t="s">
        <v>276</v>
      </c>
      <c r="F169" s="217" t="s">
        <v>277</v>
      </c>
      <c r="G169" s="218" t="s">
        <v>278</v>
      </c>
      <c r="H169" s="219">
        <v>30</v>
      </c>
      <c r="I169" s="220"/>
      <c r="J169" s="221">
        <f>ROUND(I169*H169,2)</f>
        <v>0</v>
      </c>
      <c r="K169" s="217" t="s">
        <v>177</v>
      </c>
      <c r="L169" s="45"/>
      <c r="M169" s="222" t="s">
        <v>39</v>
      </c>
      <c r="N169" s="223" t="s">
        <v>53</v>
      </c>
      <c r="O169" s="86"/>
      <c r="P169" s="224">
        <f>O169*H169</f>
        <v>0</v>
      </c>
      <c r="Q169" s="224">
        <v>0</v>
      </c>
      <c r="R169" s="224">
        <f>Q169*H169</f>
        <v>0</v>
      </c>
      <c r="S169" s="224">
        <v>0</v>
      </c>
      <c r="T169" s="225">
        <f>S169*H169</f>
        <v>0</v>
      </c>
      <c r="U169" s="39"/>
      <c r="V169" s="39"/>
      <c r="W169" s="39"/>
      <c r="X169" s="39"/>
      <c r="Y169" s="39"/>
      <c r="Z169" s="39"/>
      <c r="AA169" s="39"/>
      <c r="AB169" s="39"/>
      <c r="AC169" s="39"/>
      <c r="AD169" s="39"/>
      <c r="AE169" s="39"/>
      <c r="AR169" s="226" t="s">
        <v>178</v>
      </c>
      <c r="AT169" s="226" t="s">
        <v>173</v>
      </c>
      <c r="AU169" s="226" t="s">
        <v>89</v>
      </c>
      <c r="AY169" s="17" t="s">
        <v>170</v>
      </c>
      <c r="BE169" s="227">
        <f>IF(N169="základní",J169,0)</f>
        <v>0</v>
      </c>
      <c r="BF169" s="227">
        <f>IF(N169="snížená",J169,0)</f>
        <v>0</v>
      </c>
      <c r="BG169" s="227">
        <f>IF(N169="zákl. přenesená",J169,0)</f>
        <v>0</v>
      </c>
      <c r="BH169" s="227">
        <f>IF(N169="sníž. přenesená",J169,0)</f>
        <v>0</v>
      </c>
      <c r="BI169" s="227">
        <f>IF(N169="nulová",J169,0)</f>
        <v>0</v>
      </c>
      <c r="BJ169" s="17" t="s">
        <v>178</v>
      </c>
      <c r="BK169" s="227">
        <f>ROUND(I169*H169,2)</f>
        <v>0</v>
      </c>
      <c r="BL169" s="17" t="s">
        <v>178</v>
      </c>
      <c r="BM169" s="226" t="s">
        <v>279</v>
      </c>
    </row>
    <row r="170" s="2" customFormat="1">
      <c r="A170" s="39"/>
      <c r="B170" s="40"/>
      <c r="C170" s="41"/>
      <c r="D170" s="228" t="s">
        <v>180</v>
      </c>
      <c r="E170" s="41"/>
      <c r="F170" s="229" t="s">
        <v>280</v>
      </c>
      <c r="G170" s="41"/>
      <c r="H170" s="41"/>
      <c r="I170" s="230"/>
      <c r="J170" s="41"/>
      <c r="K170" s="41"/>
      <c r="L170" s="45"/>
      <c r="M170" s="231"/>
      <c r="N170" s="232"/>
      <c r="O170" s="86"/>
      <c r="P170" s="86"/>
      <c r="Q170" s="86"/>
      <c r="R170" s="86"/>
      <c r="S170" s="86"/>
      <c r="T170" s="87"/>
      <c r="U170" s="39"/>
      <c r="V170" s="39"/>
      <c r="W170" s="39"/>
      <c r="X170" s="39"/>
      <c r="Y170" s="39"/>
      <c r="Z170" s="39"/>
      <c r="AA170" s="39"/>
      <c r="AB170" s="39"/>
      <c r="AC170" s="39"/>
      <c r="AD170" s="39"/>
      <c r="AE170" s="39"/>
      <c r="AT170" s="17" t="s">
        <v>180</v>
      </c>
      <c r="AU170" s="17" t="s">
        <v>89</v>
      </c>
    </row>
    <row r="171" s="2" customFormat="1">
      <c r="A171" s="39"/>
      <c r="B171" s="40"/>
      <c r="C171" s="41"/>
      <c r="D171" s="228" t="s">
        <v>182</v>
      </c>
      <c r="E171" s="41"/>
      <c r="F171" s="233" t="s">
        <v>281</v>
      </c>
      <c r="G171" s="41"/>
      <c r="H171" s="41"/>
      <c r="I171" s="230"/>
      <c r="J171" s="41"/>
      <c r="K171" s="41"/>
      <c r="L171" s="45"/>
      <c r="M171" s="231"/>
      <c r="N171" s="232"/>
      <c r="O171" s="86"/>
      <c r="P171" s="86"/>
      <c r="Q171" s="86"/>
      <c r="R171" s="86"/>
      <c r="S171" s="86"/>
      <c r="T171" s="87"/>
      <c r="U171" s="39"/>
      <c r="V171" s="39"/>
      <c r="W171" s="39"/>
      <c r="X171" s="39"/>
      <c r="Y171" s="39"/>
      <c r="Z171" s="39"/>
      <c r="AA171" s="39"/>
      <c r="AB171" s="39"/>
      <c r="AC171" s="39"/>
      <c r="AD171" s="39"/>
      <c r="AE171" s="39"/>
      <c r="AT171" s="17" t="s">
        <v>182</v>
      </c>
      <c r="AU171" s="17" t="s">
        <v>89</v>
      </c>
    </row>
    <row r="172" s="2" customFormat="1" ht="24.15" customHeight="1">
      <c r="A172" s="39"/>
      <c r="B172" s="40"/>
      <c r="C172" s="215" t="s">
        <v>282</v>
      </c>
      <c r="D172" s="215" t="s">
        <v>173</v>
      </c>
      <c r="E172" s="216" t="s">
        <v>283</v>
      </c>
      <c r="F172" s="217" t="s">
        <v>284</v>
      </c>
      <c r="G172" s="218" t="s">
        <v>278</v>
      </c>
      <c r="H172" s="219">
        <v>24</v>
      </c>
      <c r="I172" s="220"/>
      <c r="J172" s="221">
        <f>ROUND(I172*H172,2)</f>
        <v>0</v>
      </c>
      <c r="K172" s="217" t="s">
        <v>177</v>
      </c>
      <c r="L172" s="45"/>
      <c r="M172" s="222" t="s">
        <v>39</v>
      </c>
      <c r="N172" s="223" t="s">
        <v>53</v>
      </c>
      <c r="O172" s="86"/>
      <c r="P172" s="224">
        <f>O172*H172</f>
        <v>0</v>
      </c>
      <c r="Q172" s="224">
        <v>0</v>
      </c>
      <c r="R172" s="224">
        <f>Q172*H172</f>
        <v>0</v>
      </c>
      <c r="S172" s="224">
        <v>0</v>
      </c>
      <c r="T172" s="225">
        <f>S172*H172</f>
        <v>0</v>
      </c>
      <c r="U172" s="39"/>
      <c r="V172" s="39"/>
      <c r="W172" s="39"/>
      <c r="X172" s="39"/>
      <c r="Y172" s="39"/>
      <c r="Z172" s="39"/>
      <c r="AA172" s="39"/>
      <c r="AB172" s="39"/>
      <c r="AC172" s="39"/>
      <c r="AD172" s="39"/>
      <c r="AE172" s="39"/>
      <c r="AR172" s="226" t="s">
        <v>178</v>
      </c>
      <c r="AT172" s="226" t="s">
        <v>173</v>
      </c>
      <c r="AU172" s="226" t="s">
        <v>89</v>
      </c>
      <c r="AY172" s="17" t="s">
        <v>170</v>
      </c>
      <c r="BE172" s="227">
        <f>IF(N172="základní",J172,0)</f>
        <v>0</v>
      </c>
      <c r="BF172" s="227">
        <f>IF(N172="snížená",J172,0)</f>
        <v>0</v>
      </c>
      <c r="BG172" s="227">
        <f>IF(N172="zákl. přenesená",J172,0)</f>
        <v>0</v>
      </c>
      <c r="BH172" s="227">
        <f>IF(N172="sníž. přenesená",J172,0)</f>
        <v>0</v>
      </c>
      <c r="BI172" s="227">
        <f>IF(N172="nulová",J172,0)</f>
        <v>0</v>
      </c>
      <c r="BJ172" s="17" t="s">
        <v>178</v>
      </c>
      <c r="BK172" s="227">
        <f>ROUND(I172*H172,2)</f>
        <v>0</v>
      </c>
      <c r="BL172" s="17" t="s">
        <v>178</v>
      </c>
      <c r="BM172" s="226" t="s">
        <v>285</v>
      </c>
    </row>
    <row r="173" s="2" customFormat="1">
      <c r="A173" s="39"/>
      <c r="B173" s="40"/>
      <c r="C173" s="41"/>
      <c r="D173" s="228" t="s">
        <v>180</v>
      </c>
      <c r="E173" s="41"/>
      <c r="F173" s="229" t="s">
        <v>286</v>
      </c>
      <c r="G173" s="41"/>
      <c r="H173" s="41"/>
      <c r="I173" s="230"/>
      <c r="J173" s="41"/>
      <c r="K173" s="41"/>
      <c r="L173" s="45"/>
      <c r="M173" s="231"/>
      <c r="N173" s="232"/>
      <c r="O173" s="86"/>
      <c r="P173" s="86"/>
      <c r="Q173" s="86"/>
      <c r="R173" s="86"/>
      <c r="S173" s="86"/>
      <c r="T173" s="87"/>
      <c r="U173" s="39"/>
      <c r="V173" s="39"/>
      <c r="W173" s="39"/>
      <c r="X173" s="39"/>
      <c r="Y173" s="39"/>
      <c r="Z173" s="39"/>
      <c r="AA173" s="39"/>
      <c r="AB173" s="39"/>
      <c r="AC173" s="39"/>
      <c r="AD173" s="39"/>
      <c r="AE173" s="39"/>
      <c r="AT173" s="17" t="s">
        <v>180</v>
      </c>
      <c r="AU173" s="17" t="s">
        <v>89</v>
      </c>
    </row>
    <row r="174" s="2" customFormat="1">
      <c r="A174" s="39"/>
      <c r="B174" s="40"/>
      <c r="C174" s="41"/>
      <c r="D174" s="228" t="s">
        <v>182</v>
      </c>
      <c r="E174" s="41"/>
      <c r="F174" s="233" t="s">
        <v>287</v>
      </c>
      <c r="G174" s="41"/>
      <c r="H174" s="41"/>
      <c r="I174" s="230"/>
      <c r="J174" s="41"/>
      <c r="K174" s="41"/>
      <c r="L174" s="45"/>
      <c r="M174" s="231"/>
      <c r="N174" s="232"/>
      <c r="O174" s="86"/>
      <c r="P174" s="86"/>
      <c r="Q174" s="86"/>
      <c r="R174" s="86"/>
      <c r="S174" s="86"/>
      <c r="T174" s="87"/>
      <c r="U174" s="39"/>
      <c r="V174" s="39"/>
      <c r="W174" s="39"/>
      <c r="X174" s="39"/>
      <c r="Y174" s="39"/>
      <c r="Z174" s="39"/>
      <c r="AA174" s="39"/>
      <c r="AB174" s="39"/>
      <c r="AC174" s="39"/>
      <c r="AD174" s="39"/>
      <c r="AE174" s="39"/>
      <c r="AT174" s="17" t="s">
        <v>182</v>
      </c>
      <c r="AU174" s="17" t="s">
        <v>89</v>
      </c>
    </row>
    <row r="175" s="13" customFormat="1">
      <c r="A175" s="13"/>
      <c r="B175" s="234"/>
      <c r="C175" s="235"/>
      <c r="D175" s="228" t="s">
        <v>184</v>
      </c>
      <c r="E175" s="236" t="s">
        <v>39</v>
      </c>
      <c r="F175" s="237" t="s">
        <v>288</v>
      </c>
      <c r="G175" s="235"/>
      <c r="H175" s="238">
        <v>8</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184</v>
      </c>
      <c r="AU175" s="244" t="s">
        <v>89</v>
      </c>
      <c r="AV175" s="13" t="s">
        <v>89</v>
      </c>
      <c r="AW175" s="13" t="s">
        <v>41</v>
      </c>
      <c r="AX175" s="13" t="s">
        <v>80</v>
      </c>
      <c r="AY175" s="244" t="s">
        <v>170</v>
      </c>
    </row>
    <row r="176" s="13" customFormat="1">
      <c r="A176" s="13"/>
      <c r="B176" s="234"/>
      <c r="C176" s="235"/>
      <c r="D176" s="228" t="s">
        <v>184</v>
      </c>
      <c r="E176" s="236" t="s">
        <v>39</v>
      </c>
      <c r="F176" s="237" t="s">
        <v>289</v>
      </c>
      <c r="G176" s="235"/>
      <c r="H176" s="238">
        <v>16</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184</v>
      </c>
      <c r="AU176" s="244" t="s">
        <v>89</v>
      </c>
      <c r="AV176" s="13" t="s">
        <v>89</v>
      </c>
      <c r="AW176" s="13" t="s">
        <v>41</v>
      </c>
      <c r="AX176" s="13" t="s">
        <v>80</v>
      </c>
      <c r="AY176" s="244" t="s">
        <v>170</v>
      </c>
    </row>
    <row r="177" s="14" customFormat="1">
      <c r="A177" s="14"/>
      <c r="B177" s="245"/>
      <c r="C177" s="246"/>
      <c r="D177" s="228" t="s">
        <v>184</v>
      </c>
      <c r="E177" s="247" t="s">
        <v>39</v>
      </c>
      <c r="F177" s="248" t="s">
        <v>187</v>
      </c>
      <c r="G177" s="246"/>
      <c r="H177" s="249">
        <v>24</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184</v>
      </c>
      <c r="AU177" s="255" t="s">
        <v>89</v>
      </c>
      <c r="AV177" s="14" t="s">
        <v>178</v>
      </c>
      <c r="AW177" s="14" t="s">
        <v>41</v>
      </c>
      <c r="AX177" s="14" t="s">
        <v>87</v>
      </c>
      <c r="AY177" s="255" t="s">
        <v>170</v>
      </c>
    </row>
    <row r="178" s="2" customFormat="1" ht="44.25" customHeight="1">
      <c r="A178" s="39"/>
      <c r="B178" s="40"/>
      <c r="C178" s="215" t="s">
        <v>290</v>
      </c>
      <c r="D178" s="215" t="s">
        <v>173</v>
      </c>
      <c r="E178" s="216" t="s">
        <v>291</v>
      </c>
      <c r="F178" s="217" t="s">
        <v>292</v>
      </c>
      <c r="G178" s="218" t="s">
        <v>217</v>
      </c>
      <c r="H178" s="219">
        <v>6466</v>
      </c>
      <c r="I178" s="220"/>
      <c r="J178" s="221">
        <f>ROUND(I178*H178,2)</f>
        <v>0</v>
      </c>
      <c r="K178" s="217" t="s">
        <v>177</v>
      </c>
      <c r="L178" s="45"/>
      <c r="M178" s="222" t="s">
        <v>39</v>
      </c>
      <c r="N178" s="223" t="s">
        <v>53</v>
      </c>
      <c r="O178" s="86"/>
      <c r="P178" s="224">
        <f>O178*H178</f>
        <v>0</v>
      </c>
      <c r="Q178" s="224">
        <v>0</v>
      </c>
      <c r="R178" s="224">
        <f>Q178*H178</f>
        <v>0</v>
      </c>
      <c r="S178" s="224">
        <v>0</v>
      </c>
      <c r="T178" s="225">
        <f>S178*H178</f>
        <v>0</v>
      </c>
      <c r="U178" s="39"/>
      <c r="V178" s="39"/>
      <c r="W178" s="39"/>
      <c r="X178" s="39"/>
      <c r="Y178" s="39"/>
      <c r="Z178" s="39"/>
      <c r="AA178" s="39"/>
      <c r="AB178" s="39"/>
      <c r="AC178" s="39"/>
      <c r="AD178" s="39"/>
      <c r="AE178" s="39"/>
      <c r="AR178" s="226" t="s">
        <v>178</v>
      </c>
      <c r="AT178" s="226" t="s">
        <v>173</v>
      </c>
      <c r="AU178" s="226" t="s">
        <v>89</v>
      </c>
      <c r="AY178" s="17" t="s">
        <v>170</v>
      </c>
      <c r="BE178" s="227">
        <f>IF(N178="základní",J178,0)</f>
        <v>0</v>
      </c>
      <c r="BF178" s="227">
        <f>IF(N178="snížená",J178,0)</f>
        <v>0</v>
      </c>
      <c r="BG178" s="227">
        <f>IF(N178="zákl. přenesená",J178,0)</f>
        <v>0</v>
      </c>
      <c r="BH178" s="227">
        <f>IF(N178="sníž. přenesená",J178,0)</f>
        <v>0</v>
      </c>
      <c r="BI178" s="227">
        <f>IF(N178="nulová",J178,0)</f>
        <v>0</v>
      </c>
      <c r="BJ178" s="17" t="s">
        <v>178</v>
      </c>
      <c r="BK178" s="227">
        <f>ROUND(I178*H178,2)</f>
        <v>0</v>
      </c>
      <c r="BL178" s="17" t="s">
        <v>178</v>
      </c>
      <c r="BM178" s="226" t="s">
        <v>293</v>
      </c>
    </row>
    <row r="179" s="2" customFormat="1">
      <c r="A179" s="39"/>
      <c r="B179" s="40"/>
      <c r="C179" s="41"/>
      <c r="D179" s="228" t="s">
        <v>180</v>
      </c>
      <c r="E179" s="41"/>
      <c r="F179" s="229" t="s">
        <v>294</v>
      </c>
      <c r="G179" s="41"/>
      <c r="H179" s="41"/>
      <c r="I179" s="230"/>
      <c r="J179" s="41"/>
      <c r="K179" s="41"/>
      <c r="L179" s="45"/>
      <c r="M179" s="231"/>
      <c r="N179" s="232"/>
      <c r="O179" s="86"/>
      <c r="P179" s="86"/>
      <c r="Q179" s="86"/>
      <c r="R179" s="86"/>
      <c r="S179" s="86"/>
      <c r="T179" s="87"/>
      <c r="U179" s="39"/>
      <c r="V179" s="39"/>
      <c r="W179" s="39"/>
      <c r="X179" s="39"/>
      <c r="Y179" s="39"/>
      <c r="Z179" s="39"/>
      <c r="AA179" s="39"/>
      <c r="AB179" s="39"/>
      <c r="AC179" s="39"/>
      <c r="AD179" s="39"/>
      <c r="AE179" s="39"/>
      <c r="AT179" s="17" t="s">
        <v>180</v>
      </c>
      <c r="AU179" s="17" t="s">
        <v>89</v>
      </c>
    </row>
    <row r="180" s="2" customFormat="1">
      <c r="A180" s="39"/>
      <c r="B180" s="40"/>
      <c r="C180" s="41"/>
      <c r="D180" s="228" t="s">
        <v>182</v>
      </c>
      <c r="E180" s="41"/>
      <c r="F180" s="233" t="s">
        <v>295</v>
      </c>
      <c r="G180" s="41"/>
      <c r="H180" s="41"/>
      <c r="I180" s="230"/>
      <c r="J180" s="41"/>
      <c r="K180" s="41"/>
      <c r="L180" s="45"/>
      <c r="M180" s="231"/>
      <c r="N180" s="232"/>
      <c r="O180" s="86"/>
      <c r="P180" s="86"/>
      <c r="Q180" s="86"/>
      <c r="R180" s="86"/>
      <c r="S180" s="86"/>
      <c r="T180" s="87"/>
      <c r="U180" s="39"/>
      <c r="V180" s="39"/>
      <c r="W180" s="39"/>
      <c r="X180" s="39"/>
      <c r="Y180" s="39"/>
      <c r="Z180" s="39"/>
      <c r="AA180" s="39"/>
      <c r="AB180" s="39"/>
      <c r="AC180" s="39"/>
      <c r="AD180" s="39"/>
      <c r="AE180" s="39"/>
      <c r="AT180" s="17" t="s">
        <v>182</v>
      </c>
      <c r="AU180" s="17" t="s">
        <v>89</v>
      </c>
    </row>
    <row r="181" s="13" customFormat="1">
      <c r="A181" s="13"/>
      <c r="B181" s="234"/>
      <c r="C181" s="235"/>
      <c r="D181" s="228" t="s">
        <v>184</v>
      </c>
      <c r="E181" s="236" t="s">
        <v>39</v>
      </c>
      <c r="F181" s="237" t="s">
        <v>296</v>
      </c>
      <c r="G181" s="235"/>
      <c r="H181" s="238">
        <v>6466</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184</v>
      </c>
      <c r="AU181" s="244" t="s">
        <v>89</v>
      </c>
      <c r="AV181" s="13" t="s">
        <v>89</v>
      </c>
      <c r="AW181" s="13" t="s">
        <v>41</v>
      </c>
      <c r="AX181" s="13" t="s">
        <v>80</v>
      </c>
      <c r="AY181" s="244" t="s">
        <v>170</v>
      </c>
    </row>
    <row r="182" s="14" customFormat="1">
      <c r="A182" s="14"/>
      <c r="B182" s="245"/>
      <c r="C182" s="246"/>
      <c r="D182" s="228" t="s">
        <v>184</v>
      </c>
      <c r="E182" s="247" t="s">
        <v>39</v>
      </c>
      <c r="F182" s="248" t="s">
        <v>187</v>
      </c>
      <c r="G182" s="246"/>
      <c r="H182" s="249">
        <v>6466</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184</v>
      </c>
      <c r="AU182" s="255" t="s">
        <v>89</v>
      </c>
      <c r="AV182" s="14" t="s">
        <v>178</v>
      </c>
      <c r="AW182" s="14" t="s">
        <v>41</v>
      </c>
      <c r="AX182" s="14" t="s">
        <v>87</v>
      </c>
      <c r="AY182" s="255" t="s">
        <v>170</v>
      </c>
    </row>
    <row r="183" s="2" customFormat="1" ht="16.5" customHeight="1">
      <c r="A183" s="39"/>
      <c r="B183" s="40"/>
      <c r="C183" s="215" t="s">
        <v>297</v>
      </c>
      <c r="D183" s="215" t="s">
        <v>173</v>
      </c>
      <c r="E183" s="216" t="s">
        <v>298</v>
      </c>
      <c r="F183" s="217" t="s">
        <v>299</v>
      </c>
      <c r="G183" s="218" t="s">
        <v>112</v>
      </c>
      <c r="H183" s="219">
        <v>27</v>
      </c>
      <c r="I183" s="220"/>
      <c r="J183" s="221">
        <f>ROUND(I183*H183,2)</f>
        <v>0</v>
      </c>
      <c r="K183" s="217" t="s">
        <v>177</v>
      </c>
      <c r="L183" s="45"/>
      <c r="M183" s="222" t="s">
        <v>39</v>
      </c>
      <c r="N183" s="223" t="s">
        <v>53</v>
      </c>
      <c r="O183" s="86"/>
      <c r="P183" s="224">
        <f>O183*H183</f>
        <v>0</v>
      </c>
      <c r="Q183" s="224">
        <v>0</v>
      </c>
      <c r="R183" s="224">
        <f>Q183*H183</f>
        <v>0</v>
      </c>
      <c r="S183" s="224">
        <v>0</v>
      </c>
      <c r="T183" s="225">
        <f>S183*H183</f>
        <v>0</v>
      </c>
      <c r="U183" s="39"/>
      <c r="V183" s="39"/>
      <c r="W183" s="39"/>
      <c r="X183" s="39"/>
      <c r="Y183" s="39"/>
      <c r="Z183" s="39"/>
      <c r="AA183" s="39"/>
      <c r="AB183" s="39"/>
      <c r="AC183" s="39"/>
      <c r="AD183" s="39"/>
      <c r="AE183" s="39"/>
      <c r="AR183" s="226" t="s">
        <v>178</v>
      </c>
      <c r="AT183" s="226" t="s">
        <v>173</v>
      </c>
      <c r="AU183" s="226" t="s">
        <v>89</v>
      </c>
      <c r="AY183" s="17" t="s">
        <v>170</v>
      </c>
      <c r="BE183" s="227">
        <f>IF(N183="základní",J183,0)</f>
        <v>0</v>
      </c>
      <c r="BF183" s="227">
        <f>IF(N183="snížená",J183,0)</f>
        <v>0</v>
      </c>
      <c r="BG183" s="227">
        <f>IF(N183="zákl. přenesená",J183,0)</f>
        <v>0</v>
      </c>
      <c r="BH183" s="227">
        <f>IF(N183="sníž. přenesená",J183,0)</f>
        <v>0</v>
      </c>
      <c r="BI183" s="227">
        <f>IF(N183="nulová",J183,0)</f>
        <v>0</v>
      </c>
      <c r="BJ183" s="17" t="s">
        <v>178</v>
      </c>
      <c r="BK183" s="227">
        <f>ROUND(I183*H183,2)</f>
        <v>0</v>
      </c>
      <c r="BL183" s="17" t="s">
        <v>178</v>
      </c>
      <c r="BM183" s="226" t="s">
        <v>300</v>
      </c>
    </row>
    <row r="184" s="2" customFormat="1">
      <c r="A184" s="39"/>
      <c r="B184" s="40"/>
      <c r="C184" s="41"/>
      <c r="D184" s="228" t="s">
        <v>180</v>
      </c>
      <c r="E184" s="41"/>
      <c r="F184" s="229" t="s">
        <v>301</v>
      </c>
      <c r="G184" s="41"/>
      <c r="H184" s="41"/>
      <c r="I184" s="230"/>
      <c r="J184" s="41"/>
      <c r="K184" s="41"/>
      <c r="L184" s="45"/>
      <c r="M184" s="231"/>
      <c r="N184" s="232"/>
      <c r="O184" s="86"/>
      <c r="P184" s="86"/>
      <c r="Q184" s="86"/>
      <c r="R184" s="86"/>
      <c r="S184" s="86"/>
      <c r="T184" s="87"/>
      <c r="U184" s="39"/>
      <c r="V184" s="39"/>
      <c r="W184" s="39"/>
      <c r="X184" s="39"/>
      <c r="Y184" s="39"/>
      <c r="Z184" s="39"/>
      <c r="AA184" s="39"/>
      <c r="AB184" s="39"/>
      <c r="AC184" s="39"/>
      <c r="AD184" s="39"/>
      <c r="AE184" s="39"/>
      <c r="AT184" s="17" t="s">
        <v>180</v>
      </c>
      <c r="AU184" s="17" t="s">
        <v>89</v>
      </c>
    </row>
    <row r="185" s="2" customFormat="1">
      <c r="A185" s="39"/>
      <c r="B185" s="40"/>
      <c r="C185" s="41"/>
      <c r="D185" s="228" t="s">
        <v>182</v>
      </c>
      <c r="E185" s="41"/>
      <c r="F185" s="233" t="s">
        <v>302</v>
      </c>
      <c r="G185" s="41"/>
      <c r="H185" s="41"/>
      <c r="I185" s="230"/>
      <c r="J185" s="41"/>
      <c r="K185" s="41"/>
      <c r="L185" s="45"/>
      <c r="M185" s="231"/>
      <c r="N185" s="232"/>
      <c r="O185" s="86"/>
      <c r="P185" s="86"/>
      <c r="Q185" s="86"/>
      <c r="R185" s="86"/>
      <c r="S185" s="86"/>
      <c r="T185" s="87"/>
      <c r="U185" s="39"/>
      <c r="V185" s="39"/>
      <c r="W185" s="39"/>
      <c r="X185" s="39"/>
      <c r="Y185" s="39"/>
      <c r="Z185" s="39"/>
      <c r="AA185" s="39"/>
      <c r="AB185" s="39"/>
      <c r="AC185" s="39"/>
      <c r="AD185" s="39"/>
      <c r="AE185" s="39"/>
      <c r="AT185" s="17" t="s">
        <v>182</v>
      </c>
      <c r="AU185" s="17" t="s">
        <v>89</v>
      </c>
    </row>
    <row r="186" s="13" customFormat="1">
      <c r="A186" s="13"/>
      <c r="B186" s="234"/>
      <c r="C186" s="235"/>
      <c r="D186" s="228" t="s">
        <v>184</v>
      </c>
      <c r="E186" s="236" t="s">
        <v>39</v>
      </c>
      <c r="F186" s="237" t="s">
        <v>303</v>
      </c>
      <c r="G186" s="235"/>
      <c r="H186" s="238">
        <v>27</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184</v>
      </c>
      <c r="AU186" s="244" t="s">
        <v>89</v>
      </c>
      <c r="AV186" s="13" t="s">
        <v>89</v>
      </c>
      <c r="AW186" s="13" t="s">
        <v>41</v>
      </c>
      <c r="AX186" s="13" t="s">
        <v>80</v>
      </c>
      <c r="AY186" s="244" t="s">
        <v>170</v>
      </c>
    </row>
    <row r="187" s="14" customFormat="1">
      <c r="A187" s="14"/>
      <c r="B187" s="245"/>
      <c r="C187" s="246"/>
      <c r="D187" s="228" t="s">
        <v>184</v>
      </c>
      <c r="E187" s="247" t="s">
        <v>110</v>
      </c>
      <c r="F187" s="248" t="s">
        <v>187</v>
      </c>
      <c r="G187" s="246"/>
      <c r="H187" s="249">
        <v>27</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184</v>
      </c>
      <c r="AU187" s="255" t="s">
        <v>89</v>
      </c>
      <c r="AV187" s="14" t="s">
        <v>178</v>
      </c>
      <c r="AW187" s="14" t="s">
        <v>4</v>
      </c>
      <c r="AX187" s="14" t="s">
        <v>87</v>
      </c>
      <c r="AY187" s="255" t="s">
        <v>170</v>
      </c>
    </row>
    <row r="188" s="2" customFormat="1" ht="16.5" customHeight="1">
      <c r="A188" s="39"/>
      <c r="B188" s="40"/>
      <c r="C188" s="215" t="s">
        <v>304</v>
      </c>
      <c r="D188" s="215" t="s">
        <v>173</v>
      </c>
      <c r="E188" s="216" t="s">
        <v>305</v>
      </c>
      <c r="F188" s="217" t="s">
        <v>306</v>
      </c>
      <c r="G188" s="218" t="s">
        <v>112</v>
      </c>
      <c r="H188" s="219">
        <v>54</v>
      </c>
      <c r="I188" s="220"/>
      <c r="J188" s="221">
        <f>ROUND(I188*H188,2)</f>
        <v>0</v>
      </c>
      <c r="K188" s="217" t="s">
        <v>177</v>
      </c>
      <c r="L188" s="45"/>
      <c r="M188" s="222" t="s">
        <v>39</v>
      </c>
      <c r="N188" s="223" t="s">
        <v>53</v>
      </c>
      <c r="O188" s="86"/>
      <c r="P188" s="224">
        <f>O188*H188</f>
        <v>0</v>
      </c>
      <c r="Q188" s="224">
        <v>0</v>
      </c>
      <c r="R188" s="224">
        <f>Q188*H188</f>
        <v>0</v>
      </c>
      <c r="S188" s="224">
        <v>0</v>
      </c>
      <c r="T188" s="225">
        <f>S188*H188</f>
        <v>0</v>
      </c>
      <c r="U188" s="39"/>
      <c r="V188" s="39"/>
      <c r="W188" s="39"/>
      <c r="X188" s="39"/>
      <c r="Y188" s="39"/>
      <c r="Z188" s="39"/>
      <c r="AA188" s="39"/>
      <c r="AB188" s="39"/>
      <c r="AC188" s="39"/>
      <c r="AD188" s="39"/>
      <c r="AE188" s="39"/>
      <c r="AR188" s="226" t="s">
        <v>178</v>
      </c>
      <c r="AT188" s="226" t="s">
        <v>173</v>
      </c>
      <c r="AU188" s="226" t="s">
        <v>89</v>
      </c>
      <c r="AY188" s="17" t="s">
        <v>170</v>
      </c>
      <c r="BE188" s="227">
        <f>IF(N188="základní",J188,0)</f>
        <v>0</v>
      </c>
      <c r="BF188" s="227">
        <f>IF(N188="snížená",J188,0)</f>
        <v>0</v>
      </c>
      <c r="BG188" s="227">
        <f>IF(N188="zákl. přenesená",J188,0)</f>
        <v>0</v>
      </c>
      <c r="BH188" s="227">
        <f>IF(N188="sníž. přenesená",J188,0)</f>
        <v>0</v>
      </c>
      <c r="BI188" s="227">
        <f>IF(N188="nulová",J188,0)</f>
        <v>0</v>
      </c>
      <c r="BJ188" s="17" t="s">
        <v>178</v>
      </c>
      <c r="BK188" s="227">
        <f>ROUND(I188*H188,2)</f>
        <v>0</v>
      </c>
      <c r="BL188" s="17" t="s">
        <v>178</v>
      </c>
      <c r="BM188" s="226" t="s">
        <v>307</v>
      </c>
    </row>
    <row r="189" s="2" customFormat="1">
      <c r="A189" s="39"/>
      <c r="B189" s="40"/>
      <c r="C189" s="41"/>
      <c r="D189" s="228" t="s">
        <v>180</v>
      </c>
      <c r="E189" s="41"/>
      <c r="F189" s="229" t="s">
        <v>308</v>
      </c>
      <c r="G189" s="41"/>
      <c r="H189" s="41"/>
      <c r="I189" s="230"/>
      <c r="J189" s="41"/>
      <c r="K189" s="41"/>
      <c r="L189" s="45"/>
      <c r="M189" s="231"/>
      <c r="N189" s="232"/>
      <c r="O189" s="86"/>
      <c r="P189" s="86"/>
      <c r="Q189" s="86"/>
      <c r="R189" s="86"/>
      <c r="S189" s="86"/>
      <c r="T189" s="87"/>
      <c r="U189" s="39"/>
      <c r="V189" s="39"/>
      <c r="W189" s="39"/>
      <c r="X189" s="39"/>
      <c r="Y189" s="39"/>
      <c r="Z189" s="39"/>
      <c r="AA189" s="39"/>
      <c r="AB189" s="39"/>
      <c r="AC189" s="39"/>
      <c r="AD189" s="39"/>
      <c r="AE189" s="39"/>
      <c r="AT189" s="17" t="s">
        <v>180</v>
      </c>
      <c r="AU189" s="17" t="s">
        <v>89</v>
      </c>
    </row>
    <row r="190" s="2" customFormat="1">
      <c r="A190" s="39"/>
      <c r="B190" s="40"/>
      <c r="C190" s="41"/>
      <c r="D190" s="228" t="s">
        <v>182</v>
      </c>
      <c r="E190" s="41"/>
      <c r="F190" s="233" t="s">
        <v>309</v>
      </c>
      <c r="G190" s="41"/>
      <c r="H190" s="41"/>
      <c r="I190" s="230"/>
      <c r="J190" s="41"/>
      <c r="K190" s="41"/>
      <c r="L190" s="45"/>
      <c r="M190" s="231"/>
      <c r="N190" s="232"/>
      <c r="O190" s="86"/>
      <c r="P190" s="86"/>
      <c r="Q190" s="86"/>
      <c r="R190" s="86"/>
      <c r="S190" s="86"/>
      <c r="T190" s="87"/>
      <c r="U190" s="39"/>
      <c r="V190" s="39"/>
      <c r="W190" s="39"/>
      <c r="X190" s="39"/>
      <c r="Y190" s="39"/>
      <c r="Z190" s="39"/>
      <c r="AA190" s="39"/>
      <c r="AB190" s="39"/>
      <c r="AC190" s="39"/>
      <c r="AD190" s="39"/>
      <c r="AE190" s="39"/>
      <c r="AT190" s="17" t="s">
        <v>182</v>
      </c>
      <c r="AU190" s="17" t="s">
        <v>89</v>
      </c>
    </row>
    <row r="191" s="13" customFormat="1">
      <c r="A191" s="13"/>
      <c r="B191" s="234"/>
      <c r="C191" s="235"/>
      <c r="D191" s="228" t="s">
        <v>184</v>
      </c>
      <c r="E191" s="236" t="s">
        <v>39</v>
      </c>
      <c r="F191" s="237" t="s">
        <v>310</v>
      </c>
      <c r="G191" s="235"/>
      <c r="H191" s="238">
        <v>27</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184</v>
      </c>
      <c r="AU191" s="244" t="s">
        <v>89</v>
      </c>
      <c r="AV191" s="13" t="s">
        <v>89</v>
      </c>
      <c r="AW191" s="13" t="s">
        <v>41</v>
      </c>
      <c r="AX191" s="13" t="s">
        <v>80</v>
      </c>
      <c r="AY191" s="244" t="s">
        <v>170</v>
      </c>
    </row>
    <row r="192" s="13" customFormat="1">
      <c r="A192" s="13"/>
      <c r="B192" s="234"/>
      <c r="C192" s="235"/>
      <c r="D192" s="228" t="s">
        <v>184</v>
      </c>
      <c r="E192" s="236" t="s">
        <v>145</v>
      </c>
      <c r="F192" s="237" t="s">
        <v>311</v>
      </c>
      <c r="G192" s="235"/>
      <c r="H192" s="238">
        <v>27</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184</v>
      </c>
      <c r="AU192" s="244" t="s">
        <v>89</v>
      </c>
      <c r="AV192" s="13" t="s">
        <v>89</v>
      </c>
      <c r="AW192" s="13" t="s">
        <v>41</v>
      </c>
      <c r="AX192" s="13" t="s">
        <v>80</v>
      </c>
      <c r="AY192" s="244" t="s">
        <v>170</v>
      </c>
    </row>
    <row r="193" s="14" customFormat="1">
      <c r="A193" s="14"/>
      <c r="B193" s="245"/>
      <c r="C193" s="246"/>
      <c r="D193" s="228" t="s">
        <v>184</v>
      </c>
      <c r="E193" s="247" t="s">
        <v>39</v>
      </c>
      <c r="F193" s="248" t="s">
        <v>187</v>
      </c>
      <c r="G193" s="246"/>
      <c r="H193" s="249">
        <v>54</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184</v>
      </c>
      <c r="AU193" s="255" t="s">
        <v>89</v>
      </c>
      <c r="AV193" s="14" t="s">
        <v>178</v>
      </c>
      <c r="AW193" s="14" t="s">
        <v>41</v>
      </c>
      <c r="AX193" s="14" t="s">
        <v>87</v>
      </c>
      <c r="AY193" s="255" t="s">
        <v>170</v>
      </c>
    </row>
    <row r="194" s="2" customFormat="1" ht="16.5" customHeight="1">
      <c r="A194" s="39"/>
      <c r="B194" s="40"/>
      <c r="C194" s="215" t="s">
        <v>7</v>
      </c>
      <c r="D194" s="215" t="s">
        <v>173</v>
      </c>
      <c r="E194" s="216" t="s">
        <v>312</v>
      </c>
      <c r="F194" s="217" t="s">
        <v>313</v>
      </c>
      <c r="G194" s="218" t="s">
        <v>112</v>
      </c>
      <c r="H194" s="219">
        <v>1</v>
      </c>
      <c r="I194" s="220"/>
      <c r="J194" s="221">
        <f>ROUND(I194*H194,2)</f>
        <v>0</v>
      </c>
      <c r="K194" s="217" t="s">
        <v>177</v>
      </c>
      <c r="L194" s="45"/>
      <c r="M194" s="222" t="s">
        <v>39</v>
      </c>
      <c r="N194" s="223" t="s">
        <v>53</v>
      </c>
      <c r="O194" s="86"/>
      <c r="P194" s="224">
        <f>O194*H194</f>
        <v>0</v>
      </c>
      <c r="Q194" s="224">
        <v>0</v>
      </c>
      <c r="R194" s="224">
        <f>Q194*H194</f>
        <v>0</v>
      </c>
      <c r="S194" s="224">
        <v>0</v>
      </c>
      <c r="T194" s="225">
        <f>S194*H194</f>
        <v>0</v>
      </c>
      <c r="U194" s="39"/>
      <c r="V194" s="39"/>
      <c r="W194" s="39"/>
      <c r="X194" s="39"/>
      <c r="Y194" s="39"/>
      <c r="Z194" s="39"/>
      <c r="AA194" s="39"/>
      <c r="AB194" s="39"/>
      <c r="AC194" s="39"/>
      <c r="AD194" s="39"/>
      <c r="AE194" s="39"/>
      <c r="AR194" s="226" t="s">
        <v>178</v>
      </c>
      <c r="AT194" s="226" t="s">
        <v>173</v>
      </c>
      <c r="AU194" s="226" t="s">
        <v>89</v>
      </c>
      <c r="AY194" s="17" t="s">
        <v>170</v>
      </c>
      <c r="BE194" s="227">
        <f>IF(N194="základní",J194,0)</f>
        <v>0</v>
      </c>
      <c r="BF194" s="227">
        <f>IF(N194="snížená",J194,0)</f>
        <v>0</v>
      </c>
      <c r="BG194" s="227">
        <f>IF(N194="zákl. přenesená",J194,0)</f>
        <v>0</v>
      </c>
      <c r="BH194" s="227">
        <f>IF(N194="sníž. přenesená",J194,0)</f>
        <v>0</v>
      </c>
      <c r="BI194" s="227">
        <f>IF(N194="nulová",J194,0)</f>
        <v>0</v>
      </c>
      <c r="BJ194" s="17" t="s">
        <v>178</v>
      </c>
      <c r="BK194" s="227">
        <f>ROUND(I194*H194,2)</f>
        <v>0</v>
      </c>
      <c r="BL194" s="17" t="s">
        <v>178</v>
      </c>
      <c r="BM194" s="226" t="s">
        <v>314</v>
      </c>
    </row>
    <row r="195" s="2" customFormat="1">
      <c r="A195" s="39"/>
      <c r="B195" s="40"/>
      <c r="C195" s="41"/>
      <c r="D195" s="228" t="s">
        <v>180</v>
      </c>
      <c r="E195" s="41"/>
      <c r="F195" s="229" t="s">
        <v>315</v>
      </c>
      <c r="G195" s="41"/>
      <c r="H195" s="41"/>
      <c r="I195" s="230"/>
      <c r="J195" s="41"/>
      <c r="K195" s="41"/>
      <c r="L195" s="45"/>
      <c r="M195" s="231"/>
      <c r="N195" s="232"/>
      <c r="O195" s="86"/>
      <c r="P195" s="86"/>
      <c r="Q195" s="86"/>
      <c r="R195" s="86"/>
      <c r="S195" s="86"/>
      <c r="T195" s="87"/>
      <c r="U195" s="39"/>
      <c r="V195" s="39"/>
      <c r="W195" s="39"/>
      <c r="X195" s="39"/>
      <c r="Y195" s="39"/>
      <c r="Z195" s="39"/>
      <c r="AA195" s="39"/>
      <c r="AB195" s="39"/>
      <c r="AC195" s="39"/>
      <c r="AD195" s="39"/>
      <c r="AE195" s="39"/>
      <c r="AT195" s="17" t="s">
        <v>180</v>
      </c>
      <c r="AU195" s="17" t="s">
        <v>89</v>
      </c>
    </row>
    <row r="196" s="2" customFormat="1">
      <c r="A196" s="39"/>
      <c r="B196" s="40"/>
      <c r="C196" s="41"/>
      <c r="D196" s="228" t="s">
        <v>182</v>
      </c>
      <c r="E196" s="41"/>
      <c r="F196" s="233" t="s">
        <v>316</v>
      </c>
      <c r="G196" s="41"/>
      <c r="H196" s="41"/>
      <c r="I196" s="230"/>
      <c r="J196" s="41"/>
      <c r="K196" s="41"/>
      <c r="L196" s="45"/>
      <c r="M196" s="231"/>
      <c r="N196" s="232"/>
      <c r="O196" s="86"/>
      <c r="P196" s="86"/>
      <c r="Q196" s="86"/>
      <c r="R196" s="86"/>
      <c r="S196" s="86"/>
      <c r="T196" s="87"/>
      <c r="U196" s="39"/>
      <c r="V196" s="39"/>
      <c r="W196" s="39"/>
      <c r="X196" s="39"/>
      <c r="Y196" s="39"/>
      <c r="Z196" s="39"/>
      <c r="AA196" s="39"/>
      <c r="AB196" s="39"/>
      <c r="AC196" s="39"/>
      <c r="AD196" s="39"/>
      <c r="AE196" s="39"/>
      <c r="AT196" s="17" t="s">
        <v>182</v>
      </c>
      <c r="AU196" s="17" t="s">
        <v>89</v>
      </c>
    </row>
    <row r="197" s="13" customFormat="1">
      <c r="A197" s="13"/>
      <c r="B197" s="234"/>
      <c r="C197" s="235"/>
      <c r="D197" s="228" t="s">
        <v>184</v>
      </c>
      <c r="E197" s="236" t="s">
        <v>39</v>
      </c>
      <c r="F197" s="237" t="s">
        <v>317</v>
      </c>
      <c r="G197" s="235"/>
      <c r="H197" s="238">
        <v>1</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184</v>
      </c>
      <c r="AU197" s="244" t="s">
        <v>89</v>
      </c>
      <c r="AV197" s="13" t="s">
        <v>89</v>
      </c>
      <c r="AW197" s="13" t="s">
        <v>41</v>
      </c>
      <c r="AX197" s="13" t="s">
        <v>80</v>
      </c>
      <c r="AY197" s="244" t="s">
        <v>170</v>
      </c>
    </row>
    <row r="198" s="14" customFormat="1">
      <c r="A198" s="14"/>
      <c r="B198" s="245"/>
      <c r="C198" s="246"/>
      <c r="D198" s="228" t="s">
        <v>184</v>
      </c>
      <c r="E198" s="247" t="s">
        <v>39</v>
      </c>
      <c r="F198" s="248" t="s">
        <v>187</v>
      </c>
      <c r="G198" s="246"/>
      <c r="H198" s="249">
        <v>1</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184</v>
      </c>
      <c r="AU198" s="255" t="s">
        <v>89</v>
      </c>
      <c r="AV198" s="14" t="s">
        <v>178</v>
      </c>
      <c r="AW198" s="14" t="s">
        <v>41</v>
      </c>
      <c r="AX198" s="14" t="s">
        <v>87</v>
      </c>
      <c r="AY198" s="255" t="s">
        <v>170</v>
      </c>
    </row>
    <row r="199" s="2" customFormat="1" ht="16.5" customHeight="1">
      <c r="A199" s="39"/>
      <c r="B199" s="40"/>
      <c r="C199" s="215" t="s">
        <v>318</v>
      </c>
      <c r="D199" s="215" t="s">
        <v>173</v>
      </c>
      <c r="E199" s="216" t="s">
        <v>319</v>
      </c>
      <c r="F199" s="217" t="s">
        <v>320</v>
      </c>
      <c r="G199" s="218" t="s">
        <v>112</v>
      </c>
      <c r="H199" s="219">
        <v>1</v>
      </c>
      <c r="I199" s="220"/>
      <c r="J199" s="221">
        <f>ROUND(I199*H199,2)</f>
        <v>0</v>
      </c>
      <c r="K199" s="217" t="s">
        <v>177</v>
      </c>
      <c r="L199" s="45"/>
      <c r="M199" s="222" t="s">
        <v>39</v>
      </c>
      <c r="N199" s="223" t="s">
        <v>53</v>
      </c>
      <c r="O199" s="86"/>
      <c r="P199" s="224">
        <f>O199*H199</f>
        <v>0</v>
      </c>
      <c r="Q199" s="224">
        <v>0</v>
      </c>
      <c r="R199" s="224">
        <f>Q199*H199</f>
        <v>0</v>
      </c>
      <c r="S199" s="224">
        <v>0</v>
      </c>
      <c r="T199" s="225">
        <f>S199*H199</f>
        <v>0</v>
      </c>
      <c r="U199" s="39"/>
      <c r="V199" s="39"/>
      <c r="W199" s="39"/>
      <c r="X199" s="39"/>
      <c r="Y199" s="39"/>
      <c r="Z199" s="39"/>
      <c r="AA199" s="39"/>
      <c r="AB199" s="39"/>
      <c r="AC199" s="39"/>
      <c r="AD199" s="39"/>
      <c r="AE199" s="39"/>
      <c r="AR199" s="226" t="s">
        <v>178</v>
      </c>
      <c r="AT199" s="226" t="s">
        <v>173</v>
      </c>
      <c r="AU199" s="226" t="s">
        <v>89</v>
      </c>
      <c r="AY199" s="17" t="s">
        <v>170</v>
      </c>
      <c r="BE199" s="227">
        <f>IF(N199="základní",J199,0)</f>
        <v>0</v>
      </c>
      <c r="BF199" s="227">
        <f>IF(N199="snížená",J199,0)</f>
        <v>0</v>
      </c>
      <c r="BG199" s="227">
        <f>IF(N199="zákl. přenesená",J199,0)</f>
        <v>0</v>
      </c>
      <c r="BH199" s="227">
        <f>IF(N199="sníž. přenesená",J199,0)</f>
        <v>0</v>
      </c>
      <c r="BI199" s="227">
        <f>IF(N199="nulová",J199,0)</f>
        <v>0</v>
      </c>
      <c r="BJ199" s="17" t="s">
        <v>178</v>
      </c>
      <c r="BK199" s="227">
        <f>ROUND(I199*H199,2)</f>
        <v>0</v>
      </c>
      <c r="BL199" s="17" t="s">
        <v>178</v>
      </c>
      <c r="BM199" s="226" t="s">
        <v>321</v>
      </c>
    </row>
    <row r="200" s="2" customFormat="1">
      <c r="A200" s="39"/>
      <c r="B200" s="40"/>
      <c r="C200" s="41"/>
      <c r="D200" s="228" t="s">
        <v>180</v>
      </c>
      <c r="E200" s="41"/>
      <c r="F200" s="229" t="s">
        <v>322</v>
      </c>
      <c r="G200" s="41"/>
      <c r="H200" s="41"/>
      <c r="I200" s="230"/>
      <c r="J200" s="41"/>
      <c r="K200" s="41"/>
      <c r="L200" s="45"/>
      <c r="M200" s="231"/>
      <c r="N200" s="232"/>
      <c r="O200" s="86"/>
      <c r="P200" s="86"/>
      <c r="Q200" s="86"/>
      <c r="R200" s="86"/>
      <c r="S200" s="86"/>
      <c r="T200" s="87"/>
      <c r="U200" s="39"/>
      <c r="V200" s="39"/>
      <c r="W200" s="39"/>
      <c r="X200" s="39"/>
      <c r="Y200" s="39"/>
      <c r="Z200" s="39"/>
      <c r="AA200" s="39"/>
      <c r="AB200" s="39"/>
      <c r="AC200" s="39"/>
      <c r="AD200" s="39"/>
      <c r="AE200" s="39"/>
      <c r="AT200" s="17" t="s">
        <v>180</v>
      </c>
      <c r="AU200" s="17" t="s">
        <v>89</v>
      </c>
    </row>
    <row r="201" s="2" customFormat="1">
      <c r="A201" s="39"/>
      <c r="B201" s="40"/>
      <c r="C201" s="41"/>
      <c r="D201" s="228" t="s">
        <v>182</v>
      </c>
      <c r="E201" s="41"/>
      <c r="F201" s="233" t="s">
        <v>316</v>
      </c>
      <c r="G201" s="41"/>
      <c r="H201" s="41"/>
      <c r="I201" s="230"/>
      <c r="J201" s="41"/>
      <c r="K201" s="41"/>
      <c r="L201" s="45"/>
      <c r="M201" s="231"/>
      <c r="N201" s="232"/>
      <c r="O201" s="86"/>
      <c r="P201" s="86"/>
      <c r="Q201" s="86"/>
      <c r="R201" s="86"/>
      <c r="S201" s="86"/>
      <c r="T201" s="87"/>
      <c r="U201" s="39"/>
      <c r="V201" s="39"/>
      <c r="W201" s="39"/>
      <c r="X201" s="39"/>
      <c r="Y201" s="39"/>
      <c r="Z201" s="39"/>
      <c r="AA201" s="39"/>
      <c r="AB201" s="39"/>
      <c r="AC201" s="39"/>
      <c r="AD201" s="39"/>
      <c r="AE201" s="39"/>
      <c r="AT201" s="17" t="s">
        <v>182</v>
      </c>
      <c r="AU201" s="17" t="s">
        <v>89</v>
      </c>
    </row>
    <row r="202" s="13" customFormat="1">
      <c r="A202" s="13"/>
      <c r="B202" s="234"/>
      <c r="C202" s="235"/>
      <c r="D202" s="228" t="s">
        <v>184</v>
      </c>
      <c r="E202" s="236" t="s">
        <v>39</v>
      </c>
      <c r="F202" s="237" t="s">
        <v>323</v>
      </c>
      <c r="G202" s="235"/>
      <c r="H202" s="238">
        <v>1</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184</v>
      </c>
      <c r="AU202" s="244" t="s">
        <v>89</v>
      </c>
      <c r="AV202" s="13" t="s">
        <v>89</v>
      </c>
      <c r="AW202" s="13" t="s">
        <v>41</v>
      </c>
      <c r="AX202" s="13" t="s">
        <v>80</v>
      </c>
      <c r="AY202" s="244" t="s">
        <v>170</v>
      </c>
    </row>
    <row r="203" s="14" customFormat="1">
      <c r="A203" s="14"/>
      <c r="B203" s="245"/>
      <c r="C203" s="246"/>
      <c r="D203" s="228" t="s">
        <v>184</v>
      </c>
      <c r="E203" s="247" t="s">
        <v>39</v>
      </c>
      <c r="F203" s="248" t="s">
        <v>187</v>
      </c>
      <c r="G203" s="246"/>
      <c r="H203" s="249">
        <v>1</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184</v>
      </c>
      <c r="AU203" s="255" t="s">
        <v>89</v>
      </c>
      <c r="AV203" s="14" t="s">
        <v>178</v>
      </c>
      <c r="AW203" s="14" t="s">
        <v>41</v>
      </c>
      <c r="AX203" s="14" t="s">
        <v>87</v>
      </c>
      <c r="AY203" s="255" t="s">
        <v>170</v>
      </c>
    </row>
    <row r="204" s="2" customFormat="1" ht="16.5" customHeight="1">
      <c r="A204" s="39"/>
      <c r="B204" s="40"/>
      <c r="C204" s="215" t="s">
        <v>324</v>
      </c>
      <c r="D204" s="215" t="s">
        <v>173</v>
      </c>
      <c r="E204" s="216" t="s">
        <v>325</v>
      </c>
      <c r="F204" s="217" t="s">
        <v>326</v>
      </c>
      <c r="G204" s="218" t="s">
        <v>121</v>
      </c>
      <c r="H204" s="219">
        <v>2</v>
      </c>
      <c r="I204" s="220"/>
      <c r="J204" s="221">
        <f>ROUND(I204*H204,2)</f>
        <v>0</v>
      </c>
      <c r="K204" s="217" t="s">
        <v>177</v>
      </c>
      <c r="L204" s="45"/>
      <c r="M204" s="222" t="s">
        <v>39</v>
      </c>
      <c r="N204" s="223" t="s">
        <v>53</v>
      </c>
      <c r="O204" s="86"/>
      <c r="P204" s="224">
        <f>O204*H204</f>
        <v>0</v>
      </c>
      <c r="Q204" s="224">
        <v>0</v>
      </c>
      <c r="R204" s="224">
        <f>Q204*H204</f>
        <v>0</v>
      </c>
      <c r="S204" s="224">
        <v>0</v>
      </c>
      <c r="T204" s="225">
        <f>S204*H204</f>
        <v>0</v>
      </c>
      <c r="U204" s="39"/>
      <c r="V204" s="39"/>
      <c r="W204" s="39"/>
      <c r="X204" s="39"/>
      <c r="Y204" s="39"/>
      <c r="Z204" s="39"/>
      <c r="AA204" s="39"/>
      <c r="AB204" s="39"/>
      <c r="AC204" s="39"/>
      <c r="AD204" s="39"/>
      <c r="AE204" s="39"/>
      <c r="AR204" s="226" t="s">
        <v>178</v>
      </c>
      <c r="AT204" s="226" t="s">
        <v>173</v>
      </c>
      <c r="AU204" s="226" t="s">
        <v>89</v>
      </c>
      <c r="AY204" s="17" t="s">
        <v>170</v>
      </c>
      <c r="BE204" s="227">
        <f>IF(N204="základní",J204,0)</f>
        <v>0</v>
      </c>
      <c r="BF204" s="227">
        <f>IF(N204="snížená",J204,0)</f>
        <v>0</v>
      </c>
      <c r="BG204" s="227">
        <f>IF(N204="zákl. přenesená",J204,0)</f>
        <v>0</v>
      </c>
      <c r="BH204" s="227">
        <f>IF(N204="sníž. přenesená",J204,0)</f>
        <v>0</v>
      </c>
      <c r="BI204" s="227">
        <f>IF(N204="nulová",J204,0)</f>
        <v>0</v>
      </c>
      <c r="BJ204" s="17" t="s">
        <v>178</v>
      </c>
      <c r="BK204" s="227">
        <f>ROUND(I204*H204,2)</f>
        <v>0</v>
      </c>
      <c r="BL204" s="17" t="s">
        <v>178</v>
      </c>
      <c r="BM204" s="226" t="s">
        <v>327</v>
      </c>
    </row>
    <row r="205" s="2" customFormat="1">
      <c r="A205" s="39"/>
      <c r="B205" s="40"/>
      <c r="C205" s="41"/>
      <c r="D205" s="228" t="s">
        <v>180</v>
      </c>
      <c r="E205" s="41"/>
      <c r="F205" s="229" t="s">
        <v>328</v>
      </c>
      <c r="G205" s="41"/>
      <c r="H205" s="41"/>
      <c r="I205" s="230"/>
      <c r="J205" s="41"/>
      <c r="K205" s="41"/>
      <c r="L205" s="45"/>
      <c r="M205" s="231"/>
      <c r="N205" s="232"/>
      <c r="O205" s="86"/>
      <c r="P205" s="86"/>
      <c r="Q205" s="86"/>
      <c r="R205" s="86"/>
      <c r="S205" s="86"/>
      <c r="T205" s="87"/>
      <c r="U205" s="39"/>
      <c r="V205" s="39"/>
      <c r="W205" s="39"/>
      <c r="X205" s="39"/>
      <c r="Y205" s="39"/>
      <c r="Z205" s="39"/>
      <c r="AA205" s="39"/>
      <c r="AB205" s="39"/>
      <c r="AC205" s="39"/>
      <c r="AD205" s="39"/>
      <c r="AE205" s="39"/>
      <c r="AT205" s="17" t="s">
        <v>180</v>
      </c>
      <c r="AU205" s="17" t="s">
        <v>89</v>
      </c>
    </row>
    <row r="206" s="2" customFormat="1">
      <c r="A206" s="39"/>
      <c r="B206" s="40"/>
      <c r="C206" s="41"/>
      <c r="D206" s="228" t="s">
        <v>182</v>
      </c>
      <c r="E206" s="41"/>
      <c r="F206" s="233" t="s">
        <v>329</v>
      </c>
      <c r="G206" s="41"/>
      <c r="H206" s="41"/>
      <c r="I206" s="230"/>
      <c r="J206" s="41"/>
      <c r="K206" s="41"/>
      <c r="L206" s="45"/>
      <c r="M206" s="231"/>
      <c r="N206" s="232"/>
      <c r="O206" s="86"/>
      <c r="P206" s="86"/>
      <c r="Q206" s="86"/>
      <c r="R206" s="86"/>
      <c r="S206" s="86"/>
      <c r="T206" s="87"/>
      <c r="U206" s="39"/>
      <c r="V206" s="39"/>
      <c r="W206" s="39"/>
      <c r="X206" s="39"/>
      <c r="Y206" s="39"/>
      <c r="Z206" s="39"/>
      <c r="AA206" s="39"/>
      <c r="AB206" s="39"/>
      <c r="AC206" s="39"/>
      <c r="AD206" s="39"/>
      <c r="AE206" s="39"/>
      <c r="AT206" s="17" t="s">
        <v>182</v>
      </c>
      <c r="AU206" s="17" t="s">
        <v>89</v>
      </c>
    </row>
    <row r="207" s="15" customFormat="1">
      <c r="A207" s="15"/>
      <c r="B207" s="256"/>
      <c r="C207" s="257"/>
      <c r="D207" s="228" t="s">
        <v>184</v>
      </c>
      <c r="E207" s="258" t="s">
        <v>39</v>
      </c>
      <c r="F207" s="259" t="s">
        <v>330</v>
      </c>
      <c r="G207" s="257"/>
      <c r="H207" s="258" t="s">
        <v>39</v>
      </c>
      <c r="I207" s="260"/>
      <c r="J207" s="257"/>
      <c r="K207" s="257"/>
      <c r="L207" s="261"/>
      <c r="M207" s="262"/>
      <c r="N207" s="263"/>
      <c r="O207" s="263"/>
      <c r="P207" s="263"/>
      <c r="Q207" s="263"/>
      <c r="R207" s="263"/>
      <c r="S207" s="263"/>
      <c r="T207" s="264"/>
      <c r="U207" s="15"/>
      <c r="V207" s="15"/>
      <c r="W207" s="15"/>
      <c r="X207" s="15"/>
      <c r="Y207" s="15"/>
      <c r="Z207" s="15"/>
      <c r="AA207" s="15"/>
      <c r="AB207" s="15"/>
      <c r="AC207" s="15"/>
      <c r="AD207" s="15"/>
      <c r="AE207" s="15"/>
      <c r="AT207" s="265" t="s">
        <v>184</v>
      </c>
      <c r="AU207" s="265" t="s">
        <v>89</v>
      </c>
      <c r="AV207" s="15" t="s">
        <v>87</v>
      </c>
      <c r="AW207" s="15" t="s">
        <v>41</v>
      </c>
      <c r="AX207" s="15" t="s">
        <v>80</v>
      </c>
      <c r="AY207" s="265" t="s">
        <v>170</v>
      </c>
    </row>
    <row r="208" s="13" customFormat="1">
      <c r="A208" s="13"/>
      <c r="B208" s="234"/>
      <c r="C208" s="235"/>
      <c r="D208" s="228" t="s">
        <v>184</v>
      </c>
      <c r="E208" s="236" t="s">
        <v>39</v>
      </c>
      <c r="F208" s="237" t="s">
        <v>89</v>
      </c>
      <c r="G208" s="235"/>
      <c r="H208" s="238">
        <v>2</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184</v>
      </c>
      <c r="AU208" s="244" t="s">
        <v>89</v>
      </c>
      <c r="AV208" s="13" t="s">
        <v>89</v>
      </c>
      <c r="AW208" s="13" t="s">
        <v>41</v>
      </c>
      <c r="AX208" s="13" t="s">
        <v>80</v>
      </c>
      <c r="AY208" s="244" t="s">
        <v>170</v>
      </c>
    </row>
    <row r="209" s="14" customFormat="1">
      <c r="A209" s="14"/>
      <c r="B209" s="245"/>
      <c r="C209" s="246"/>
      <c r="D209" s="228" t="s">
        <v>184</v>
      </c>
      <c r="E209" s="247" t="s">
        <v>39</v>
      </c>
      <c r="F209" s="248" t="s">
        <v>187</v>
      </c>
      <c r="G209" s="246"/>
      <c r="H209" s="249">
        <v>2</v>
      </c>
      <c r="I209" s="250"/>
      <c r="J209" s="246"/>
      <c r="K209" s="246"/>
      <c r="L209" s="251"/>
      <c r="M209" s="252"/>
      <c r="N209" s="253"/>
      <c r="O209" s="253"/>
      <c r="P209" s="253"/>
      <c r="Q209" s="253"/>
      <c r="R209" s="253"/>
      <c r="S209" s="253"/>
      <c r="T209" s="254"/>
      <c r="U209" s="14"/>
      <c r="V209" s="14"/>
      <c r="W209" s="14"/>
      <c r="X209" s="14"/>
      <c r="Y209" s="14"/>
      <c r="Z209" s="14"/>
      <c r="AA209" s="14"/>
      <c r="AB209" s="14"/>
      <c r="AC209" s="14"/>
      <c r="AD209" s="14"/>
      <c r="AE209" s="14"/>
      <c r="AT209" s="255" t="s">
        <v>184</v>
      </c>
      <c r="AU209" s="255" t="s">
        <v>89</v>
      </c>
      <c r="AV209" s="14" t="s">
        <v>178</v>
      </c>
      <c r="AW209" s="14" t="s">
        <v>41</v>
      </c>
      <c r="AX209" s="14" t="s">
        <v>87</v>
      </c>
      <c r="AY209" s="255" t="s">
        <v>170</v>
      </c>
    </row>
    <row r="210" s="2" customFormat="1" ht="24.15" customHeight="1">
      <c r="A210" s="39"/>
      <c r="B210" s="40"/>
      <c r="C210" s="215" t="s">
        <v>331</v>
      </c>
      <c r="D210" s="215" t="s">
        <v>173</v>
      </c>
      <c r="E210" s="216" t="s">
        <v>332</v>
      </c>
      <c r="F210" s="217" t="s">
        <v>333</v>
      </c>
      <c r="G210" s="218" t="s">
        <v>334</v>
      </c>
      <c r="H210" s="219">
        <v>3420</v>
      </c>
      <c r="I210" s="220"/>
      <c r="J210" s="221">
        <f>ROUND(I210*H210,2)</f>
        <v>0</v>
      </c>
      <c r="K210" s="217" t="s">
        <v>177</v>
      </c>
      <c r="L210" s="45"/>
      <c r="M210" s="222" t="s">
        <v>39</v>
      </c>
      <c r="N210" s="223" t="s">
        <v>53</v>
      </c>
      <c r="O210" s="86"/>
      <c r="P210" s="224">
        <f>O210*H210</f>
        <v>0</v>
      </c>
      <c r="Q210" s="224">
        <v>0</v>
      </c>
      <c r="R210" s="224">
        <f>Q210*H210</f>
        <v>0</v>
      </c>
      <c r="S210" s="224">
        <v>0</v>
      </c>
      <c r="T210" s="225">
        <f>S210*H210</f>
        <v>0</v>
      </c>
      <c r="U210" s="39"/>
      <c r="V210" s="39"/>
      <c r="W210" s="39"/>
      <c r="X210" s="39"/>
      <c r="Y210" s="39"/>
      <c r="Z210" s="39"/>
      <c r="AA210" s="39"/>
      <c r="AB210" s="39"/>
      <c r="AC210" s="39"/>
      <c r="AD210" s="39"/>
      <c r="AE210" s="39"/>
      <c r="AR210" s="226" t="s">
        <v>178</v>
      </c>
      <c r="AT210" s="226" t="s">
        <v>173</v>
      </c>
      <c r="AU210" s="226" t="s">
        <v>89</v>
      </c>
      <c r="AY210" s="17" t="s">
        <v>170</v>
      </c>
      <c r="BE210" s="227">
        <f>IF(N210="základní",J210,0)</f>
        <v>0</v>
      </c>
      <c r="BF210" s="227">
        <f>IF(N210="snížená",J210,0)</f>
        <v>0</v>
      </c>
      <c r="BG210" s="227">
        <f>IF(N210="zákl. přenesená",J210,0)</f>
        <v>0</v>
      </c>
      <c r="BH210" s="227">
        <f>IF(N210="sníž. přenesená",J210,0)</f>
        <v>0</v>
      </c>
      <c r="BI210" s="227">
        <f>IF(N210="nulová",J210,0)</f>
        <v>0</v>
      </c>
      <c r="BJ210" s="17" t="s">
        <v>178</v>
      </c>
      <c r="BK210" s="227">
        <f>ROUND(I210*H210,2)</f>
        <v>0</v>
      </c>
      <c r="BL210" s="17" t="s">
        <v>178</v>
      </c>
      <c r="BM210" s="226" t="s">
        <v>335</v>
      </c>
    </row>
    <row r="211" s="2" customFormat="1">
      <c r="A211" s="39"/>
      <c r="B211" s="40"/>
      <c r="C211" s="41"/>
      <c r="D211" s="228" t="s">
        <v>180</v>
      </c>
      <c r="E211" s="41"/>
      <c r="F211" s="229" t="s">
        <v>336</v>
      </c>
      <c r="G211" s="41"/>
      <c r="H211" s="41"/>
      <c r="I211" s="230"/>
      <c r="J211" s="41"/>
      <c r="K211" s="41"/>
      <c r="L211" s="45"/>
      <c r="M211" s="231"/>
      <c r="N211" s="232"/>
      <c r="O211" s="86"/>
      <c r="P211" s="86"/>
      <c r="Q211" s="86"/>
      <c r="R211" s="86"/>
      <c r="S211" s="86"/>
      <c r="T211" s="87"/>
      <c r="U211" s="39"/>
      <c r="V211" s="39"/>
      <c r="W211" s="39"/>
      <c r="X211" s="39"/>
      <c r="Y211" s="39"/>
      <c r="Z211" s="39"/>
      <c r="AA211" s="39"/>
      <c r="AB211" s="39"/>
      <c r="AC211" s="39"/>
      <c r="AD211" s="39"/>
      <c r="AE211" s="39"/>
      <c r="AT211" s="17" t="s">
        <v>180</v>
      </c>
      <c r="AU211" s="17" t="s">
        <v>89</v>
      </c>
    </row>
    <row r="212" s="2" customFormat="1">
      <c r="A212" s="39"/>
      <c r="B212" s="40"/>
      <c r="C212" s="41"/>
      <c r="D212" s="228" t="s">
        <v>182</v>
      </c>
      <c r="E212" s="41"/>
      <c r="F212" s="233" t="s">
        <v>337</v>
      </c>
      <c r="G212" s="41"/>
      <c r="H212" s="41"/>
      <c r="I212" s="230"/>
      <c r="J212" s="41"/>
      <c r="K212" s="41"/>
      <c r="L212" s="45"/>
      <c r="M212" s="231"/>
      <c r="N212" s="232"/>
      <c r="O212" s="86"/>
      <c r="P212" s="86"/>
      <c r="Q212" s="86"/>
      <c r="R212" s="86"/>
      <c r="S212" s="86"/>
      <c r="T212" s="87"/>
      <c r="U212" s="39"/>
      <c r="V212" s="39"/>
      <c r="W212" s="39"/>
      <c r="X212" s="39"/>
      <c r="Y212" s="39"/>
      <c r="Z212" s="39"/>
      <c r="AA212" s="39"/>
      <c r="AB212" s="39"/>
      <c r="AC212" s="39"/>
      <c r="AD212" s="39"/>
      <c r="AE212" s="39"/>
      <c r="AT212" s="17" t="s">
        <v>182</v>
      </c>
      <c r="AU212" s="17" t="s">
        <v>89</v>
      </c>
    </row>
    <row r="213" s="13" customFormat="1">
      <c r="A213" s="13"/>
      <c r="B213" s="234"/>
      <c r="C213" s="235"/>
      <c r="D213" s="228" t="s">
        <v>184</v>
      </c>
      <c r="E213" s="236" t="s">
        <v>39</v>
      </c>
      <c r="F213" s="237" t="s">
        <v>338</v>
      </c>
      <c r="G213" s="235"/>
      <c r="H213" s="238">
        <v>296</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184</v>
      </c>
      <c r="AU213" s="244" t="s">
        <v>89</v>
      </c>
      <c r="AV213" s="13" t="s">
        <v>89</v>
      </c>
      <c r="AW213" s="13" t="s">
        <v>41</v>
      </c>
      <c r="AX213" s="13" t="s">
        <v>80</v>
      </c>
      <c r="AY213" s="244" t="s">
        <v>170</v>
      </c>
    </row>
    <row r="214" s="13" customFormat="1">
      <c r="A214" s="13"/>
      <c r="B214" s="234"/>
      <c r="C214" s="235"/>
      <c r="D214" s="228" t="s">
        <v>184</v>
      </c>
      <c r="E214" s="236" t="s">
        <v>39</v>
      </c>
      <c r="F214" s="237" t="s">
        <v>339</v>
      </c>
      <c r="G214" s="235"/>
      <c r="H214" s="238">
        <v>340</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184</v>
      </c>
      <c r="AU214" s="244" t="s">
        <v>89</v>
      </c>
      <c r="AV214" s="13" t="s">
        <v>89</v>
      </c>
      <c r="AW214" s="13" t="s">
        <v>41</v>
      </c>
      <c r="AX214" s="13" t="s">
        <v>80</v>
      </c>
      <c r="AY214" s="244" t="s">
        <v>170</v>
      </c>
    </row>
    <row r="215" s="13" customFormat="1">
      <c r="A215" s="13"/>
      <c r="B215" s="234"/>
      <c r="C215" s="235"/>
      <c r="D215" s="228" t="s">
        <v>184</v>
      </c>
      <c r="E215" s="236" t="s">
        <v>39</v>
      </c>
      <c r="F215" s="237" t="s">
        <v>340</v>
      </c>
      <c r="G215" s="235"/>
      <c r="H215" s="238">
        <v>1112</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184</v>
      </c>
      <c r="AU215" s="244" t="s">
        <v>89</v>
      </c>
      <c r="AV215" s="13" t="s">
        <v>89</v>
      </c>
      <c r="AW215" s="13" t="s">
        <v>41</v>
      </c>
      <c r="AX215" s="13" t="s">
        <v>80</v>
      </c>
      <c r="AY215" s="244" t="s">
        <v>170</v>
      </c>
    </row>
    <row r="216" s="13" customFormat="1">
      <c r="A216" s="13"/>
      <c r="B216" s="234"/>
      <c r="C216" s="235"/>
      <c r="D216" s="228" t="s">
        <v>184</v>
      </c>
      <c r="E216" s="236" t="s">
        <v>39</v>
      </c>
      <c r="F216" s="237" t="s">
        <v>341</v>
      </c>
      <c r="G216" s="235"/>
      <c r="H216" s="238">
        <v>580</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184</v>
      </c>
      <c r="AU216" s="244" t="s">
        <v>89</v>
      </c>
      <c r="AV216" s="13" t="s">
        <v>89</v>
      </c>
      <c r="AW216" s="13" t="s">
        <v>41</v>
      </c>
      <c r="AX216" s="13" t="s">
        <v>80</v>
      </c>
      <c r="AY216" s="244" t="s">
        <v>170</v>
      </c>
    </row>
    <row r="217" s="13" customFormat="1">
      <c r="A217" s="13"/>
      <c r="B217" s="234"/>
      <c r="C217" s="235"/>
      <c r="D217" s="228" t="s">
        <v>184</v>
      </c>
      <c r="E217" s="236" t="s">
        <v>39</v>
      </c>
      <c r="F217" s="237" t="s">
        <v>342</v>
      </c>
      <c r="G217" s="235"/>
      <c r="H217" s="238">
        <v>235</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184</v>
      </c>
      <c r="AU217" s="244" t="s">
        <v>89</v>
      </c>
      <c r="AV217" s="13" t="s">
        <v>89</v>
      </c>
      <c r="AW217" s="13" t="s">
        <v>41</v>
      </c>
      <c r="AX217" s="13" t="s">
        <v>80</v>
      </c>
      <c r="AY217" s="244" t="s">
        <v>170</v>
      </c>
    </row>
    <row r="218" s="13" customFormat="1">
      <c r="A218" s="13"/>
      <c r="B218" s="234"/>
      <c r="C218" s="235"/>
      <c r="D218" s="228" t="s">
        <v>184</v>
      </c>
      <c r="E218" s="236" t="s">
        <v>39</v>
      </c>
      <c r="F218" s="237" t="s">
        <v>343</v>
      </c>
      <c r="G218" s="235"/>
      <c r="H218" s="238">
        <v>168</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184</v>
      </c>
      <c r="AU218" s="244" t="s">
        <v>89</v>
      </c>
      <c r="AV218" s="13" t="s">
        <v>89</v>
      </c>
      <c r="AW218" s="13" t="s">
        <v>41</v>
      </c>
      <c r="AX218" s="13" t="s">
        <v>80</v>
      </c>
      <c r="AY218" s="244" t="s">
        <v>170</v>
      </c>
    </row>
    <row r="219" s="13" customFormat="1">
      <c r="A219" s="13"/>
      <c r="B219" s="234"/>
      <c r="C219" s="235"/>
      <c r="D219" s="228" t="s">
        <v>184</v>
      </c>
      <c r="E219" s="236" t="s">
        <v>39</v>
      </c>
      <c r="F219" s="237" t="s">
        <v>344</v>
      </c>
      <c r="G219" s="235"/>
      <c r="H219" s="238">
        <v>336</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184</v>
      </c>
      <c r="AU219" s="244" t="s">
        <v>89</v>
      </c>
      <c r="AV219" s="13" t="s">
        <v>89</v>
      </c>
      <c r="AW219" s="13" t="s">
        <v>41</v>
      </c>
      <c r="AX219" s="13" t="s">
        <v>80</v>
      </c>
      <c r="AY219" s="244" t="s">
        <v>170</v>
      </c>
    </row>
    <row r="220" s="13" customFormat="1">
      <c r="A220" s="13"/>
      <c r="B220" s="234"/>
      <c r="C220" s="235"/>
      <c r="D220" s="228" t="s">
        <v>184</v>
      </c>
      <c r="E220" s="236" t="s">
        <v>39</v>
      </c>
      <c r="F220" s="237" t="s">
        <v>345</v>
      </c>
      <c r="G220" s="235"/>
      <c r="H220" s="238">
        <v>101</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184</v>
      </c>
      <c r="AU220" s="244" t="s">
        <v>89</v>
      </c>
      <c r="AV220" s="13" t="s">
        <v>89</v>
      </c>
      <c r="AW220" s="13" t="s">
        <v>41</v>
      </c>
      <c r="AX220" s="13" t="s">
        <v>80</v>
      </c>
      <c r="AY220" s="244" t="s">
        <v>170</v>
      </c>
    </row>
    <row r="221" s="13" customFormat="1">
      <c r="A221" s="13"/>
      <c r="B221" s="234"/>
      <c r="C221" s="235"/>
      <c r="D221" s="228" t="s">
        <v>184</v>
      </c>
      <c r="E221" s="236" t="s">
        <v>39</v>
      </c>
      <c r="F221" s="237" t="s">
        <v>346</v>
      </c>
      <c r="G221" s="235"/>
      <c r="H221" s="238">
        <v>118</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184</v>
      </c>
      <c r="AU221" s="244" t="s">
        <v>89</v>
      </c>
      <c r="AV221" s="13" t="s">
        <v>89</v>
      </c>
      <c r="AW221" s="13" t="s">
        <v>41</v>
      </c>
      <c r="AX221" s="13" t="s">
        <v>80</v>
      </c>
      <c r="AY221" s="244" t="s">
        <v>170</v>
      </c>
    </row>
    <row r="222" s="13" customFormat="1">
      <c r="A222" s="13"/>
      <c r="B222" s="234"/>
      <c r="C222" s="235"/>
      <c r="D222" s="228" t="s">
        <v>184</v>
      </c>
      <c r="E222" s="236" t="s">
        <v>39</v>
      </c>
      <c r="F222" s="237" t="s">
        <v>347</v>
      </c>
      <c r="G222" s="235"/>
      <c r="H222" s="238">
        <v>134</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184</v>
      </c>
      <c r="AU222" s="244" t="s">
        <v>89</v>
      </c>
      <c r="AV222" s="13" t="s">
        <v>89</v>
      </c>
      <c r="AW222" s="13" t="s">
        <v>41</v>
      </c>
      <c r="AX222" s="13" t="s">
        <v>80</v>
      </c>
      <c r="AY222" s="244" t="s">
        <v>170</v>
      </c>
    </row>
    <row r="223" s="14" customFormat="1">
      <c r="A223" s="14"/>
      <c r="B223" s="245"/>
      <c r="C223" s="246"/>
      <c r="D223" s="228" t="s">
        <v>184</v>
      </c>
      <c r="E223" s="247" t="s">
        <v>39</v>
      </c>
      <c r="F223" s="248" t="s">
        <v>187</v>
      </c>
      <c r="G223" s="246"/>
      <c r="H223" s="249">
        <v>3420</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184</v>
      </c>
      <c r="AU223" s="255" t="s">
        <v>89</v>
      </c>
      <c r="AV223" s="14" t="s">
        <v>178</v>
      </c>
      <c r="AW223" s="14" t="s">
        <v>41</v>
      </c>
      <c r="AX223" s="14" t="s">
        <v>87</v>
      </c>
      <c r="AY223" s="255" t="s">
        <v>170</v>
      </c>
    </row>
    <row r="224" s="2" customFormat="1" ht="16.5" customHeight="1">
      <c r="A224" s="39"/>
      <c r="B224" s="40"/>
      <c r="C224" s="215" t="s">
        <v>348</v>
      </c>
      <c r="D224" s="215" t="s">
        <v>173</v>
      </c>
      <c r="E224" s="216" t="s">
        <v>349</v>
      </c>
      <c r="F224" s="217" t="s">
        <v>350</v>
      </c>
      <c r="G224" s="218" t="s">
        <v>112</v>
      </c>
      <c r="H224" s="219">
        <v>7530</v>
      </c>
      <c r="I224" s="220"/>
      <c r="J224" s="221">
        <f>ROUND(I224*H224,2)</f>
        <v>0</v>
      </c>
      <c r="K224" s="217" t="s">
        <v>177</v>
      </c>
      <c r="L224" s="45"/>
      <c r="M224" s="222" t="s">
        <v>39</v>
      </c>
      <c r="N224" s="223" t="s">
        <v>53</v>
      </c>
      <c r="O224" s="86"/>
      <c r="P224" s="224">
        <f>O224*H224</f>
        <v>0</v>
      </c>
      <c r="Q224" s="224">
        <v>0</v>
      </c>
      <c r="R224" s="224">
        <f>Q224*H224</f>
        <v>0</v>
      </c>
      <c r="S224" s="224">
        <v>0</v>
      </c>
      <c r="T224" s="225">
        <f>S224*H224</f>
        <v>0</v>
      </c>
      <c r="U224" s="39"/>
      <c r="V224" s="39"/>
      <c r="W224" s="39"/>
      <c r="X224" s="39"/>
      <c r="Y224" s="39"/>
      <c r="Z224" s="39"/>
      <c r="AA224" s="39"/>
      <c r="AB224" s="39"/>
      <c r="AC224" s="39"/>
      <c r="AD224" s="39"/>
      <c r="AE224" s="39"/>
      <c r="AR224" s="226" t="s">
        <v>178</v>
      </c>
      <c r="AT224" s="226" t="s">
        <v>173</v>
      </c>
      <c r="AU224" s="226" t="s">
        <v>89</v>
      </c>
      <c r="AY224" s="17" t="s">
        <v>170</v>
      </c>
      <c r="BE224" s="227">
        <f>IF(N224="základní",J224,0)</f>
        <v>0</v>
      </c>
      <c r="BF224" s="227">
        <f>IF(N224="snížená",J224,0)</f>
        <v>0</v>
      </c>
      <c r="BG224" s="227">
        <f>IF(N224="zákl. přenesená",J224,0)</f>
        <v>0</v>
      </c>
      <c r="BH224" s="227">
        <f>IF(N224="sníž. přenesená",J224,0)</f>
        <v>0</v>
      </c>
      <c r="BI224" s="227">
        <f>IF(N224="nulová",J224,0)</f>
        <v>0</v>
      </c>
      <c r="BJ224" s="17" t="s">
        <v>178</v>
      </c>
      <c r="BK224" s="227">
        <f>ROUND(I224*H224,2)</f>
        <v>0</v>
      </c>
      <c r="BL224" s="17" t="s">
        <v>178</v>
      </c>
      <c r="BM224" s="226" t="s">
        <v>351</v>
      </c>
    </row>
    <row r="225" s="2" customFormat="1">
      <c r="A225" s="39"/>
      <c r="B225" s="40"/>
      <c r="C225" s="41"/>
      <c r="D225" s="228" t="s">
        <v>180</v>
      </c>
      <c r="E225" s="41"/>
      <c r="F225" s="229" t="s">
        <v>352</v>
      </c>
      <c r="G225" s="41"/>
      <c r="H225" s="41"/>
      <c r="I225" s="230"/>
      <c r="J225" s="41"/>
      <c r="K225" s="41"/>
      <c r="L225" s="45"/>
      <c r="M225" s="231"/>
      <c r="N225" s="232"/>
      <c r="O225" s="86"/>
      <c r="P225" s="86"/>
      <c r="Q225" s="86"/>
      <c r="R225" s="86"/>
      <c r="S225" s="86"/>
      <c r="T225" s="87"/>
      <c r="U225" s="39"/>
      <c r="V225" s="39"/>
      <c r="W225" s="39"/>
      <c r="X225" s="39"/>
      <c r="Y225" s="39"/>
      <c r="Z225" s="39"/>
      <c r="AA225" s="39"/>
      <c r="AB225" s="39"/>
      <c r="AC225" s="39"/>
      <c r="AD225" s="39"/>
      <c r="AE225" s="39"/>
      <c r="AT225" s="17" t="s">
        <v>180</v>
      </c>
      <c r="AU225" s="17" t="s">
        <v>89</v>
      </c>
    </row>
    <row r="226" s="2" customFormat="1">
      <c r="A226" s="39"/>
      <c r="B226" s="40"/>
      <c r="C226" s="41"/>
      <c r="D226" s="228" t="s">
        <v>182</v>
      </c>
      <c r="E226" s="41"/>
      <c r="F226" s="233" t="s">
        <v>353</v>
      </c>
      <c r="G226" s="41"/>
      <c r="H226" s="41"/>
      <c r="I226" s="230"/>
      <c r="J226" s="41"/>
      <c r="K226" s="41"/>
      <c r="L226" s="45"/>
      <c r="M226" s="231"/>
      <c r="N226" s="232"/>
      <c r="O226" s="86"/>
      <c r="P226" s="86"/>
      <c r="Q226" s="86"/>
      <c r="R226" s="86"/>
      <c r="S226" s="86"/>
      <c r="T226" s="87"/>
      <c r="U226" s="39"/>
      <c r="V226" s="39"/>
      <c r="W226" s="39"/>
      <c r="X226" s="39"/>
      <c r="Y226" s="39"/>
      <c r="Z226" s="39"/>
      <c r="AA226" s="39"/>
      <c r="AB226" s="39"/>
      <c r="AC226" s="39"/>
      <c r="AD226" s="39"/>
      <c r="AE226" s="39"/>
      <c r="AT226" s="17" t="s">
        <v>182</v>
      </c>
      <c r="AU226" s="17" t="s">
        <v>89</v>
      </c>
    </row>
    <row r="227" s="13" customFormat="1">
      <c r="A227" s="13"/>
      <c r="B227" s="234"/>
      <c r="C227" s="235"/>
      <c r="D227" s="228" t="s">
        <v>184</v>
      </c>
      <c r="E227" s="236" t="s">
        <v>39</v>
      </c>
      <c r="F227" s="237" t="s">
        <v>354</v>
      </c>
      <c r="G227" s="235"/>
      <c r="H227" s="238">
        <v>7530</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184</v>
      </c>
      <c r="AU227" s="244" t="s">
        <v>89</v>
      </c>
      <c r="AV227" s="13" t="s">
        <v>89</v>
      </c>
      <c r="AW227" s="13" t="s">
        <v>41</v>
      </c>
      <c r="AX227" s="13" t="s">
        <v>80</v>
      </c>
      <c r="AY227" s="244" t="s">
        <v>170</v>
      </c>
    </row>
    <row r="228" s="14" customFormat="1">
      <c r="A228" s="14"/>
      <c r="B228" s="245"/>
      <c r="C228" s="246"/>
      <c r="D228" s="228" t="s">
        <v>184</v>
      </c>
      <c r="E228" s="247" t="s">
        <v>39</v>
      </c>
      <c r="F228" s="248" t="s">
        <v>187</v>
      </c>
      <c r="G228" s="246"/>
      <c r="H228" s="249">
        <v>7530</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184</v>
      </c>
      <c r="AU228" s="255" t="s">
        <v>89</v>
      </c>
      <c r="AV228" s="14" t="s">
        <v>178</v>
      </c>
      <c r="AW228" s="14" t="s">
        <v>41</v>
      </c>
      <c r="AX228" s="14" t="s">
        <v>87</v>
      </c>
      <c r="AY228" s="255" t="s">
        <v>170</v>
      </c>
    </row>
    <row r="229" s="2" customFormat="1" ht="21.75" customHeight="1">
      <c r="A229" s="39"/>
      <c r="B229" s="40"/>
      <c r="C229" s="266" t="s">
        <v>355</v>
      </c>
      <c r="D229" s="266" t="s">
        <v>356</v>
      </c>
      <c r="E229" s="267" t="s">
        <v>357</v>
      </c>
      <c r="F229" s="268" t="s">
        <v>358</v>
      </c>
      <c r="G229" s="269" t="s">
        <v>121</v>
      </c>
      <c r="H229" s="270">
        <v>1861.925</v>
      </c>
      <c r="I229" s="271"/>
      <c r="J229" s="272">
        <f>ROUND(I229*H229,2)</f>
        <v>0</v>
      </c>
      <c r="K229" s="268" t="s">
        <v>177</v>
      </c>
      <c r="L229" s="273"/>
      <c r="M229" s="274" t="s">
        <v>39</v>
      </c>
      <c r="N229" s="275" t="s">
        <v>53</v>
      </c>
      <c r="O229" s="86"/>
      <c r="P229" s="224">
        <f>O229*H229</f>
        <v>0</v>
      </c>
      <c r="Q229" s="224">
        <v>1</v>
      </c>
      <c r="R229" s="224">
        <f>Q229*H229</f>
        <v>1861.925</v>
      </c>
      <c r="S229" s="224">
        <v>0</v>
      </c>
      <c r="T229" s="225">
        <f>S229*H229</f>
        <v>0</v>
      </c>
      <c r="U229" s="39"/>
      <c r="V229" s="39"/>
      <c r="W229" s="39"/>
      <c r="X229" s="39"/>
      <c r="Y229" s="39"/>
      <c r="Z229" s="39"/>
      <c r="AA229" s="39"/>
      <c r="AB229" s="39"/>
      <c r="AC229" s="39"/>
      <c r="AD229" s="39"/>
      <c r="AE229" s="39"/>
      <c r="AR229" s="226" t="s">
        <v>359</v>
      </c>
      <c r="AT229" s="226" t="s">
        <v>356</v>
      </c>
      <c r="AU229" s="226" t="s">
        <v>89</v>
      </c>
      <c r="AY229" s="17" t="s">
        <v>170</v>
      </c>
      <c r="BE229" s="227">
        <f>IF(N229="základní",J229,0)</f>
        <v>0</v>
      </c>
      <c r="BF229" s="227">
        <f>IF(N229="snížená",J229,0)</f>
        <v>0</v>
      </c>
      <c r="BG229" s="227">
        <f>IF(N229="zákl. přenesená",J229,0)</f>
        <v>0</v>
      </c>
      <c r="BH229" s="227">
        <f>IF(N229="sníž. přenesená",J229,0)</f>
        <v>0</v>
      </c>
      <c r="BI229" s="227">
        <f>IF(N229="nulová",J229,0)</f>
        <v>0</v>
      </c>
      <c r="BJ229" s="17" t="s">
        <v>178</v>
      </c>
      <c r="BK229" s="227">
        <f>ROUND(I229*H229,2)</f>
        <v>0</v>
      </c>
      <c r="BL229" s="17" t="s">
        <v>359</v>
      </c>
      <c r="BM229" s="226" t="s">
        <v>360</v>
      </c>
    </row>
    <row r="230" s="2" customFormat="1">
      <c r="A230" s="39"/>
      <c r="B230" s="40"/>
      <c r="C230" s="41"/>
      <c r="D230" s="228" t="s">
        <v>180</v>
      </c>
      <c r="E230" s="41"/>
      <c r="F230" s="229" t="s">
        <v>358</v>
      </c>
      <c r="G230" s="41"/>
      <c r="H230" s="41"/>
      <c r="I230" s="230"/>
      <c r="J230" s="41"/>
      <c r="K230" s="41"/>
      <c r="L230" s="45"/>
      <c r="M230" s="231"/>
      <c r="N230" s="232"/>
      <c r="O230" s="86"/>
      <c r="P230" s="86"/>
      <c r="Q230" s="86"/>
      <c r="R230" s="86"/>
      <c r="S230" s="86"/>
      <c r="T230" s="87"/>
      <c r="U230" s="39"/>
      <c r="V230" s="39"/>
      <c r="W230" s="39"/>
      <c r="X230" s="39"/>
      <c r="Y230" s="39"/>
      <c r="Z230" s="39"/>
      <c r="AA230" s="39"/>
      <c r="AB230" s="39"/>
      <c r="AC230" s="39"/>
      <c r="AD230" s="39"/>
      <c r="AE230" s="39"/>
      <c r="AT230" s="17" t="s">
        <v>180</v>
      </c>
      <c r="AU230" s="17" t="s">
        <v>89</v>
      </c>
    </row>
    <row r="231" s="13" customFormat="1">
      <c r="A231" s="13"/>
      <c r="B231" s="234"/>
      <c r="C231" s="235"/>
      <c r="D231" s="228" t="s">
        <v>184</v>
      </c>
      <c r="E231" s="236" t="s">
        <v>39</v>
      </c>
      <c r="F231" s="237" t="s">
        <v>361</v>
      </c>
      <c r="G231" s="235"/>
      <c r="H231" s="238">
        <v>1861.925</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184</v>
      </c>
      <c r="AU231" s="244" t="s">
        <v>89</v>
      </c>
      <c r="AV231" s="13" t="s">
        <v>89</v>
      </c>
      <c r="AW231" s="13" t="s">
        <v>41</v>
      </c>
      <c r="AX231" s="13" t="s">
        <v>80</v>
      </c>
      <c r="AY231" s="244" t="s">
        <v>170</v>
      </c>
    </row>
    <row r="232" s="14" customFormat="1">
      <c r="A232" s="14"/>
      <c r="B232" s="245"/>
      <c r="C232" s="246"/>
      <c r="D232" s="228" t="s">
        <v>184</v>
      </c>
      <c r="E232" s="247" t="s">
        <v>39</v>
      </c>
      <c r="F232" s="248" t="s">
        <v>187</v>
      </c>
      <c r="G232" s="246"/>
      <c r="H232" s="249">
        <v>1861.925</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184</v>
      </c>
      <c r="AU232" s="255" t="s">
        <v>89</v>
      </c>
      <c r="AV232" s="14" t="s">
        <v>178</v>
      </c>
      <c r="AW232" s="14" t="s">
        <v>41</v>
      </c>
      <c r="AX232" s="14" t="s">
        <v>87</v>
      </c>
      <c r="AY232" s="255" t="s">
        <v>170</v>
      </c>
    </row>
    <row r="233" s="2" customFormat="1" ht="16.5" customHeight="1">
      <c r="A233" s="39"/>
      <c r="B233" s="40"/>
      <c r="C233" s="266" t="s">
        <v>113</v>
      </c>
      <c r="D233" s="266" t="s">
        <v>356</v>
      </c>
      <c r="E233" s="267" t="s">
        <v>362</v>
      </c>
      <c r="F233" s="268" t="s">
        <v>363</v>
      </c>
      <c r="G233" s="269" t="s">
        <v>112</v>
      </c>
      <c r="H233" s="270">
        <v>2</v>
      </c>
      <c r="I233" s="271"/>
      <c r="J233" s="272">
        <f>ROUND(I233*H233,2)</f>
        <v>0</v>
      </c>
      <c r="K233" s="268" t="s">
        <v>177</v>
      </c>
      <c r="L233" s="273"/>
      <c r="M233" s="274" t="s">
        <v>39</v>
      </c>
      <c r="N233" s="275" t="s">
        <v>53</v>
      </c>
      <c r="O233" s="86"/>
      <c r="P233" s="224">
        <f>O233*H233</f>
        <v>0</v>
      </c>
      <c r="Q233" s="224">
        <v>0.27383000000000002</v>
      </c>
      <c r="R233" s="224">
        <f>Q233*H233</f>
        <v>0.54766000000000004</v>
      </c>
      <c r="S233" s="224">
        <v>0</v>
      </c>
      <c r="T233" s="225">
        <f>S233*H233</f>
        <v>0</v>
      </c>
      <c r="U233" s="39"/>
      <c r="V233" s="39"/>
      <c r="W233" s="39"/>
      <c r="X233" s="39"/>
      <c r="Y233" s="39"/>
      <c r="Z233" s="39"/>
      <c r="AA233" s="39"/>
      <c r="AB233" s="39"/>
      <c r="AC233" s="39"/>
      <c r="AD233" s="39"/>
      <c r="AE233" s="39"/>
      <c r="AR233" s="226" t="s">
        <v>359</v>
      </c>
      <c r="AT233" s="226" t="s">
        <v>356</v>
      </c>
      <c r="AU233" s="226" t="s">
        <v>89</v>
      </c>
      <c r="AY233" s="17" t="s">
        <v>170</v>
      </c>
      <c r="BE233" s="227">
        <f>IF(N233="základní",J233,0)</f>
        <v>0</v>
      </c>
      <c r="BF233" s="227">
        <f>IF(N233="snížená",J233,0)</f>
        <v>0</v>
      </c>
      <c r="BG233" s="227">
        <f>IF(N233="zákl. přenesená",J233,0)</f>
        <v>0</v>
      </c>
      <c r="BH233" s="227">
        <f>IF(N233="sníž. přenesená",J233,0)</f>
        <v>0</v>
      </c>
      <c r="BI233" s="227">
        <f>IF(N233="nulová",J233,0)</f>
        <v>0</v>
      </c>
      <c r="BJ233" s="17" t="s">
        <v>178</v>
      </c>
      <c r="BK233" s="227">
        <f>ROUND(I233*H233,2)</f>
        <v>0</v>
      </c>
      <c r="BL233" s="17" t="s">
        <v>359</v>
      </c>
      <c r="BM233" s="226" t="s">
        <v>364</v>
      </c>
    </row>
    <row r="234" s="2" customFormat="1">
      <c r="A234" s="39"/>
      <c r="B234" s="40"/>
      <c r="C234" s="41"/>
      <c r="D234" s="228" t="s">
        <v>180</v>
      </c>
      <c r="E234" s="41"/>
      <c r="F234" s="229" t="s">
        <v>363</v>
      </c>
      <c r="G234" s="41"/>
      <c r="H234" s="41"/>
      <c r="I234" s="230"/>
      <c r="J234" s="41"/>
      <c r="K234" s="41"/>
      <c r="L234" s="45"/>
      <c r="M234" s="231"/>
      <c r="N234" s="232"/>
      <c r="O234" s="86"/>
      <c r="P234" s="86"/>
      <c r="Q234" s="86"/>
      <c r="R234" s="86"/>
      <c r="S234" s="86"/>
      <c r="T234" s="87"/>
      <c r="U234" s="39"/>
      <c r="V234" s="39"/>
      <c r="W234" s="39"/>
      <c r="X234" s="39"/>
      <c r="Y234" s="39"/>
      <c r="Z234" s="39"/>
      <c r="AA234" s="39"/>
      <c r="AB234" s="39"/>
      <c r="AC234" s="39"/>
      <c r="AD234" s="39"/>
      <c r="AE234" s="39"/>
      <c r="AT234" s="17" t="s">
        <v>180</v>
      </c>
      <c r="AU234" s="17" t="s">
        <v>89</v>
      </c>
    </row>
    <row r="235" s="2" customFormat="1">
      <c r="A235" s="39"/>
      <c r="B235" s="40"/>
      <c r="C235" s="41"/>
      <c r="D235" s="228" t="s">
        <v>365</v>
      </c>
      <c r="E235" s="41"/>
      <c r="F235" s="233" t="s">
        <v>366</v>
      </c>
      <c r="G235" s="41"/>
      <c r="H235" s="41"/>
      <c r="I235" s="230"/>
      <c r="J235" s="41"/>
      <c r="K235" s="41"/>
      <c r="L235" s="45"/>
      <c r="M235" s="231"/>
      <c r="N235" s="232"/>
      <c r="O235" s="86"/>
      <c r="P235" s="86"/>
      <c r="Q235" s="86"/>
      <c r="R235" s="86"/>
      <c r="S235" s="86"/>
      <c r="T235" s="87"/>
      <c r="U235" s="39"/>
      <c r="V235" s="39"/>
      <c r="W235" s="39"/>
      <c r="X235" s="39"/>
      <c r="Y235" s="39"/>
      <c r="Z235" s="39"/>
      <c r="AA235" s="39"/>
      <c r="AB235" s="39"/>
      <c r="AC235" s="39"/>
      <c r="AD235" s="39"/>
      <c r="AE235" s="39"/>
      <c r="AT235" s="17" t="s">
        <v>365</v>
      </c>
      <c r="AU235" s="17" t="s">
        <v>89</v>
      </c>
    </row>
    <row r="236" s="13" customFormat="1">
      <c r="A236" s="13"/>
      <c r="B236" s="234"/>
      <c r="C236" s="235"/>
      <c r="D236" s="228" t="s">
        <v>184</v>
      </c>
      <c r="E236" s="236" t="s">
        <v>39</v>
      </c>
      <c r="F236" s="237" t="s">
        <v>367</v>
      </c>
      <c r="G236" s="235"/>
      <c r="H236" s="238">
        <v>2</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184</v>
      </c>
      <c r="AU236" s="244" t="s">
        <v>89</v>
      </c>
      <c r="AV236" s="13" t="s">
        <v>89</v>
      </c>
      <c r="AW236" s="13" t="s">
        <v>41</v>
      </c>
      <c r="AX236" s="13" t="s">
        <v>80</v>
      </c>
      <c r="AY236" s="244" t="s">
        <v>170</v>
      </c>
    </row>
    <row r="237" s="14" customFormat="1">
      <c r="A237" s="14"/>
      <c r="B237" s="245"/>
      <c r="C237" s="246"/>
      <c r="D237" s="228" t="s">
        <v>184</v>
      </c>
      <c r="E237" s="247" t="s">
        <v>115</v>
      </c>
      <c r="F237" s="248" t="s">
        <v>187</v>
      </c>
      <c r="G237" s="246"/>
      <c r="H237" s="249">
        <v>2</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184</v>
      </c>
      <c r="AU237" s="255" t="s">
        <v>89</v>
      </c>
      <c r="AV237" s="14" t="s">
        <v>178</v>
      </c>
      <c r="AW237" s="14" t="s">
        <v>41</v>
      </c>
      <c r="AX237" s="14" t="s">
        <v>87</v>
      </c>
      <c r="AY237" s="255" t="s">
        <v>170</v>
      </c>
    </row>
    <row r="238" s="2" customFormat="1" ht="16.5" customHeight="1">
      <c r="A238" s="39"/>
      <c r="B238" s="40"/>
      <c r="C238" s="266" t="s">
        <v>368</v>
      </c>
      <c r="D238" s="266" t="s">
        <v>356</v>
      </c>
      <c r="E238" s="267" t="s">
        <v>369</v>
      </c>
      <c r="F238" s="268" t="s">
        <v>370</v>
      </c>
      <c r="G238" s="269" t="s">
        <v>112</v>
      </c>
      <c r="H238" s="270">
        <v>1</v>
      </c>
      <c r="I238" s="271"/>
      <c r="J238" s="272">
        <f>ROUND(I238*H238,2)</f>
        <v>0</v>
      </c>
      <c r="K238" s="268" t="s">
        <v>177</v>
      </c>
      <c r="L238" s="273"/>
      <c r="M238" s="274" t="s">
        <v>39</v>
      </c>
      <c r="N238" s="275" t="s">
        <v>53</v>
      </c>
      <c r="O238" s="86"/>
      <c r="P238" s="224">
        <f>O238*H238</f>
        <v>0</v>
      </c>
      <c r="Q238" s="224">
        <v>0.34499999999999997</v>
      </c>
      <c r="R238" s="224">
        <f>Q238*H238</f>
        <v>0.34499999999999997</v>
      </c>
      <c r="S238" s="224">
        <v>0</v>
      </c>
      <c r="T238" s="225">
        <f>S238*H238</f>
        <v>0</v>
      </c>
      <c r="U238" s="39"/>
      <c r="V238" s="39"/>
      <c r="W238" s="39"/>
      <c r="X238" s="39"/>
      <c r="Y238" s="39"/>
      <c r="Z238" s="39"/>
      <c r="AA238" s="39"/>
      <c r="AB238" s="39"/>
      <c r="AC238" s="39"/>
      <c r="AD238" s="39"/>
      <c r="AE238" s="39"/>
      <c r="AR238" s="226" t="s">
        <v>359</v>
      </c>
      <c r="AT238" s="226" t="s">
        <v>356</v>
      </c>
      <c r="AU238" s="226" t="s">
        <v>89</v>
      </c>
      <c r="AY238" s="17" t="s">
        <v>170</v>
      </c>
      <c r="BE238" s="227">
        <f>IF(N238="základní",J238,0)</f>
        <v>0</v>
      </c>
      <c r="BF238" s="227">
        <f>IF(N238="snížená",J238,0)</f>
        <v>0</v>
      </c>
      <c r="BG238" s="227">
        <f>IF(N238="zákl. přenesená",J238,0)</f>
        <v>0</v>
      </c>
      <c r="BH238" s="227">
        <f>IF(N238="sníž. přenesená",J238,0)</f>
        <v>0</v>
      </c>
      <c r="BI238" s="227">
        <f>IF(N238="nulová",J238,0)</f>
        <v>0</v>
      </c>
      <c r="BJ238" s="17" t="s">
        <v>178</v>
      </c>
      <c r="BK238" s="227">
        <f>ROUND(I238*H238,2)</f>
        <v>0</v>
      </c>
      <c r="BL238" s="17" t="s">
        <v>359</v>
      </c>
      <c r="BM238" s="226" t="s">
        <v>371</v>
      </c>
    </row>
    <row r="239" s="2" customFormat="1">
      <c r="A239" s="39"/>
      <c r="B239" s="40"/>
      <c r="C239" s="41"/>
      <c r="D239" s="228" t="s">
        <v>180</v>
      </c>
      <c r="E239" s="41"/>
      <c r="F239" s="229" t="s">
        <v>370</v>
      </c>
      <c r="G239" s="41"/>
      <c r="H239" s="41"/>
      <c r="I239" s="230"/>
      <c r="J239" s="41"/>
      <c r="K239" s="41"/>
      <c r="L239" s="45"/>
      <c r="M239" s="231"/>
      <c r="N239" s="232"/>
      <c r="O239" s="86"/>
      <c r="P239" s="86"/>
      <c r="Q239" s="86"/>
      <c r="R239" s="86"/>
      <c r="S239" s="86"/>
      <c r="T239" s="87"/>
      <c r="U239" s="39"/>
      <c r="V239" s="39"/>
      <c r="W239" s="39"/>
      <c r="X239" s="39"/>
      <c r="Y239" s="39"/>
      <c r="Z239" s="39"/>
      <c r="AA239" s="39"/>
      <c r="AB239" s="39"/>
      <c r="AC239" s="39"/>
      <c r="AD239" s="39"/>
      <c r="AE239" s="39"/>
      <c r="AT239" s="17" t="s">
        <v>180</v>
      </c>
      <c r="AU239" s="17" t="s">
        <v>89</v>
      </c>
    </row>
    <row r="240" s="2" customFormat="1">
      <c r="A240" s="39"/>
      <c r="B240" s="40"/>
      <c r="C240" s="41"/>
      <c r="D240" s="228" t="s">
        <v>365</v>
      </c>
      <c r="E240" s="41"/>
      <c r="F240" s="233" t="s">
        <v>366</v>
      </c>
      <c r="G240" s="41"/>
      <c r="H240" s="41"/>
      <c r="I240" s="230"/>
      <c r="J240" s="41"/>
      <c r="K240" s="41"/>
      <c r="L240" s="45"/>
      <c r="M240" s="231"/>
      <c r="N240" s="232"/>
      <c r="O240" s="86"/>
      <c r="P240" s="86"/>
      <c r="Q240" s="86"/>
      <c r="R240" s="86"/>
      <c r="S240" s="86"/>
      <c r="T240" s="87"/>
      <c r="U240" s="39"/>
      <c r="V240" s="39"/>
      <c r="W240" s="39"/>
      <c r="X240" s="39"/>
      <c r="Y240" s="39"/>
      <c r="Z240" s="39"/>
      <c r="AA240" s="39"/>
      <c r="AB240" s="39"/>
      <c r="AC240" s="39"/>
      <c r="AD240" s="39"/>
      <c r="AE240" s="39"/>
      <c r="AT240" s="17" t="s">
        <v>365</v>
      </c>
      <c r="AU240" s="17" t="s">
        <v>89</v>
      </c>
    </row>
    <row r="241" s="13" customFormat="1">
      <c r="A241" s="13"/>
      <c r="B241" s="234"/>
      <c r="C241" s="235"/>
      <c r="D241" s="228" t="s">
        <v>184</v>
      </c>
      <c r="E241" s="236" t="s">
        <v>39</v>
      </c>
      <c r="F241" s="237" t="s">
        <v>372</v>
      </c>
      <c r="G241" s="235"/>
      <c r="H241" s="238">
        <v>1</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184</v>
      </c>
      <c r="AU241" s="244" t="s">
        <v>89</v>
      </c>
      <c r="AV241" s="13" t="s">
        <v>89</v>
      </c>
      <c r="AW241" s="13" t="s">
        <v>41</v>
      </c>
      <c r="AX241" s="13" t="s">
        <v>80</v>
      </c>
      <c r="AY241" s="244" t="s">
        <v>170</v>
      </c>
    </row>
    <row r="242" s="14" customFormat="1">
      <c r="A242" s="14"/>
      <c r="B242" s="245"/>
      <c r="C242" s="246"/>
      <c r="D242" s="228" t="s">
        <v>184</v>
      </c>
      <c r="E242" s="247" t="s">
        <v>117</v>
      </c>
      <c r="F242" s="248" t="s">
        <v>187</v>
      </c>
      <c r="G242" s="246"/>
      <c r="H242" s="249">
        <v>1</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184</v>
      </c>
      <c r="AU242" s="255" t="s">
        <v>89</v>
      </c>
      <c r="AV242" s="14" t="s">
        <v>178</v>
      </c>
      <c r="AW242" s="14" t="s">
        <v>41</v>
      </c>
      <c r="AX242" s="14" t="s">
        <v>87</v>
      </c>
      <c r="AY242" s="255" t="s">
        <v>170</v>
      </c>
    </row>
    <row r="243" s="2" customFormat="1" ht="16.5" customHeight="1">
      <c r="A243" s="39"/>
      <c r="B243" s="40"/>
      <c r="C243" s="266" t="s">
        <v>373</v>
      </c>
      <c r="D243" s="266" t="s">
        <v>356</v>
      </c>
      <c r="E243" s="267" t="s">
        <v>374</v>
      </c>
      <c r="F243" s="268" t="s">
        <v>375</v>
      </c>
      <c r="G243" s="269" t="s">
        <v>112</v>
      </c>
      <c r="H243" s="270">
        <v>54</v>
      </c>
      <c r="I243" s="271"/>
      <c r="J243" s="272">
        <f>ROUND(I243*H243,2)</f>
        <v>0</v>
      </c>
      <c r="K243" s="268" t="s">
        <v>177</v>
      </c>
      <c r="L243" s="273"/>
      <c r="M243" s="274" t="s">
        <v>39</v>
      </c>
      <c r="N243" s="275" t="s">
        <v>53</v>
      </c>
      <c r="O243" s="86"/>
      <c r="P243" s="224">
        <f>O243*H243</f>
        <v>0</v>
      </c>
      <c r="Q243" s="224">
        <v>0.00040999999999999999</v>
      </c>
      <c r="R243" s="224">
        <f>Q243*H243</f>
        <v>0.02214</v>
      </c>
      <c r="S243" s="224">
        <v>0</v>
      </c>
      <c r="T243" s="225">
        <f>S243*H243</f>
        <v>0</v>
      </c>
      <c r="U243" s="39"/>
      <c r="V243" s="39"/>
      <c r="W243" s="39"/>
      <c r="X243" s="39"/>
      <c r="Y243" s="39"/>
      <c r="Z243" s="39"/>
      <c r="AA243" s="39"/>
      <c r="AB243" s="39"/>
      <c r="AC243" s="39"/>
      <c r="AD243" s="39"/>
      <c r="AE243" s="39"/>
      <c r="AR243" s="226" t="s">
        <v>359</v>
      </c>
      <c r="AT243" s="226" t="s">
        <v>356</v>
      </c>
      <c r="AU243" s="226" t="s">
        <v>89</v>
      </c>
      <c r="AY243" s="17" t="s">
        <v>170</v>
      </c>
      <c r="BE243" s="227">
        <f>IF(N243="základní",J243,0)</f>
        <v>0</v>
      </c>
      <c r="BF243" s="227">
        <f>IF(N243="snížená",J243,0)</f>
        <v>0</v>
      </c>
      <c r="BG243" s="227">
        <f>IF(N243="zákl. přenesená",J243,0)</f>
        <v>0</v>
      </c>
      <c r="BH243" s="227">
        <f>IF(N243="sníž. přenesená",J243,0)</f>
        <v>0</v>
      </c>
      <c r="BI243" s="227">
        <f>IF(N243="nulová",J243,0)</f>
        <v>0</v>
      </c>
      <c r="BJ243" s="17" t="s">
        <v>178</v>
      </c>
      <c r="BK243" s="227">
        <f>ROUND(I243*H243,2)</f>
        <v>0</v>
      </c>
      <c r="BL243" s="17" t="s">
        <v>359</v>
      </c>
      <c r="BM243" s="226" t="s">
        <v>376</v>
      </c>
    </row>
    <row r="244" s="2" customFormat="1">
      <c r="A244" s="39"/>
      <c r="B244" s="40"/>
      <c r="C244" s="41"/>
      <c r="D244" s="228" t="s">
        <v>180</v>
      </c>
      <c r="E244" s="41"/>
      <c r="F244" s="229" t="s">
        <v>375</v>
      </c>
      <c r="G244" s="41"/>
      <c r="H244" s="41"/>
      <c r="I244" s="230"/>
      <c r="J244" s="41"/>
      <c r="K244" s="41"/>
      <c r="L244" s="45"/>
      <c r="M244" s="231"/>
      <c r="N244" s="232"/>
      <c r="O244" s="86"/>
      <c r="P244" s="86"/>
      <c r="Q244" s="86"/>
      <c r="R244" s="86"/>
      <c r="S244" s="86"/>
      <c r="T244" s="87"/>
      <c r="U244" s="39"/>
      <c r="V244" s="39"/>
      <c r="W244" s="39"/>
      <c r="X244" s="39"/>
      <c r="Y244" s="39"/>
      <c r="Z244" s="39"/>
      <c r="AA244" s="39"/>
      <c r="AB244" s="39"/>
      <c r="AC244" s="39"/>
      <c r="AD244" s="39"/>
      <c r="AE244" s="39"/>
      <c r="AT244" s="17" t="s">
        <v>180</v>
      </c>
      <c r="AU244" s="17" t="s">
        <v>89</v>
      </c>
    </row>
    <row r="245" s="2" customFormat="1">
      <c r="A245" s="39"/>
      <c r="B245" s="40"/>
      <c r="C245" s="41"/>
      <c r="D245" s="228" t="s">
        <v>365</v>
      </c>
      <c r="E245" s="41"/>
      <c r="F245" s="233" t="s">
        <v>366</v>
      </c>
      <c r="G245" s="41"/>
      <c r="H245" s="41"/>
      <c r="I245" s="230"/>
      <c r="J245" s="41"/>
      <c r="K245" s="41"/>
      <c r="L245" s="45"/>
      <c r="M245" s="231"/>
      <c r="N245" s="232"/>
      <c r="O245" s="86"/>
      <c r="P245" s="86"/>
      <c r="Q245" s="86"/>
      <c r="R245" s="86"/>
      <c r="S245" s="86"/>
      <c r="T245" s="87"/>
      <c r="U245" s="39"/>
      <c r="V245" s="39"/>
      <c r="W245" s="39"/>
      <c r="X245" s="39"/>
      <c r="Y245" s="39"/>
      <c r="Z245" s="39"/>
      <c r="AA245" s="39"/>
      <c r="AB245" s="39"/>
      <c r="AC245" s="39"/>
      <c r="AD245" s="39"/>
      <c r="AE245" s="39"/>
      <c r="AT245" s="17" t="s">
        <v>365</v>
      </c>
      <c r="AU245" s="17" t="s">
        <v>89</v>
      </c>
    </row>
    <row r="246" s="13" customFormat="1">
      <c r="A246" s="13"/>
      <c r="B246" s="234"/>
      <c r="C246" s="235"/>
      <c r="D246" s="228" t="s">
        <v>184</v>
      </c>
      <c r="E246" s="236" t="s">
        <v>39</v>
      </c>
      <c r="F246" s="237" t="s">
        <v>377</v>
      </c>
      <c r="G246" s="235"/>
      <c r="H246" s="238">
        <v>54</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184</v>
      </c>
      <c r="AU246" s="244" t="s">
        <v>89</v>
      </c>
      <c r="AV246" s="13" t="s">
        <v>89</v>
      </c>
      <c r="AW246" s="13" t="s">
        <v>41</v>
      </c>
      <c r="AX246" s="13" t="s">
        <v>80</v>
      </c>
      <c r="AY246" s="244" t="s">
        <v>170</v>
      </c>
    </row>
    <row r="247" s="14" customFormat="1">
      <c r="A247" s="14"/>
      <c r="B247" s="245"/>
      <c r="C247" s="246"/>
      <c r="D247" s="228" t="s">
        <v>184</v>
      </c>
      <c r="E247" s="247" t="s">
        <v>39</v>
      </c>
      <c r="F247" s="248" t="s">
        <v>187</v>
      </c>
      <c r="G247" s="246"/>
      <c r="H247" s="249">
        <v>54</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184</v>
      </c>
      <c r="AU247" s="255" t="s">
        <v>89</v>
      </c>
      <c r="AV247" s="14" t="s">
        <v>178</v>
      </c>
      <c r="AW247" s="14" t="s">
        <v>41</v>
      </c>
      <c r="AX247" s="14" t="s">
        <v>87</v>
      </c>
      <c r="AY247" s="255" t="s">
        <v>170</v>
      </c>
    </row>
    <row r="248" s="2" customFormat="1" ht="16.5" customHeight="1">
      <c r="A248" s="39"/>
      <c r="B248" s="40"/>
      <c r="C248" s="266" t="s">
        <v>378</v>
      </c>
      <c r="D248" s="266" t="s">
        <v>356</v>
      </c>
      <c r="E248" s="267" t="s">
        <v>379</v>
      </c>
      <c r="F248" s="268" t="s">
        <v>380</v>
      </c>
      <c r="G248" s="269" t="s">
        <v>112</v>
      </c>
      <c r="H248" s="270">
        <v>27</v>
      </c>
      <c r="I248" s="271"/>
      <c r="J248" s="272">
        <f>ROUND(I248*H248,2)</f>
        <v>0</v>
      </c>
      <c r="K248" s="268" t="s">
        <v>177</v>
      </c>
      <c r="L248" s="273"/>
      <c r="M248" s="274" t="s">
        <v>39</v>
      </c>
      <c r="N248" s="275" t="s">
        <v>53</v>
      </c>
      <c r="O248" s="86"/>
      <c r="P248" s="224">
        <f>O248*H248</f>
        <v>0</v>
      </c>
      <c r="Q248" s="224">
        <v>0.010030000000000001</v>
      </c>
      <c r="R248" s="224">
        <f>Q248*H248</f>
        <v>0.27081</v>
      </c>
      <c r="S248" s="224">
        <v>0</v>
      </c>
      <c r="T248" s="225">
        <f>S248*H248</f>
        <v>0</v>
      </c>
      <c r="U248" s="39"/>
      <c r="V248" s="39"/>
      <c r="W248" s="39"/>
      <c r="X248" s="39"/>
      <c r="Y248" s="39"/>
      <c r="Z248" s="39"/>
      <c r="AA248" s="39"/>
      <c r="AB248" s="39"/>
      <c r="AC248" s="39"/>
      <c r="AD248" s="39"/>
      <c r="AE248" s="39"/>
      <c r="AR248" s="226" t="s">
        <v>359</v>
      </c>
      <c r="AT248" s="226" t="s">
        <v>356</v>
      </c>
      <c r="AU248" s="226" t="s">
        <v>89</v>
      </c>
      <c r="AY248" s="17" t="s">
        <v>170</v>
      </c>
      <c r="BE248" s="227">
        <f>IF(N248="základní",J248,0)</f>
        <v>0</v>
      </c>
      <c r="BF248" s="227">
        <f>IF(N248="snížená",J248,0)</f>
        <v>0</v>
      </c>
      <c r="BG248" s="227">
        <f>IF(N248="zákl. přenesená",J248,0)</f>
        <v>0</v>
      </c>
      <c r="BH248" s="227">
        <f>IF(N248="sníž. přenesená",J248,0)</f>
        <v>0</v>
      </c>
      <c r="BI248" s="227">
        <f>IF(N248="nulová",J248,0)</f>
        <v>0</v>
      </c>
      <c r="BJ248" s="17" t="s">
        <v>178</v>
      </c>
      <c r="BK248" s="227">
        <f>ROUND(I248*H248,2)</f>
        <v>0</v>
      </c>
      <c r="BL248" s="17" t="s">
        <v>359</v>
      </c>
      <c r="BM248" s="226" t="s">
        <v>381</v>
      </c>
    </row>
    <row r="249" s="2" customFormat="1">
      <c r="A249" s="39"/>
      <c r="B249" s="40"/>
      <c r="C249" s="41"/>
      <c r="D249" s="228" t="s">
        <v>180</v>
      </c>
      <c r="E249" s="41"/>
      <c r="F249" s="229" t="s">
        <v>380</v>
      </c>
      <c r="G249" s="41"/>
      <c r="H249" s="41"/>
      <c r="I249" s="230"/>
      <c r="J249" s="41"/>
      <c r="K249" s="41"/>
      <c r="L249" s="45"/>
      <c r="M249" s="231"/>
      <c r="N249" s="232"/>
      <c r="O249" s="86"/>
      <c r="P249" s="86"/>
      <c r="Q249" s="86"/>
      <c r="R249" s="86"/>
      <c r="S249" s="86"/>
      <c r="T249" s="87"/>
      <c r="U249" s="39"/>
      <c r="V249" s="39"/>
      <c r="W249" s="39"/>
      <c r="X249" s="39"/>
      <c r="Y249" s="39"/>
      <c r="Z249" s="39"/>
      <c r="AA249" s="39"/>
      <c r="AB249" s="39"/>
      <c r="AC249" s="39"/>
      <c r="AD249" s="39"/>
      <c r="AE249" s="39"/>
      <c r="AT249" s="17" t="s">
        <v>180</v>
      </c>
      <c r="AU249" s="17" t="s">
        <v>89</v>
      </c>
    </row>
    <row r="250" s="13" customFormat="1">
      <c r="A250" s="13"/>
      <c r="B250" s="234"/>
      <c r="C250" s="235"/>
      <c r="D250" s="228" t="s">
        <v>184</v>
      </c>
      <c r="E250" s="236" t="s">
        <v>39</v>
      </c>
      <c r="F250" s="237" t="s">
        <v>145</v>
      </c>
      <c r="G250" s="235"/>
      <c r="H250" s="238">
        <v>27</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184</v>
      </c>
      <c r="AU250" s="244" t="s">
        <v>89</v>
      </c>
      <c r="AV250" s="13" t="s">
        <v>89</v>
      </c>
      <c r="AW250" s="13" t="s">
        <v>41</v>
      </c>
      <c r="AX250" s="13" t="s">
        <v>80</v>
      </c>
      <c r="AY250" s="244" t="s">
        <v>170</v>
      </c>
    </row>
    <row r="251" s="14" customFormat="1">
      <c r="A251" s="14"/>
      <c r="B251" s="245"/>
      <c r="C251" s="246"/>
      <c r="D251" s="228" t="s">
        <v>184</v>
      </c>
      <c r="E251" s="247" t="s">
        <v>39</v>
      </c>
      <c r="F251" s="248" t="s">
        <v>187</v>
      </c>
      <c r="G251" s="246"/>
      <c r="H251" s="249">
        <v>27</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184</v>
      </c>
      <c r="AU251" s="255" t="s">
        <v>89</v>
      </c>
      <c r="AV251" s="14" t="s">
        <v>178</v>
      </c>
      <c r="AW251" s="14" t="s">
        <v>41</v>
      </c>
      <c r="AX251" s="14" t="s">
        <v>87</v>
      </c>
      <c r="AY251" s="255" t="s">
        <v>170</v>
      </c>
    </row>
    <row r="252" s="2" customFormat="1" ht="16.5" customHeight="1">
      <c r="A252" s="39"/>
      <c r="B252" s="40"/>
      <c r="C252" s="266" t="s">
        <v>382</v>
      </c>
      <c r="D252" s="266" t="s">
        <v>356</v>
      </c>
      <c r="E252" s="267" t="s">
        <v>383</v>
      </c>
      <c r="F252" s="268" t="s">
        <v>384</v>
      </c>
      <c r="G252" s="269" t="s">
        <v>112</v>
      </c>
      <c r="H252" s="270">
        <v>54</v>
      </c>
      <c r="I252" s="271"/>
      <c r="J252" s="272">
        <f>ROUND(I252*H252,2)</f>
        <v>0</v>
      </c>
      <c r="K252" s="268" t="s">
        <v>177</v>
      </c>
      <c r="L252" s="273"/>
      <c r="M252" s="274" t="s">
        <v>39</v>
      </c>
      <c r="N252" s="275" t="s">
        <v>53</v>
      </c>
      <c r="O252" s="86"/>
      <c r="P252" s="224">
        <f>O252*H252</f>
        <v>0</v>
      </c>
      <c r="Q252" s="224">
        <v>0.00012999999999999999</v>
      </c>
      <c r="R252" s="224">
        <f>Q252*H252</f>
        <v>0.0070199999999999993</v>
      </c>
      <c r="S252" s="224">
        <v>0</v>
      </c>
      <c r="T252" s="225">
        <f>S252*H252</f>
        <v>0</v>
      </c>
      <c r="U252" s="39"/>
      <c r="V252" s="39"/>
      <c r="W252" s="39"/>
      <c r="X252" s="39"/>
      <c r="Y252" s="39"/>
      <c r="Z252" s="39"/>
      <c r="AA252" s="39"/>
      <c r="AB252" s="39"/>
      <c r="AC252" s="39"/>
      <c r="AD252" s="39"/>
      <c r="AE252" s="39"/>
      <c r="AR252" s="226" t="s">
        <v>359</v>
      </c>
      <c r="AT252" s="226" t="s">
        <v>356</v>
      </c>
      <c r="AU252" s="226" t="s">
        <v>89</v>
      </c>
      <c r="AY252" s="17" t="s">
        <v>170</v>
      </c>
      <c r="BE252" s="227">
        <f>IF(N252="základní",J252,0)</f>
        <v>0</v>
      </c>
      <c r="BF252" s="227">
        <f>IF(N252="snížená",J252,0)</f>
        <v>0</v>
      </c>
      <c r="BG252" s="227">
        <f>IF(N252="zákl. přenesená",J252,0)</f>
        <v>0</v>
      </c>
      <c r="BH252" s="227">
        <f>IF(N252="sníž. přenesená",J252,0)</f>
        <v>0</v>
      </c>
      <c r="BI252" s="227">
        <f>IF(N252="nulová",J252,0)</f>
        <v>0</v>
      </c>
      <c r="BJ252" s="17" t="s">
        <v>178</v>
      </c>
      <c r="BK252" s="227">
        <f>ROUND(I252*H252,2)</f>
        <v>0</v>
      </c>
      <c r="BL252" s="17" t="s">
        <v>359</v>
      </c>
      <c r="BM252" s="226" t="s">
        <v>385</v>
      </c>
    </row>
    <row r="253" s="2" customFormat="1">
      <c r="A253" s="39"/>
      <c r="B253" s="40"/>
      <c r="C253" s="41"/>
      <c r="D253" s="228" t="s">
        <v>180</v>
      </c>
      <c r="E253" s="41"/>
      <c r="F253" s="229" t="s">
        <v>384</v>
      </c>
      <c r="G253" s="41"/>
      <c r="H253" s="41"/>
      <c r="I253" s="230"/>
      <c r="J253" s="41"/>
      <c r="K253" s="41"/>
      <c r="L253" s="45"/>
      <c r="M253" s="231"/>
      <c r="N253" s="232"/>
      <c r="O253" s="86"/>
      <c r="P253" s="86"/>
      <c r="Q253" s="86"/>
      <c r="R253" s="86"/>
      <c r="S253" s="86"/>
      <c r="T253" s="87"/>
      <c r="U253" s="39"/>
      <c r="V253" s="39"/>
      <c r="W253" s="39"/>
      <c r="X253" s="39"/>
      <c r="Y253" s="39"/>
      <c r="Z253" s="39"/>
      <c r="AA253" s="39"/>
      <c r="AB253" s="39"/>
      <c r="AC253" s="39"/>
      <c r="AD253" s="39"/>
      <c r="AE253" s="39"/>
      <c r="AT253" s="17" t="s">
        <v>180</v>
      </c>
      <c r="AU253" s="17" t="s">
        <v>89</v>
      </c>
    </row>
    <row r="254" s="2" customFormat="1">
      <c r="A254" s="39"/>
      <c r="B254" s="40"/>
      <c r="C254" s="41"/>
      <c r="D254" s="228" t="s">
        <v>365</v>
      </c>
      <c r="E254" s="41"/>
      <c r="F254" s="233" t="s">
        <v>366</v>
      </c>
      <c r="G254" s="41"/>
      <c r="H254" s="41"/>
      <c r="I254" s="230"/>
      <c r="J254" s="41"/>
      <c r="K254" s="41"/>
      <c r="L254" s="45"/>
      <c r="M254" s="231"/>
      <c r="N254" s="232"/>
      <c r="O254" s="86"/>
      <c r="P254" s="86"/>
      <c r="Q254" s="86"/>
      <c r="R254" s="86"/>
      <c r="S254" s="86"/>
      <c r="T254" s="87"/>
      <c r="U254" s="39"/>
      <c r="V254" s="39"/>
      <c r="W254" s="39"/>
      <c r="X254" s="39"/>
      <c r="Y254" s="39"/>
      <c r="Z254" s="39"/>
      <c r="AA254" s="39"/>
      <c r="AB254" s="39"/>
      <c r="AC254" s="39"/>
      <c r="AD254" s="39"/>
      <c r="AE254" s="39"/>
      <c r="AT254" s="17" t="s">
        <v>365</v>
      </c>
      <c r="AU254" s="17" t="s">
        <v>89</v>
      </c>
    </row>
    <row r="255" s="13" customFormat="1">
      <c r="A255" s="13"/>
      <c r="B255" s="234"/>
      <c r="C255" s="235"/>
      <c r="D255" s="228" t="s">
        <v>184</v>
      </c>
      <c r="E255" s="236" t="s">
        <v>39</v>
      </c>
      <c r="F255" s="237" t="s">
        <v>377</v>
      </c>
      <c r="G255" s="235"/>
      <c r="H255" s="238">
        <v>54</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184</v>
      </c>
      <c r="AU255" s="244" t="s">
        <v>89</v>
      </c>
      <c r="AV255" s="13" t="s">
        <v>89</v>
      </c>
      <c r="AW255" s="13" t="s">
        <v>41</v>
      </c>
      <c r="AX255" s="13" t="s">
        <v>80</v>
      </c>
      <c r="AY255" s="244" t="s">
        <v>170</v>
      </c>
    </row>
    <row r="256" s="14" customFormat="1">
      <c r="A256" s="14"/>
      <c r="B256" s="245"/>
      <c r="C256" s="246"/>
      <c r="D256" s="228" t="s">
        <v>184</v>
      </c>
      <c r="E256" s="247" t="s">
        <v>39</v>
      </c>
      <c r="F256" s="248" t="s">
        <v>187</v>
      </c>
      <c r="G256" s="246"/>
      <c r="H256" s="249">
        <v>54</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184</v>
      </c>
      <c r="AU256" s="255" t="s">
        <v>89</v>
      </c>
      <c r="AV256" s="14" t="s">
        <v>178</v>
      </c>
      <c r="AW256" s="14" t="s">
        <v>41</v>
      </c>
      <c r="AX256" s="14" t="s">
        <v>87</v>
      </c>
      <c r="AY256" s="255" t="s">
        <v>170</v>
      </c>
    </row>
    <row r="257" s="2" customFormat="1" ht="21.75" customHeight="1">
      <c r="A257" s="39"/>
      <c r="B257" s="40"/>
      <c r="C257" s="266" t="s">
        <v>386</v>
      </c>
      <c r="D257" s="266" t="s">
        <v>356</v>
      </c>
      <c r="E257" s="267" t="s">
        <v>387</v>
      </c>
      <c r="F257" s="268" t="s">
        <v>388</v>
      </c>
      <c r="G257" s="269" t="s">
        <v>112</v>
      </c>
      <c r="H257" s="270">
        <v>10950</v>
      </c>
      <c r="I257" s="271"/>
      <c r="J257" s="272">
        <f>ROUND(I257*H257,2)</f>
        <v>0</v>
      </c>
      <c r="K257" s="268" t="s">
        <v>177</v>
      </c>
      <c r="L257" s="273"/>
      <c r="M257" s="274" t="s">
        <v>39</v>
      </c>
      <c r="N257" s="275" t="s">
        <v>53</v>
      </c>
      <c r="O257" s="86"/>
      <c r="P257" s="224">
        <f>O257*H257</f>
        <v>0</v>
      </c>
      <c r="Q257" s="224">
        <v>0.00018000000000000001</v>
      </c>
      <c r="R257" s="224">
        <f>Q257*H257</f>
        <v>1.9710000000000001</v>
      </c>
      <c r="S257" s="224">
        <v>0</v>
      </c>
      <c r="T257" s="225">
        <f>S257*H257</f>
        <v>0</v>
      </c>
      <c r="U257" s="39"/>
      <c r="V257" s="39"/>
      <c r="W257" s="39"/>
      <c r="X257" s="39"/>
      <c r="Y257" s="39"/>
      <c r="Z257" s="39"/>
      <c r="AA257" s="39"/>
      <c r="AB257" s="39"/>
      <c r="AC257" s="39"/>
      <c r="AD257" s="39"/>
      <c r="AE257" s="39"/>
      <c r="AR257" s="226" t="s">
        <v>359</v>
      </c>
      <c r="AT257" s="226" t="s">
        <v>356</v>
      </c>
      <c r="AU257" s="226" t="s">
        <v>89</v>
      </c>
      <c r="AY257" s="17" t="s">
        <v>170</v>
      </c>
      <c r="BE257" s="227">
        <f>IF(N257="základní",J257,0)</f>
        <v>0</v>
      </c>
      <c r="BF257" s="227">
        <f>IF(N257="snížená",J257,0)</f>
        <v>0</v>
      </c>
      <c r="BG257" s="227">
        <f>IF(N257="zákl. přenesená",J257,0)</f>
        <v>0</v>
      </c>
      <c r="BH257" s="227">
        <f>IF(N257="sníž. přenesená",J257,0)</f>
        <v>0</v>
      </c>
      <c r="BI257" s="227">
        <f>IF(N257="nulová",J257,0)</f>
        <v>0</v>
      </c>
      <c r="BJ257" s="17" t="s">
        <v>178</v>
      </c>
      <c r="BK257" s="227">
        <f>ROUND(I257*H257,2)</f>
        <v>0</v>
      </c>
      <c r="BL257" s="17" t="s">
        <v>359</v>
      </c>
      <c r="BM257" s="226" t="s">
        <v>389</v>
      </c>
    </row>
    <row r="258" s="2" customFormat="1">
      <c r="A258" s="39"/>
      <c r="B258" s="40"/>
      <c r="C258" s="41"/>
      <c r="D258" s="228" t="s">
        <v>180</v>
      </c>
      <c r="E258" s="41"/>
      <c r="F258" s="229" t="s">
        <v>388</v>
      </c>
      <c r="G258" s="41"/>
      <c r="H258" s="41"/>
      <c r="I258" s="230"/>
      <c r="J258" s="41"/>
      <c r="K258" s="41"/>
      <c r="L258" s="45"/>
      <c r="M258" s="231"/>
      <c r="N258" s="232"/>
      <c r="O258" s="86"/>
      <c r="P258" s="86"/>
      <c r="Q258" s="86"/>
      <c r="R258" s="86"/>
      <c r="S258" s="86"/>
      <c r="T258" s="87"/>
      <c r="U258" s="39"/>
      <c r="V258" s="39"/>
      <c r="W258" s="39"/>
      <c r="X258" s="39"/>
      <c r="Y258" s="39"/>
      <c r="Z258" s="39"/>
      <c r="AA258" s="39"/>
      <c r="AB258" s="39"/>
      <c r="AC258" s="39"/>
      <c r="AD258" s="39"/>
      <c r="AE258" s="39"/>
      <c r="AT258" s="17" t="s">
        <v>180</v>
      </c>
      <c r="AU258" s="17" t="s">
        <v>89</v>
      </c>
    </row>
    <row r="259" s="2" customFormat="1">
      <c r="A259" s="39"/>
      <c r="B259" s="40"/>
      <c r="C259" s="41"/>
      <c r="D259" s="228" t="s">
        <v>365</v>
      </c>
      <c r="E259" s="41"/>
      <c r="F259" s="233" t="s">
        <v>366</v>
      </c>
      <c r="G259" s="41"/>
      <c r="H259" s="41"/>
      <c r="I259" s="230"/>
      <c r="J259" s="41"/>
      <c r="K259" s="41"/>
      <c r="L259" s="45"/>
      <c r="M259" s="231"/>
      <c r="N259" s="232"/>
      <c r="O259" s="86"/>
      <c r="P259" s="86"/>
      <c r="Q259" s="86"/>
      <c r="R259" s="86"/>
      <c r="S259" s="86"/>
      <c r="T259" s="87"/>
      <c r="U259" s="39"/>
      <c r="V259" s="39"/>
      <c r="W259" s="39"/>
      <c r="X259" s="39"/>
      <c r="Y259" s="39"/>
      <c r="Z259" s="39"/>
      <c r="AA259" s="39"/>
      <c r="AB259" s="39"/>
      <c r="AC259" s="39"/>
      <c r="AD259" s="39"/>
      <c r="AE259" s="39"/>
      <c r="AT259" s="17" t="s">
        <v>365</v>
      </c>
      <c r="AU259" s="17" t="s">
        <v>89</v>
      </c>
    </row>
    <row r="260" s="2" customFormat="1" ht="24.15" customHeight="1">
      <c r="A260" s="39"/>
      <c r="B260" s="40"/>
      <c r="C260" s="266" t="s">
        <v>390</v>
      </c>
      <c r="D260" s="266" t="s">
        <v>356</v>
      </c>
      <c r="E260" s="267" t="s">
        <v>391</v>
      </c>
      <c r="F260" s="268" t="s">
        <v>392</v>
      </c>
      <c r="G260" s="269" t="s">
        <v>112</v>
      </c>
      <c r="H260" s="270">
        <v>6840</v>
      </c>
      <c r="I260" s="271"/>
      <c r="J260" s="272">
        <f>ROUND(I260*H260,2)</f>
        <v>0</v>
      </c>
      <c r="K260" s="268" t="s">
        <v>177</v>
      </c>
      <c r="L260" s="273"/>
      <c r="M260" s="274" t="s">
        <v>39</v>
      </c>
      <c r="N260" s="275" t="s">
        <v>53</v>
      </c>
      <c r="O260" s="86"/>
      <c r="P260" s="224">
        <f>O260*H260</f>
        <v>0</v>
      </c>
      <c r="Q260" s="224">
        <v>0.00123</v>
      </c>
      <c r="R260" s="224">
        <f>Q260*H260</f>
        <v>8.4131999999999998</v>
      </c>
      <c r="S260" s="224">
        <v>0</v>
      </c>
      <c r="T260" s="225">
        <f>S260*H260</f>
        <v>0</v>
      </c>
      <c r="U260" s="39"/>
      <c r="V260" s="39"/>
      <c r="W260" s="39"/>
      <c r="X260" s="39"/>
      <c r="Y260" s="39"/>
      <c r="Z260" s="39"/>
      <c r="AA260" s="39"/>
      <c r="AB260" s="39"/>
      <c r="AC260" s="39"/>
      <c r="AD260" s="39"/>
      <c r="AE260" s="39"/>
      <c r="AR260" s="226" t="s">
        <v>359</v>
      </c>
      <c r="AT260" s="226" t="s">
        <v>356</v>
      </c>
      <c r="AU260" s="226" t="s">
        <v>89</v>
      </c>
      <c r="AY260" s="17" t="s">
        <v>170</v>
      </c>
      <c r="BE260" s="227">
        <f>IF(N260="základní",J260,0)</f>
        <v>0</v>
      </c>
      <c r="BF260" s="227">
        <f>IF(N260="snížená",J260,0)</f>
        <v>0</v>
      </c>
      <c r="BG260" s="227">
        <f>IF(N260="zákl. přenesená",J260,0)</f>
        <v>0</v>
      </c>
      <c r="BH260" s="227">
        <f>IF(N260="sníž. přenesená",J260,0)</f>
        <v>0</v>
      </c>
      <c r="BI260" s="227">
        <f>IF(N260="nulová",J260,0)</f>
        <v>0</v>
      </c>
      <c r="BJ260" s="17" t="s">
        <v>178</v>
      </c>
      <c r="BK260" s="227">
        <f>ROUND(I260*H260,2)</f>
        <v>0</v>
      </c>
      <c r="BL260" s="17" t="s">
        <v>359</v>
      </c>
      <c r="BM260" s="226" t="s">
        <v>393</v>
      </c>
    </row>
    <row r="261" s="2" customFormat="1">
      <c r="A261" s="39"/>
      <c r="B261" s="40"/>
      <c r="C261" s="41"/>
      <c r="D261" s="228" t="s">
        <v>180</v>
      </c>
      <c r="E261" s="41"/>
      <c r="F261" s="229" t="s">
        <v>392</v>
      </c>
      <c r="G261" s="41"/>
      <c r="H261" s="41"/>
      <c r="I261" s="230"/>
      <c r="J261" s="41"/>
      <c r="K261" s="41"/>
      <c r="L261" s="45"/>
      <c r="M261" s="231"/>
      <c r="N261" s="232"/>
      <c r="O261" s="86"/>
      <c r="P261" s="86"/>
      <c r="Q261" s="86"/>
      <c r="R261" s="86"/>
      <c r="S261" s="86"/>
      <c r="T261" s="87"/>
      <c r="U261" s="39"/>
      <c r="V261" s="39"/>
      <c r="W261" s="39"/>
      <c r="X261" s="39"/>
      <c r="Y261" s="39"/>
      <c r="Z261" s="39"/>
      <c r="AA261" s="39"/>
      <c r="AB261" s="39"/>
      <c r="AC261" s="39"/>
      <c r="AD261" s="39"/>
      <c r="AE261" s="39"/>
      <c r="AT261" s="17" t="s">
        <v>180</v>
      </c>
      <c r="AU261" s="17" t="s">
        <v>89</v>
      </c>
    </row>
    <row r="262" s="2" customFormat="1">
      <c r="A262" s="39"/>
      <c r="B262" s="40"/>
      <c r="C262" s="41"/>
      <c r="D262" s="228" t="s">
        <v>365</v>
      </c>
      <c r="E262" s="41"/>
      <c r="F262" s="233" t="s">
        <v>366</v>
      </c>
      <c r="G262" s="41"/>
      <c r="H262" s="41"/>
      <c r="I262" s="230"/>
      <c r="J262" s="41"/>
      <c r="K262" s="41"/>
      <c r="L262" s="45"/>
      <c r="M262" s="231"/>
      <c r="N262" s="232"/>
      <c r="O262" s="86"/>
      <c r="P262" s="86"/>
      <c r="Q262" s="86"/>
      <c r="R262" s="86"/>
      <c r="S262" s="86"/>
      <c r="T262" s="87"/>
      <c r="U262" s="39"/>
      <c r="V262" s="39"/>
      <c r="W262" s="39"/>
      <c r="X262" s="39"/>
      <c r="Y262" s="39"/>
      <c r="Z262" s="39"/>
      <c r="AA262" s="39"/>
      <c r="AB262" s="39"/>
      <c r="AC262" s="39"/>
      <c r="AD262" s="39"/>
      <c r="AE262" s="39"/>
      <c r="AT262" s="17" t="s">
        <v>365</v>
      </c>
      <c r="AU262" s="17" t="s">
        <v>89</v>
      </c>
    </row>
    <row r="263" s="2" customFormat="1" ht="24.15" customHeight="1">
      <c r="A263" s="39"/>
      <c r="B263" s="40"/>
      <c r="C263" s="266" t="s">
        <v>394</v>
      </c>
      <c r="D263" s="266" t="s">
        <v>356</v>
      </c>
      <c r="E263" s="267" t="s">
        <v>395</v>
      </c>
      <c r="F263" s="268" t="s">
        <v>396</v>
      </c>
      <c r="G263" s="269" t="s">
        <v>112</v>
      </c>
      <c r="H263" s="270">
        <v>368</v>
      </c>
      <c r="I263" s="271"/>
      <c r="J263" s="272">
        <f>ROUND(I263*H263,2)</f>
        <v>0</v>
      </c>
      <c r="K263" s="268" t="s">
        <v>177</v>
      </c>
      <c r="L263" s="273"/>
      <c r="M263" s="274" t="s">
        <v>39</v>
      </c>
      <c r="N263" s="275" t="s">
        <v>53</v>
      </c>
      <c r="O263" s="86"/>
      <c r="P263" s="224">
        <f>O263*H263</f>
        <v>0</v>
      </c>
      <c r="Q263" s="224">
        <v>0.0011100000000000001</v>
      </c>
      <c r="R263" s="224">
        <f>Q263*H263</f>
        <v>0.40848000000000001</v>
      </c>
      <c r="S263" s="224">
        <v>0</v>
      </c>
      <c r="T263" s="225">
        <f>S263*H263</f>
        <v>0</v>
      </c>
      <c r="U263" s="39"/>
      <c r="V263" s="39"/>
      <c r="W263" s="39"/>
      <c r="X263" s="39"/>
      <c r="Y263" s="39"/>
      <c r="Z263" s="39"/>
      <c r="AA263" s="39"/>
      <c r="AB263" s="39"/>
      <c r="AC263" s="39"/>
      <c r="AD263" s="39"/>
      <c r="AE263" s="39"/>
      <c r="AR263" s="226" t="s">
        <v>359</v>
      </c>
      <c r="AT263" s="226" t="s">
        <v>356</v>
      </c>
      <c r="AU263" s="226" t="s">
        <v>89</v>
      </c>
      <c r="AY263" s="17" t="s">
        <v>170</v>
      </c>
      <c r="BE263" s="227">
        <f>IF(N263="základní",J263,0)</f>
        <v>0</v>
      </c>
      <c r="BF263" s="227">
        <f>IF(N263="snížená",J263,0)</f>
        <v>0</v>
      </c>
      <c r="BG263" s="227">
        <f>IF(N263="zákl. přenesená",J263,0)</f>
        <v>0</v>
      </c>
      <c r="BH263" s="227">
        <f>IF(N263="sníž. přenesená",J263,0)</f>
        <v>0</v>
      </c>
      <c r="BI263" s="227">
        <f>IF(N263="nulová",J263,0)</f>
        <v>0</v>
      </c>
      <c r="BJ263" s="17" t="s">
        <v>178</v>
      </c>
      <c r="BK263" s="227">
        <f>ROUND(I263*H263,2)</f>
        <v>0</v>
      </c>
      <c r="BL263" s="17" t="s">
        <v>359</v>
      </c>
      <c r="BM263" s="226" t="s">
        <v>397</v>
      </c>
    </row>
    <row r="264" s="2" customFormat="1">
      <c r="A264" s="39"/>
      <c r="B264" s="40"/>
      <c r="C264" s="41"/>
      <c r="D264" s="228" t="s">
        <v>180</v>
      </c>
      <c r="E264" s="41"/>
      <c r="F264" s="229" t="s">
        <v>396</v>
      </c>
      <c r="G264" s="41"/>
      <c r="H264" s="41"/>
      <c r="I264" s="230"/>
      <c r="J264" s="41"/>
      <c r="K264" s="41"/>
      <c r="L264" s="45"/>
      <c r="M264" s="231"/>
      <c r="N264" s="232"/>
      <c r="O264" s="86"/>
      <c r="P264" s="86"/>
      <c r="Q264" s="86"/>
      <c r="R264" s="86"/>
      <c r="S264" s="86"/>
      <c r="T264" s="87"/>
      <c r="U264" s="39"/>
      <c r="V264" s="39"/>
      <c r="W264" s="39"/>
      <c r="X264" s="39"/>
      <c r="Y264" s="39"/>
      <c r="Z264" s="39"/>
      <c r="AA264" s="39"/>
      <c r="AB264" s="39"/>
      <c r="AC264" s="39"/>
      <c r="AD264" s="39"/>
      <c r="AE264" s="39"/>
      <c r="AT264" s="17" t="s">
        <v>180</v>
      </c>
      <c r="AU264" s="17" t="s">
        <v>89</v>
      </c>
    </row>
    <row r="265" s="13" customFormat="1">
      <c r="A265" s="13"/>
      <c r="B265" s="234"/>
      <c r="C265" s="235"/>
      <c r="D265" s="228" t="s">
        <v>184</v>
      </c>
      <c r="E265" s="236" t="s">
        <v>39</v>
      </c>
      <c r="F265" s="237" t="s">
        <v>398</v>
      </c>
      <c r="G265" s="235"/>
      <c r="H265" s="238">
        <v>368</v>
      </c>
      <c r="I265" s="239"/>
      <c r="J265" s="235"/>
      <c r="K265" s="235"/>
      <c r="L265" s="240"/>
      <c r="M265" s="241"/>
      <c r="N265" s="242"/>
      <c r="O265" s="242"/>
      <c r="P265" s="242"/>
      <c r="Q265" s="242"/>
      <c r="R265" s="242"/>
      <c r="S265" s="242"/>
      <c r="T265" s="243"/>
      <c r="U265" s="13"/>
      <c r="V265" s="13"/>
      <c r="W265" s="13"/>
      <c r="X265" s="13"/>
      <c r="Y265" s="13"/>
      <c r="Z265" s="13"/>
      <c r="AA265" s="13"/>
      <c r="AB265" s="13"/>
      <c r="AC265" s="13"/>
      <c r="AD265" s="13"/>
      <c r="AE265" s="13"/>
      <c r="AT265" s="244" t="s">
        <v>184</v>
      </c>
      <c r="AU265" s="244" t="s">
        <v>89</v>
      </c>
      <c r="AV265" s="13" t="s">
        <v>89</v>
      </c>
      <c r="AW265" s="13" t="s">
        <v>41</v>
      </c>
      <c r="AX265" s="13" t="s">
        <v>80</v>
      </c>
      <c r="AY265" s="244" t="s">
        <v>170</v>
      </c>
    </row>
    <row r="266" s="14" customFormat="1">
      <c r="A266" s="14"/>
      <c r="B266" s="245"/>
      <c r="C266" s="246"/>
      <c r="D266" s="228" t="s">
        <v>184</v>
      </c>
      <c r="E266" s="247" t="s">
        <v>399</v>
      </c>
      <c r="F266" s="248" t="s">
        <v>187</v>
      </c>
      <c r="G266" s="246"/>
      <c r="H266" s="249">
        <v>368</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184</v>
      </c>
      <c r="AU266" s="255" t="s">
        <v>89</v>
      </c>
      <c r="AV266" s="14" t="s">
        <v>178</v>
      </c>
      <c r="AW266" s="14" t="s">
        <v>41</v>
      </c>
      <c r="AX266" s="14" t="s">
        <v>87</v>
      </c>
      <c r="AY266" s="255" t="s">
        <v>170</v>
      </c>
    </row>
    <row r="267" s="2" customFormat="1" ht="24.15" customHeight="1">
      <c r="A267" s="39"/>
      <c r="B267" s="40"/>
      <c r="C267" s="266" t="s">
        <v>400</v>
      </c>
      <c r="D267" s="266" t="s">
        <v>356</v>
      </c>
      <c r="E267" s="267" t="s">
        <v>401</v>
      </c>
      <c r="F267" s="268" t="s">
        <v>402</v>
      </c>
      <c r="G267" s="269" t="s">
        <v>112</v>
      </c>
      <c r="H267" s="270">
        <v>52</v>
      </c>
      <c r="I267" s="271"/>
      <c r="J267" s="272">
        <f>ROUND(I267*H267,2)</f>
        <v>0</v>
      </c>
      <c r="K267" s="268" t="s">
        <v>39</v>
      </c>
      <c r="L267" s="273"/>
      <c r="M267" s="274" t="s">
        <v>39</v>
      </c>
      <c r="N267" s="275" t="s">
        <v>53</v>
      </c>
      <c r="O267" s="86"/>
      <c r="P267" s="224">
        <f>O267*H267</f>
        <v>0</v>
      </c>
      <c r="Q267" s="224">
        <v>0</v>
      </c>
      <c r="R267" s="224">
        <f>Q267*H267</f>
        <v>0</v>
      </c>
      <c r="S267" s="224">
        <v>0</v>
      </c>
      <c r="T267" s="225">
        <f>S267*H267</f>
        <v>0</v>
      </c>
      <c r="U267" s="39"/>
      <c r="V267" s="39"/>
      <c r="W267" s="39"/>
      <c r="X267" s="39"/>
      <c r="Y267" s="39"/>
      <c r="Z267" s="39"/>
      <c r="AA267" s="39"/>
      <c r="AB267" s="39"/>
      <c r="AC267" s="39"/>
      <c r="AD267" s="39"/>
      <c r="AE267" s="39"/>
      <c r="AR267" s="226" t="s">
        <v>228</v>
      </c>
      <c r="AT267" s="226" t="s">
        <v>356</v>
      </c>
      <c r="AU267" s="226" t="s">
        <v>89</v>
      </c>
      <c r="AY267" s="17" t="s">
        <v>170</v>
      </c>
      <c r="BE267" s="227">
        <f>IF(N267="základní",J267,0)</f>
        <v>0</v>
      </c>
      <c r="BF267" s="227">
        <f>IF(N267="snížená",J267,0)</f>
        <v>0</v>
      </c>
      <c r="BG267" s="227">
        <f>IF(N267="zákl. přenesená",J267,0)</f>
        <v>0</v>
      </c>
      <c r="BH267" s="227">
        <f>IF(N267="sníž. přenesená",J267,0)</f>
        <v>0</v>
      </c>
      <c r="BI267" s="227">
        <f>IF(N267="nulová",J267,0)</f>
        <v>0</v>
      </c>
      <c r="BJ267" s="17" t="s">
        <v>178</v>
      </c>
      <c r="BK267" s="227">
        <f>ROUND(I267*H267,2)</f>
        <v>0</v>
      </c>
      <c r="BL267" s="17" t="s">
        <v>178</v>
      </c>
      <c r="BM267" s="226" t="s">
        <v>403</v>
      </c>
    </row>
    <row r="268" s="2" customFormat="1">
      <c r="A268" s="39"/>
      <c r="B268" s="40"/>
      <c r="C268" s="41"/>
      <c r="D268" s="228" t="s">
        <v>180</v>
      </c>
      <c r="E268" s="41"/>
      <c r="F268" s="229" t="s">
        <v>402</v>
      </c>
      <c r="G268" s="41"/>
      <c r="H268" s="41"/>
      <c r="I268" s="230"/>
      <c r="J268" s="41"/>
      <c r="K268" s="41"/>
      <c r="L268" s="45"/>
      <c r="M268" s="231"/>
      <c r="N268" s="232"/>
      <c r="O268" s="86"/>
      <c r="P268" s="86"/>
      <c r="Q268" s="86"/>
      <c r="R268" s="86"/>
      <c r="S268" s="86"/>
      <c r="T268" s="87"/>
      <c r="U268" s="39"/>
      <c r="V268" s="39"/>
      <c r="W268" s="39"/>
      <c r="X268" s="39"/>
      <c r="Y268" s="39"/>
      <c r="Z268" s="39"/>
      <c r="AA268" s="39"/>
      <c r="AB268" s="39"/>
      <c r="AC268" s="39"/>
      <c r="AD268" s="39"/>
      <c r="AE268" s="39"/>
      <c r="AT268" s="17" t="s">
        <v>180</v>
      </c>
      <c r="AU268" s="17" t="s">
        <v>89</v>
      </c>
    </row>
    <row r="269" s="2" customFormat="1">
      <c r="A269" s="39"/>
      <c r="B269" s="40"/>
      <c r="C269" s="41"/>
      <c r="D269" s="228" t="s">
        <v>365</v>
      </c>
      <c r="E269" s="41"/>
      <c r="F269" s="233" t="s">
        <v>404</v>
      </c>
      <c r="G269" s="41"/>
      <c r="H269" s="41"/>
      <c r="I269" s="230"/>
      <c r="J269" s="41"/>
      <c r="K269" s="41"/>
      <c r="L269" s="45"/>
      <c r="M269" s="231"/>
      <c r="N269" s="232"/>
      <c r="O269" s="86"/>
      <c r="P269" s="86"/>
      <c r="Q269" s="86"/>
      <c r="R269" s="86"/>
      <c r="S269" s="86"/>
      <c r="T269" s="87"/>
      <c r="U269" s="39"/>
      <c r="V269" s="39"/>
      <c r="W269" s="39"/>
      <c r="X269" s="39"/>
      <c r="Y269" s="39"/>
      <c r="Z269" s="39"/>
      <c r="AA269" s="39"/>
      <c r="AB269" s="39"/>
      <c r="AC269" s="39"/>
      <c r="AD269" s="39"/>
      <c r="AE269" s="39"/>
      <c r="AT269" s="17" t="s">
        <v>365</v>
      </c>
      <c r="AU269" s="17" t="s">
        <v>89</v>
      </c>
    </row>
    <row r="270" s="12" customFormat="1" ht="25.92" customHeight="1">
      <c r="A270" s="12"/>
      <c r="B270" s="199"/>
      <c r="C270" s="200"/>
      <c r="D270" s="201" t="s">
        <v>79</v>
      </c>
      <c r="E270" s="202" t="s">
        <v>405</v>
      </c>
      <c r="F270" s="202" t="s">
        <v>406</v>
      </c>
      <c r="G270" s="200"/>
      <c r="H270" s="200"/>
      <c r="I270" s="203"/>
      <c r="J270" s="204">
        <f>BK270</f>
        <v>0</v>
      </c>
      <c r="K270" s="200"/>
      <c r="L270" s="205"/>
      <c r="M270" s="206"/>
      <c r="N270" s="207"/>
      <c r="O270" s="207"/>
      <c r="P270" s="208">
        <f>SUM(P271:P320)</f>
        <v>0</v>
      </c>
      <c r="Q270" s="207"/>
      <c r="R270" s="208">
        <f>SUM(R271:R320)</f>
        <v>0</v>
      </c>
      <c r="S270" s="207"/>
      <c r="T270" s="209">
        <f>SUM(T271:T320)</f>
        <v>0</v>
      </c>
      <c r="U270" s="12"/>
      <c r="V270" s="12"/>
      <c r="W270" s="12"/>
      <c r="X270" s="12"/>
      <c r="Y270" s="12"/>
      <c r="Z270" s="12"/>
      <c r="AA270" s="12"/>
      <c r="AB270" s="12"/>
      <c r="AC270" s="12"/>
      <c r="AD270" s="12"/>
      <c r="AE270" s="12"/>
      <c r="AR270" s="210" t="s">
        <v>178</v>
      </c>
      <c r="AT270" s="211" t="s">
        <v>79</v>
      </c>
      <c r="AU270" s="211" t="s">
        <v>80</v>
      </c>
      <c r="AY270" s="210" t="s">
        <v>170</v>
      </c>
      <c r="BK270" s="212">
        <f>SUM(BK271:BK320)</f>
        <v>0</v>
      </c>
    </row>
    <row r="271" s="2" customFormat="1" ht="24.15" customHeight="1">
      <c r="A271" s="39"/>
      <c r="B271" s="40"/>
      <c r="C271" s="215" t="s">
        <v>407</v>
      </c>
      <c r="D271" s="215" t="s">
        <v>173</v>
      </c>
      <c r="E271" s="216" t="s">
        <v>408</v>
      </c>
      <c r="F271" s="217" t="s">
        <v>140</v>
      </c>
      <c r="G271" s="218" t="s">
        <v>112</v>
      </c>
      <c r="H271" s="219">
        <v>94</v>
      </c>
      <c r="I271" s="220"/>
      <c r="J271" s="221">
        <f>ROUND(I271*H271,2)</f>
        <v>0</v>
      </c>
      <c r="K271" s="217" t="s">
        <v>177</v>
      </c>
      <c r="L271" s="45"/>
      <c r="M271" s="222" t="s">
        <v>39</v>
      </c>
      <c r="N271" s="223" t="s">
        <v>53</v>
      </c>
      <c r="O271" s="86"/>
      <c r="P271" s="224">
        <f>O271*H271</f>
        <v>0</v>
      </c>
      <c r="Q271" s="224">
        <v>0</v>
      </c>
      <c r="R271" s="224">
        <f>Q271*H271</f>
        <v>0</v>
      </c>
      <c r="S271" s="224">
        <v>0</v>
      </c>
      <c r="T271" s="225">
        <f>S271*H271</f>
        <v>0</v>
      </c>
      <c r="U271" s="39"/>
      <c r="V271" s="39"/>
      <c r="W271" s="39"/>
      <c r="X271" s="39"/>
      <c r="Y271" s="39"/>
      <c r="Z271" s="39"/>
      <c r="AA271" s="39"/>
      <c r="AB271" s="39"/>
      <c r="AC271" s="39"/>
      <c r="AD271" s="39"/>
      <c r="AE271" s="39"/>
      <c r="AR271" s="226" t="s">
        <v>359</v>
      </c>
      <c r="AT271" s="226" t="s">
        <v>173</v>
      </c>
      <c r="AU271" s="226" t="s">
        <v>87</v>
      </c>
      <c r="AY271" s="17" t="s">
        <v>170</v>
      </c>
      <c r="BE271" s="227">
        <f>IF(N271="základní",J271,0)</f>
        <v>0</v>
      </c>
      <c r="BF271" s="227">
        <f>IF(N271="snížená",J271,0)</f>
        <v>0</v>
      </c>
      <c r="BG271" s="227">
        <f>IF(N271="zákl. přenesená",J271,0)</f>
        <v>0</v>
      </c>
      <c r="BH271" s="227">
        <f>IF(N271="sníž. přenesená",J271,0)</f>
        <v>0</v>
      </c>
      <c r="BI271" s="227">
        <f>IF(N271="nulová",J271,0)</f>
        <v>0</v>
      </c>
      <c r="BJ271" s="17" t="s">
        <v>178</v>
      </c>
      <c r="BK271" s="227">
        <f>ROUND(I271*H271,2)</f>
        <v>0</v>
      </c>
      <c r="BL271" s="17" t="s">
        <v>359</v>
      </c>
      <c r="BM271" s="226" t="s">
        <v>409</v>
      </c>
    </row>
    <row r="272" s="2" customFormat="1">
      <c r="A272" s="39"/>
      <c r="B272" s="40"/>
      <c r="C272" s="41"/>
      <c r="D272" s="228" t="s">
        <v>180</v>
      </c>
      <c r="E272" s="41"/>
      <c r="F272" s="229" t="s">
        <v>140</v>
      </c>
      <c r="G272" s="41"/>
      <c r="H272" s="41"/>
      <c r="I272" s="230"/>
      <c r="J272" s="41"/>
      <c r="K272" s="41"/>
      <c r="L272" s="45"/>
      <c r="M272" s="231"/>
      <c r="N272" s="232"/>
      <c r="O272" s="86"/>
      <c r="P272" s="86"/>
      <c r="Q272" s="86"/>
      <c r="R272" s="86"/>
      <c r="S272" s="86"/>
      <c r="T272" s="87"/>
      <c r="U272" s="39"/>
      <c r="V272" s="39"/>
      <c r="W272" s="39"/>
      <c r="X272" s="39"/>
      <c r="Y272" s="39"/>
      <c r="Z272" s="39"/>
      <c r="AA272" s="39"/>
      <c r="AB272" s="39"/>
      <c r="AC272" s="39"/>
      <c r="AD272" s="39"/>
      <c r="AE272" s="39"/>
      <c r="AT272" s="17" t="s">
        <v>180</v>
      </c>
      <c r="AU272" s="17" t="s">
        <v>87</v>
      </c>
    </row>
    <row r="273" s="15" customFormat="1">
      <c r="A273" s="15"/>
      <c r="B273" s="256"/>
      <c r="C273" s="257"/>
      <c r="D273" s="228" t="s">
        <v>184</v>
      </c>
      <c r="E273" s="258" t="s">
        <v>39</v>
      </c>
      <c r="F273" s="259" t="s">
        <v>410</v>
      </c>
      <c r="G273" s="257"/>
      <c r="H273" s="258" t="s">
        <v>39</v>
      </c>
      <c r="I273" s="260"/>
      <c r="J273" s="257"/>
      <c r="K273" s="257"/>
      <c r="L273" s="261"/>
      <c r="M273" s="262"/>
      <c r="N273" s="263"/>
      <c r="O273" s="263"/>
      <c r="P273" s="263"/>
      <c r="Q273" s="263"/>
      <c r="R273" s="263"/>
      <c r="S273" s="263"/>
      <c r="T273" s="264"/>
      <c r="U273" s="15"/>
      <c r="V273" s="15"/>
      <c r="W273" s="15"/>
      <c r="X273" s="15"/>
      <c r="Y273" s="15"/>
      <c r="Z273" s="15"/>
      <c r="AA273" s="15"/>
      <c r="AB273" s="15"/>
      <c r="AC273" s="15"/>
      <c r="AD273" s="15"/>
      <c r="AE273" s="15"/>
      <c r="AT273" s="265" t="s">
        <v>184</v>
      </c>
      <c r="AU273" s="265" t="s">
        <v>87</v>
      </c>
      <c r="AV273" s="15" t="s">
        <v>87</v>
      </c>
      <c r="AW273" s="15" t="s">
        <v>41</v>
      </c>
      <c r="AX273" s="15" t="s">
        <v>80</v>
      </c>
      <c r="AY273" s="265" t="s">
        <v>170</v>
      </c>
    </row>
    <row r="274" s="13" customFormat="1">
      <c r="A274" s="13"/>
      <c r="B274" s="234"/>
      <c r="C274" s="235"/>
      <c r="D274" s="228" t="s">
        <v>184</v>
      </c>
      <c r="E274" s="236" t="s">
        <v>39</v>
      </c>
      <c r="F274" s="237" t="s">
        <v>411</v>
      </c>
      <c r="G274" s="235"/>
      <c r="H274" s="238">
        <v>94</v>
      </c>
      <c r="I274" s="239"/>
      <c r="J274" s="235"/>
      <c r="K274" s="235"/>
      <c r="L274" s="240"/>
      <c r="M274" s="241"/>
      <c r="N274" s="242"/>
      <c r="O274" s="242"/>
      <c r="P274" s="242"/>
      <c r="Q274" s="242"/>
      <c r="R274" s="242"/>
      <c r="S274" s="242"/>
      <c r="T274" s="243"/>
      <c r="U274" s="13"/>
      <c r="V274" s="13"/>
      <c r="W274" s="13"/>
      <c r="X274" s="13"/>
      <c r="Y274" s="13"/>
      <c r="Z274" s="13"/>
      <c r="AA274" s="13"/>
      <c r="AB274" s="13"/>
      <c r="AC274" s="13"/>
      <c r="AD274" s="13"/>
      <c r="AE274" s="13"/>
      <c r="AT274" s="244" t="s">
        <v>184</v>
      </c>
      <c r="AU274" s="244" t="s">
        <v>87</v>
      </c>
      <c r="AV274" s="13" t="s">
        <v>89</v>
      </c>
      <c r="AW274" s="13" t="s">
        <v>41</v>
      </c>
      <c r="AX274" s="13" t="s">
        <v>80</v>
      </c>
      <c r="AY274" s="244" t="s">
        <v>170</v>
      </c>
    </row>
    <row r="275" s="14" customFormat="1">
      <c r="A275" s="14"/>
      <c r="B275" s="245"/>
      <c r="C275" s="246"/>
      <c r="D275" s="228" t="s">
        <v>184</v>
      </c>
      <c r="E275" s="247" t="s">
        <v>139</v>
      </c>
      <c r="F275" s="248" t="s">
        <v>187</v>
      </c>
      <c r="G275" s="246"/>
      <c r="H275" s="249">
        <v>94</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184</v>
      </c>
      <c r="AU275" s="255" t="s">
        <v>87</v>
      </c>
      <c r="AV275" s="14" t="s">
        <v>178</v>
      </c>
      <c r="AW275" s="14" t="s">
        <v>41</v>
      </c>
      <c r="AX275" s="14" t="s">
        <v>87</v>
      </c>
      <c r="AY275" s="255" t="s">
        <v>170</v>
      </c>
    </row>
    <row r="276" s="2" customFormat="1" ht="37.8" customHeight="1">
      <c r="A276" s="39"/>
      <c r="B276" s="40"/>
      <c r="C276" s="215" t="s">
        <v>412</v>
      </c>
      <c r="D276" s="215" t="s">
        <v>173</v>
      </c>
      <c r="E276" s="216" t="s">
        <v>413</v>
      </c>
      <c r="F276" s="217" t="s">
        <v>414</v>
      </c>
      <c r="G276" s="218" t="s">
        <v>112</v>
      </c>
      <c r="H276" s="219">
        <v>94</v>
      </c>
      <c r="I276" s="220"/>
      <c r="J276" s="221">
        <f>ROUND(I276*H276,2)</f>
        <v>0</v>
      </c>
      <c r="K276" s="217" t="s">
        <v>177</v>
      </c>
      <c r="L276" s="45"/>
      <c r="M276" s="222" t="s">
        <v>39</v>
      </c>
      <c r="N276" s="223" t="s">
        <v>53</v>
      </c>
      <c r="O276" s="86"/>
      <c r="P276" s="224">
        <f>O276*H276</f>
        <v>0</v>
      </c>
      <c r="Q276" s="224">
        <v>0</v>
      </c>
      <c r="R276" s="224">
        <f>Q276*H276</f>
        <v>0</v>
      </c>
      <c r="S276" s="224">
        <v>0</v>
      </c>
      <c r="T276" s="225">
        <f>S276*H276</f>
        <v>0</v>
      </c>
      <c r="U276" s="39"/>
      <c r="V276" s="39"/>
      <c r="W276" s="39"/>
      <c r="X276" s="39"/>
      <c r="Y276" s="39"/>
      <c r="Z276" s="39"/>
      <c r="AA276" s="39"/>
      <c r="AB276" s="39"/>
      <c r="AC276" s="39"/>
      <c r="AD276" s="39"/>
      <c r="AE276" s="39"/>
      <c r="AR276" s="226" t="s">
        <v>359</v>
      </c>
      <c r="AT276" s="226" t="s">
        <v>173</v>
      </c>
      <c r="AU276" s="226" t="s">
        <v>87</v>
      </c>
      <c r="AY276" s="17" t="s">
        <v>170</v>
      </c>
      <c r="BE276" s="227">
        <f>IF(N276="základní",J276,0)</f>
        <v>0</v>
      </c>
      <c r="BF276" s="227">
        <f>IF(N276="snížená",J276,0)</f>
        <v>0</v>
      </c>
      <c r="BG276" s="227">
        <f>IF(N276="zákl. přenesená",J276,0)</f>
        <v>0</v>
      </c>
      <c r="BH276" s="227">
        <f>IF(N276="sníž. přenesená",J276,0)</f>
        <v>0</v>
      </c>
      <c r="BI276" s="227">
        <f>IF(N276="nulová",J276,0)</f>
        <v>0</v>
      </c>
      <c r="BJ276" s="17" t="s">
        <v>178</v>
      </c>
      <c r="BK276" s="227">
        <f>ROUND(I276*H276,2)</f>
        <v>0</v>
      </c>
      <c r="BL276" s="17" t="s">
        <v>359</v>
      </c>
      <c r="BM276" s="226" t="s">
        <v>415</v>
      </c>
    </row>
    <row r="277" s="2" customFormat="1">
      <c r="A277" s="39"/>
      <c r="B277" s="40"/>
      <c r="C277" s="41"/>
      <c r="D277" s="228" t="s">
        <v>180</v>
      </c>
      <c r="E277" s="41"/>
      <c r="F277" s="229" t="s">
        <v>416</v>
      </c>
      <c r="G277" s="41"/>
      <c r="H277" s="41"/>
      <c r="I277" s="230"/>
      <c r="J277" s="41"/>
      <c r="K277" s="41"/>
      <c r="L277" s="45"/>
      <c r="M277" s="231"/>
      <c r="N277" s="232"/>
      <c r="O277" s="86"/>
      <c r="P277" s="86"/>
      <c r="Q277" s="86"/>
      <c r="R277" s="86"/>
      <c r="S277" s="86"/>
      <c r="T277" s="87"/>
      <c r="U277" s="39"/>
      <c r="V277" s="39"/>
      <c r="W277" s="39"/>
      <c r="X277" s="39"/>
      <c r="Y277" s="39"/>
      <c r="Z277" s="39"/>
      <c r="AA277" s="39"/>
      <c r="AB277" s="39"/>
      <c r="AC277" s="39"/>
      <c r="AD277" s="39"/>
      <c r="AE277" s="39"/>
      <c r="AT277" s="17" t="s">
        <v>180</v>
      </c>
      <c r="AU277" s="17" t="s">
        <v>87</v>
      </c>
    </row>
    <row r="278" s="13" customFormat="1">
      <c r="A278" s="13"/>
      <c r="B278" s="234"/>
      <c r="C278" s="235"/>
      <c r="D278" s="228" t="s">
        <v>184</v>
      </c>
      <c r="E278" s="236" t="s">
        <v>39</v>
      </c>
      <c r="F278" s="237" t="s">
        <v>139</v>
      </c>
      <c r="G278" s="235"/>
      <c r="H278" s="238">
        <v>94</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184</v>
      </c>
      <c r="AU278" s="244" t="s">
        <v>87</v>
      </c>
      <c r="AV278" s="13" t="s">
        <v>89</v>
      </c>
      <c r="AW278" s="13" t="s">
        <v>41</v>
      </c>
      <c r="AX278" s="13" t="s">
        <v>80</v>
      </c>
      <c r="AY278" s="244" t="s">
        <v>170</v>
      </c>
    </row>
    <row r="279" s="14" customFormat="1">
      <c r="A279" s="14"/>
      <c r="B279" s="245"/>
      <c r="C279" s="246"/>
      <c r="D279" s="228" t="s">
        <v>184</v>
      </c>
      <c r="E279" s="247" t="s">
        <v>39</v>
      </c>
      <c r="F279" s="248" t="s">
        <v>187</v>
      </c>
      <c r="G279" s="246"/>
      <c r="H279" s="249">
        <v>94</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184</v>
      </c>
      <c r="AU279" s="255" t="s">
        <v>87</v>
      </c>
      <c r="AV279" s="14" t="s">
        <v>178</v>
      </c>
      <c r="AW279" s="14" t="s">
        <v>41</v>
      </c>
      <c r="AX279" s="14" t="s">
        <v>87</v>
      </c>
      <c r="AY279" s="255" t="s">
        <v>170</v>
      </c>
    </row>
    <row r="280" s="2" customFormat="1" ht="62.7" customHeight="1">
      <c r="A280" s="39"/>
      <c r="B280" s="40"/>
      <c r="C280" s="215" t="s">
        <v>417</v>
      </c>
      <c r="D280" s="215" t="s">
        <v>173</v>
      </c>
      <c r="E280" s="216" t="s">
        <v>418</v>
      </c>
      <c r="F280" s="217" t="s">
        <v>419</v>
      </c>
      <c r="G280" s="218" t="s">
        <v>112</v>
      </c>
      <c r="H280" s="219">
        <v>1</v>
      </c>
      <c r="I280" s="220"/>
      <c r="J280" s="221">
        <f>ROUND(I280*H280,2)</f>
        <v>0</v>
      </c>
      <c r="K280" s="217" t="s">
        <v>177</v>
      </c>
      <c r="L280" s="45"/>
      <c r="M280" s="222" t="s">
        <v>39</v>
      </c>
      <c r="N280" s="223" t="s">
        <v>53</v>
      </c>
      <c r="O280" s="86"/>
      <c r="P280" s="224">
        <f>O280*H280</f>
        <v>0</v>
      </c>
      <c r="Q280" s="224">
        <v>0</v>
      </c>
      <c r="R280" s="224">
        <f>Q280*H280</f>
        <v>0</v>
      </c>
      <c r="S280" s="224">
        <v>0</v>
      </c>
      <c r="T280" s="225">
        <f>S280*H280</f>
        <v>0</v>
      </c>
      <c r="U280" s="39"/>
      <c r="V280" s="39"/>
      <c r="W280" s="39"/>
      <c r="X280" s="39"/>
      <c r="Y280" s="39"/>
      <c r="Z280" s="39"/>
      <c r="AA280" s="39"/>
      <c r="AB280" s="39"/>
      <c r="AC280" s="39"/>
      <c r="AD280" s="39"/>
      <c r="AE280" s="39"/>
      <c r="AR280" s="226" t="s">
        <v>359</v>
      </c>
      <c r="AT280" s="226" t="s">
        <v>173</v>
      </c>
      <c r="AU280" s="226" t="s">
        <v>87</v>
      </c>
      <c r="AY280" s="17" t="s">
        <v>170</v>
      </c>
      <c r="BE280" s="227">
        <f>IF(N280="základní",J280,0)</f>
        <v>0</v>
      </c>
      <c r="BF280" s="227">
        <f>IF(N280="snížená",J280,0)</f>
        <v>0</v>
      </c>
      <c r="BG280" s="227">
        <f>IF(N280="zákl. přenesená",J280,0)</f>
        <v>0</v>
      </c>
      <c r="BH280" s="227">
        <f>IF(N280="sníž. přenesená",J280,0)</f>
        <v>0</v>
      </c>
      <c r="BI280" s="227">
        <f>IF(N280="nulová",J280,0)</f>
        <v>0</v>
      </c>
      <c r="BJ280" s="17" t="s">
        <v>178</v>
      </c>
      <c r="BK280" s="227">
        <f>ROUND(I280*H280,2)</f>
        <v>0</v>
      </c>
      <c r="BL280" s="17" t="s">
        <v>359</v>
      </c>
      <c r="BM280" s="226" t="s">
        <v>420</v>
      </c>
    </row>
    <row r="281" s="2" customFormat="1">
      <c r="A281" s="39"/>
      <c r="B281" s="40"/>
      <c r="C281" s="41"/>
      <c r="D281" s="228" t="s">
        <v>180</v>
      </c>
      <c r="E281" s="41"/>
      <c r="F281" s="229" t="s">
        <v>421</v>
      </c>
      <c r="G281" s="41"/>
      <c r="H281" s="41"/>
      <c r="I281" s="230"/>
      <c r="J281" s="41"/>
      <c r="K281" s="41"/>
      <c r="L281" s="45"/>
      <c r="M281" s="231"/>
      <c r="N281" s="232"/>
      <c r="O281" s="86"/>
      <c r="P281" s="86"/>
      <c r="Q281" s="86"/>
      <c r="R281" s="86"/>
      <c r="S281" s="86"/>
      <c r="T281" s="87"/>
      <c r="U281" s="39"/>
      <c r="V281" s="39"/>
      <c r="W281" s="39"/>
      <c r="X281" s="39"/>
      <c r="Y281" s="39"/>
      <c r="Z281" s="39"/>
      <c r="AA281" s="39"/>
      <c r="AB281" s="39"/>
      <c r="AC281" s="39"/>
      <c r="AD281" s="39"/>
      <c r="AE281" s="39"/>
      <c r="AT281" s="17" t="s">
        <v>180</v>
      </c>
      <c r="AU281" s="17" t="s">
        <v>87</v>
      </c>
    </row>
    <row r="282" s="2" customFormat="1">
      <c r="A282" s="39"/>
      <c r="B282" s="40"/>
      <c r="C282" s="41"/>
      <c r="D282" s="228" t="s">
        <v>182</v>
      </c>
      <c r="E282" s="41"/>
      <c r="F282" s="233" t="s">
        <v>422</v>
      </c>
      <c r="G282" s="41"/>
      <c r="H282" s="41"/>
      <c r="I282" s="230"/>
      <c r="J282" s="41"/>
      <c r="K282" s="41"/>
      <c r="L282" s="45"/>
      <c r="M282" s="231"/>
      <c r="N282" s="232"/>
      <c r="O282" s="86"/>
      <c r="P282" s="86"/>
      <c r="Q282" s="86"/>
      <c r="R282" s="86"/>
      <c r="S282" s="86"/>
      <c r="T282" s="87"/>
      <c r="U282" s="39"/>
      <c r="V282" s="39"/>
      <c r="W282" s="39"/>
      <c r="X282" s="39"/>
      <c r="Y282" s="39"/>
      <c r="Z282" s="39"/>
      <c r="AA282" s="39"/>
      <c r="AB282" s="39"/>
      <c r="AC282" s="39"/>
      <c r="AD282" s="39"/>
      <c r="AE282" s="39"/>
      <c r="AT282" s="17" t="s">
        <v>182</v>
      </c>
      <c r="AU282" s="17" t="s">
        <v>87</v>
      </c>
    </row>
    <row r="283" s="13" customFormat="1">
      <c r="A283" s="13"/>
      <c r="B283" s="234"/>
      <c r="C283" s="235"/>
      <c r="D283" s="228" t="s">
        <v>184</v>
      </c>
      <c r="E283" s="236" t="s">
        <v>39</v>
      </c>
      <c r="F283" s="237" t="s">
        <v>423</v>
      </c>
      <c r="G283" s="235"/>
      <c r="H283" s="238">
        <v>1</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184</v>
      </c>
      <c r="AU283" s="244" t="s">
        <v>87</v>
      </c>
      <c r="AV283" s="13" t="s">
        <v>89</v>
      </c>
      <c r="AW283" s="13" t="s">
        <v>41</v>
      </c>
      <c r="AX283" s="13" t="s">
        <v>80</v>
      </c>
      <c r="AY283" s="244" t="s">
        <v>170</v>
      </c>
    </row>
    <row r="284" s="14" customFormat="1">
      <c r="A284" s="14"/>
      <c r="B284" s="245"/>
      <c r="C284" s="246"/>
      <c r="D284" s="228" t="s">
        <v>184</v>
      </c>
      <c r="E284" s="247" t="s">
        <v>39</v>
      </c>
      <c r="F284" s="248" t="s">
        <v>187</v>
      </c>
      <c r="G284" s="246"/>
      <c r="H284" s="249">
        <v>1</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184</v>
      </c>
      <c r="AU284" s="255" t="s">
        <v>87</v>
      </c>
      <c r="AV284" s="14" t="s">
        <v>178</v>
      </c>
      <c r="AW284" s="14" t="s">
        <v>41</v>
      </c>
      <c r="AX284" s="14" t="s">
        <v>87</v>
      </c>
      <c r="AY284" s="255" t="s">
        <v>170</v>
      </c>
    </row>
    <row r="285" s="2" customFormat="1" ht="55.5" customHeight="1">
      <c r="A285" s="39"/>
      <c r="B285" s="40"/>
      <c r="C285" s="215" t="s">
        <v>424</v>
      </c>
      <c r="D285" s="215" t="s">
        <v>173</v>
      </c>
      <c r="E285" s="216" t="s">
        <v>425</v>
      </c>
      <c r="F285" s="217" t="s">
        <v>426</v>
      </c>
      <c r="G285" s="218" t="s">
        <v>121</v>
      </c>
      <c r="H285" s="219">
        <v>6600.3389999999999</v>
      </c>
      <c r="I285" s="220"/>
      <c r="J285" s="221">
        <f>ROUND(I285*H285,2)</f>
        <v>0</v>
      </c>
      <c r="K285" s="217" t="s">
        <v>177</v>
      </c>
      <c r="L285" s="45"/>
      <c r="M285" s="222" t="s">
        <v>39</v>
      </c>
      <c r="N285" s="223" t="s">
        <v>53</v>
      </c>
      <c r="O285" s="86"/>
      <c r="P285" s="224">
        <f>O285*H285</f>
        <v>0</v>
      </c>
      <c r="Q285" s="224">
        <v>0</v>
      </c>
      <c r="R285" s="224">
        <f>Q285*H285</f>
        <v>0</v>
      </c>
      <c r="S285" s="224">
        <v>0</v>
      </c>
      <c r="T285" s="225">
        <f>S285*H285</f>
        <v>0</v>
      </c>
      <c r="U285" s="39"/>
      <c r="V285" s="39"/>
      <c r="W285" s="39"/>
      <c r="X285" s="39"/>
      <c r="Y285" s="39"/>
      <c r="Z285" s="39"/>
      <c r="AA285" s="39"/>
      <c r="AB285" s="39"/>
      <c r="AC285" s="39"/>
      <c r="AD285" s="39"/>
      <c r="AE285" s="39"/>
      <c r="AR285" s="226" t="s">
        <v>359</v>
      </c>
      <c r="AT285" s="226" t="s">
        <v>173</v>
      </c>
      <c r="AU285" s="226" t="s">
        <v>87</v>
      </c>
      <c r="AY285" s="17" t="s">
        <v>170</v>
      </c>
      <c r="BE285" s="227">
        <f>IF(N285="základní",J285,0)</f>
        <v>0</v>
      </c>
      <c r="BF285" s="227">
        <f>IF(N285="snížená",J285,0)</f>
        <v>0</v>
      </c>
      <c r="BG285" s="227">
        <f>IF(N285="zákl. přenesená",J285,0)</f>
        <v>0</v>
      </c>
      <c r="BH285" s="227">
        <f>IF(N285="sníž. přenesená",J285,0)</f>
        <v>0</v>
      </c>
      <c r="BI285" s="227">
        <f>IF(N285="nulová",J285,0)</f>
        <v>0</v>
      </c>
      <c r="BJ285" s="17" t="s">
        <v>178</v>
      </c>
      <c r="BK285" s="227">
        <f>ROUND(I285*H285,2)</f>
        <v>0</v>
      </c>
      <c r="BL285" s="17" t="s">
        <v>359</v>
      </c>
      <c r="BM285" s="226" t="s">
        <v>427</v>
      </c>
    </row>
    <row r="286" s="2" customFormat="1">
      <c r="A286" s="39"/>
      <c r="B286" s="40"/>
      <c r="C286" s="41"/>
      <c r="D286" s="228" t="s">
        <v>180</v>
      </c>
      <c r="E286" s="41"/>
      <c r="F286" s="229" t="s">
        <v>428</v>
      </c>
      <c r="G286" s="41"/>
      <c r="H286" s="41"/>
      <c r="I286" s="230"/>
      <c r="J286" s="41"/>
      <c r="K286" s="41"/>
      <c r="L286" s="45"/>
      <c r="M286" s="231"/>
      <c r="N286" s="232"/>
      <c r="O286" s="86"/>
      <c r="P286" s="86"/>
      <c r="Q286" s="86"/>
      <c r="R286" s="86"/>
      <c r="S286" s="86"/>
      <c r="T286" s="87"/>
      <c r="U286" s="39"/>
      <c r="V286" s="39"/>
      <c r="W286" s="39"/>
      <c r="X286" s="39"/>
      <c r="Y286" s="39"/>
      <c r="Z286" s="39"/>
      <c r="AA286" s="39"/>
      <c r="AB286" s="39"/>
      <c r="AC286" s="39"/>
      <c r="AD286" s="39"/>
      <c r="AE286" s="39"/>
      <c r="AT286" s="17" t="s">
        <v>180</v>
      </c>
      <c r="AU286" s="17" t="s">
        <v>87</v>
      </c>
    </row>
    <row r="287" s="2" customFormat="1">
      <c r="A287" s="39"/>
      <c r="B287" s="40"/>
      <c r="C287" s="41"/>
      <c r="D287" s="228" t="s">
        <v>182</v>
      </c>
      <c r="E287" s="41"/>
      <c r="F287" s="233" t="s">
        <v>422</v>
      </c>
      <c r="G287" s="41"/>
      <c r="H287" s="41"/>
      <c r="I287" s="230"/>
      <c r="J287" s="41"/>
      <c r="K287" s="41"/>
      <c r="L287" s="45"/>
      <c r="M287" s="231"/>
      <c r="N287" s="232"/>
      <c r="O287" s="86"/>
      <c r="P287" s="86"/>
      <c r="Q287" s="86"/>
      <c r="R287" s="86"/>
      <c r="S287" s="86"/>
      <c r="T287" s="87"/>
      <c r="U287" s="39"/>
      <c r="V287" s="39"/>
      <c r="W287" s="39"/>
      <c r="X287" s="39"/>
      <c r="Y287" s="39"/>
      <c r="Z287" s="39"/>
      <c r="AA287" s="39"/>
      <c r="AB287" s="39"/>
      <c r="AC287" s="39"/>
      <c r="AD287" s="39"/>
      <c r="AE287" s="39"/>
      <c r="AT287" s="17" t="s">
        <v>182</v>
      </c>
      <c r="AU287" s="17" t="s">
        <v>87</v>
      </c>
    </row>
    <row r="288" s="13" customFormat="1">
      <c r="A288" s="13"/>
      <c r="B288" s="234"/>
      <c r="C288" s="235"/>
      <c r="D288" s="228" t="s">
        <v>184</v>
      </c>
      <c r="E288" s="236" t="s">
        <v>123</v>
      </c>
      <c r="F288" s="237" t="s">
        <v>429</v>
      </c>
      <c r="G288" s="235"/>
      <c r="H288" s="238">
        <v>4364.5500000000002</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184</v>
      </c>
      <c r="AU288" s="244" t="s">
        <v>87</v>
      </c>
      <c r="AV288" s="13" t="s">
        <v>89</v>
      </c>
      <c r="AW288" s="13" t="s">
        <v>41</v>
      </c>
      <c r="AX288" s="13" t="s">
        <v>80</v>
      </c>
      <c r="AY288" s="244" t="s">
        <v>170</v>
      </c>
    </row>
    <row r="289" s="13" customFormat="1">
      <c r="A289" s="13"/>
      <c r="B289" s="234"/>
      <c r="C289" s="235"/>
      <c r="D289" s="228" t="s">
        <v>184</v>
      </c>
      <c r="E289" s="236" t="s">
        <v>142</v>
      </c>
      <c r="F289" s="237" t="s">
        <v>430</v>
      </c>
      <c r="G289" s="235"/>
      <c r="H289" s="238">
        <v>344.69999999999999</v>
      </c>
      <c r="I289" s="239"/>
      <c r="J289" s="235"/>
      <c r="K289" s="235"/>
      <c r="L289" s="240"/>
      <c r="M289" s="241"/>
      <c r="N289" s="242"/>
      <c r="O289" s="242"/>
      <c r="P289" s="242"/>
      <c r="Q289" s="242"/>
      <c r="R289" s="242"/>
      <c r="S289" s="242"/>
      <c r="T289" s="243"/>
      <c r="U289" s="13"/>
      <c r="V289" s="13"/>
      <c r="W289" s="13"/>
      <c r="X289" s="13"/>
      <c r="Y289" s="13"/>
      <c r="Z289" s="13"/>
      <c r="AA289" s="13"/>
      <c r="AB289" s="13"/>
      <c r="AC289" s="13"/>
      <c r="AD289" s="13"/>
      <c r="AE289" s="13"/>
      <c r="AT289" s="244" t="s">
        <v>184</v>
      </c>
      <c r="AU289" s="244" t="s">
        <v>87</v>
      </c>
      <c r="AV289" s="13" t="s">
        <v>89</v>
      </c>
      <c r="AW289" s="13" t="s">
        <v>41</v>
      </c>
      <c r="AX289" s="13" t="s">
        <v>80</v>
      </c>
      <c r="AY289" s="244" t="s">
        <v>170</v>
      </c>
    </row>
    <row r="290" s="13" customFormat="1">
      <c r="A290" s="13"/>
      <c r="B290" s="234"/>
      <c r="C290" s="235"/>
      <c r="D290" s="228" t="s">
        <v>184</v>
      </c>
      <c r="E290" s="236" t="s">
        <v>39</v>
      </c>
      <c r="F290" s="237" t="s">
        <v>431</v>
      </c>
      <c r="G290" s="235"/>
      <c r="H290" s="238">
        <v>1861.925</v>
      </c>
      <c r="I290" s="239"/>
      <c r="J290" s="235"/>
      <c r="K290" s="235"/>
      <c r="L290" s="240"/>
      <c r="M290" s="241"/>
      <c r="N290" s="242"/>
      <c r="O290" s="242"/>
      <c r="P290" s="242"/>
      <c r="Q290" s="242"/>
      <c r="R290" s="242"/>
      <c r="S290" s="242"/>
      <c r="T290" s="243"/>
      <c r="U290" s="13"/>
      <c r="V290" s="13"/>
      <c r="W290" s="13"/>
      <c r="X290" s="13"/>
      <c r="Y290" s="13"/>
      <c r="Z290" s="13"/>
      <c r="AA290" s="13"/>
      <c r="AB290" s="13"/>
      <c r="AC290" s="13"/>
      <c r="AD290" s="13"/>
      <c r="AE290" s="13"/>
      <c r="AT290" s="244" t="s">
        <v>184</v>
      </c>
      <c r="AU290" s="244" t="s">
        <v>87</v>
      </c>
      <c r="AV290" s="13" t="s">
        <v>89</v>
      </c>
      <c r="AW290" s="13" t="s">
        <v>41</v>
      </c>
      <c r="AX290" s="13" t="s">
        <v>80</v>
      </c>
      <c r="AY290" s="244" t="s">
        <v>170</v>
      </c>
    </row>
    <row r="291" s="13" customFormat="1">
      <c r="A291" s="13"/>
      <c r="B291" s="234"/>
      <c r="C291" s="235"/>
      <c r="D291" s="228" t="s">
        <v>184</v>
      </c>
      <c r="E291" s="236" t="s">
        <v>119</v>
      </c>
      <c r="F291" s="237" t="s">
        <v>432</v>
      </c>
      <c r="G291" s="235"/>
      <c r="H291" s="238">
        <v>15.964</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184</v>
      </c>
      <c r="AU291" s="244" t="s">
        <v>87</v>
      </c>
      <c r="AV291" s="13" t="s">
        <v>89</v>
      </c>
      <c r="AW291" s="13" t="s">
        <v>41</v>
      </c>
      <c r="AX291" s="13" t="s">
        <v>80</v>
      </c>
      <c r="AY291" s="244" t="s">
        <v>170</v>
      </c>
    </row>
    <row r="292" s="13" customFormat="1">
      <c r="A292" s="13"/>
      <c r="B292" s="234"/>
      <c r="C292" s="235"/>
      <c r="D292" s="228" t="s">
        <v>184</v>
      </c>
      <c r="E292" s="236" t="s">
        <v>39</v>
      </c>
      <c r="F292" s="237" t="s">
        <v>433</v>
      </c>
      <c r="G292" s="235"/>
      <c r="H292" s="238">
        <v>13.199999999999999</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184</v>
      </c>
      <c r="AU292" s="244" t="s">
        <v>87</v>
      </c>
      <c r="AV292" s="13" t="s">
        <v>89</v>
      </c>
      <c r="AW292" s="13" t="s">
        <v>41</v>
      </c>
      <c r="AX292" s="13" t="s">
        <v>80</v>
      </c>
      <c r="AY292" s="244" t="s">
        <v>170</v>
      </c>
    </row>
    <row r="293" s="14" customFormat="1">
      <c r="A293" s="14"/>
      <c r="B293" s="245"/>
      <c r="C293" s="246"/>
      <c r="D293" s="228" t="s">
        <v>184</v>
      </c>
      <c r="E293" s="247" t="s">
        <v>39</v>
      </c>
      <c r="F293" s="248" t="s">
        <v>187</v>
      </c>
      <c r="G293" s="246"/>
      <c r="H293" s="249">
        <v>6600.3389999999999</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184</v>
      </c>
      <c r="AU293" s="255" t="s">
        <v>87</v>
      </c>
      <c r="AV293" s="14" t="s">
        <v>178</v>
      </c>
      <c r="AW293" s="14" t="s">
        <v>41</v>
      </c>
      <c r="AX293" s="14" t="s">
        <v>87</v>
      </c>
      <c r="AY293" s="255" t="s">
        <v>170</v>
      </c>
    </row>
    <row r="294" s="2" customFormat="1" ht="21.75" customHeight="1">
      <c r="A294" s="39"/>
      <c r="B294" s="40"/>
      <c r="C294" s="215" t="s">
        <v>434</v>
      </c>
      <c r="D294" s="215" t="s">
        <v>173</v>
      </c>
      <c r="E294" s="216" t="s">
        <v>435</v>
      </c>
      <c r="F294" s="217" t="s">
        <v>436</v>
      </c>
      <c r="G294" s="218" t="s">
        <v>121</v>
      </c>
      <c r="H294" s="219">
        <v>4709.25</v>
      </c>
      <c r="I294" s="220"/>
      <c r="J294" s="221">
        <f>ROUND(I294*H294,2)</f>
        <v>0</v>
      </c>
      <c r="K294" s="217" t="s">
        <v>177</v>
      </c>
      <c r="L294" s="45"/>
      <c r="M294" s="222" t="s">
        <v>39</v>
      </c>
      <c r="N294" s="223" t="s">
        <v>53</v>
      </c>
      <c r="O294" s="86"/>
      <c r="P294" s="224">
        <f>O294*H294</f>
        <v>0</v>
      </c>
      <c r="Q294" s="224">
        <v>0</v>
      </c>
      <c r="R294" s="224">
        <f>Q294*H294</f>
        <v>0</v>
      </c>
      <c r="S294" s="224">
        <v>0</v>
      </c>
      <c r="T294" s="225">
        <f>S294*H294</f>
        <v>0</v>
      </c>
      <c r="U294" s="39"/>
      <c r="V294" s="39"/>
      <c r="W294" s="39"/>
      <c r="X294" s="39"/>
      <c r="Y294" s="39"/>
      <c r="Z294" s="39"/>
      <c r="AA294" s="39"/>
      <c r="AB294" s="39"/>
      <c r="AC294" s="39"/>
      <c r="AD294" s="39"/>
      <c r="AE294" s="39"/>
      <c r="AR294" s="226" t="s">
        <v>359</v>
      </c>
      <c r="AT294" s="226" t="s">
        <v>173</v>
      </c>
      <c r="AU294" s="226" t="s">
        <v>87</v>
      </c>
      <c r="AY294" s="17" t="s">
        <v>170</v>
      </c>
      <c r="BE294" s="227">
        <f>IF(N294="základní",J294,0)</f>
        <v>0</v>
      </c>
      <c r="BF294" s="227">
        <f>IF(N294="snížená",J294,0)</f>
        <v>0</v>
      </c>
      <c r="BG294" s="227">
        <f>IF(N294="zákl. přenesená",J294,0)</f>
        <v>0</v>
      </c>
      <c r="BH294" s="227">
        <f>IF(N294="sníž. přenesená",J294,0)</f>
        <v>0</v>
      </c>
      <c r="BI294" s="227">
        <f>IF(N294="nulová",J294,0)</f>
        <v>0</v>
      </c>
      <c r="BJ294" s="17" t="s">
        <v>178</v>
      </c>
      <c r="BK294" s="227">
        <f>ROUND(I294*H294,2)</f>
        <v>0</v>
      </c>
      <c r="BL294" s="17" t="s">
        <v>359</v>
      </c>
      <c r="BM294" s="226" t="s">
        <v>437</v>
      </c>
    </row>
    <row r="295" s="2" customFormat="1">
      <c r="A295" s="39"/>
      <c r="B295" s="40"/>
      <c r="C295" s="41"/>
      <c r="D295" s="228" t="s">
        <v>180</v>
      </c>
      <c r="E295" s="41"/>
      <c r="F295" s="229" t="s">
        <v>438</v>
      </c>
      <c r="G295" s="41"/>
      <c r="H295" s="41"/>
      <c r="I295" s="230"/>
      <c r="J295" s="41"/>
      <c r="K295" s="41"/>
      <c r="L295" s="45"/>
      <c r="M295" s="231"/>
      <c r="N295" s="232"/>
      <c r="O295" s="86"/>
      <c r="P295" s="86"/>
      <c r="Q295" s="86"/>
      <c r="R295" s="86"/>
      <c r="S295" s="86"/>
      <c r="T295" s="87"/>
      <c r="U295" s="39"/>
      <c r="V295" s="39"/>
      <c r="W295" s="39"/>
      <c r="X295" s="39"/>
      <c r="Y295" s="39"/>
      <c r="Z295" s="39"/>
      <c r="AA295" s="39"/>
      <c r="AB295" s="39"/>
      <c r="AC295" s="39"/>
      <c r="AD295" s="39"/>
      <c r="AE295" s="39"/>
      <c r="AT295" s="17" t="s">
        <v>180</v>
      </c>
      <c r="AU295" s="17" t="s">
        <v>87</v>
      </c>
    </row>
    <row r="296" s="2" customFormat="1">
      <c r="A296" s="39"/>
      <c r="B296" s="40"/>
      <c r="C296" s="41"/>
      <c r="D296" s="228" t="s">
        <v>182</v>
      </c>
      <c r="E296" s="41"/>
      <c r="F296" s="233" t="s">
        <v>439</v>
      </c>
      <c r="G296" s="41"/>
      <c r="H296" s="41"/>
      <c r="I296" s="230"/>
      <c r="J296" s="41"/>
      <c r="K296" s="41"/>
      <c r="L296" s="45"/>
      <c r="M296" s="231"/>
      <c r="N296" s="232"/>
      <c r="O296" s="86"/>
      <c r="P296" s="86"/>
      <c r="Q296" s="86"/>
      <c r="R296" s="86"/>
      <c r="S296" s="86"/>
      <c r="T296" s="87"/>
      <c r="U296" s="39"/>
      <c r="V296" s="39"/>
      <c r="W296" s="39"/>
      <c r="X296" s="39"/>
      <c r="Y296" s="39"/>
      <c r="Z296" s="39"/>
      <c r="AA296" s="39"/>
      <c r="AB296" s="39"/>
      <c r="AC296" s="39"/>
      <c r="AD296" s="39"/>
      <c r="AE296" s="39"/>
      <c r="AT296" s="17" t="s">
        <v>182</v>
      </c>
      <c r="AU296" s="17" t="s">
        <v>87</v>
      </c>
    </row>
    <row r="297" s="13" customFormat="1">
      <c r="A297" s="13"/>
      <c r="B297" s="234"/>
      <c r="C297" s="235"/>
      <c r="D297" s="228" t="s">
        <v>184</v>
      </c>
      <c r="E297" s="236" t="s">
        <v>39</v>
      </c>
      <c r="F297" s="237" t="s">
        <v>123</v>
      </c>
      <c r="G297" s="235"/>
      <c r="H297" s="238">
        <v>4364.5500000000002</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184</v>
      </c>
      <c r="AU297" s="244" t="s">
        <v>87</v>
      </c>
      <c r="AV297" s="13" t="s">
        <v>89</v>
      </c>
      <c r="AW297" s="13" t="s">
        <v>41</v>
      </c>
      <c r="AX297" s="13" t="s">
        <v>80</v>
      </c>
      <c r="AY297" s="244" t="s">
        <v>170</v>
      </c>
    </row>
    <row r="298" s="13" customFormat="1">
      <c r="A298" s="13"/>
      <c r="B298" s="234"/>
      <c r="C298" s="235"/>
      <c r="D298" s="228" t="s">
        <v>184</v>
      </c>
      <c r="E298" s="236" t="s">
        <v>39</v>
      </c>
      <c r="F298" s="237" t="s">
        <v>142</v>
      </c>
      <c r="G298" s="235"/>
      <c r="H298" s="238">
        <v>344.69999999999999</v>
      </c>
      <c r="I298" s="239"/>
      <c r="J298" s="235"/>
      <c r="K298" s="235"/>
      <c r="L298" s="240"/>
      <c r="M298" s="241"/>
      <c r="N298" s="242"/>
      <c r="O298" s="242"/>
      <c r="P298" s="242"/>
      <c r="Q298" s="242"/>
      <c r="R298" s="242"/>
      <c r="S298" s="242"/>
      <c r="T298" s="243"/>
      <c r="U298" s="13"/>
      <c r="V298" s="13"/>
      <c r="W298" s="13"/>
      <c r="X298" s="13"/>
      <c r="Y298" s="13"/>
      <c r="Z298" s="13"/>
      <c r="AA298" s="13"/>
      <c r="AB298" s="13"/>
      <c r="AC298" s="13"/>
      <c r="AD298" s="13"/>
      <c r="AE298" s="13"/>
      <c r="AT298" s="244" t="s">
        <v>184</v>
      </c>
      <c r="AU298" s="244" t="s">
        <v>87</v>
      </c>
      <c r="AV298" s="13" t="s">
        <v>89</v>
      </c>
      <c r="AW298" s="13" t="s">
        <v>41</v>
      </c>
      <c r="AX298" s="13" t="s">
        <v>80</v>
      </c>
      <c r="AY298" s="244" t="s">
        <v>170</v>
      </c>
    </row>
    <row r="299" s="14" customFormat="1">
      <c r="A299" s="14"/>
      <c r="B299" s="245"/>
      <c r="C299" s="246"/>
      <c r="D299" s="228" t="s">
        <v>184</v>
      </c>
      <c r="E299" s="247" t="s">
        <v>39</v>
      </c>
      <c r="F299" s="248" t="s">
        <v>187</v>
      </c>
      <c r="G299" s="246"/>
      <c r="H299" s="249">
        <v>4709.25</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184</v>
      </c>
      <c r="AU299" s="255" t="s">
        <v>87</v>
      </c>
      <c r="AV299" s="14" t="s">
        <v>178</v>
      </c>
      <c r="AW299" s="14" t="s">
        <v>41</v>
      </c>
      <c r="AX299" s="14" t="s">
        <v>87</v>
      </c>
      <c r="AY299" s="255" t="s">
        <v>170</v>
      </c>
    </row>
    <row r="300" s="2" customFormat="1" ht="24.15" customHeight="1">
      <c r="A300" s="39"/>
      <c r="B300" s="40"/>
      <c r="C300" s="215" t="s">
        <v>440</v>
      </c>
      <c r="D300" s="215" t="s">
        <v>173</v>
      </c>
      <c r="E300" s="216" t="s">
        <v>441</v>
      </c>
      <c r="F300" s="217" t="s">
        <v>442</v>
      </c>
      <c r="G300" s="218" t="s">
        <v>121</v>
      </c>
      <c r="H300" s="219">
        <v>15.964</v>
      </c>
      <c r="I300" s="220"/>
      <c r="J300" s="221">
        <f>ROUND(I300*H300,2)</f>
        <v>0</v>
      </c>
      <c r="K300" s="217" t="s">
        <v>177</v>
      </c>
      <c r="L300" s="45"/>
      <c r="M300" s="222" t="s">
        <v>39</v>
      </c>
      <c r="N300" s="223" t="s">
        <v>53</v>
      </c>
      <c r="O300" s="86"/>
      <c r="P300" s="224">
        <f>O300*H300</f>
        <v>0</v>
      </c>
      <c r="Q300" s="224">
        <v>0</v>
      </c>
      <c r="R300" s="224">
        <f>Q300*H300</f>
        <v>0</v>
      </c>
      <c r="S300" s="224">
        <v>0</v>
      </c>
      <c r="T300" s="225">
        <f>S300*H300</f>
        <v>0</v>
      </c>
      <c r="U300" s="39"/>
      <c r="V300" s="39"/>
      <c r="W300" s="39"/>
      <c r="X300" s="39"/>
      <c r="Y300" s="39"/>
      <c r="Z300" s="39"/>
      <c r="AA300" s="39"/>
      <c r="AB300" s="39"/>
      <c r="AC300" s="39"/>
      <c r="AD300" s="39"/>
      <c r="AE300" s="39"/>
      <c r="AR300" s="226" t="s">
        <v>359</v>
      </c>
      <c r="AT300" s="226" t="s">
        <v>173</v>
      </c>
      <c r="AU300" s="226" t="s">
        <v>87</v>
      </c>
      <c r="AY300" s="17" t="s">
        <v>170</v>
      </c>
      <c r="BE300" s="227">
        <f>IF(N300="základní",J300,0)</f>
        <v>0</v>
      </c>
      <c r="BF300" s="227">
        <f>IF(N300="snížená",J300,0)</f>
        <v>0</v>
      </c>
      <c r="BG300" s="227">
        <f>IF(N300="zákl. přenesená",J300,0)</f>
        <v>0</v>
      </c>
      <c r="BH300" s="227">
        <f>IF(N300="sníž. přenesená",J300,0)</f>
        <v>0</v>
      </c>
      <c r="BI300" s="227">
        <f>IF(N300="nulová",J300,0)</f>
        <v>0</v>
      </c>
      <c r="BJ300" s="17" t="s">
        <v>178</v>
      </c>
      <c r="BK300" s="227">
        <f>ROUND(I300*H300,2)</f>
        <v>0</v>
      </c>
      <c r="BL300" s="17" t="s">
        <v>359</v>
      </c>
      <c r="BM300" s="226" t="s">
        <v>443</v>
      </c>
    </row>
    <row r="301" s="2" customFormat="1">
      <c r="A301" s="39"/>
      <c r="B301" s="40"/>
      <c r="C301" s="41"/>
      <c r="D301" s="228" t="s">
        <v>180</v>
      </c>
      <c r="E301" s="41"/>
      <c r="F301" s="229" t="s">
        <v>444</v>
      </c>
      <c r="G301" s="41"/>
      <c r="H301" s="41"/>
      <c r="I301" s="230"/>
      <c r="J301" s="41"/>
      <c r="K301" s="41"/>
      <c r="L301" s="45"/>
      <c r="M301" s="231"/>
      <c r="N301" s="232"/>
      <c r="O301" s="86"/>
      <c r="P301" s="86"/>
      <c r="Q301" s="86"/>
      <c r="R301" s="86"/>
      <c r="S301" s="86"/>
      <c r="T301" s="87"/>
      <c r="U301" s="39"/>
      <c r="V301" s="39"/>
      <c r="W301" s="39"/>
      <c r="X301" s="39"/>
      <c r="Y301" s="39"/>
      <c r="Z301" s="39"/>
      <c r="AA301" s="39"/>
      <c r="AB301" s="39"/>
      <c r="AC301" s="39"/>
      <c r="AD301" s="39"/>
      <c r="AE301" s="39"/>
      <c r="AT301" s="17" t="s">
        <v>180</v>
      </c>
      <c r="AU301" s="17" t="s">
        <v>87</v>
      </c>
    </row>
    <row r="302" s="2" customFormat="1">
      <c r="A302" s="39"/>
      <c r="B302" s="40"/>
      <c r="C302" s="41"/>
      <c r="D302" s="228" t="s">
        <v>182</v>
      </c>
      <c r="E302" s="41"/>
      <c r="F302" s="233" t="s">
        <v>439</v>
      </c>
      <c r="G302" s="41"/>
      <c r="H302" s="41"/>
      <c r="I302" s="230"/>
      <c r="J302" s="41"/>
      <c r="K302" s="41"/>
      <c r="L302" s="45"/>
      <c r="M302" s="231"/>
      <c r="N302" s="232"/>
      <c r="O302" s="86"/>
      <c r="P302" s="86"/>
      <c r="Q302" s="86"/>
      <c r="R302" s="86"/>
      <c r="S302" s="86"/>
      <c r="T302" s="87"/>
      <c r="U302" s="39"/>
      <c r="V302" s="39"/>
      <c r="W302" s="39"/>
      <c r="X302" s="39"/>
      <c r="Y302" s="39"/>
      <c r="Z302" s="39"/>
      <c r="AA302" s="39"/>
      <c r="AB302" s="39"/>
      <c r="AC302" s="39"/>
      <c r="AD302" s="39"/>
      <c r="AE302" s="39"/>
      <c r="AT302" s="17" t="s">
        <v>182</v>
      </c>
      <c r="AU302" s="17" t="s">
        <v>87</v>
      </c>
    </row>
    <row r="303" s="13" customFormat="1">
      <c r="A303" s="13"/>
      <c r="B303" s="234"/>
      <c r="C303" s="235"/>
      <c r="D303" s="228" t="s">
        <v>184</v>
      </c>
      <c r="E303" s="236" t="s">
        <v>39</v>
      </c>
      <c r="F303" s="237" t="s">
        <v>119</v>
      </c>
      <c r="G303" s="235"/>
      <c r="H303" s="238">
        <v>15.964</v>
      </c>
      <c r="I303" s="239"/>
      <c r="J303" s="235"/>
      <c r="K303" s="235"/>
      <c r="L303" s="240"/>
      <c r="M303" s="241"/>
      <c r="N303" s="242"/>
      <c r="O303" s="242"/>
      <c r="P303" s="242"/>
      <c r="Q303" s="242"/>
      <c r="R303" s="242"/>
      <c r="S303" s="242"/>
      <c r="T303" s="243"/>
      <c r="U303" s="13"/>
      <c r="V303" s="13"/>
      <c r="W303" s="13"/>
      <c r="X303" s="13"/>
      <c r="Y303" s="13"/>
      <c r="Z303" s="13"/>
      <c r="AA303" s="13"/>
      <c r="AB303" s="13"/>
      <c r="AC303" s="13"/>
      <c r="AD303" s="13"/>
      <c r="AE303" s="13"/>
      <c r="AT303" s="244" t="s">
        <v>184</v>
      </c>
      <c r="AU303" s="244" t="s">
        <v>87</v>
      </c>
      <c r="AV303" s="13" t="s">
        <v>89</v>
      </c>
      <c r="AW303" s="13" t="s">
        <v>41</v>
      </c>
      <c r="AX303" s="13" t="s">
        <v>80</v>
      </c>
      <c r="AY303" s="244" t="s">
        <v>170</v>
      </c>
    </row>
    <row r="304" s="14" customFormat="1">
      <c r="A304" s="14"/>
      <c r="B304" s="245"/>
      <c r="C304" s="246"/>
      <c r="D304" s="228" t="s">
        <v>184</v>
      </c>
      <c r="E304" s="247" t="s">
        <v>39</v>
      </c>
      <c r="F304" s="248" t="s">
        <v>187</v>
      </c>
      <c r="G304" s="246"/>
      <c r="H304" s="249">
        <v>15.964</v>
      </c>
      <c r="I304" s="250"/>
      <c r="J304" s="246"/>
      <c r="K304" s="246"/>
      <c r="L304" s="251"/>
      <c r="M304" s="252"/>
      <c r="N304" s="253"/>
      <c r="O304" s="253"/>
      <c r="P304" s="253"/>
      <c r="Q304" s="253"/>
      <c r="R304" s="253"/>
      <c r="S304" s="253"/>
      <c r="T304" s="254"/>
      <c r="U304" s="14"/>
      <c r="V304" s="14"/>
      <c r="W304" s="14"/>
      <c r="X304" s="14"/>
      <c r="Y304" s="14"/>
      <c r="Z304" s="14"/>
      <c r="AA304" s="14"/>
      <c r="AB304" s="14"/>
      <c r="AC304" s="14"/>
      <c r="AD304" s="14"/>
      <c r="AE304" s="14"/>
      <c r="AT304" s="255" t="s">
        <v>184</v>
      </c>
      <c r="AU304" s="255" t="s">
        <v>87</v>
      </c>
      <c r="AV304" s="14" t="s">
        <v>178</v>
      </c>
      <c r="AW304" s="14" t="s">
        <v>41</v>
      </c>
      <c r="AX304" s="14" t="s">
        <v>87</v>
      </c>
      <c r="AY304" s="255" t="s">
        <v>170</v>
      </c>
    </row>
    <row r="305" s="2" customFormat="1" ht="21.75" customHeight="1">
      <c r="A305" s="39"/>
      <c r="B305" s="40"/>
      <c r="C305" s="215" t="s">
        <v>445</v>
      </c>
      <c r="D305" s="215" t="s">
        <v>173</v>
      </c>
      <c r="E305" s="216" t="s">
        <v>446</v>
      </c>
      <c r="F305" s="217" t="s">
        <v>447</v>
      </c>
      <c r="G305" s="218" t="s">
        <v>121</v>
      </c>
      <c r="H305" s="219">
        <v>4709.25</v>
      </c>
      <c r="I305" s="220"/>
      <c r="J305" s="221">
        <f>ROUND(I305*H305,2)</f>
        <v>0</v>
      </c>
      <c r="K305" s="217" t="s">
        <v>177</v>
      </c>
      <c r="L305" s="45"/>
      <c r="M305" s="222" t="s">
        <v>39</v>
      </c>
      <c r="N305" s="223" t="s">
        <v>53</v>
      </c>
      <c r="O305" s="86"/>
      <c r="P305" s="224">
        <f>O305*H305</f>
        <v>0</v>
      </c>
      <c r="Q305" s="224">
        <v>0</v>
      </c>
      <c r="R305" s="224">
        <f>Q305*H305</f>
        <v>0</v>
      </c>
      <c r="S305" s="224">
        <v>0</v>
      </c>
      <c r="T305" s="225">
        <f>S305*H305</f>
        <v>0</v>
      </c>
      <c r="U305" s="39"/>
      <c r="V305" s="39"/>
      <c r="W305" s="39"/>
      <c r="X305" s="39"/>
      <c r="Y305" s="39"/>
      <c r="Z305" s="39"/>
      <c r="AA305" s="39"/>
      <c r="AB305" s="39"/>
      <c r="AC305" s="39"/>
      <c r="AD305" s="39"/>
      <c r="AE305" s="39"/>
      <c r="AR305" s="226" t="s">
        <v>359</v>
      </c>
      <c r="AT305" s="226" t="s">
        <v>173</v>
      </c>
      <c r="AU305" s="226" t="s">
        <v>87</v>
      </c>
      <c r="AY305" s="17" t="s">
        <v>170</v>
      </c>
      <c r="BE305" s="227">
        <f>IF(N305="základní",J305,0)</f>
        <v>0</v>
      </c>
      <c r="BF305" s="227">
        <f>IF(N305="snížená",J305,0)</f>
        <v>0</v>
      </c>
      <c r="BG305" s="227">
        <f>IF(N305="zákl. přenesená",J305,0)</f>
        <v>0</v>
      </c>
      <c r="BH305" s="227">
        <f>IF(N305="sníž. přenesená",J305,0)</f>
        <v>0</v>
      </c>
      <c r="BI305" s="227">
        <f>IF(N305="nulová",J305,0)</f>
        <v>0</v>
      </c>
      <c r="BJ305" s="17" t="s">
        <v>178</v>
      </c>
      <c r="BK305" s="227">
        <f>ROUND(I305*H305,2)</f>
        <v>0</v>
      </c>
      <c r="BL305" s="17" t="s">
        <v>359</v>
      </c>
      <c r="BM305" s="226" t="s">
        <v>448</v>
      </c>
    </row>
    <row r="306" s="2" customFormat="1">
      <c r="A306" s="39"/>
      <c r="B306" s="40"/>
      <c r="C306" s="41"/>
      <c r="D306" s="228" t="s">
        <v>180</v>
      </c>
      <c r="E306" s="41"/>
      <c r="F306" s="229" t="s">
        <v>449</v>
      </c>
      <c r="G306" s="41"/>
      <c r="H306" s="41"/>
      <c r="I306" s="230"/>
      <c r="J306" s="41"/>
      <c r="K306" s="41"/>
      <c r="L306" s="45"/>
      <c r="M306" s="231"/>
      <c r="N306" s="232"/>
      <c r="O306" s="86"/>
      <c r="P306" s="86"/>
      <c r="Q306" s="86"/>
      <c r="R306" s="86"/>
      <c r="S306" s="86"/>
      <c r="T306" s="87"/>
      <c r="U306" s="39"/>
      <c r="V306" s="39"/>
      <c r="W306" s="39"/>
      <c r="X306" s="39"/>
      <c r="Y306" s="39"/>
      <c r="Z306" s="39"/>
      <c r="AA306" s="39"/>
      <c r="AB306" s="39"/>
      <c r="AC306" s="39"/>
      <c r="AD306" s="39"/>
      <c r="AE306" s="39"/>
      <c r="AT306" s="17" t="s">
        <v>180</v>
      </c>
      <c r="AU306" s="17" t="s">
        <v>87</v>
      </c>
    </row>
    <row r="307" s="2" customFormat="1">
      <c r="A307" s="39"/>
      <c r="B307" s="40"/>
      <c r="C307" s="41"/>
      <c r="D307" s="228" t="s">
        <v>182</v>
      </c>
      <c r="E307" s="41"/>
      <c r="F307" s="233" t="s">
        <v>450</v>
      </c>
      <c r="G307" s="41"/>
      <c r="H307" s="41"/>
      <c r="I307" s="230"/>
      <c r="J307" s="41"/>
      <c r="K307" s="41"/>
      <c r="L307" s="45"/>
      <c r="M307" s="231"/>
      <c r="N307" s="232"/>
      <c r="O307" s="86"/>
      <c r="P307" s="86"/>
      <c r="Q307" s="86"/>
      <c r="R307" s="86"/>
      <c r="S307" s="86"/>
      <c r="T307" s="87"/>
      <c r="U307" s="39"/>
      <c r="V307" s="39"/>
      <c r="W307" s="39"/>
      <c r="X307" s="39"/>
      <c r="Y307" s="39"/>
      <c r="Z307" s="39"/>
      <c r="AA307" s="39"/>
      <c r="AB307" s="39"/>
      <c r="AC307" s="39"/>
      <c r="AD307" s="39"/>
      <c r="AE307" s="39"/>
      <c r="AT307" s="17" t="s">
        <v>182</v>
      </c>
      <c r="AU307" s="17" t="s">
        <v>87</v>
      </c>
    </row>
    <row r="308" s="13" customFormat="1">
      <c r="A308" s="13"/>
      <c r="B308" s="234"/>
      <c r="C308" s="235"/>
      <c r="D308" s="228" t="s">
        <v>184</v>
      </c>
      <c r="E308" s="236" t="s">
        <v>39</v>
      </c>
      <c r="F308" s="237" t="s">
        <v>123</v>
      </c>
      <c r="G308" s="235"/>
      <c r="H308" s="238">
        <v>4364.5500000000002</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184</v>
      </c>
      <c r="AU308" s="244" t="s">
        <v>87</v>
      </c>
      <c r="AV308" s="13" t="s">
        <v>89</v>
      </c>
      <c r="AW308" s="13" t="s">
        <v>41</v>
      </c>
      <c r="AX308" s="13" t="s">
        <v>80</v>
      </c>
      <c r="AY308" s="244" t="s">
        <v>170</v>
      </c>
    </row>
    <row r="309" s="13" customFormat="1">
      <c r="A309" s="13"/>
      <c r="B309" s="234"/>
      <c r="C309" s="235"/>
      <c r="D309" s="228" t="s">
        <v>184</v>
      </c>
      <c r="E309" s="236" t="s">
        <v>39</v>
      </c>
      <c r="F309" s="237" t="s">
        <v>142</v>
      </c>
      <c r="G309" s="235"/>
      <c r="H309" s="238">
        <v>344.69999999999999</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184</v>
      </c>
      <c r="AU309" s="244" t="s">
        <v>87</v>
      </c>
      <c r="AV309" s="13" t="s">
        <v>89</v>
      </c>
      <c r="AW309" s="13" t="s">
        <v>41</v>
      </c>
      <c r="AX309" s="13" t="s">
        <v>80</v>
      </c>
      <c r="AY309" s="244" t="s">
        <v>170</v>
      </c>
    </row>
    <row r="310" s="14" customFormat="1">
      <c r="A310" s="14"/>
      <c r="B310" s="245"/>
      <c r="C310" s="246"/>
      <c r="D310" s="228" t="s">
        <v>184</v>
      </c>
      <c r="E310" s="247" t="s">
        <v>39</v>
      </c>
      <c r="F310" s="248" t="s">
        <v>187</v>
      </c>
      <c r="G310" s="246"/>
      <c r="H310" s="249">
        <v>4709.25</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184</v>
      </c>
      <c r="AU310" s="255" t="s">
        <v>87</v>
      </c>
      <c r="AV310" s="14" t="s">
        <v>178</v>
      </c>
      <c r="AW310" s="14" t="s">
        <v>41</v>
      </c>
      <c r="AX310" s="14" t="s">
        <v>87</v>
      </c>
      <c r="AY310" s="255" t="s">
        <v>170</v>
      </c>
    </row>
    <row r="311" s="2" customFormat="1" ht="16.5" customHeight="1">
      <c r="A311" s="39"/>
      <c r="B311" s="40"/>
      <c r="C311" s="215" t="s">
        <v>451</v>
      </c>
      <c r="D311" s="215" t="s">
        <v>173</v>
      </c>
      <c r="E311" s="216" t="s">
        <v>452</v>
      </c>
      <c r="F311" s="217" t="s">
        <v>453</v>
      </c>
      <c r="G311" s="218" t="s">
        <v>121</v>
      </c>
      <c r="H311" s="219">
        <v>2.0369999999999999</v>
      </c>
      <c r="I311" s="220"/>
      <c r="J311" s="221">
        <f>ROUND(I311*H311,2)</f>
        <v>0</v>
      </c>
      <c r="K311" s="217" t="s">
        <v>177</v>
      </c>
      <c r="L311" s="45"/>
      <c r="M311" s="222" t="s">
        <v>39</v>
      </c>
      <c r="N311" s="223" t="s">
        <v>53</v>
      </c>
      <c r="O311" s="86"/>
      <c r="P311" s="224">
        <f>O311*H311</f>
        <v>0</v>
      </c>
      <c r="Q311" s="224">
        <v>0</v>
      </c>
      <c r="R311" s="224">
        <f>Q311*H311</f>
        <v>0</v>
      </c>
      <c r="S311" s="224">
        <v>0</v>
      </c>
      <c r="T311" s="225">
        <f>S311*H311</f>
        <v>0</v>
      </c>
      <c r="U311" s="39"/>
      <c r="V311" s="39"/>
      <c r="W311" s="39"/>
      <c r="X311" s="39"/>
      <c r="Y311" s="39"/>
      <c r="Z311" s="39"/>
      <c r="AA311" s="39"/>
      <c r="AB311" s="39"/>
      <c r="AC311" s="39"/>
      <c r="AD311" s="39"/>
      <c r="AE311" s="39"/>
      <c r="AR311" s="226" t="s">
        <v>359</v>
      </c>
      <c r="AT311" s="226" t="s">
        <v>173</v>
      </c>
      <c r="AU311" s="226" t="s">
        <v>87</v>
      </c>
      <c r="AY311" s="17" t="s">
        <v>170</v>
      </c>
      <c r="BE311" s="227">
        <f>IF(N311="základní",J311,0)</f>
        <v>0</v>
      </c>
      <c r="BF311" s="227">
        <f>IF(N311="snížená",J311,0)</f>
        <v>0</v>
      </c>
      <c r="BG311" s="227">
        <f>IF(N311="zákl. přenesená",J311,0)</f>
        <v>0</v>
      </c>
      <c r="BH311" s="227">
        <f>IF(N311="sníž. přenesená",J311,0)</f>
        <v>0</v>
      </c>
      <c r="BI311" s="227">
        <f>IF(N311="nulová",J311,0)</f>
        <v>0</v>
      </c>
      <c r="BJ311" s="17" t="s">
        <v>178</v>
      </c>
      <c r="BK311" s="227">
        <f>ROUND(I311*H311,2)</f>
        <v>0</v>
      </c>
      <c r="BL311" s="17" t="s">
        <v>359</v>
      </c>
      <c r="BM311" s="226" t="s">
        <v>454</v>
      </c>
    </row>
    <row r="312" s="2" customFormat="1">
      <c r="A312" s="39"/>
      <c r="B312" s="40"/>
      <c r="C312" s="41"/>
      <c r="D312" s="228" t="s">
        <v>180</v>
      </c>
      <c r="E312" s="41"/>
      <c r="F312" s="229" t="s">
        <v>455</v>
      </c>
      <c r="G312" s="41"/>
      <c r="H312" s="41"/>
      <c r="I312" s="230"/>
      <c r="J312" s="41"/>
      <c r="K312" s="41"/>
      <c r="L312" s="45"/>
      <c r="M312" s="231"/>
      <c r="N312" s="232"/>
      <c r="O312" s="86"/>
      <c r="P312" s="86"/>
      <c r="Q312" s="86"/>
      <c r="R312" s="86"/>
      <c r="S312" s="86"/>
      <c r="T312" s="87"/>
      <c r="U312" s="39"/>
      <c r="V312" s="39"/>
      <c r="W312" s="39"/>
      <c r="X312" s="39"/>
      <c r="Y312" s="39"/>
      <c r="Z312" s="39"/>
      <c r="AA312" s="39"/>
      <c r="AB312" s="39"/>
      <c r="AC312" s="39"/>
      <c r="AD312" s="39"/>
      <c r="AE312" s="39"/>
      <c r="AT312" s="17" t="s">
        <v>180</v>
      </c>
      <c r="AU312" s="17" t="s">
        <v>87</v>
      </c>
    </row>
    <row r="313" s="2" customFormat="1">
      <c r="A313" s="39"/>
      <c r="B313" s="40"/>
      <c r="C313" s="41"/>
      <c r="D313" s="228" t="s">
        <v>182</v>
      </c>
      <c r="E313" s="41"/>
      <c r="F313" s="233" t="s">
        <v>450</v>
      </c>
      <c r="G313" s="41"/>
      <c r="H313" s="41"/>
      <c r="I313" s="230"/>
      <c r="J313" s="41"/>
      <c r="K313" s="41"/>
      <c r="L313" s="45"/>
      <c r="M313" s="231"/>
      <c r="N313" s="232"/>
      <c r="O313" s="86"/>
      <c r="P313" s="86"/>
      <c r="Q313" s="86"/>
      <c r="R313" s="86"/>
      <c r="S313" s="86"/>
      <c r="T313" s="87"/>
      <c r="U313" s="39"/>
      <c r="V313" s="39"/>
      <c r="W313" s="39"/>
      <c r="X313" s="39"/>
      <c r="Y313" s="39"/>
      <c r="Z313" s="39"/>
      <c r="AA313" s="39"/>
      <c r="AB313" s="39"/>
      <c r="AC313" s="39"/>
      <c r="AD313" s="39"/>
      <c r="AE313" s="39"/>
      <c r="AT313" s="17" t="s">
        <v>182</v>
      </c>
      <c r="AU313" s="17" t="s">
        <v>87</v>
      </c>
    </row>
    <row r="314" s="13" customFormat="1">
      <c r="A314" s="13"/>
      <c r="B314" s="234"/>
      <c r="C314" s="235"/>
      <c r="D314" s="228" t="s">
        <v>184</v>
      </c>
      <c r="E314" s="236" t="s">
        <v>39</v>
      </c>
      <c r="F314" s="237" t="s">
        <v>456</v>
      </c>
      <c r="G314" s="235"/>
      <c r="H314" s="238">
        <v>2.0369999999999999</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184</v>
      </c>
      <c r="AU314" s="244" t="s">
        <v>87</v>
      </c>
      <c r="AV314" s="13" t="s">
        <v>89</v>
      </c>
      <c r="AW314" s="13" t="s">
        <v>41</v>
      </c>
      <c r="AX314" s="13" t="s">
        <v>80</v>
      </c>
      <c r="AY314" s="244" t="s">
        <v>170</v>
      </c>
    </row>
    <row r="315" s="14" customFormat="1">
      <c r="A315" s="14"/>
      <c r="B315" s="245"/>
      <c r="C315" s="246"/>
      <c r="D315" s="228" t="s">
        <v>184</v>
      </c>
      <c r="E315" s="247" t="s">
        <v>39</v>
      </c>
      <c r="F315" s="248" t="s">
        <v>187</v>
      </c>
      <c r="G315" s="246"/>
      <c r="H315" s="249">
        <v>2.0369999999999999</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184</v>
      </c>
      <c r="AU315" s="255" t="s">
        <v>87</v>
      </c>
      <c r="AV315" s="14" t="s">
        <v>178</v>
      </c>
      <c r="AW315" s="14" t="s">
        <v>41</v>
      </c>
      <c r="AX315" s="14" t="s">
        <v>87</v>
      </c>
      <c r="AY315" s="255" t="s">
        <v>170</v>
      </c>
    </row>
    <row r="316" s="2" customFormat="1" ht="16.5" customHeight="1">
      <c r="A316" s="39"/>
      <c r="B316" s="40"/>
      <c r="C316" s="215" t="s">
        <v>457</v>
      </c>
      <c r="D316" s="215" t="s">
        <v>173</v>
      </c>
      <c r="E316" s="216" t="s">
        <v>458</v>
      </c>
      <c r="F316" s="217" t="s">
        <v>459</v>
      </c>
      <c r="G316" s="218" t="s">
        <v>121</v>
      </c>
      <c r="H316" s="219">
        <v>50</v>
      </c>
      <c r="I316" s="220"/>
      <c r="J316" s="221">
        <f>ROUND(I316*H316,2)</f>
        <v>0</v>
      </c>
      <c r="K316" s="217" t="s">
        <v>177</v>
      </c>
      <c r="L316" s="45"/>
      <c r="M316" s="222" t="s">
        <v>39</v>
      </c>
      <c r="N316" s="223" t="s">
        <v>53</v>
      </c>
      <c r="O316" s="86"/>
      <c r="P316" s="224">
        <f>O316*H316</f>
        <v>0</v>
      </c>
      <c r="Q316" s="224">
        <v>0</v>
      </c>
      <c r="R316" s="224">
        <f>Q316*H316</f>
        <v>0</v>
      </c>
      <c r="S316" s="224">
        <v>0</v>
      </c>
      <c r="T316" s="225">
        <f>S316*H316</f>
        <v>0</v>
      </c>
      <c r="U316" s="39"/>
      <c r="V316" s="39"/>
      <c r="W316" s="39"/>
      <c r="X316" s="39"/>
      <c r="Y316" s="39"/>
      <c r="Z316" s="39"/>
      <c r="AA316" s="39"/>
      <c r="AB316" s="39"/>
      <c r="AC316" s="39"/>
      <c r="AD316" s="39"/>
      <c r="AE316" s="39"/>
      <c r="AR316" s="226" t="s">
        <v>359</v>
      </c>
      <c r="AT316" s="226" t="s">
        <v>173</v>
      </c>
      <c r="AU316" s="226" t="s">
        <v>87</v>
      </c>
      <c r="AY316" s="17" t="s">
        <v>170</v>
      </c>
      <c r="BE316" s="227">
        <f>IF(N316="základní",J316,0)</f>
        <v>0</v>
      </c>
      <c r="BF316" s="227">
        <f>IF(N316="snížená",J316,0)</f>
        <v>0</v>
      </c>
      <c r="BG316" s="227">
        <f>IF(N316="zákl. přenesená",J316,0)</f>
        <v>0</v>
      </c>
      <c r="BH316" s="227">
        <f>IF(N316="sníž. přenesená",J316,0)</f>
        <v>0</v>
      </c>
      <c r="BI316" s="227">
        <f>IF(N316="nulová",J316,0)</f>
        <v>0</v>
      </c>
      <c r="BJ316" s="17" t="s">
        <v>178</v>
      </c>
      <c r="BK316" s="227">
        <f>ROUND(I316*H316,2)</f>
        <v>0</v>
      </c>
      <c r="BL316" s="17" t="s">
        <v>359</v>
      </c>
      <c r="BM316" s="226" t="s">
        <v>460</v>
      </c>
    </row>
    <row r="317" s="2" customFormat="1">
      <c r="A317" s="39"/>
      <c r="B317" s="40"/>
      <c r="C317" s="41"/>
      <c r="D317" s="228" t="s">
        <v>180</v>
      </c>
      <c r="E317" s="41"/>
      <c r="F317" s="229" t="s">
        <v>461</v>
      </c>
      <c r="G317" s="41"/>
      <c r="H317" s="41"/>
      <c r="I317" s="230"/>
      <c r="J317" s="41"/>
      <c r="K317" s="41"/>
      <c r="L317" s="45"/>
      <c r="M317" s="231"/>
      <c r="N317" s="232"/>
      <c r="O317" s="86"/>
      <c r="P317" s="86"/>
      <c r="Q317" s="86"/>
      <c r="R317" s="86"/>
      <c r="S317" s="86"/>
      <c r="T317" s="87"/>
      <c r="U317" s="39"/>
      <c r="V317" s="39"/>
      <c r="W317" s="39"/>
      <c r="X317" s="39"/>
      <c r="Y317" s="39"/>
      <c r="Z317" s="39"/>
      <c r="AA317" s="39"/>
      <c r="AB317" s="39"/>
      <c r="AC317" s="39"/>
      <c r="AD317" s="39"/>
      <c r="AE317" s="39"/>
      <c r="AT317" s="17" t="s">
        <v>180</v>
      </c>
      <c r="AU317" s="17" t="s">
        <v>87</v>
      </c>
    </row>
    <row r="318" s="2" customFormat="1">
      <c r="A318" s="39"/>
      <c r="B318" s="40"/>
      <c r="C318" s="41"/>
      <c r="D318" s="228" t="s">
        <v>182</v>
      </c>
      <c r="E318" s="41"/>
      <c r="F318" s="233" t="s">
        <v>450</v>
      </c>
      <c r="G318" s="41"/>
      <c r="H318" s="41"/>
      <c r="I318" s="230"/>
      <c r="J318" s="41"/>
      <c r="K318" s="41"/>
      <c r="L318" s="45"/>
      <c r="M318" s="231"/>
      <c r="N318" s="232"/>
      <c r="O318" s="86"/>
      <c r="P318" s="86"/>
      <c r="Q318" s="86"/>
      <c r="R318" s="86"/>
      <c r="S318" s="86"/>
      <c r="T318" s="87"/>
      <c r="U318" s="39"/>
      <c r="V318" s="39"/>
      <c r="W318" s="39"/>
      <c r="X318" s="39"/>
      <c r="Y318" s="39"/>
      <c r="Z318" s="39"/>
      <c r="AA318" s="39"/>
      <c r="AB318" s="39"/>
      <c r="AC318" s="39"/>
      <c r="AD318" s="39"/>
      <c r="AE318" s="39"/>
      <c r="AT318" s="17" t="s">
        <v>182</v>
      </c>
      <c r="AU318" s="17" t="s">
        <v>87</v>
      </c>
    </row>
    <row r="319" s="13" customFormat="1">
      <c r="A319" s="13"/>
      <c r="B319" s="234"/>
      <c r="C319" s="235"/>
      <c r="D319" s="228" t="s">
        <v>184</v>
      </c>
      <c r="E319" s="236" t="s">
        <v>39</v>
      </c>
      <c r="F319" s="237" t="s">
        <v>127</v>
      </c>
      <c r="G319" s="235"/>
      <c r="H319" s="238">
        <v>50</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184</v>
      </c>
      <c r="AU319" s="244" t="s">
        <v>87</v>
      </c>
      <c r="AV319" s="13" t="s">
        <v>89</v>
      </c>
      <c r="AW319" s="13" t="s">
        <v>41</v>
      </c>
      <c r="AX319" s="13" t="s">
        <v>80</v>
      </c>
      <c r="AY319" s="244" t="s">
        <v>170</v>
      </c>
    </row>
    <row r="320" s="14" customFormat="1">
      <c r="A320" s="14"/>
      <c r="B320" s="245"/>
      <c r="C320" s="246"/>
      <c r="D320" s="228" t="s">
        <v>184</v>
      </c>
      <c r="E320" s="247" t="s">
        <v>39</v>
      </c>
      <c r="F320" s="248" t="s">
        <v>187</v>
      </c>
      <c r="G320" s="246"/>
      <c r="H320" s="249">
        <v>50</v>
      </c>
      <c r="I320" s="250"/>
      <c r="J320" s="246"/>
      <c r="K320" s="246"/>
      <c r="L320" s="251"/>
      <c r="M320" s="276"/>
      <c r="N320" s="277"/>
      <c r="O320" s="277"/>
      <c r="P320" s="277"/>
      <c r="Q320" s="277"/>
      <c r="R320" s="277"/>
      <c r="S320" s="277"/>
      <c r="T320" s="278"/>
      <c r="U320" s="14"/>
      <c r="V320" s="14"/>
      <c r="W320" s="14"/>
      <c r="X320" s="14"/>
      <c r="Y320" s="14"/>
      <c r="Z320" s="14"/>
      <c r="AA320" s="14"/>
      <c r="AB320" s="14"/>
      <c r="AC320" s="14"/>
      <c r="AD320" s="14"/>
      <c r="AE320" s="14"/>
      <c r="AT320" s="255" t="s">
        <v>184</v>
      </c>
      <c r="AU320" s="255" t="s">
        <v>87</v>
      </c>
      <c r="AV320" s="14" t="s">
        <v>178</v>
      </c>
      <c r="AW320" s="14" t="s">
        <v>41</v>
      </c>
      <c r="AX320" s="14" t="s">
        <v>87</v>
      </c>
      <c r="AY320" s="255" t="s">
        <v>170</v>
      </c>
    </row>
    <row r="321" s="2" customFormat="1" ht="6.96" customHeight="1">
      <c r="A321" s="39"/>
      <c r="B321" s="61"/>
      <c r="C321" s="62"/>
      <c r="D321" s="62"/>
      <c r="E321" s="62"/>
      <c r="F321" s="62"/>
      <c r="G321" s="62"/>
      <c r="H321" s="62"/>
      <c r="I321" s="62"/>
      <c r="J321" s="62"/>
      <c r="K321" s="62"/>
      <c r="L321" s="45"/>
      <c r="M321" s="39"/>
      <c r="O321" s="39"/>
      <c r="P321" s="39"/>
      <c r="Q321" s="39"/>
      <c r="R321" s="39"/>
      <c r="S321" s="39"/>
      <c r="T321" s="39"/>
      <c r="U321" s="39"/>
      <c r="V321" s="39"/>
      <c r="W321" s="39"/>
      <c r="X321" s="39"/>
      <c r="Y321" s="39"/>
      <c r="Z321" s="39"/>
      <c r="AA321" s="39"/>
      <c r="AB321" s="39"/>
      <c r="AC321" s="39"/>
      <c r="AD321" s="39"/>
      <c r="AE321" s="39"/>
    </row>
  </sheetData>
  <sheetProtection sheet="1" autoFilter="0" formatColumns="0" formatRows="0" objects="1" scenarios="1" spinCount="100000" saltValue="IuWpyCgfr4NdLGbHIkWEoacIqt7Teeh+zIy9v+DwEsazHMjq1Fu4TdRyEbG1GtgdGQXFvgaoOpzVUAax9yUFvg==" hashValue="vEjVprxyNX5o8rh2D09BFAI0OLB69fRVBFutwg8KsjGX6f/cks2mDNizTqbmexTTzyvSeJhU9FmKAK5HpZUkww==" algorithmName="SHA-512" password="CDD6"/>
  <autoFilter ref="C87:K320"/>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c r="AZ2" s="140" t="s">
        <v>462</v>
      </c>
      <c r="BA2" s="140" t="s">
        <v>463</v>
      </c>
      <c r="BB2" s="140" t="s">
        <v>136</v>
      </c>
      <c r="BC2" s="140" t="s">
        <v>137</v>
      </c>
      <c r="BD2" s="140" t="s">
        <v>89</v>
      </c>
    </row>
    <row r="3" s="1" customFormat="1" ht="6.96" customHeight="1">
      <c r="B3" s="141"/>
      <c r="C3" s="142"/>
      <c r="D3" s="142"/>
      <c r="E3" s="142"/>
      <c r="F3" s="142"/>
      <c r="G3" s="142"/>
      <c r="H3" s="142"/>
      <c r="I3" s="142"/>
      <c r="J3" s="142"/>
      <c r="K3" s="142"/>
      <c r="L3" s="20"/>
      <c r="AT3" s="17" t="s">
        <v>89</v>
      </c>
    </row>
    <row r="4" s="1" customFormat="1" ht="24.96" customHeight="1">
      <c r="B4" s="20"/>
      <c r="D4" s="143" t="s">
        <v>114</v>
      </c>
      <c r="L4" s="20"/>
      <c r="M4" s="144" t="s">
        <v>10</v>
      </c>
      <c r="AT4" s="17" t="s">
        <v>41</v>
      </c>
    </row>
    <row r="5" s="1" customFormat="1" ht="6.96" customHeight="1">
      <c r="B5" s="20"/>
      <c r="L5" s="20"/>
    </row>
    <row r="6" s="1" customFormat="1" ht="12" customHeight="1">
      <c r="B6" s="20"/>
      <c r="D6" s="145" t="s">
        <v>16</v>
      </c>
      <c r="L6" s="20"/>
    </row>
    <row r="7" s="1" customFormat="1" ht="26.25" customHeight="1">
      <c r="B7" s="20"/>
      <c r="E7" s="146" t="str">
        <f>'Rekapitulace zakázky'!K6</f>
        <v>Oprava trati v úseku Most - České Zlatníky - změna č.1 po prohlídce staveniště</v>
      </c>
      <c r="F7" s="145"/>
      <c r="G7" s="145"/>
      <c r="H7" s="145"/>
      <c r="L7" s="20"/>
    </row>
    <row r="8" s="1" customFormat="1" ht="12" customHeight="1">
      <c r="B8" s="20"/>
      <c r="D8" s="145" t="s">
        <v>126</v>
      </c>
      <c r="L8" s="20"/>
    </row>
    <row r="9" s="2" customFormat="1" ht="16.5" customHeight="1">
      <c r="A9" s="39"/>
      <c r="B9" s="45"/>
      <c r="C9" s="39"/>
      <c r="D9" s="39"/>
      <c r="E9" s="146" t="s">
        <v>464</v>
      </c>
      <c r="F9" s="39"/>
      <c r="G9" s="39"/>
      <c r="H9" s="39"/>
      <c r="I9" s="39"/>
      <c r="J9" s="39"/>
      <c r="K9" s="39"/>
      <c r="L9" s="147"/>
      <c r="S9" s="39"/>
      <c r="T9" s="39"/>
      <c r="U9" s="39"/>
      <c r="V9" s="39"/>
      <c r="W9" s="39"/>
      <c r="X9" s="39"/>
      <c r="Y9" s="39"/>
      <c r="Z9" s="39"/>
      <c r="AA9" s="39"/>
      <c r="AB9" s="39"/>
      <c r="AC9" s="39"/>
      <c r="AD9" s="39"/>
      <c r="AE9" s="39"/>
    </row>
    <row r="10" s="2" customFormat="1" ht="12" customHeight="1">
      <c r="A10" s="39"/>
      <c r="B10" s="45"/>
      <c r="C10" s="39"/>
      <c r="D10" s="145" t="s">
        <v>133</v>
      </c>
      <c r="E10" s="39"/>
      <c r="F10" s="39"/>
      <c r="G10" s="39"/>
      <c r="H10" s="39"/>
      <c r="I10" s="39"/>
      <c r="J10" s="39"/>
      <c r="K10" s="39"/>
      <c r="L10" s="147"/>
      <c r="S10" s="39"/>
      <c r="T10" s="39"/>
      <c r="U10" s="39"/>
      <c r="V10" s="39"/>
      <c r="W10" s="39"/>
      <c r="X10" s="39"/>
      <c r="Y10" s="39"/>
      <c r="Z10" s="39"/>
      <c r="AA10" s="39"/>
      <c r="AB10" s="39"/>
      <c r="AC10" s="39"/>
      <c r="AD10" s="39"/>
      <c r="AE10" s="39"/>
    </row>
    <row r="11" s="2" customFormat="1" ht="16.5" customHeight="1">
      <c r="A11" s="39"/>
      <c r="B11" s="45"/>
      <c r="C11" s="39"/>
      <c r="D11" s="39"/>
      <c r="E11" s="148" t="s">
        <v>465</v>
      </c>
      <c r="F11" s="39"/>
      <c r="G11" s="39"/>
      <c r="H11" s="39"/>
      <c r="I11" s="39"/>
      <c r="J11" s="39"/>
      <c r="K11" s="39"/>
      <c r="L11" s="147"/>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7"/>
      <c r="S12" s="39"/>
      <c r="T12" s="39"/>
      <c r="U12" s="39"/>
      <c r="V12" s="39"/>
      <c r="W12" s="39"/>
      <c r="X12" s="39"/>
      <c r="Y12" s="39"/>
      <c r="Z12" s="39"/>
      <c r="AA12" s="39"/>
      <c r="AB12" s="39"/>
      <c r="AC12" s="39"/>
      <c r="AD12" s="39"/>
      <c r="AE12" s="39"/>
    </row>
    <row r="13" s="2" customFormat="1" ht="12" customHeight="1">
      <c r="A13" s="39"/>
      <c r="B13" s="45"/>
      <c r="C13" s="39"/>
      <c r="D13" s="145" t="s">
        <v>18</v>
      </c>
      <c r="E13" s="39"/>
      <c r="F13" s="135" t="s">
        <v>39</v>
      </c>
      <c r="G13" s="39"/>
      <c r="H13" s="39"/>
      <c r="I13" s="145" t="s">
        <v>20</v>
      </c>
      <c r="J13" s="135" t="s">
        <v>39</v>
      </c>
      <c r="K13" s="39"/>
      <c r="L13" s="147"/>
      <c r="S13" s="39"/>
      <c r="T13" s="39"/>
      <c r="U13" s="39"/>
      <c r="V13" s="39"/>
      <c r="W13" s="39"/>
      <c r="X13" s="39"/>
      <c r="Y13" s="39"/>
      <c r="Z13" s="39"/>
      <c r="AA13" s="39"/>
      <c r="AB13" s="39"/>
      <c r="AC13" s="39"/>
      <c r="AD13" s="39"/>
      <c r="AE13" s="39"/>
    </row>
    <row r="14" s="2" customFormat="1" ht="12" customHeight="1">
      <c r="A14" s="39"/>
      <c r="B14" s="45"/>
      <c r="C14" s="39"/>
      <c r="D14" s="145" t="s">
        <v>22</v>
      </c>
      <c r="E14" s="39"/>
      <c r="F14" s="135" t="s">
        <v>23</v>
      </c>
      <c r="G14" s="39"/>
      <c r="H14" s="39"/>
      <c r="I14" s="145" t="s">
        <v>24</v>
      </c>
      <c r="J14" s="149" t="str">
        <f>'Rekapitulace zakázky'!AN8</f>
        <v>13. 1. 2023</v>
      </c>
      <c r="K14" s="39"/>
      <c r="L14" s="147"/>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7"/>
      <c r="S15" s="39"/>
      <c r="T15" s="39"/>
      <c r="U15" s="39"/>
      <c r="V15" s="39"/>
      <c r="W15" s="39"/>
      <c r="X15" s="39"/>
      <c r="Y15" s="39"/>
      <c r="Z15" s="39"/>
      <c r="AA15" s="39"/>
      <c r="AB15" s="39"/>
      <c r="AC15" s="39"/>
      <c r="AD15" s="39"/>
      <c r="AE15" s="39"/>
    </row>
    <row r="16" s="2" customFormat="1" ht="12" customHeight="1">
      <c r="A16" s="39"/>
      <c r="B16" s="45"/>
      <c r="C16" s="39"/>
      <c r="D16" s="145" t="s">
        <v>30</v>
      </c>
      <c r="E16" s="39"/>
      <c r="F16" s="39"/>
      <c r="G16" s="39"/>
      <c r="H16" s="39"/>
      <c r="I16" s="145" t="s">
        <v>31</v>
      </c>
      <c r="J16" s="135" t="s">
        <v>32</v>
      </c>
      <c r="K16" s="39"/>
      <c r="L16" s="147"/>
      <c r="S16" s="39"/>
      <c r="T16" s="39"/>
      <c r="U16" s="39"/>
      <c r="V16" s="39"/>
      <c r="W16" s="39"/>
      <c r="X16" s="39"/>
      <c r="Y16" s="39"/>
      <c r="Z16" s="39"/>
      <c r="AA16" s="39"/>
      <c r="AB16" s="39"/>
      <c r="AC16" s="39"/>
      <c r="AD16" s="39"/>
      <c r="AE16" s="39"/>
    </row>
    <row r="17" s="2" customFormat="1" ht="18" customHeight="1">
      <c r="A17" s="39"/>
      <c r="B17" s="45"/>
      <c r="C17" s="39"/>
      <c r="D17" s="39"/>
      <c r="E17" s="135" t="s">
        <v>33</v>
      </c>
      <c r="F17" s="39"/>
      <c r="G17" s="39"/>
      <c r="H17" s="39"/>
      <c r="I17" s="145" t="s">
        <v>34</v>
      </c>
      <c r="J17" s="135" t="s">
        <v>35</v>
      </c>
      <c r="K17" s="39"/>
      <c r="L17" s="147"/>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7"/>
      <c r="S18" s="39"/>
      <c r="T18" s="39"/>
      <c r="U18" s="39"/>
      <c r="V18" s="39"/>
      <c r="W18" s="39"/>
      <c r="X18" s="39"/>
      <c r="Y18" s="39"/>
      <c r="Z18" s="39"/>
      <c r="AA18" s="39"/>
      <c r="AB18" s="39"/>
      <c r="AC18" s="39"/>
      <c r="AD18" s="39"/>
      <c r="AE18" s="39"/>
    </row>
    <row r="19" s="2" customFormat="1" ht="12" customHeight="1">
      <c r="A19" s="39"/>
      <c r="B19" s="45"/>
      <c r="C19" s="39"/>
      <c r="D19" s="145" t="s">
        <v>36</v>
      </c>
      <c r="E19" s="39"/>
      <c r="F19" s="39"/>
      <c r="G19" s="39"/>
      <c r="H19" s="39"/>
      <c r="I19" s="145" t="s">
        <v>31</v>
      </c>
      <c r="J19" s="33" t="str">
        <f>'Rekapitulace zakázky'!AN13</f>
        <v>Vyplň údaj</v>
      </c>
      <c r="K19" s="39"/>
      <c r="L19" s="147"/>
      <c r="S19" s="39"/>
      <c r="T19" s="39"/>
      <c r="U19" s="39"/>
      <c r="V19" s="39"/>
      <c r="W19" s="39"/>
      <c r="X19" s="39"/>
      <c r="Y19" s="39"/>
      <c r="Z19" s="39"/>
      <c r="AA19" s="39"/>
      <c r="AB19" s="39"/>
      <c r="AC19" s="39"/>
      <c r="AD19" s="39"/>
      <c r="AE19" s="39"/>
    </row>
    <row r="20" s="2" customFormat="1" ht="18" customHeight="1">
      <c r="A20" s="39"/>
      <c r="B20" s="45"/>
      <c r="C20" s="39"/>
      <c r="D20" s="39"/>
      <c r="E20" s="33" t="str">
        <f>'Rekapitulace zakázky'!E14</f>
        <v>Vyplň údaj</v>
      </c>
      <c r="F20" s="135"/>
      <c r="G20" s="135"/>
      <c r="H20" s="135"/>
      <c r="I20" s="145" t="s">
        <v>34</v>
      </c>
      <c r="J20" s="33" t="str">
        <f>'Rekapitulace zakázky'!AN14</f>
        <v>Vyplň údaj</v>
      </c>
      <c r="K20" s="39"/>
      <c r="L20" s="147"/>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7"/>
      <c r="S21" s="39"/>
      <c r="T21" s="39"/>
      <c r="U21" s="39"/>
      <c r="V21" s="39"/>
      <c r="W21" s="39"/>
      <c r="X21" s="39"/>
      <c r="Y21" s="39"/>
      <c r="Z21" s="39"/>
      <c r="AA21" s="39"/>
      <c r="AB21" s="39"/>
      <c r="AC21" s="39"/>
      <c r="AD21" s="39"/>
      <c r="AE21" s="39"/>
    </row>
    <row r="22" s="2" customFormat="1" ht="12" customHeight="1">
      <c r="A22" s="39"/>
      <c r="B22" s="45"/>
      <c r="C22" s="39"/>
      <c r="D22" s="145" t="s">
        <v>38</v>
      </c>
      <c r="E22" s="39"/>
      <c r="F22" s="39"/>
      <c r="G22" s="39"/>
      <c r="H22" s="39"/>
      <c r="I22" s="145" t="s">
        <v>31</v>
      </c>
      <c r="J22" s="135" t="str">
        <f>IF('Rekapitulace zakázky'!AN16="","",'Rekapitulace zakázky'!AN16)</f>
        <v/>
      </c>
      <c r="K22" s="39"/>
      <c r="L22" s="147"/>
      <c r="S22" s="39"/>
      <c r="T22" s="39"/>
      <c r="U22" s="39"/>
      <c r="V22" s="39"/>
      <c r="W22" s="39"/>
      <c r="X22" s="39"/>
      <c r="Y22" s="39"/>
      <c r="Z22" s="39"/>
      <c r="AA22" s="39"/>
      <c r="AB22" s="39"/>
      <c r="AC22" s="39"/>
      <c r="AD22" s="39"/>
      <c r="AE22" s="39"/>
    </row>
    <row r="23" s="2" customFormat="1" ht="18" customHeight="1">
      <c r="A23" s="39"/>
      <c r="B23" s="45"/>
      <c r="C23" s="39"/>
      <c r="D23" s="39"/>
      <c r="E23" s="135" t="str">
        <f>IF('Rekapitulace zakázky'!E17="","",'Rekapitulace zakázky'!E17)</f>
        <v xml:space="preserve"> </v>
      </c>
      <c r="F23" s="39"/>
      <c r="G23" s="39"/>
      <c r="H23" s="39"/>
      <c r="I23" s="145" t="s">
        <v>34</v>
      </c>
      <c r="J23" s="135" t="str">
        <f>IF('Rekapitulace zakázky'!AN17="","",'Rekapitulace zakázky'!AN17)</f>
        <v/>
      </c>
      <c r="K23" s="39"/>
      <c r="L23" s="147"/>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7"/>
      <c r="S24" s="39"/>
      <c r="T24" s="39"/>
      <c r="U24" s="39"/>
      <c r="V24" s="39"/>
      <c r="W24" s="39"/>
      <c r="X24" s="39"/>
      <c r="Y24" s="39"/>
      <c r="Z24" s="39"/>
      <c r="AA24" s="39"/>
      <c r="AB24" s="39"/>
      <c r="AC24" s="39"/>
      <c r="AD24" s="39"/>
      <c r="AE24" s="39"/>
    </row>
    <row r="25" s="2" customFormat="1" ht="12" customHeight="1">
      <c r="A25" s="39"/>
      <c r="B25" s="45"/>
      <c r="C25" s="39"/>
      <c r="D25" s="145" t="s">
        <v>42</v>
      </c>
      <c r="E25" s="39"/>
      <c r="F25" s="39"/>
      <c r="G25" s="39"/>
      <c r="H25" s="39"/>
      <c r="I25" s="145" t="s">
        <v>31</v>
      </c>
      <c r="J25" s="135" t="s">
        <v>39</v>
      </c>
      <c r="K25" s="39"/>
      <c r="L25" s="147"/>
      <c r="S25" s="39"/>
      <c r="T25" s="39"/>
      <c r="U25" s="39"/>
      <c r="V25" s="39"/>
      <c r="W25" s="39"/>
      <c r="X25" s="39"/>
      <c r="Y25" s="39"/>
      <c r="Z25" s="39"/>
      <c r="AA25" s="39"/>
      <c r="AB25" s="39"/>
      <c r="AC25" s="39"/>
      <c r="AD25" s="39"/>
      <c r="AE25" s="39"/>
    </row>
    <row r="26" s="2" customFormat="1" ht="18" customHeight="1">
      <c r="A26" s="39"/>
      <c r="B26" s="45"/>
      <c r="C26" s="39"/>
      <c r="D26" s="39"/>
      <c r="E26" s="135" t="s">
        <v>43</v>
      </c>
      <c r="F26" s="39"/>
      <c r="G26" s="39"/>
      <c r="H26" s="39"/>
      <c r="I26" s="145" t="s">
        <v>34</v>
      </c>
      <c r="J26" s="135" t="s">
        <v>39</v>
      </c>
      <c r="K26" s="39"/>
      <c r="L26" s="147"/>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7"/>
      <c r="S27" s="39"/>
      <c r="T27" s="39"/>
      <c r="U27" s="39"/>
      <c r="V27" s="39"/>
      <c r="W27" s="39"/>
      <c r="X27" s="39"/>
      <c r="Y27" s="39"/>
      <c r="Z27" s="39"/>
      <c r="AA27" s="39"/>
      <c r="AB27" s="39"/>
      <c r="AC27" s="39"/>
      <c r="AD27" s="39"/>
      <c r="AE27" s="39"/>
    </row>
    <row r="28" s="2" customFormat="1" ht="12" customHeight="1">
      <c r="A28" s="39"/>
      <c r="B28" s="45"/>
      <c r="C28" s="39"/>
      <c r="D28" s="145" t="s">
        <v>44</v>
      </c>
      <c r="E28" s="39"/>
      <c r="F28" s="39"/>
      <c r="G28" s="39"/>
      <c r="H28" s="39"/>
      <c r="I28" s="39"/>
      <c r="J28" s="39"/>
      <c r="K28" s="39"/>
      <c r="L28" s="147"/>
      <c r="S28" s="39"/>
      <c r="T28" s="39"/>
      <c r="U28" s="39"/>
      <c r="V28" s="39"/>
      <c r="W28" s="39"/>
      <c r="X28" s="39"/>
      <c r="Y28" s="39"/>
      <c r="Z28" s="39"/>
      <c r="AA28" s="39"/>
      <c r="AB28" s="39"/>
      <c r="AC28" s="39"/>
      <c r="AD28" s="39"/>
      <c r="AE28" s="39"/>
    </row>
    <row r="29" s="8" customFormat="1" ht="71.25" customHeight="1">
      <c r="A29" s="150"/>
      <c r="B29" s="151"/>
      <c r="C29" s="150"/>
      <c r="D29" s="150"/>
      <c r="E29" s="152" t="s">
        <v>466</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39"/>
      <c r="B30" s="45"/>
      <c r="C30" s="39"/>
      <c r="D30" s="39"/>
      <c r="E30" s="39"/>
      <c r="F30" s="39"/>
      <c r="G30" s="39"/>
      <c r="H30" s="39"/>
      <c r="I30" s="39"/>
      <c r="J30" s="39"/>
      <c r="K30" s="39"/>
      <c r="L30" s="147"/>
      <c r="S30" s="39"/>
      <c r="T30" s="39"/>
      <c r="U30" s="39"/>
      <c r="V30" s="39"/>
      <c r="W30" s="39"/>
      <c r="X30" s="39"/>
      <c r="Y30" s="39"/>
      <c r="Z30" s="39"/>
      <c r="AA30" s="39"/>
      <c r="AB30" s="39"/>
      <c r="AC30" s="39"/>
      <c r="AD30" s="39"/>
      <c r="AE30" s="39"/>
    </row>
    <row r="31" s="2" customFormat="1" ht="6.96" customHeight="1">
      <c r="A31" s="39"/>
      <c r="B31" s="45"/>
      <c r="C31" s="39"/>
      <c r="D31" s="154"/>
      <c r="E31" s="154"/>
      <c r="F31" s="154"/>
      <c r="G31" s="154"/>
      <c r="H31" s="154"/>
      <c r="I31" s="154"/>
      <c r="J31" s="154"/>
      <c r="K31" s="154"/>
      <c r="L31" s="147"/>
      <c r="S31" s="39"/>
      <c r="T31" s="39"/>
      <c r="U31" s="39"/>
      <c r="V31" s="39"/>
      <c r="W31" s="39"/>
      <c r="X31" s="39"/>
      <c r="Y31" s="39"/>
      <c r="Z31" s="39"/>
      <c r="AA31" s="39"/>
      <c r="AB31" s="39"/>
      <c r="AC31" s="39"/>
      <c r="AD31" s="39"/>
      <c r="AE31" s="39"/>
    </row>
    <row r="32" s="2" customFormat="1" ht="25.44" customHeight="1">
      <c r="A32" s="39"/>
      <c r="B32" s="45"/>
      <c r="C32" s="39"/>
      <c r="D32" s="155" t="s">
        <v>46</v>
      </c>
      <c r="E32" s="39"/>
      <c r="F32" s="39"/>
      <c r="G32" s="39"/>
      <c r="H32" s="39"/>
      <c r="I32" s="39"/>
      <c r="J32" s="156">
        <f>ROUND(J86, 2)</f>
        <v>0</v>
      </c>
      <c r="K32" s="39"/>
      <c r="L32" s="147"/>
      <c r="S32" s="39"/>
      <c r="T32" s="39"/>
      <c r="U32" s="39"/>
      <c r="V32" s="39"/>
      <c r="W32" s="39"/>
      <c r="X32" s="39"/>
      <c r="Y32" s="39"/>
      <c r="Z32" s="39"/>
      <c r="AA32" s="39"/>
      <c r="AB32" s="39"/>
      <c r="AC32" s="39"/>
      <c r="AD32" s="39"/>
      <c r="AE32" s="39"/>
    </row>
    <row r="33" s="2" customFormat="1" ht="6.96" customHeight="1">
      <c r="A33" s="39"/>
      <c r="B33" s="45"/>
      <c r="C33" s="39"/>
      <c r="D33" s="154"/>
      <c r="E33" s="154"/>
      <c r="F33" s="154"/>
      <c r="G33" s="154"/>
      <c r="H33" s="154"/>
      <c r="I33" s="154"/>
      <c r="J33" s="154"/>
      <c r="K33" s="154"/>
      <c r="L33" s="147"/>
      <c r="S33" s="39"/>
      <c r="T33" s="39"/>
      <c r="U33" s="39"/>
      <c r="V33" s="39"/>
      <c r="W33" s="39"/>
      <c r="X33" s="39"/>
      <c r="Y33" s="39"/>
      <c r="Z33" s="39"/>
      <c r="AA33" s="39"/>
      <c r="AB33" s="39"/>
      <c r="AC33" s="39"/>
      <c r="AD33" s="39"/>
      <c r="AE33" s="39"/>
    </row>
    <row r="34" s="2" customFormat="1" ht="14.4" customHeight="1">
      <c r="A34" s="39"/>
      <c r="B34" s="45"/>
      <c r="C34" s="39"/>
      <c r="D34" s="39"/>
      <c r="E34" s="39"/>
      <c r="F34" s="157" t="s">
        <v>48</v>
      </c>
      <c r="G34" s="39"/>
      <c r="H34" s="39"/>
      <c r="I34" s="157" t="s">
        <v>47</v>
      </c>
      <c r="J34" s="157" t="s">
        <v>49</v>
      </c>
      <c r="K34" s="39"/>
      <c r="L34" s="147"/>
      <c r="S34" s="39"/>
      <c r="T34" s="39"/>
      <c r="U34" s="39"/>
      <c r="V34" s="39"/>
      <c r="W34" s="39"/>
      <c r="X34" s="39"/>
      <c r="Y34" s="39"/>
      <c r="Z34" s="39"/>
      <c r="AA34" s="39"/>
      <c r="AB34" s="39"/>
      <c r="AC34" s="39"/>
      <c r="AD34" s="39"/>
      <c r="AE34" s="39"/>
    </row>
    <row r="35" hidden="1" s="2" customFormat="1" ht="14.4" customHeight="1">
      <c r="A35" s="39"/>
      <c r="B35" s="45"/>
      <c r="C35" s="39"/>
      <c r="D35" s="158" t="s">
        <v>50</v>
      </c>
      <c r="E35" s="145" t="s">
        <v>51</v>
      </c>
      <c r="F35" s="159">
        <f>ROUND((SUM(BE86:BE123)),  2)</f>
        <v>0</v>
      </c>
      <c r="G35" s="39"/>
      <c r="H35" s="39"/>
      <c r="I35" s="160">
        <v>0.20999999999999999</v>
      </c>
      <c r="J35" s="159">
        <f>ROUND(((SUM(BE86:BE123))*I35),  2)</f>
        <v>0</v>
      </c>
      <c r="K35" s="39"/>
      <c r="L35" s="147"/>
      <c r="S35" s="39"/>
      <c r="T35" s="39"/>
      <c r="U35" s="39"/>
      <c r="V35" s="39"/>
      <c r="W35" s="39"/>
      <c r="X35" s="39"/>
      <c r="Y35" s="39"/>
      <c r="Z35" s="39"/>
      <c r="AA35" s="39"/>
      <c r="AB35" s="39"/>
      <c r="AC35" s="39"/>
      <c r="AD35" s="39"/>
      <c r="AE35" s="39"/>
    </row>
    <row r="36" hidden="1" s="2" customFormat="1" ht="14.4" customHeight="1">
      <c r="A36" s="39"/>
      <c r="B36" s="45"/>
      <c r="C36" s="39"/>
      <c r="D36" s="39"/>
      <c r="E36" s="145" t="s">
        <v>52</v>
      </c>
      <c r="F36" s="159">
        <f>ROUND((SUM(BF86:BF123)),  2)</f>
        <v>0</v>
      </c>
      <c r="G36" s="39"/>
      <c r="H36" s="39"/>
      <c r="I36" s="160">
        <v>0.14999999999999999</v>
      </c>
      <c r="J36" s="159">
        <f>ROUND(((SUM(BF86:BF123))*I36),  2)</f>
        <v>0</v>
      </c>
      <c r="K36" s="39"/>
      <c r="L36" s="147"/>
      <c r="S36" s="39"/>
      <c r="T36" s="39"/>
      <c r="U36" s="39"/>
      <c r="V36" s="39"/>
      <c r="W36" s="39"/>
      <c r="X36" s="39"/>
      <c r="Y36" s="39"/>
      <c r="Z36" s="39"/>
      <c r="AA36" s="39"/>
      <c r="AB36" s="39"/>
      <c r="AC36" s="39"/>
      <c r="AD36" s="39"/>
      <c r="AE36" s="39"/>
    </row>
    <row r="37" s="2" customFormat="1" ht="14.4" customHeight="1">
      <c r="A37" s="39"/>
      <c r="B37" s="45"/>
      <c r="C37" s="39"/>
      <c r="D37" s="145" t="s">
        <v>50</v>
      </c>
      <c r="E37" s="145" t="s">
        <v>53</v>
      </c>
      <c r="F37" s="159">
        <f>ROUND((SUM(BG86:BG123)),  2)</f>
        <v>0</v>
      </c>
      <c r="G37" s="39"/>
      <c r="H37" s="39"/>
      <c r="I37" s="160">
        <v>0.20999999999999999</v>
      </c>
      <c r="J37" s="159">
        <f>0</f>
        <v>0</v>
      </c>
      <c r="K37" s="39"/>
      <c r="L37" s="147"/>
      <c r="S37" s="39"/>
      <c r="T37" s="39"/>
      <c r="U37" s="39"/>
      <c r="V37" s="39"/>
      <c r="W37" s="39"/>
      <c r="X37" s="39"/>
      <c r="Y37" s="39"/>
      <c r="Z37" s="39"/>
      <c r="AA37" s="39"/>
      <c r="AB37" s="39"/>
      <c r="AC37" s="39"/>
      <c r="AD37" s="39"/>
      <c r="AE37" s="39"/>
    </row>
    <row r="38" s="2" customFormat="1" ht="14.4" customHeight="1">
      <c r="A38" s="39"/>
      <c r="B38" s="45"/>
      <c r="C38" s="39"/>
      <c r="D38" s="39"/>
      <c r="E38" s="145" t="s">
        <v>54</v>
      </c>
      <c r="F38" s="159">
        <f>ROUND((SUM(BH86:BH123)),  2)</f>
        <v>0</v>
      </c>
      <c r="G38" s="39"/>
      <c r="H38" s="39"/>
      <c r="I38" s="160">
        <v>0.14999999999999999</v>
      </c>
      <c r="J38" s="159">
        <f>0</f>
        <v>0</v>
      </c>
      <c r="K38" s="39"/>
      <c r="L38" s="147"/>
      <c r="S38" s="39"/>
      <c r="T38" s="39"/>
      <c r="U38" s="39"/>
      <c r="V38" s="39"/>
      <c r="W38" s="39"/>
      <c r="X38" s="39"/>
      <c r="Y38" s="39"/>
      <c r="Z38" s="39"/>
      <c r="AA38" s="39"/>
      <c r="AB38" s="39"/>
      <c r="AC38" s="39"/>
      <c r="AD38" s="39"/>
      <c r="AE38" s="39"/>
    </row>
    <row r="39" hidden="1" s="2" customFormat="1" ht="14.4" customHeight="1">
      <c r="A39" s="39"/>
      <c r="B39" s="45"/>
      <c r="C39" s="39"/>
      <c r="D39" s="39"/>
      <c r="E39" s="145" t="s">
        <v>55</v>
      </c>
      <c r="F39" s="159">
        <f>ROUND((SUM(BI86:BI123)),  2)</f>
        <v>0</v>
      </c>
      <c r="G39" s="39"/>
      <c r="H39" s="39"/>
      <c r="I39" s="160">
        <v>0</v>
      </c>
      <c r="J39" s="159">
        <f>0</f>
        <v>0</v>
      </c>
      <c r="K39" s="39"/>
      <c r="L39" s="147"/>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7"/>
      <c r="S40" s="39"/>
      <c r="T40" s="39"/>
      <c r="U40" s="39"/>
      <c r="V40" s="39"/>
      <c r="W40" s="39"/>
      <c r="X40" s="39"/>
      <c r="Y40" s="39"/>
      <c r="Z40" s="39"/>
      <c r="AA40" s="39"/>
      <c r="AB40" s="39"/>
      <c r="AC40" s="39"/>
      <c r="AD40" s="39"/>
      <c r="AE40" s="39"/>
    </row>
    <row r="41" s="2" customFormat="1" ht="25.44" customHeight="1">
      <c r="A41" s="39"/>
      <c r="B41" s="45"/>
      <c r="C41" s="161"/>
      <c r="D41" s="162" t="s">
        <v>56</v>
      </c>
      <c r="E41" s="163"/>
      <c r="F41" s="163"/>
      <c r="G41" s="164" t="s">
        <v>57</v>
      </c>
      <c r="H41" s="165" t="s">
        <v>58</v>
      </c>
      <c r="I41" s="163"/>
      <c r="J41" s="166">
        <f>SUM(J32:J39)</f>
        <v>0</v>
      </c>
      <c r="K41" s="167"/>
      <c r="L41" s="147"/>
      <c r="S41" s="39"/>
      <c r="T41" s="39"/>
      <c r="U41" s="39"/>
      <c r="V41" s="39"/>
      <c r="W41" s="39"/>
      <c r="X41" s="39"/>
      <c r="Y41" s="39"/>
      <c r="Z41" s="39"/>
      <c r="AA41" s="39"/>
      <c r="AB41" s="39"/>
      <c r="AC41" s="39"/>
      <c r="AD41" s="39"/>
      <c r="AE41" s="39"/>
    </row>
    <row r="42" s="2" customFormat="1" ht="14.4" customHeight="1">
      <c r="A42" s="39"/>
      <c r="B42" s="168"/>
      <c r="C42" s="169"/>
      <c r="D42" s="169"/>
      <c r="E42" s="169"/>
      <c r="F42" s="169"/>
      <c r="G42" s="169"/>
      <c r="H42" s="169"/>
      <c r="I42" s="169"/>
      <c r="J42" s="169"/>
      <c r="K42" s="169"/>
      <c r="L42" s="147"/>
      <c r="S42" s="39"/>
      <c r="T42" s="39"/>
      <c r="U42" s="39"/>
      <c r="V42" s="39"/>
      <c r="W42" s="39"/>
      <c r="X42" s="39"/>
      <c r="Y42" s="39"/>
      <c r="Z42" s="39"/>
      <c r="AA42" s="39"/>
      <c r="AB42" s="39"/>
      <c r="AC42" s="39"/>
      <c r="AD42" s="39"/>
      <c r="AE42" s="39"/>
    </row>
    <row r="46" hidden="1" s="2" customFormat="1" ht="6.96" customHeight="1">
      <c r="A46" s="39"/>
      <c r="B46" s="170"/>
      <c r="C46" s="171"/>
      <c r="D46" s="171"/>
      <c r="E46" s="171"/>
      <c r="F46" s="171"/>
      <c r="G46" s="171"/>
      <c r="H46" s="171"/>
      <c r="I46" s="171"/>
      <c r="J46" s="171"/>
      <c r="K46" s="171"/>
      <c r="L46" s="147"/>
      <c r="S46" s="39"/>
      <c r="T46" s="39"/>
      <c r="U46" s="39"/>
      <c r="V46" s="39"/>
      <c r="W46" s="39"/>
      <c r="X46" s="39"/>
      <c r="Y46" s="39"/>
      <c r="Z46" s="39"/>
      <c r="AA46" s="39"/>
      <c r="AB46" s="39"/>
      <c r="AC46" s="39"/>
      <c r="AD46" s="39"/>
      <c r="AE46" s="39"/>
    </row>
    <row r="47" hidden="1" s="2" customFormat="1" ht="24.96" customHeight="1">
      <c r="A47" s="39"/>
      <c r="B47" s="40"/>
      <c r="C47" s="23" t="s">
        <v>148</v>
      </c>
      <c r="D47" s="41"/>
      <c r="E47" s="41"/>
      <c r="F47" s="41"/>
      <c r="G47" s="41"/>
      <c r="H47" s="41"/>
      <c r="I47" s="41"/>
      <c r="J47" s="41"/>
      <c r="K47" s="41"/>
      <c r="L47" s="147"/>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7"/>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41"/>
      <c r="J49" s="41"/>
      <c r="K49" s="41"/>
      <c r="L49" s="147"/>
      <c r="S49" s="39"/>
      <c r="T49" s="39"/>
      <c r="U49" s="39"/>
      <c r="V49" s="39"/>
      <c r="W49" s="39"/>
      <c r="X49" s="39"/>
      <c r="Y49" s="39"/>
      <c r="Z49" s="39"/>
      <c r="AA49" s="39"/>
      <c r="AB49" s="39"/>
      <c r="AC49" s="39"/>
      <c r="AD49" s="39"/>
      <c r="AE49" s="39"/>
    </row>
    <row r="50" hidden="1" s="2" customFormat="1" ht="26.25" customHeight="1">
      <c r="A50" s="39"/>
      <c r="B50" s="40"/>
      <c r="C50" s="41"/>
      <c r="D50" s="41"/>
      <c r="E50" s="172" t="str">
        <f>E7</f>
        <v>Oprava trati v úseku Most - České Zlatníky - změna č.1 po prohlídce staveniště</v>
      </c>
      <c r="F50" s="32"/>
      <c r="G50" s="32"/>
      <c r="H50" s="32"/>
      <c r="I50" s="41"/>
      <c r="J50" s="41"/>
      <c r="K50" s="41"/>
      <c r="L50" s="147"/>
      <c r="S50" s="39"/>
      <c r="T50" s="39"/>
      <c r="U50" s="39"/>
      <c r="V50" s="39"/>
      <c r="W50" s="39"/>
      <c r="X50" s="39"/>
      <c r="Y50" s="39"/>
      <c r="Z50" s="39"/>
      <c r="AA50" s="39"/>
      <c r="AB50" s="39"/>
      <c r="AC50" s="39"/>
      <c r="AD50" s="39"/>
      <c r="AE50" s="39"/>
    </row>
    <row r="51" hidden="1" s="1" customFormat="1" ht="12" customHeight="1">
      <c r="B51" s="21"/>
      <c r="C51" s="32" t="s">
        <v>126</v>
      </c>
      <c r="D51" s="22"/>
      <c r="E51" s="22"/>
      <c r="F51" s="22"/>
      <c r="G51" s="22"/>
      <c r="H51" s="22"/>
      <c r="I51" s="22"/>
      <c r="J51" s="22"/>
      <c r="K51" s="22"/>
      <c r="L51" s="20"/>
    </row>
    <row r="52" hidden="1" s="2" customFormat="1" ht="16.5" customHeight="1">
      <c r="A52" s="39"/>
      <c r="B52" s="40"/>
      <c r="C52" s="41"/>
      <c r="D52" s="41"/>
      <c r="E52" s="172" t="s">
        <v>464</v>
      </c>
      <c r="F52" s="41"/>
      <c r="G52" s="41"/>
      <c r="H52" s="41"/>
      <c r="I52" s="41"/>
      <c r="J52" s="41"/>
      <c r="K52" s="41"/>
      <c r="L52" s="147"/>
      <c r="S52" s="39"/>
      <c r="T52" s="39"/>
      <c r="U52" s="39"/>
      <c r="V52" s="39"/>
      <c r="W52" s="39"/>
      <c r="X52" s="39"/>
      <c r="Y52" s="39"/>
      <c r="Z52" s="39"/>
      <c r="AA52" s="39"/>
      <c r="AB52" s="39"/>
      <c r="AC52" s="39"/>
      <c r="AD52" s="39"/>
      <c r="AE52" s="39"/>
    </row>
    <row r="53" hidden="1" s="2" customFormat="1" ht="12" customHeight="1">
      <c r="A53" s="39"/>
      <c r="B53" s="40"/>
      <c r="C53" s="32" t="s">
        <v>133</v>
      </c>
      <c r="D53" s="41"/>
      <c r="E53" s="41"/>
      <c r="F53" s="41"/>
      <c r="G53" s="41"/>
      <c r="H53" s="41"/>
      <c r="I53" s="41"/>
      <c r="J53" s="41"/>
      <c r="K53" s="41"/>
      <c r="L53" s="147"/>
      <c r="S53" s="39"/>
      <c r="T53" s="39"/>
      <c r="U53" s="39"/>
      <c r="V53" s="39"/>
      <c r="W53" s="39"/>
      <c r="X53" s="39"/>
      <c r="Y53" s="39"/>
      <c r="Z53" s="39"/>
      <c r="AA53" s="39"/>
      <c r="AB53" s="39"/>
      <c r="AC53" s="39"/>
      <c r="AD53" s="39"/>
      <c r="AE53" s="39"/>
    </row>
    <row r="54" hidden="1" s="2" customFormat="1" ht="16.5" customHeight="1">
      <c r="A54" s="39"/>
      <c r="B54" s="40"/>
      <c r="C54" s="41"/>
      <c r="D54" s="41"/>
      <c r="E54" s="71" t="str">
        <f>E11</f>
        <v>Č21 - VRN</v>
      </c>
      <c r="F54" s="41"/>
      <c r="G54" s="41"/>
      <c r="H54" s="41"/>
      <c r="I54" s="41"/>
      <c r="J54" s="41"/>
      <c r="K54" s="41"/>
      <c r="L54" s="147"/>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7"/>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Most - České Zlatníky</v>
      </c>
      <c r="G56" s="41"/>
      <c r="H56" s="41"/>
      <c r="I56" s="32" t="s">
        <v>24</v>
      </c>
      <c r="J56" s="74" t="str">
        <f>IF(J14="","",J14)</f>
        <v>13. 1. 2023</v>
      </c>
      <c r="K56" s="41"/>
      <c r="L56" s="147"/>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7"/>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 s.o., OŘ UNL, ST Most</v>
      </c>
      <c r="G58" s="41"/>
      <c r="H58" s="41"/>
      <c r="I58" s="32" t="s">
        <v>38</v>
      </c>
      <c r="J58" s="37" t="str">
        <f>E23</f>
        <v xml:space="preserve"> </v>
      </c>
      <c r="K58" s="41"/>
      <c r="L58" s="147"/>
      <c r="S58" s="39"/>
      <c r="T58" s="39"/>
      <c r="U58" s="39"/>
      <c r="V58" s="39"/>
      <c r="W58" s="39"/>
      <c r="X58" s="39"/>
      <c r="Y58" s="39"/>
      <c r="Z58" s="39"/>
      <c r="AA58" s="39"/>
      <c r="AB58" s="39"/>
      <c r="AC58" s="39"/>
      <c r="AD58" s="39"/>
      <c r="AE58" s="39"/>
    </row>
    <row r="59" hidden="1" s="2" customFormat="1" ht="54.45" customHeight="1">
      <c r="A59" s="39"/>
      <c r="B59" s="40"/>
      <c r="C59" s="32" t="s">
        <v>36</v>
      </c>
      <c r="D59" s="41"/>
      <c r="E59" s="41"/>
      <c r="F59" s="27" t="str">
        <f>IF(E20="","",E20)</f>
        <v>Vyplň údaj</v>
      </c>
      <c r="G59" s="41"/>
      <c r="H59" s="41"/>
      <c r="I59" s="32" t="s">
        <v>42</v>
      </c>
      <c r="J59" s="37" t="str">
        <f>E26</f>
        <v>Ing.Horák Jiří, 602155923, horak@spravazeleznic.cz</v>
      </c>
      <c r="K59" s="41"/>
      <c r="L59" s="147"/>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7"/>
      <c r="S60" s="39"/>
      <c r="T60" s="39"/>
      <c r="U60" s="39"/>
      <c r="V60" s="39"/>
      <c r="W60" s="39"/>
      <c r="X60" s="39"/>
      <c r="Y60" s="39"/>
      <c r="Z60" s="39"/>
      <c r="AA60" s="39"/>
      <c r="AB60" s="39"/>
      <c r="AC60" s="39"/>
      <c r="AD60" s="39"/>
      <c r="AE60" s="39"/>
    </row>
    <row r="61" hidden="1" s="2" customFormat="1" ht="29.28" customHeight="1">
      <c r="A61" s="39"/>
      <c r="B61" s="40"/>
      <c r="C61" s="173" t="s">
        <v>149</v>
      </c>
      <c r="D61" s="174"/>
      <c r="E61" s="174"/>
      <c r="F61" s="174"/>
      <c r="G61" s="174"/>
      <c r="H61" s="174"/>
      <c r="I61" s="174"/>
      <c r="J61" s="175" t="s">
        <v>150</v>
      </c>
      <c r="K61" s="174"/>
      <c r="L61" s="147"/>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7"/>
      <c r="S62" s="39"/>
      <c r="T62" s="39"/>
      <c r="U62" s="39"/>
      <c r="V62" s="39"/>
      <c r="W62" s="39"/>
      <c r="X62" s="39"/>
      <c r="Y62" s="39"/>
      <c r="Z62" s="39"/>
      <c r="AA62" s="39"/>
      <c r="AB62" s="39"/>
      <c r="AC62" s="39"/>
      <c r="AD62" s="39"/>
      <c r="AE62" s="39"/>
    </row>
    <row r="63" hidden="1" s="2" customFormat="1" ht="22.8" customHeight="1">
      <c r="A63" s="39"/>
      <c r="B63" s="40"/>
      <c r="C63" s="176" t="s">
        <v>78</v>
      </c>
      <c r="D63" s="41"/>
      <c r="E63" s="41"/>
      <c r="F63" s="41"/>
      <c r="G63" s="41"/>
      <c r="H63" s="41"/>
      <c r="I63" s="41"/>
      <c r="J63" s="104">
        <f>J86</f>
        <v>0</v>
      </c>
      <c r="K63" s="41"/>
      <c r="L63" s="147"/>
      <c r="S63" s="39"/>
      <c r="T63" s="39"/>
      <c r="U63" s="39"/>
      <c r="V63" s="39"/>
      <c r="W63" s="39"/>
      <c r="X63" s="39"/>
      <c r="Y63" s="39"/>
      <c r="Z63" s="39"/>
      <c r="AA63" s="39"/>
      <c r="AB63" s="39"/>
      <c r="AC63" s="39"/>
      <c r="AD63" s="39"/>
      <c r="AE63" s="39"/>
      <c r="AU63" s="17" t="s">
        <v>151</v>
      </c>
    </row>
    <row r="64" hidden="1" s="9" customFormat="1" ht="24.96" customHeight="1">
      <c r="A64" s="9"/>
      <c r="B64" s="177"/>
      <c r="C64" s="178"/>
      <c r="D64" s="179" t="s">
        <v>467</v>
      </c>
      <c r="E64" s="180"/>
      <c r="F64" s="180"/>
      <c r="G64" s="180"/>
      <c r="H64" s="180"/>
      <c r="I64" s="180"/>
      <c r="J64" s="181">
        <f>J87</f>
        <v>0</v>
      </c>
      <c r="K64" s="178"/>
      <c r="L64" s="182"/>
      <c r="S64" s="9"/>
      <c r="T64" s="9"/>
      <c r="U64" s="9"/>
      <c r="V64" s="9"/>
      <c r="W64" s="9"/>
      <c r="X64" s="9"/>
      <c r="Y64" s="9"/>
      <c r="Z64" s="9"/>
      <c r="AA64" s="9"/>
      <c r="AB64" s="9"/>
      <c r="AC64" s="9"/>
      <c r="AD64" s="9"/>
      <c r="AE64" s="9"/>
    </row>
    <row r="65" hidden="1" s="2" customFormat="1" ht="21.84" customHeight="1">
      <c r="A65" s="39"/>
      <c r="B65" s="40"/>
      <c r="C65" s="41"/>
      <c r="D65" s="41"/>
      <c r="E65" s="41"/>
      <c r="F65" s="41"/>
      <c r="G65" s="41"/>
      <c r="H65" s="41"/>
      <c r="I65" s="41"/>
      <c r="J65" s="41"/>
      <c r="K65" s="41"/>
      <c r="L65" s="147"/>
      <c r="S65" s="39"/>
      <c r="T65" s="39"/>
      <c r="U65" s="39"/>
      <c r="V65" s="39"/>
      <c r="W65" s="39"/>
      <c r="X65" s="39"/>
      <c r="Y65" s="39"/>
      <c r="Z65" s="39"/>
      <c r="AA65" s="39"/>
      <c r="AB65" s="39"/>
      <c r="AC65" s="39"/>
      <c r="AD65" s="39"/>
      <c r="AE65" s="39"/>
    </row>
    <row r="66" hidden="1" s="2" customFormat="1" ht="6.96" customHeight="1">
      <c r="A66" s="39"/>
      <c r="B66" s="61"/>
      <c r="C66" s="62"/>
      <c r="D66" s="62"/>
      <c r="E66" s="62"/>
      <c r="F66" s="62"/>
      <c r="G66" s="62"/>
      <c r="H66" s="62"/>
      <c r="I66" s="62"/>
      <c r="J66" s="62"/>
      <c r="K66" s="62"/>
      <c r="L66" s="147"/>
      <c r="S66" s="39"/>
      <c r="T66" s="39"/>
      <c r="U66" s="39"/>
      <c r="V66" s="39"/>
      <c r="W66" s="39"/>
      <c r="X66" s="39"/>
      <c r="Y66" s="39"/>
      <c r="Z66" s="39"/>
      <c r="AA66" s="39"/>
      <c r="AB66" s="39"/>
      <c r="AC66" s="39"/>
      <c r="AD66" s="39"/>
      <c r="AE66" s="39"/>
    </row>
    <row r="67" hidden="1"/>
    <row r="68" hidden="1"/>
    <row r="69" hidden="1"/>
    <row r="70" s="2" customFormat="1" ht="6.96" customHeight="1">
      <c r="A70" s="39"/>
      <c r="B70" s="63"/>
      <c r="C70" s="64"/>
      <c r="D70" s="64"/>
      <c r="E70" s="64"/>
      <c r="F70" s="64"/>
      <c r="G70" s="64"/>
      <c r="H70" s="64"/>
      <c r="I70" s="64"/>
      <c r="J70" s="64"/>
      <c r="K70" s="64"/>
      <c r="L70" s="147"/>
      <c r="S70" s="39"/>
      <c r="T70" s="39"/>
      <c r="U70" s="39"/>
      <c r="V70" s="39"/>
      <c r="W70" s="39"/>
      <c r="X70" s="39"/>
      <c r="Y70" s="39"/>
      <c r="Z70" s="39"/>
      <c r="AA70" s="39"/>
      <c r="AB70" s="39"/>
      <c r="AC70" s="39"/>
      <c r="AD70" s="39"/>
      <c r="AE70" s="39"/>
    </row>
    <row r="71" s="2" customFormat="1" ht="24.96" customHeight="1">
      <c r="A71" s="39"/>
      <c r="B71" s="40"/>
      <c r="C71" s="23" t="s">
        <v>155</v>
      </c>
      <c r="D71" s="41"/>
      <c r="E71" s="41"/>
      <c r="F71" s="41"/>
      <c r="G71" s="41"/>
      <c r="H71" s="41"/>
      <c r="I71" s="41"/>
      <c r="J71" s="41"/>
      <c r="K71" s="41"/>
      <c r="L71" s="147"/>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7"/>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41"/>
      <c r="J73" s="41"/>
      <c r="K73" s="41"/>
      <c r="L73" s="147"/>
      <c r="S73" s="39"/>
      <c r="T73" s="39"/>
      <c r="U73" s="39"/>
      <c r="V73" s="39"/>
      <c r="W73" s="39"/>
      <c r="X73" s="39"/>
      <c r="Y73" s="39"/>
      <c r="Z73" s="39"/>
      <c r="AA73" s="39"/>
      <c r="AB73" s="39"/>
      <c r="AC73" s="39"/>
      <c r="AD73" s="39"/>
      <c r="AE73" s="39"/>
    </row>
    <row r="74" s="2" customFormat="1" ht="26.25" customHeight="1">
      <c r="A74" s="39"/>
      <c r="B74" s="40"/>
      <c r="C74" s="41"/>
      <c r="D74" s="41"/>
      <c r="E74" s="172" t="str">
        <f>E7</f>
        <v>Oprava trati v úseku Most - České Zlatníky - změna č.1 po prohlídce staveniště</v>
      </c>
      <c r="F74" s="32"/>
      <c r="G74" s="32"/>
      <c r="H74" s="32"/>
      <c r="I74" s="41"/>
      <c r="J74" s="41"/>
      <c r="K74" s="41"/>
      <c r="L74" s="147"/>
      <c r="S74" s="39"/>
      <c r="T74" s="39"/>
      <c r="U74" s="39"/>
      <c r="V74" s="39"/>
      <c r="W74" s="39"/>
      <c r="X74" s="39"/>
      <c r="Y74" s="39"/>
      <c r="Z74" s="39"/>
      <c r="AA74" s="39"/>
      <c r="AB74" s="39"/>
      <c r="AC74" s="39"/>
      <c r="AD74" s="39"/>
      <c r="AE74" s="39"/>
    </row>
    <row r="75" s="1" customFormat="1" ht="12" customHeight="1">
      <c r="B75" s="21"/>
      <c r="C75" s="32" t="s">
        <v>126</v>
      </c>
      <c r="D75" s="22"/>
      <c r="E75" s="22"/>
      <c r="F75" s="22"/>
      <c r="G75" s="22"/>
      <c r="H75" s="22"/>
      <c r="I75" s="22"/>
      <c r="J75" s="22"/>
      <c r="K75" s="22"/>
      <c r="L75" s="20"/>
    </row>
    <row r="76" s="2" customFormat="1" ht="16.5" customHeight="1">
      <c r="A76" s="39"/>
      <c r="B76" s="40"/>
      <c r="C76" s="41"/>
      <c r="D76" s="41"/>
      <c r="E76" s="172" t="s">
        <v>464</v>
      </c>
      <c r="F76" s="41"/>
      <c r="G76" s="41"/>
      <c r="H76" s="41"/>
      <c r="I76" s="41"/>
      <c r="J76" s="41"/>
      <c r="K76" s="41"/>
      <c r="L76" s="147"/>
      <c r="S76" s="39"/>
      <c r="T76" s="39"/>
      <c r="U76" s="39"/>
      <c r="V76" s="39"/>
      <c r="W76" s="39"/>
      <c r="X76" s="39"/>
      <c r="Y76" s="39"/>
      <c r="Z76" s="39"/>
      <c r="AA76" s="39"/>
      <c r="AB76" s="39"/>
      <c r="AC76" s="39"/>
      <c r="AD76" s="39"/>
      <c r="AE76" s="39"/>
    </row>
    <row r="77" s="2" customFormat="1" ht="12" customHeight="1">
      <c r="A77" s="39"/>
      <c r="B77" s="40"/>
      <c r="C77" s="32" t="s">
        <v>133</v>
      </c>
      <c r="D77" s="41"/>
      <c r="E77" s="41"/>
      <c r="F77" s="41"/>
      <c r="G77" s="41"/>
      <c r="H77" s="41"/>
      <c r="I77" s="41"/>
      <c r="J77" s="41"/>
      <c r="K77" s="41"/>
      <c r="L77" s="147"/>
      <c r="S77" s="39"/>
      <c r="T77" s="39"/>
      <c r="U77" s="39"/>
      <c r="V77" s="39"/>
      <c r="W77" s="39"/>
      <c r="X77" s="39"/>
      <c r="Y77" s="39"/>
      <c r="Z77" s="39"/>
      <c r="AA77" s="39"/>
      <c r="AB77" s="39"/>
      <c r="AC77" s="39"/>
      <c r="AD77" s="39"/>
      <c r="AE77" s="39"/>
    </row>
    <row r="78" s="2" customFormat="1" ht="16.5" customHeight="1">
      <c r="A78" s="39"/>
      <c r="B78" s="40"/>
      <c r="C78" s="41"/>
      <c r="D78" s="41"/>
      <c r="E78" s="71" t="str">
        <f>E11</f>
        <v>Č21 - VRN</v>
      </c>
      <c r="F78" s="41"/>
      <c r="G78" s="41"/>
      <c r="H78" s="41"/>
      <c r="I78" s="41"/>
      <c r="J78" s="41"/>
      <c r="K78" s="41"/>
      <c r="L78" s="147"/>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7"/>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F14</f>
        <v>Most - České Zlatníky</v>
      </c>
      <c r="G80" s="41"/>
      <c r="H80" s="41"/>
      <c r="I80" s="32" t="s">
        <v>24</v>
      </c>
      <c r="J80" s="74" t="str">
        <f>IF(J14="","",J14)</f>
        <v>13. 1. 2023</v>
      </c>
      <c r="K80" s="41"/>
      <c r="L80" s="147"/>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7"/>
      <c r="S81" s="39"/>
      <c r="T81" s="39"/>
      <c r="U81" s="39"/>
      <c r="V81" s="39"/>
      <c r="W81" s="39"/>
      <c r="X81" s="39"/>
      <c r="Y81" s="39"/>
      <c r="Z81" s="39"/>
      <c r="AA81" s="39"/>
      <c r="AB81" s="39"/>
      <c r="AC81" s="39"/>
      <c r="AD81" s="39"/>
      <c r="AE81" s="39"/>
    </row>
    <row r="82" s="2" customFormat="1" ht="15.15" customHeight="1">
      <c r="A82" s="39"/>
      <c r="B82" s="40"/>
      <c r="C82" s="32" t="s">
        <v>30</v>
      </c>
      <c r="D82" s="41"/>
      <c r="E82" s="41"/>
      <c r="F82" s="27" t="str">
        <f>E17</f>
        <v>SŽ s.o., OŘ UNL, ST Most</v>
      </c>
      <c r="G82" s="41"/>
      <c r="H82" s="41"/>
      <c r="I82" s="32" t="s">
        <v>38</v>
      </c>
      <c r="J82" s="37" t="str">
        <f>E23</f>
        <v xml:space="preserve"> </v>
      </c>
      <c r="K82" s="41"/>
      <c r="L82" s="147"/>
      <c r="S82" s="39"/>
      <c r="T82" s="39"/>
      <c r="U82" s="39"/>
      <c r="V82" s="39"/>
      <c r="W82" s="39"/>
      <c r="X82" s="39"/>
      <c r="Y82" s="39"/>
      <c r="Z82" s="39"/>
      <c r="AA82" s="39"/>
      <c r="AB82" s="39"/>
      <c r="AC82" s="39"/>
      <c r="AD82" s="39"/>
      <c r="AE82" s="39"/>
    </row>
    <row r="83" s="2" customFormat="1" ht="54.45" customHeight="1">
      <c r="A83" s="39"/>
      <c r="B83" s="40"/>
      <c r="C83" s="32" t="s">
        <v>36</v>
      </c>
      <c r="D83" s="41"/>
      <c r="E83" s="41"/>
      <c r="F83" s="27" t="str">
        <f>IF(E20="","",E20)</f>
        <v>Vyplň údaj</v>
      </c>
      <c r="G83" s="41"/>
      <c r="H83" s="41"/>
      <c r="I83" s="32" t="s">
        <v>42</v>
      </c>
      <c r="J83" s="37" t="str">
        <f>E26</f>
        <v>Ing.Horák Jiří, 602155923, horak@spravazeleznic.cz</v>
      </c>
      <c r="K83" s="41"/>
      <c r="L83" s="147"/>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7"/>
      <c r="S84" s="39"/>
      <c r="T84" s="39"/>
      <c r="U84" s="39"/>
      <c r="V84" s="39"/>
      <c r="W84" s="39"/>
      <c r="X84" s="39"/>
      <c r="Y84" s="39"/>
      <c r="Z84" s="39"/>
      <c r="AA84" s="39"/>
      <c r="AB84" s="39"/>
      <c r="AC84" s="39"/>
      <c r="AD84" s="39"/>
      <c r="AE84" s="39"/>
    </row>
    <row r="85" s="11" customFormat="1" ht="29.28" customHeight="1">
      <c r="A85" s="188"/>
      <c r="B85" s="189"/>
      <c r="C85" s="190" t="s">
        <v>156</v>
      </c>
      <c r="D85" s="191" t="s">
        <v>65</v>
      </c>
      <c r="E85" s="191" t="s">
        <v>61</v>
      </c>
      <c r="F85" s="191" t="s">
        <v>62</v>
      </c>
      <c r="G85" s="191" t="s">
        <v>157</v>
      </c>
      <c r="H85" s="191" t="s">
        <v>158</v>
      </c>
      <c r="I85" s="191" t="s">
        <v>159</v>
      </c>
      <c r="J85" s="191" t="s">
        <v>150</v>
      </c>
      <c r="K85" s="192" t="s">
        <v>160</v>
      </c>
      <c r="L85" s="193"/>
      <c r="M85" s="94" t="s">
        <v>39</v>
      </c>
      <c r="N85" s="95" t="s">
        <v>50</v>
      </c>
      <c r="O85" s="95" t="s">
        <v>161</v>
      </c>
      <c r="P85" s="95" t="s">
        <v>162</v>
      </c>
      <c r="Q85" s="95" t="s">
        <v>163</v>
      </c>
      <c r="R85" s="95" t="s">
        <v>164</v>
      </c>
      <c r="S85" s="95" t="s">
        <v>165</v>
      </c>
      <c r="T85" s="96" t="s">
        <v>166</v>
      </c>
      <c r="U85" s="188"/>
      <c r="V85" s="188"/>
      <c r="W85" s="188"/>
      <c r="X85" s="188"/>
      <c r="Y85" s="188"/>
      <c r="Z85" s="188"/>
      <c r="AA85" s="188"/>
      <c r="AB85" s="188"/>
      <c r="AC85" s="188"/>
      <c r="AD85" s="188"/>
      <c r="AE85" s="188"/>
    </row>
    <row r="86" s="2" customFormat="1" ht="22.8" customHeight="1">
      <c r="A86" s="39"/>
      <c r="B86" s="40"/>
      <c r="C86" s="101" t="s">
        <v>167</v>
      </c>
      <c r="D86" s="41"/>
      <c r="E86" s="41"/>
      <c r="F86" s="41"/>
      <c r="G86" s="41"/>
      <c r="H86" s="41"/>
      <c r="I86" s="41"/>
      <c r="J86" s="194">
        <f>BK86</f>
        <v>0</v>
      </c>
      <c r="K86" s="41"/>
      <c r="L86" s="45"/>
      <c r="M86" s="97"/>
      <c r="N86" s="195"/>
      <c r="O86" s="98"/>
      <c r="P86" s="196">
        <f>P87</f>
        <v>0</v>
      </c>
      <c r="Q86" s="98"/>
      <c r="R86" s="196">
        <f>R87</f>
        <v>0</v>
      </c>
      <c r="S86" s="98"/>
      <c r="T86" s="197">
        <f>T87</f>
        <v>0</v>
      </c>
      <c r="U86" s="39"/>
      <c r="V86" s="39"/>
      <c r="W86" s="39"/>
      <c r="X86" s="39"/>
      <c r="Y86" s="39"/>
      <c r="Z86" s="39"/>
      <c r="AA86" s="39"/>
      <c r="AB86" s="39"/>
      <c r="AC86" s="39"/>
      <c r="AD86" s="39"/>
      <c r="AE86" s="39"/>
      <c r="AT86" s="17" t="s">
        <v>79</v>
      </c>
      <c r="AU86" s="17" t="s">
        <v>151</v>
      </c>
      <c r="BK86" s="198">
        <f>BK87</f>
        <v>0</v>
      </c>
    </row>
    <row r="87" s="12" customFormat="1" ht="25.92" customHeight="1">
      <c r="A87" s="12"/>
      <c r="B87" s="199"/>
      <c r="C87" s="200"/>
      <c r="D87" s="201" t="s">
        <v>79</v>
      </c>
      <c r="E87" s="202" t="s">
        <v>99</v>
      </c>
      <c r="F87" s="202" t="s">
        <v>96</v>
      </c>
      <c r="G87" s="200"/>
      <c r="H87" s="200"/>
      <c r="I87" s="203"/>
      <c r="J87" s="204">
        <f>BK87</f>
        <v>0</v>
      </c>
      <c r="K87" s="200"/>
      <c r="L87" s="205"/>
      <c r="M87" s="206"/>
      <c r="N87" s="207"/>
      <c r="O87" s="207"/>
      <c r="P87" s="208">
        <f>SUM(P88:P123)</f>
        <v>0</v>
      </c>
      <c r="Q87" s="207"/>
      <c r="R87" s="208">
        <f>SUM(R88:R123)</f>
        <v>0</v>
      </c>
      <c r="S87" s="207"/>
      <c r="T87" s="209">
        <f>SUM(T88:T123)</f>
        <v>0</v>
      </c>
      <c r="U87" s="12"/>
      <c r="V87" s="12"/>
      <c r="W87" s="12"/>
      <c r="X87" s="12"/>
      <c r="Y87" s="12"/>
      <c r="Z87" s="12"/>
      <c r="AA87" s="12"/>
      <c r="AB87" s="12"/>
      <c r="AC87" s="12"/>
      <c r="AD87" s="12"/>
      <c r="AE87" s="12"/>
      <c r="AR87" s="210" t="s">
        <v>171</v>
      </c>
      <c r="AT87" s="211" t="s">
        <v>79</v>
      </c>
      <c r="AU87" s="211" t="s">
        <v>80</v>
      </c>
      <c r="AY87" s="210" t="s">
        <v>170</v>
      </c>
      <c r="BK87" s="212">
        <f>SUM(BK88:BK123)</f>
        <v>0</v>
      </c>
    </row>
    <row r="88" s="2" customFormat="1" ht="16.5" customHeight="1">
      <c r="A88" s="39"/>
      <c r="B88" s="40"/>
      <c r="C88" s="215" t="s">
        <v>87</v>
      </c>
      <c r="D88" s="215" t="s">
        <v>173</v>
      </c>
      <c r="E88" s="216" t="s">
        <v>468</v>
      </c>
      <c r="F88" s="217" t="s">
        <v>469</v>
      </c>
      <c r="G88" s="218" t="s">
        <v>470</v>
      </c>
      <c r="H88" s="279"/>
      <c r="I88" s="220"/>
      <c r="J88" s="221">
        <f>ROUND(I88*H88,2)</f>
        <v>0</v>
      </c>
      <c r="K88" s="217" t="s">
        <v>39</v>
      </c>
      <c r="L88" s="45"/>
      <c r="M88" s="222" t="s">
        <v>39</v>
      </c>
      <c r="N88" s="223" t="s">
        <v>53</v>
      </c>
      <c r="O88" s="86"/>
      <c r="P88" s="224">
        <f>O88*H88</f>
        <v>0</v>
      </c>
      <c r="Q88" s="224">
        <v>0</v>
      </c>
      <c r="R88" s="224">
        <f>Q88*H88</f>
        <v>0</v>
      </c>
      <c r="S88" s="224">
        <v>0</v>
      </c>
      <c r="T88" s="225">
        <f>S88*H88</f>
        <v>0</v>
      </c>
      <c r="U88" s="39"/>
      <c r="V88" s="39"/>
      <c r="W88" s="39"/>
      <c r="X88" s="39"/>
      <c r="Y88" s="39"/>
      <c r="Z88" s="39"/>
      <c r="AA88" s="39"/>
      <c r="AB88" s="39"/>
      <c r="AC88" s="39"/>
      <c r="AD88" s="39"/>
      <c r="AE88" s="39"/>
      <c r="AR88" s="226" t="s">
        <v>178</v>
      </c>
      <c r="AT88" s="226" t="s">
        <v>173</v>
      </c>
      <c r="AU88" s="226" t="s">
        <v>87</v>
      </c>
      <c r="AY88" s="17" t="s">
        <v>170</v>
      </c>
      <c r="BE88" s="227">
        <f>IF(N88="základní",J88,0)</f>
        <v>0</v>
      </c>
      <c r="BF88" s="227">
        <f>IF(N88="snížená",J88,0)</f>
        <v>0</v>
      </c>
      <c r="BG88" s="227">
        <f>IF(N88="zákl. přenesená",J88,0)</f>
        <v>0</v>
      </c>
      <c r="BH88" s="227">
        <f>IF(N88="sníž. přenesená",J88,0)</f>
        <v>0</v>
      </c>
      <c r="BI88" s="227">
        <f>IF(N88="nulová",J88,0)</f>
        <v>0</v>
      </c>
      <c r="BJ88" s="17" t="s">
        <v>178</v>
      </c>
      <c r="BK88" s="227">
        <f>ROUND(I88*H88,2)</f>
        <v>0</v>
      </c>
      <c r="BL88" s="17" t="s">
        <v>178</v>
      </c>
      <c r="BM88" s="226" t="s">
        <v>471</v>
      </c>
    </row>
    <row r="89" s="2" customFormat="1">
      <c r="A89" s="39"/>
      <c r="B89" s="40"/>
      <c r="C89" s="41"/>
      <c r="D89" s="228" t="s">
        <v>180</v>
      </c>
      <c r="E89" s="41"/>
      <c r="F89" s="229" t="s">
        <v>469</v>
      </c>
      <c r="G89" s="41"/>
      <c r="H89" s="41"/>
      <c r="I89" s="230"/>
      <c r="J89" s="41"/>
      <c r="K89" s="41"/>
      <c r="L89" s="45"/>
      <c r="M89" s="231"/>
      <c r="N89" s="232"/>
      <c r="O89" s="86"/>
      <c r="P89" s="86"/>
      <c r="Q89" s="86"/>
      <c r="R89" s="86"/>
      <c r="S89" s="86"/>
      <c r="T89" s="87"/>
      <c r="U89" s="39"/>
      <c r="V89" s="39"/>
      <c r="W89" s="39"/>
      <c r="X89" s="39"/>
      <c r="Y89" s="39"/>
      <c r="Z89" s="39"/>
      <c r="AA89" s="39"/>
      <c r="AB89" s="39"/>
      <c r="AC89" s="39"/>
      <c r="AD89" s="39"/>
      <c r="AE89" s="39"/>
      <c r="AT89" s="17" t="s">
        <v>180</v>
      </c>
      <c r="AU89" s="17" t="s">
        <v>87</v>
      </c>
    </row>
    <row r="90" s="2" customFormat="1" ht="24.15" customHeight="1">
      <c r="A90" s="39"/>
      <c r="B90" s="40"/>
      <c r="C90" s="215" t="s">
        <v>89</v>
      </c>
      <c r="D90" s="215" t="s">
        <v>173</v>
      </c>
      <c r="E90" s="216" t="s">
        <v>472</v>
      </c>
      <c r="F90" s="217" t="s">
        <v>473</v>
      </c>
      <c r="G90" s="218" t="s">
        <v>470</v>
      </c>
      <c r="H90" s="279"/>
      <c r="I90" s="220"/>
      <c r="J90" s="221">
        <f>ROUND(I90*H90,2)</f>
        <v>0</v>
      </c>
      <c r="K90" s="217" t="s">
        <v>39</v>
      </c>
      <c r="L90" s="45"/>
      <c r="M90" s="222" t="s">
        <v>39</v>
      </c>
      <c r="N90" s="223" t="s">
        <v>53</v>
      </c>
      <c r="O90" s="86"/>
      <c r="P90" s="224">
        <f>O90*H90</f>
        <v>0</v>
      </c>
      <c r="Q90" s="224">
        <v>0</v>
      </c>
      <c r="R90" s="224">
        <f>Q90*H90</f>
        <v>0</v>
      </c>
      <c r="S90" s="224">
        <v>0</v>
      </c>
      <c r="T90" s="225">
        <f>S90*H90</f>
        <v>0</v>
      </c>
      <c r="U90" s="39"/>
      <c r="V90" s="39"/>
      <c r="W90" s="39"/>
      <c r="X90" s="39"/>
      <c r="Y90" s="39"/>
      <c r="Z90" s="39"/>
      <c r="AA90" s="39"/>
      <c r="AB90" s="39"/>
      <c r="AC90" s="39"/>
      <c r="AD90" s="39"/>
      <c r="AE90" s="39"/>
      <c r="AR90" s="226" t="s">
        <v>178</v>
      </c>
      <c r="AT90" s="226" t="s">
        <v>173</v>
      </c>
      <c r="AU90" s="226" t="s">
        <v>87</v>
      </c>
      <c r="AY90" s="17" t="s">
        <v>170</v>
      </c>
      <c r="BE90" s="227">
        <f>IF(N90="základní",J90,0)</f>
        <v>0</v>
      </c>
      <c r="BF90" s="227">
        <f>IF(N90="snížená",J90,0)</f>
        <v>0</v>
      </c>
      <c r="BG90" s="227">
        <f>IF(N90="zákl. přenesená",J90,0)</f>
        <v>0</v>
      </c>
      <c r="BH90" s="227">
        <f>IF(N90="sníž. přenesená",J90,0)</f>
        <v>0</v>
      </c>
      <c r="BI90" s="227">
        <f>IF(N90="nulová",J90,0)</f>
        <v>0</v>
      </c>
      <c r="BJ90" s="17" t="s">
        <v>178</v>
      </c>
      <c r="BK90" s="227">
        <f>ROUND(I90*H90,2)</f>
        <v>0</v>
      </c>
      <c r="BL90" s="17" t="s">
        <v>178</v>
      </c>
      <c r="BM90" s="226" t="s">
        <v>474</v>
      </c>
    </row>
    <row r="91" s="2" customFormat="1">
      <c r="A91" s="39"/>
      <c r="B91" s="40"/>
      <c r="C91" s="41"/>
      <c r="D91" s="228" t="s">
        <v>180</v>
      </c>
      <c r="E91" s="41"/>
      <c r="F91" s="229" t="s">
        <v>473</v>
      </c>
      <c r="G91" s="41"/>
      <c r="H91" s="41"/>
      <c r="I91" s="230"/>
      <c r="J91" s="41"/>
      <c r="K91" s="41"/>
      <c r="L91" s="45"/>
      <c r="M91" s="231"/>
      <c r="N91" s="232"/>
      <c r="O91" s="86"/>
      <c r="P91" s="86"/>
      <c r="Q91" s="86"/>
      <c r="R91" s="86"/>
      <c r="S91" s="86"/>
      <c r="T91" s="87"/>
      <c r="U91" s="39"/>
      <c r="V91" s="39"/>
      <c r="W91" s="39"/>
      <c r="X91" s="39"/>
      <c r="Y91" s="39"/>
      <c r="Z91" s="39"/>
      <c r="AA91" s="39"/>
      <c r="AB91" s="39"/>
      <c r="AC91" s="39"/>
      <c r="AD91" s="39"/>
      <c r="AE91" s="39"/>
      <c r="AT91" s="17" t="s">
        <v>180</v>
      </c>
      <c r="AU91" s="17" t="s">
        <v>87</v>
      </c>
    </row>
    <row r="92" s="2" customFormat="1" ht="21.75" customHeight="1">
      <c r="A92" s="39"/>
      <c r="B92" s="40"/>
      <c r="C92" s="215" t="s">
        <v>194</v>
      </c>
      <c r="D92" s="215" t="s">
        <v>173</v>
      </c>
      <c r="E92" s="216" t="s">
        <v>475</v>
      </c>
      <c r="F92" s="217" t="s">
        <v>476</v>
      </c>
      <c r="G92" s="218" t="s">
        <v>470</v>
      </c>
      <c r="H92" s="279"/>
      <c r="I92" s="220"/>
      <c r="J92" s="221">
        <f>ROUND(I92*H92,2)</f>
        <v>0</v>
      </c>
      <c r="K92" s="217" t="s">
        <v>39</v>
      </c>
      <c r="L92" s="45"/>
      <c r="M92" s="222" t="s">
        <v>39</v>
      </c>
      <c r="N92" s="223" t="s">
        <v>53</v>
      </c>
      <c r="O92" s="86"/>
      <c r="P92" s="224">
        <f>O92*H92</f>
        <v>0</v>
      </c>
      <c r="Q92" s="224">
        <v>0</v>
      </c>
      <c r="R92" s="224">
        <f>Q92*H92</f>
        <v>0</v>
      </c>
      <c r="S92" s="224">
        <v>0</v>
      </c>
      <c r="T92" s="225">
        <f>S92*H92</f>
        <v>0</v>
      </c>
      <c r="U92" s="39"/>
      <c r="V92" s="39"/>
      <c r="W92" s="39"/>
      <c r="X92" s="39"/>
      <c r="Y92" s="39"/>
      <c r="Z92" s="39"/>
      <c r="AA92" s="39"/>
      <c r="AB92" s="39"/>
      <c r="AC92" s="39"/>
      <c r="AD92" s="39"/>
      <c r="AE92" s="39"/>
      <c r="AR92" s="226" t="s">
        <v>178</v>
      </c>
      <c r="AT92" s="226" t="s">
        <v>173</v>
      </c>
      <c r="AU92" s="226" t="s">
        <v>87</v>
      </c>
      <c r="AY92" s="17" t="s">
        <v>170</v>
      </c>
      <c r="BE92" s="227">
        <f>IF(N92="základní",J92,0)</f>
        <v>0</v>
      </c>
      <c r="BF92" s="227">
        <f>IF(N92="snížená",J92,0)</f>
        <v>0</v>
      </c>
      <c r="BG92" s="227">
        <f>IF(N92="zákl. přenesená",J92,0)</f>
        <v>0</v>
      </c>
      <c r="BH92" s="227">
        <f>IF(N92="sníž. přenesená",J92,0)</f>
        <v>0</v>
      </c>
      <c r="BI92" s="227">
        <f>IF(N92="nulová",J92,0)</f>
        <v>0</v>
      </c>
      <c r="BJ92" s="17" t="s">
        <v>178</v>
      </c>
      <c r="BK92" s="227">
        <f>ROUND(I92*H92,2)</f>
        <v>0</v>
      </c>
      <c r="BL92" s="17" t="s">
        <v>178</v>
      </c>
      <c r="BM92" s="226" t="s">
        <v>477</v>
      </c>
    </row>
    <row r="93" s="2" customFormat="1">
      <c r="A93" s="39"/>
      <c r="B93" s="40"/>
      <c r="C93" s="41"/>
      <c r="D93" s="228" t="s">
        <v>180</v>
      </c>
      <c r="E93" s="41"/>
      <c r="F93" s="229" t="s">
        <v>476</v>
      </c>
      <c r="G93" s="41"/>
      <c r="H93" s="41"/>
      <c r="I93" s="230"/>
      <c r="J93" s="41"/>
      <c r="K93" s="41"/>
      <c r="L93" s="45"/>
      <c r="M93" s="231"/>
      <c r="N93" s="232"/>
      <c r="O93" s="86"/>
      <c r="P93" s="86"/>
      <c r="Q93" s="86"/>
      <c r="R93" s="86"/>
      <c r="S93" s="86"/>
      <c r="T93" s="87"/>
      <c r="U93" s="39"/>
      <c r="V93" s="39"/>
      <c r="W93" s="39"/>
      <c r="X93" s="39"/>
      <c r="Y93" s="39"/>
      <c r="Z93" s="39"/>
      <c r="AA93" s="39"/>
      <c r="AB93" s="39"/>
      <c r="AC93" s="39"/>
      <c r="AD93" s="39"/>
      <c r="AE93" s="39"/>
      <c r="AT93" s="17" t="s">
        <v>180</v>
      </c>
      <c r="AU93" s="17" t="s">
        <v>87</v>
      </c>
    </row>
    <row r="94" s="2" customFormat="1" ht="21.75" customHeight="1">
      <c r="A94" s="39"/>
      <c r="B94" s="40"/>
      <c r="C94" s="215" t="s">
        <v>178</v>
      </c>
      <c r="D94" s="215" t="s">
        <v>173</v>
      </c>
      <c r="E94" s="216" t="s">
        <v>478</v>
      </c>
      <c r="F94" s="217" t="s">
        <v>479</v>
      </c>
      <c r="G94" s="218" t="s">
        <v>470</v>
      </c>
      <c r="H94" s="279"/>
      <c r="I94" s="220"/>
      <c r="J94" s="221">
        <f>ROUND(I94*H94,2)</f>
        <v>0</v>
      </c>
      <c r="K94" s="217" t="s">
        <v>39</v>
      </c>
      <c r="L94" s="45"/>
      <c r="M94" s="222" t="s">
        <v>39</v>
      </c>
      <c r="N94" s="223" t="s">
        <v>53</v>
      </c>
      <c r="O94" s="86"/>
      <c r="P94" s="224">
        <f>O94*H94</f>
        <v>0</v>
      </c>
      <c r="Q94" s="224">
        <v>0</v>
      </c>
      <c r="R94" s="224">
        <f>Q94*H94</f>
        <v>0</v>
      </c>
      <c r="S94" s="224">
        <v>0</v>
      </c>
      <c r="T94" s="225">
        <f>S94*H94</f>
        <v>0</v>
      </c>
      <c r="U94" s="39"/>
      <c r="V94" s="39"/>
      <c r="W94" s="39"/>
      <c r="X94" s="39"/>
      <c r="Y94" s="39"/>
      <c r="Z94" s="39"/>
      <c r="AA94" s="39"/>
      <c r="AB94" s="39"/>
      <c r="AC94" s="39"/>
      <c r="AD94" s="39"/>
      <c r="AE94" s="39"/>
      <c r="AR94" s="226" t="s">
        <v>178</v>
      </c>
      <c r="AT94" s="226" t="s">
        <v>173</v>
      </c>
      <c r="AU94" s="226" t="s">
        <v>87</v>
      </c>
      <c r="AY94" s="17" t="s">
        <v>170</v>
      </c>
      <c r="BE94" s="227">
        <f>IF(N94="základní",J94,0)</f>
        <v>0</v>
      </c>
      <c r="BF94" s="227">
        <f>IF(N94="snížená",J94,0)</f>
        <v>0</v>
      </c>
      <c r="BG94" s="227">
        <f>IF(N94="zákl. přenesená",J94,0)</f>
        <v>0</v>
      </c>
      <c r="BH94" s="227">
        <f>IF(N94="sníž. přenesená",J94,0)</f>
        <v>0</v>
      </c>
      <c r="BI94" s="227">
        <f>IF(N94="nulová",J94,0)</f>
        <v>0</v>
      </c>
      <c r="BJ94" s="17" t="s">
        <v>178</v>
      </c>
      <c r="BK94" s="227">
        <f>ROUND(I94*H94,2)</f>
        <v>0</v>
      </c>
      <c r="BL94" s="17" t="s">
        <v>178</v>
      </c>
      <c r="BM94" s="226" t="s">
        <v>480</v>
      </c>
    </row>
    <row r="95" s="2" customFormat="1">
      <c r="A95" s="39"/>
      <c r="B95" s="40"/>
      <c r="C95" s="41"/>
      <c r="D95" s="228" t="s">
        <v>180</v>
      </c>
      <c r="E95" s="41"/>
      <c r="F95" s="229" t="s">
        <v>479</v>
      </c>
      <c r="G95" s="41"/>
      <c r="H95" s="41"/>
      <c r="I95" s="230"/>
      <c r="J95" s="41"/>
      <c r="K95" s="41"/>
      <c r="L95" s="45"/>
      <c r="M95" s="231"/>
      <c r="N95" s="232"/>
      <c r="O95" s="86"/>
      <c r="P95" s="86"/>
      <c r="Q95" s="86"/>
      <c r="R95" s="86"/>
      <c r="S95" s="86"/>
      <c r="T95" s="87"/>
      <c r="U95" s="39"/>
      <c r="V95" s="39"/>
      <c r="W95" s="39"/>
      <c r="X95" s="39"/>
      <c r="Y95" s="39"/>
      <c r="Z95" s="39"/>
      <c r="AA95" s="39"/>
      <c r="AB95" s="39"/>
      <c r="AC95" s="39"/>
      <c r="AD95" s="39"/>
      <c r="AE95" s="39"/>
      <c r="AT95" s="17" t="s">
        <v>180</v>
      </c>
      <c r="AU95" s="17" t="s">
        <v>87</v>
      </c>
    </row>
    <row r="96" s="2" customFormat="1" ht="24.15" customHeight="1">
      <c r="A96" s="39"/>
      <c r="B96" s="40"/>
      <c r="C96" s="215" t="s">
        <v>171</v>
      </c>
      <c r="D96" s="215" t="s">
        <v>173</v>
      </c>
      <c r="E96" s="216" t="s">
        <v>481</v>
      </c>
      <c r="F96" s="217" t="s">
        <v>482</v>
      </c>
      <c r="G96" s="218" t="s">
        <v>470</v>
      </c>
      <c r="H96" s="279"/>
      <c r="I96" s="220"/>
      <c r="J96" s="221">
        <f>ROUND(I96*H96,2)</f>
        <v>0</v>
      </c>
      <c r="K96" s="217" t="s">
        <v>39</v>
      </c>
      <c r="L96" s="45"/>
      <c r="M96" s="222" t="s">
        <v>39</v>
      </c>
      <c r="N96" s="223" t="s">
        <v>53</v>
      </c>
      <c r="O96" s="86"/>
      <c r="P96" s="224">
        <f>O96*H96</f>
        <v>0</v>
      </c>
      <c r="Q96" s="224">
        <v>0</v>
      </c>
      <c r="R96" s="224">
        <f>Q96*H96</f>
        <v>0</v>
      </c>
      <c r="S96" s="224">
        <v>0</v>
      </c>
      <c r="T96" s="225">
        <f>S96*H96</f>
        <v>0</v>
      </c>
      <c r="U96" s="39"/>
      <c r="V96" s="39"/>
      <c r="W96" s="39"/>
      <c r="X96" s="39"/>
      <c r="Y96" s="39"/>
      <c r="Z96" s="39"/>
      <c r="AA96" s="39"/>
      <c r="AB96" s="39"/>
      <c r="AC96" s="39"/>
      <c r="AD96" s="39"/>
      <c r="AE96" s="39"/>
      <c r="AR96" s="226" t="s">
        <v>178</v>
      </c>
      <c r="AT96" s="226" t="s">
        <v>173</v>
      </c>
      <c r="AU96" s="226" t="s">
        <v>87</v>
      </c>
      <c r="AY96" s="17" t="s">
        <v>170</v>
      </c>
      <c r="BE96" s="227">
        <f>IF(N96="základní",J96,0)</f>
        <v>0</v>
      </c>
      <c r="BF96" s="227">
        <f>IF(N96="snížená",J96,0)</f>
        <v>0</v>
      </c>
      <c r="BG96" s="227">
        <f>IF(N96="zákl. přenesená",J96,0)</f>
        <v>0</v>
      </c>
      <c r="BH96" s="227">
        <f>IF(N96="sníž. přenesená",J96,0)</f>
        <v>0</v>
      </c>
      <c r="BI96" s="227">
        <f>IF(N96="nulová",J96,0)</f>
        <v>0</v>
      </c>
      <c r="BJ96" s="17" t="s">
        <v>178</v>
      </c>
      <c r="BK96" s="227">
        <f>ROUND(I96*H96,2)</f>
        <v>0</v>
      </c>
      <c r="BL96" s="17" t="s">
        <v>178</v>
      </c>
      <c r="BM96" s="226" t="s">
        <v>483</v>
      </c>
    </row>
    <row r="97" s="2" customFormat="1">
      <c r="A97" s="39"/>
      <c r="B97" s="40"/>
      <c r="C97" s="41"/>
      <c r="D97" s="228" t="s">
        <v>180</v>
      </c>
      <c r="E97" s="41"/>
      <c r="F97" s="229" t="s">
        <v>482</v>
      </c>
      <c r="G97" s="41"/>
      <c r="H97" s="41"/>
      <c r="I97" s="230"/>
      <c r="J97" s="41"/>
      <c r="K97" s="41"/>
      <c r="L97" s="45"/>
      <c r="M97" s="231"/>
      <c r="N97" s="232"/>
      <c r="O97" s="86"/>
      <c r="P97" s="86"/>
      <c r="Q97" s="86"/>
      <c r="R97" s="86"/>
      <c r="S97" s="86"/>
      <c r="T97" s="87"/>
      <c r="U97" s="39"/>
      <c r="V97" s="39"/>
      <c r="W97" s="39"/>
      <c r="X97" s="39"/>
      <c r="Y97" s="39"/>
      <c r="Z97" s="39"/>
      <c r="AA97" s="39"/>
      <c r="AB97" s="39"/>
      <c r="AC97" s="39"/>
      <c r="AD97" s="39"/>
      <c r="AE97" s="39"/>
      <c r="AT97" s="17" t="s">
        <v>180</v>
      </c>
      <c r="AU97" s="17" t="s">
        <v>87</v>
      </c>
    </row>
    <row r="98" s="2" customFormat="1" ht="33" customHeight="1">
      <c r="A98" s="39"/>
      <c r="B98" s="40"/>
      <c r="C98" s="215" t="s">
        <v>214</v>
      </c>
      <c r="D98" s="215" t="s">
        <v>173</v>
      </c>
      <c r="E98" s="216" t="s">
        <v>484</v>
      </c>
      <c r="F98" s="217" t="s">
        <v>485</v>
      </c>
      <c r="G98" s="218" t="s">
        <v>136</v>
      </c>
      <c r="H98" s="219">
        <v>3.2330000000000001</v>
      </c>
      <c r="I98" s="220"/>
      <c r="J98" s="221">
        <f>ROUND(I98*H98,2)</f>
        <v>0</v>
      </c>
      <c r="K98" s="217" t="s">
        <v>39</v>
      </c>
      <c r="L98" s="45"/>
      <c r="M98" s="222" t="s">
        <v>39</v>
      </c>
      <c r="N98" s="223" t="s">
        <v>53</v>
      </c>
      <c r="O98" s="86"/>
      <c r="P98" s="224">
        <f>O98*H98</f>
        <v>0</v>
      </c>
      <c r="Q98" s="224">
        <v>0</v>
      </c>
      <c r="R98" s="224">
        <f>Q98*H98</f>
        <v>0</v>
      </c>
      <c r="S98" s="224">
        <v>0</v>
      </c>
      <c r="T98" s="225">
        <f>S98*H98</f>
        <v>0</v>
      </c>
      <c r="U98" s="39"/>
      <c r="V98" s="39"/>
      <c r="W98" s="39"/>
      <c r="X98" s="39"/>
      <c r="Y98" s="39"/>
      <c r="Z98" s="39"/>
      <c r="AA98" s="39"/>
      <c r="AB98" s="39"/>
      <c r="AC98" s="39"/>
      <c r="AD98" s="39"/>
      <c r="AE98" s="39"/>
      <c r="AR98" s="226" t="s">
        <v>178</v>
      </c>
      <c r="AT98" s="226" t="s">
        <v>173</v>
      </c>
      <c r="AU98" s="226" t="s">
        <v>87</v>
      </c>
      <c r="AY98" s="17" t="s">
        <v>170</v>
      </c>
      <c r="BE98" s="227">
        <f>IF(N98="základní",J98,0)</f>
        <v>0</v>
      </c>
      <c r="BF98" s="227">
        <f>IF(N98="snížená",J98,0)</f>
        <v>0</v>
      </c>
      <c r="BG98" s="227">
        <f>IF(N98="zákl. přenesená",J98,0)</f>
        <v>0</v>
      </c>
      <c r="BH98" s="227">
        <f>IF(N98="sníž. přenesená",J98,0)</f>
        <v>0</v>
      </c>
      <c r="BI98" s="227">
        <f>IF(N98="nulová",J98,0)</f>
        <v>0</v>
      </c>
      <c r="BJ98" s="17" t="s">
        <v>178</v>
      </c>
      <c r="BK98" s="227">
        <f>ROUND(I98*H98,2)</f>
        <v>0</v>
      </c>
      <c r="BL98" s="17" t="s">
        <v>178</v>
      </c>
      <c r="BM98" s="226" t="s">
        <v>486</v>
      </c>
    </row>
    <row r="99" s="2" customFormat="1">
      <c r="A99" s="39"/>
      <c r="B99" s="40"/>
      <c r="C99" s="41"/>
      <c r="D99" s="228" t="s">
        <v>180</v>
      </c>
      <c r="E99" s="41"/>
      <c r="F99" s="229" t="s">
        <v>487</v>
      </c>
      <c r="G99" s="41"/>
      <c r="H99" s="41"/>
      <c r="I99" s="230"/>
      <c r="J99" s="41"/>
      <c r="K99" s="41"/>
      <c r="L99" s="45"/>
      <c r="M99" s="231"/>
      <c r="N99" s="232"/>
      <c r="O99" s="86"/>
      <c r="P99" s="86"/>
      <c r="Q99" s="86"/>
      <c r="R99" s="86"/>
      <c r="S99" s="86"/>
      <c r="T99" s="87"/>
      <c r="U99" s="39"/>
      <c r="V99" s="39"/>
      <c r="W99" s="39"/>
      <c r="X99" s="39"/>
      <c r="Y99" s="39"/>
      <c r="Z99" s="39"/>
      <c r="AA99" s="39"/>
      <c r="AB99" s="39"/>
      <c r="AC99" s="39"/>
      <c r="AD99" s="39"/>
      <c r="AE99" s="39"/>
      <c r="AT99" s="17" t="s">
        <v>180</v>
      </c>
      <c r="AU99" s="17" t="s">
        <v>87</v>
      </c>
    </row>
    <row r="100" s="2" customFormat="1">
      <c r="A100" s="39"/>
      <c r="B100" s="40"/>
      <c r="C100" s="41"/>
      <c r="D100" s="228" t="s">
        <v>182</v>
      </c>
      <c r="E100" s="41"/>
      <c r="F100" s="233" t="s">
        <v>488</v>
      </c>
      <c r="G100" s="41"/>
      <c r="H100" s="41"/>
      <c r="I100" s="230"/>
      <c r="J100" s="41"/>
      <c r="K100" s="41"/>
      <c r="L100" s="45"/>
      <c r="M100" s="231"/>
      <c r="N100" s="232"/>
      <c r="O100" s="86"/>
      <c r="P100" s="86"/>
      <c r="Q100" s="86"/>
      <c r="R100" s="86"/>
      <c r="S100" s="86"/>
      <c r="T100" s="87"/>
      <c r="U100" s="39"/>
      <c r="V100" s="39"/>
      <c r="W100" s="39"/>
      <c r="X100" s="39"/>
      <c r="Y100" s="39"/>
      <c r="Z100" s="39"/>
      <c r="AA100" s="39"/>
      <c r="AB100" s="39"/>
      <c r="AC100" s="39"/>
      <c r="AD100" s="39"/>
      <c r="AE100" s="39"/>
      <c r="AT100" s="17" t="s">
        <v>182</v>
      </c>
      <c r="AU100" s="17" t="s">
        <v>87</v>
      </c>
    </row>
    <row r="101" s="13" customFormat="1">
      <c r="A101" s="13"/>
      <c r="B101" s="234"/>
      <c r="C101" s="235"/>
      <c r="D101" s="228" t="s">
        <v>184</v>
      </c>
      <c r="E101" s="236" t="s">
        <v>39</v>
      </c>
      <c r="F101" s="237" t="s">
        <v>192</v>
      </c>
      <c r="G101" s="235"/>
      <c r="H101" s="238">
        <v>1.147</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184</v>
      </c>
      <c r="AU101" s="244" t="s">
        <v>87</v>
      </c>
      <c r="AV101" s="13" t="s">
        <v>89</v>
      </c>
      <c r="AW101" s="13" t="s">
        <v>41</v>
      </c>
      <c r="AX101" s="13" t="s">
        <v>80</v>
      </c>
      <c r="AY101" s="244" t="s">
        <v>170</v>
      </c>
    </row>
    <row r="102" s="13" customFormat="1">
      <c r="A102" s="13"/>
      <c r="B102" s="234"/>
      <c r="C102" s="235"/>
      <c r="D102" s="228" t="s">
        <v>184</v>
      </c>
      <c r="E102" s="236" t="s">
        <v>39</v>
      </c>
      <c r="F102" s="237" t="s">
        <v>193</v>
      </c>
      <c r="G102" s="235"/>
      <c r="H102" s="238">
        <v>2.0859999999999999</v>
      </c>
      <c r="I102" s="239"/>
      <c r="J102" s="235"/>
      <c r="K102" s="235"/>
      <c r="L102" s="240"/>
      <c r="M102" s="241"/>
      <c r="N102" s="242"/>
      <c r="O102" s="242"/>
      <c r="P102" s="242"/>
      <c r="Q102" s="242"/>
      <c r="R102" s="242"/>
      <c r="S102" s="242"/>
      <c r="T102" s="243"/>
      <c r="U102" s="13"/>
      <c r="V102" s="13"/>
      <c r="W102" s="13"/>
      <c r="X102" s="13"/>
      <c r="Y102" s="13"/>
      <c r="Z102" s="13"/>
      <c r="AA102" s="13"/>
      <c r="AB102" s="13"/>
      <c r="AC102" s="13"/>
      <c r="AD102" s="13"/>
      <c r="AE102" s="13"/>
      <c r="AT102" s="244" t="s">
        <v>184</v>
      </c>
      <c r="AU102" s="244" t="s">
        <v>87</v>
      </c>
      <c r="AV102" s="13" t="s">
        <v>89</v>
      </c>
      <c r="AW102" s="13" t="s">
        <v>41</v>
      </c>
      <c r="AX102" s="13" t="s">
        <v>80</v>
      </c>
      <c r="AY102" s="244" t="s">
        <v>170</v>
      </c>
    </row>
    <row r="103" s="14" customFormat="1">
      <c r="A103" s="14"/>
      <c r="B103" s="245"/>
      <c r="C103" s="246"/>
      <c r="D103" s="228" t="s">
        <v>184</v>
      </c>
      <c r="E103" s="247" t="s">
        <v>462</v>
      </c>
      <c r="F103" s="248" t="s">
        <v>187</v>
      </c>
      <c r="G103" s="246"/>
      <c r="H103" s="249">
        <v>3.2330000000000001</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184</v>
      </c>
      <c r="AU103" s="255" t="s">
        <v>87</v>
      </c>
      <c r="AV103" s="14" t="s">
        <v>178</v>
      </c>
      <c r="AW103" s="14" t="s">
        <v>41</v>
      </c>
      <c r="AX103" s="14" t="s">
        <v>87</v>
      </c>
      <c r="AY103" s="255" t="s">
        <v>170</v>
      </c>
    </row>
    <row r="104" s="2" customFormat="1" ht="66.75" customHeight="1">
      <c r="A104" s="39"/>
      <c r="B104" s="40"/>
      <c r="C104" s="215" t="s">
        <v>222</v>
      </c>
      <c r="D104" s="215" t="s">
        <v>173</v>
      </c>
      <c r="E104" s="216" t="s">
        <v>489</v>
      </c>
      <c r="F104" s="217" t="s">
        <v>490</v>
      </c>
      <c r="G104" s="218" t="s">
        <v>470</v>
      </c>
      <c r="H104" s="279"/>
      <c r="I104" s="220"/>
      <c r="J104" s="221">
        <f>ROUND(I104*H104,2)</f>
        <v>0</v>
      </c>
      <c r="K104" s="217" t="s">
        <v>39</v>
      </c>
      <c r="L104" s="45"/>
      <c r="M104" s="222" t="s">
        <v>39</v>
      </c>
      <c r="N104" s="223" t="s">
        <v>53</v>
      </c>
      <c r="O104" s="86"/>
      <c r="P104" s="224">
        <f>O104*H104</f>
        <v>0</v>
      </c>
      <c r="Q104" s="224">
        <v>0</v>
      </c>
      <c r="R104" s="224">
        <f>Q104*H104</f>
        <v>0</v>
      </c>
      <c r="S104" s="224">
        <v>0</v>
      </c>
      <c r="T104" s="225">
        <f>S104*H104</f>
        <v>0</v>
      </c>
      <c r="U104" s="39"/>
      <c r="V104" s="39"/>
      <c r="W104" s="39"/>
      <c r="X104" s="39"/>
      <c r="Y104" s="39"/>
      <c r="Z104" s="39"/>
      <c r="AA104" s="39"/>
      <c r="AB104" s="39"/>
      <c r="AC104" s="39"/>
      <c r="AD104" s="39"/>
      <c r="AE104" s="39"/>
      <c r="AR104" s="226" t="s">
        <v>178</v>
      </c>
      <c r="AT104" s="226" t="s">
        <v>173</v>
      </c>
      <c r="AU104" s="226" t="s">
        <v>87</v>
      </c>
      <c r="AY104" s="17" t="s">
        <v>170</v>
      </c>
      <c r="BE104" s="227">
        <f>IF(N104="základní",J104,0)</f>
        <v>0</v>
      </c>
      <c r="BF104" s="227">
        <f>IF(N104="snížená",J104,0)</f>
        <v>0</v>
      </c>
      <c r="BG104" s="227">
        <f>IF(N104="zákl. přenesená",J104,0)</f>
        <v>0</v>
      </c>
      <c r="BH104" s="227">
        <f>IF(N104="sníž. přenesená",J104,0)</f>
        <v>0</v>
      </c>
      <c r="BI104" s="227">
        <f>IF(N104="nulová",J104,0)</f>
        <v>0</v>
      </c>
      <c r="BJ104" s="17" t="s">
        <v>178</v>
      </c>
      <c r="BK104" s="227">
        <f>ROUND(I104*H104,2)</f>
        <v>0</v>
      </c>
      <c r="BL104" s="17" t="s">
        <v>178</v>
      </c>
      <c r="BM104" s="226" t="s">
        <v>491</v>
      </c>
    </row>
    <row r="105" s="2" customFormat="1">
      <c r="A105" s="39"/>
      <c r="B105" s="40"/>
      <c r="C105" s="41"/>
      <c r="D105" s="228" t="s">
        <v>180</v>
      </c>
      <c r="E105" s="41"/>
      <c r="F105" s="229" t="s">
        <v>492</v>
      </c>
      <c r="G105" s="41"/>
      <c r="H105" s="41"/>
      <c r="I105" s="230"/>
      <c r="J105" s="41"/>
      <c r="K105" s="41"/>
      <c r="L105" s="45"/>
      <c r="M105" s="231"/>
      <c r="N105" s="232"/>
      <c r="O105" s="86"/>
      <c r="P105" s="86"/>
      <c r="Q105" s="86"/>
      <c r="R105" s="86"/>
      <c r="S105" s="86"/>
      <c r="T105" s="87"/>
      <c r="U105" s="39"/>
      <c r="V105" s="39"/>
      <c r="W105" s="39"/>
      <c r="X105" s="39"/>
      <c r="Y105" s="39"/>
      <c r="Z105" s="39"/>
      <c r="AA105" s="39"/>
      <c r="AB105" s="39"/>
      <c r="AC105" s="39"/>
      <c r="AD105" s="39"/>
      <c r="AE105" s="39"/>
      <c r="AT105" s="17" t="s">
        <v>180</v>
      </c>
      <c r="AU105" s="17" t="s">
        <v>87</v>
      </c>
    </row>
    <row r="106" s="2" customFormat="1" ht="37.8" customHeight="1">
      <c r="A106" s="39"/>
      <c r="B106" s="40"/>
      <c r="C106" s="215" t="s">
        <v>228</v>
      </c>
      <c r="D106" s="215" t="s">
        <v>173</v>
      </c>
      <c r="E106" s="216" t="s">
        <v>493</v>
      </c>
      <c r="F106" s="217" t="s">
        <v>494</v>
      </c>
      <c r="G106" s="218" t="s">
        <v>136</v>
      </c>
      <c r="H106" s="219">
        <v>3.2330000000000001</v>
      </c>
      <c r="I106" s="220"/>
      <c r="J106" s="221">
        <f>ROUND(I106*H106,2)</f>
        <v>0</v>
      </c>
      <c r="K106" s="217" t="s">
        <v>39</v>
      </c>
      <c r="L106" s="45"/>
      <c r="M106" s="222" t="s">
        <v>39</v>
      </c>
      <c r="N106" s="223" t="s">
        <v>53</v>
      </c>
      <c r="O106" s="86"/>
      <c r="P106" s="224">
        <f>O106*H106</f>
        <v>0</v>
      </c>
      <c r="Q106" s="224">
        <v>0</v>
      </c>
      <c r="R106" s="224">
        <f>Q106*H106</f>
        <v>0</v>
      </c>
      <c r="S106" s="224">
        <v>0</v>
      </c>
      <c r="T106" s="225">
        <f>S106*H106</f>
        <v>0</v>
      </c>
      <c r="U106" s="39"/>
      <c r="V106" s="39"/>
      <c r="W106" s="39"/>
      <c r="X106" s="39"/>
      <c r="Y106" s="39"/>
      <c r="Z106" s="39"/>
      <c r="AA106" s="39"/>
      <c r="AB106" s="39"/>
      <c r="AC106" s="39"/>
      <c r="AD106" s="39"/>
      <c r="AE106" s="39"/>
      <c r="AR106" s="226" t="s">
        <v>495</v>
      </c>
      <c r="AT106" s="226" t="s">
        <v>173</v>
      </c>
      <c r="AU106" s="226" t="s">
        <v>87</v>
      </c>
      <c r="AY106" s="17" t="s">
        <v>170</v>
      </c>
      <c r="BE106" s="227">
        <f>IF(N106="základní",J106,0)</f>
        <v>0</v>
      </c>
      <c r="BF106" s="227">
        <f>IF(N106="snížená",J106,0)</f>
        <v>0</v>
      </c>
      <c r="BG106" s="227">
        <f>IF(N106="zákl. přenesená",J106,0)</f>
        <v>0</v>
      </c>
      <c r="BH106" s="227">
        <f>IF(N106="sníž. přenesená",J106,0)</f>
        <v>0</v>
      </c>
      <c r="BI106" s="227">
        <f>IF(N106="nulová",J106,0)</f>
        <v>0</v>
      </c>
      <c r="BJ106" s="17" t="s">
        <v>178</v>
      </c>
      <c r="BK106" s="227">
        <f>ROUND(I106*H106,2)</f>
        <v>0</v>
      </c>
      <c r="BL106" s="17" t="s">
        <v>495</v>
      </c>
      <c r="BM106" s="226" t="s">
        <v>496</v>
      </c>
    </row>
    <row r="107" s="2" customFormat="1">
      <c r="A107" s="39"/>
      <c r="B107" s="40"/>
      <c r="C107" s="41"/>
      <c r="D107" s="228" t="s">
        <v>180</v>
      </c>
      <c r="E107" s="41"/>
      <c r="F107" s="229" t="s">
        <v>497</v>
      </c>
      <c r="G107" s="41"/>
      <c r="H107" s="41"/>
      <c r="I107" s="230"/>
      <c r="J107" s="41"/>
      <c r="K107" s="41"/>
      <c r="L107" s="45"/>
      <c r="M107" s="231"/>
      <c r="N107" s="232"/>
      <c r="O107" s="86"/>
      <c r="P107" s="86"/>
      <c r="Q107" s="86"/>
      <c r="R107" s="86"/>
      <c r="S107" s="86"/>
      <c r="T107" s="87"/>
      <c r="U107" s="39"/>
      <c r="V107" s="39"/>
      <c r="W107" s="39"/>
      <c r="X107" s="39"/>
      <c r="Y107" s="39"/>
      <c r="Z107" s="39"/>
      <c r="AA107" s="39"/>
      <c r="AB107" s="39"/>
      <c r="AC107" s="39"/>
      <c r="AD107" s="39"/>
      <c r="AE107" s="39"/>
      <c r="AT107" s="17" t="s">
        <v>180</v>
      </c>
      <c r="AU107" s="17" t="s">
        <v>87</v>
      </c>
    </row>
    <row r="108" s="2" customFormat="1">
      <c r="A108" s="39"/>
      <c r="B108" s="40"/>
      <c r="C108" s="41"/>
      <c r="D108" s="228" t="s">
        <v>182</v>
      </c>
      <c r="E108" s="41"/>
      <c r="F108" s="233" t="s">
        <v>498</v>
      </c>
      <c r="G108" s="41"/>
      <c r="H108" s="41"/>
      <c r="I108" s="230"/>
      <c r="J108" s="41"/>
      <c r="K108" s="41"/>
      <c r="L108" s="45"/>
      <c r="M108" s="231"/>
      <c r="N108" s="232"/>
      <c r="O108" s="86"/>
      <c r="P108" s="86"/>
      <c r="Q108" s="86"/>
      <c r="R108" s="86"/>
      <c r="S108" s="86"/>
      <c r="T108" s="87"/>
      <c r="U108" s="39"/>
      <c r="V108" s="39"/>
      <c r="W108" s="39"/>
      <c r="X108" s="39"/>
      <c r="Y108" s="39"/>
      <c r="Z108" s="39"/>
      <c r="AA108" s="39"/>
      <c r="AB108" s="39"/>
      <c r="AC108" s="39"/>
      <c r="AD108" s="39"/>
      <c r="AE108" s="39"/>
      <c r="AT108" s="17" t="s">
        <v>182</v>
      </c>
      <c r="AU108" s="17" t="s">
        <v>87</v>
      </c>
    </row>
    <row r="109" s="2" customFormat="1">
      <c r="A109" s="39"/>
      <c r="B109" s="40"/>
      <c r="C109" s="41"/>
      <c r="D109" s="228" t="s">
        <v>365</v>
      </c>
      <c r="E109" s="41"/>
      <c r="F109" s="233" t="s">
        <v>499</v>
      </c>
      <c r="G109" s="41"/>
      <c r="H109" s="41"/>
      <c r="I109" s="230"/>
      <c r="J109" s="41"/>
      <c r="K109" s="41"/>
      <c r="L109" s="45"/>
      <c r="M109" s="231"/>
      <c r="N109" s="232"/>
      <c r="O109" s="86"/>
      <c r="P109" s="86"/>
      <c r="Q109" s="86"/>
      <c r="R109" s="86"/>
      <c r="S109" s="86"/>
      <c r="T109" s="87"/>
      <c r="U109" s="39"/>
      <c r="V109" s="39"/>
      <c r="W109" s="39"/>
      <c r="X109" s="39"/>
      <c r="Y109" s="39"/>
      <c r="Z109" s="39"/>
      <c r="AA109" s="39"/>
      <c r="AB109" s="39"/>
      <c r="AC109" s="39"/>
      <c r="AD109" s="39"/>
      <c r="AE109" s="39"/>
      <c r="AT109" s="17" t="s">
        <v>365</v>
      </c>
      <c r="AU109" s="17" t="s">
        <v>87</v>
      </c>
    </row>
    <row r="110" s="13" customFormat="1">
      <c r="A110" s="13"/>
      <c r="B110" s="234"/>
      <c r="C110" s="235"/>
      <c r="D110" s="228" t="s">
        <v>184</v>
      </c>
      <c r="E110" s="236" t="s">
        <v>39</v>
      </c>
      <c r="F110" s="237" t="s">
        <v>462</v>
      </c>
      <c r="G110" s="235"/>
      <c r="H110" s="238">
        <v>3.2330000000000001</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184</v>
      </c>
      <c r="AU110" s="244" t="s">
        <v>87</v>
      </c>
      <c r="AV110" s="13" t="s">
        <v>89</v>
      </c>
      <c r="AW110" s="13" t="s">
        <v>41</v>
      </c>
      <c r="AX110" s="13" t="s">
        <v>80</v>
      </c>
      <c r="AY110" s="244" t="s">
        <v>170</v>
      </c>
    </row>
    <row r="111" s="14" customFormat="1">
      <c r="A111" s="14"/>
      <c r="B111" s="245"/>
      <c r="C111" s="246"/>
      <c r="D111" s="228" t="s">
        <v>184</v>
      </c>
      <c r="E111" s="247" t="s">
        <v>39</v>
      </c>
      <c r="F111" s="248" t="s">
        <v>187</v>
      </c>
      <c r="G111" s="246"/>
      <c r="H111" s="249">
        <v>3.2330000000000001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184</v>
      </c>
      <c r="AU111" s="255" t="s">
        <v>87</v>
      </c>
      <c r="AV111" s="14" t="s">
        <v>178</v>
      </c>
      <c r="AW111" s="14" t="s">
        <v>41</v>
      </c>
      <c r="AX111" s="14" t="s">
        <v>87</v>
      </c>
      <c r="AY111" s="255" t="s">
        <v>170</v>
      </c>
    </row>
    <row r="112" s="2" customFormat="1" ht="24.15" customHeight="1">
      <c r="A112" s="39"/>
      <c r="B112" s="40"/>
      <c r="C112" s="215" t="s">
        <v>233</v>
      </c>
      <c r="D112" s="215" t="s">
        <v>173</v>
      </c>
      <c r="E112" s="216" t="s">
        <v>500</v>
      </c>
      <c r="F112" s="217" t="s">
        <v>501</v>
      </c>
      <c r="G112" s="218" t="s">
        <v>470</v>
      </c>
      <c r="H112" s="279"/>
      <c r="I112" s="220"/>
      <c r="J112" s="221">
        <f>ROUND(I112*H112,2)</f>
        <v>0</v>
      </c>
      <c r="K112" s="217" t="s">
        <v>39</v>
      </c>
      <c r="L112" s="45"/>
      <c r="M112" s="222" t="s">
        <v>39</v>
      </c>
      <c r="N112" s="223" t="s">
        <v>53</v>
      </c>
      <c r="O112" s="86"/>
      <c r="P112" s="224">
        <f>O112*H112</f>
        <v>0</v>
      </c>
      <c r="Q112" s="224">
        <v>0</v>
      </c>
      <c r="R112" s="224">
        <f>Q112*H112</f>
        <v>0</v>
      </c>
      <c r="S112" s="224">
        <v>0</v>
      </c>
      <c r="T112" s="225">
        <f>S112*H112</f>
        <v>0</v>
      </c>
      <c r="U112" s="39"/>
      <c r="V112" s="39"/>
      <c r="W112" s="39"/>
      <c r="X112" s="39"/>
      <c r="Y112" s="39"/>
      <c r="Z112" s="39"/>
      <c r="AA112" s="39"/>
      <c r="AB112" s="39"/>
      <c r="AC112" s="39"/>
      <c r="AD112" s="39"/>
      <c r="AE112" s="39"/>
      <c r="AR112" s="226" t="s">
        <v>495</v>
      </c>
      <c r="AT112" s="226" t="s">
        <v>173</v>
      </c>
      <c r="AU112" s="226" t="s">
        <v>87</v>
      </c>
      <c r="AY112" s="17" t="s">
        <v>170</v>
      </c>
      <c r="BE112" s="227">
        <f>IF(N112="základní",J112,0)</f>
        <v>0</v>
      </c>
      <c r="BF112" s="227">
        <f>IF(N112="snížená",J112,0)</f>
        <v>0</v>
      </c>
      <c r="BG112" s="227">
        <f>IF(N112="zákl. přenesená",J112,0)</f>
        <v>0</v>
      </c>
      <c r="BH112" s="227">
        <f>IF(N112="sníž. přenesená",J112,0)</f>
        <v>0</v>
      </c>
      <c r="BI112" s="227">
        <f>IF(N112="nulová",J112,0)</f>
        <v>0</v>
      </c>
      <c r="BJ112" s="17" t="s">
        <v>178</v>
      </c>
      <c r="BK112" s="227">
        <f>ROUND(I112*H112,2)</f>
        <v>0</v>
      </c>
      <c r="BL112" s="17" t="s">
        <v>495</v>
      </c>
      <c r="BM112" s="226" t="s">
        <v>502</v>
      </c>
    </row>
    <row r="113" s="2" customFormat="1">
      <c r="A113" s="39"/>
      <c r="B113" s="40"/>
      <c r="C113" s="41"/>
      <c r="D113" s="228" t="s">
        <v>180</v>
      </c>
      <c r="E113" s="41"/>
      <c r="F113" s="229" t="s">
        <v>503</v>
      </c>
      <c r="G113" s="41"/>
      <c r="H113" s="41"/>
      <c r="I113" s="230"/>
      <c r="J113" s="41"/>
      <c r="K113" s="41"/>
      <c r="L113" s="45"/>
      <c r="M113" s="231"/>
      <c r="N113" s="232"/>
      <c r="O113" s="86"/>
      <c r="P113" s="86"/>
      <c r="Q113" s="86"/>
      <c r="R113" s="86"/>
      <c r="S113" s="86"/>
      <c r="T113" s="87"/>
      <c r="U113" s="39"/>
      <c r="V113" s="39"/>
      <c r="W113" s="39"/>
      <c r="X113" s="39"/>
      <c r="Y113" s="39"/>
      <c r="Z113" s="39"/>
      <c r="AA113" s="39"/>
      <c r="AB113" s="39"/>
      <c r="AC113" s="39"/>
      <c r="AD113" s="39"/>
      <c r="AE113" s="39"/>
      <c r="AT113" s="17" t="s">
        <v>180</v>
      </c>
      <c r="AU113" s="17" t="s">
        <v>87</v>
      </c>
    </row>
    <row r="114" s="2" customFormat="1">
      <c r="A114" s="39"/>
      <c r="B114" s="40"/>
      <c r="C114" s="41"/>
      <c r="D114" s="228" t="s">
        <v>182</v>
      </c>
      <c r="E114" s="41"/>
      <c r="F114" s="233" t="s">
        <v>504</v>
      </c>
      <c r="G114" s="41"/>
      <c r="H114" s="41"/>
      <c r="I114" s="230"/>
      <c r="J114" s="41"/>
      <c r="K114" s="41"/>
      <c r="L114" s="45"/>
      <c r="M114" s="231"/>
      <c r="N114" s="232"/>
      <c r="O114" s="86"/>
      <c r="P114" s="86"/>
      <c r="Q114" s="86"/>
      <c r="R114" s="86"/>
      <c r="S114" s="86"/>
      <c r="T114" s="87"/>
      <c r="U114" s="39"/>
      <c r="V114" s="39"/>
      <c r="W114" s="39"/>
      <c r="X114" s="39"/>
      <c r="Y114" s="39"/>
      <c r="Z114" s="39"/>
      <c r="AA114" s="39"/>
      <c r="AB114" s="39"/>
      <c r="AC114" s="39"/>
      <c r="AD114" s="39"/>
      <c r="AE114" s="39"/>
      <c r="AT114" s="17" t="s">
        <v>182</v>
      </c>
      <c r="AU114" s="17" t="s">
        <v>87</v>
      </c>
    </row>
    <row r="115" s="2" customFormat="1">
      <c r="A115" s="39"/>
      <c r="B115" s="40"/>
      <c r="C115" s="41"/>
      <c r="D115" s="228" t="s">
        <v>365</v>
      </c>
      <c r="E115" s="41"/>
      <c r="F115" s="233" t="s">
        <v>505</v>
      </c>
      <c r="G115" s="41"/>
      <c r="H115" s="41"/>
      <c r="I115" s="230"/>
      <c r="J115" s="41"/>
      <c r="K115" s="41"/>
      <c r="L115" s="45"/>
      <c r="M115" s="231"/>
      <c r="N115" s="232"/>
      <c r="O115" s="86"/>
      <c r="P115" s="86"/>
      <c r="Q115" s="86"/>
      <c r="R115" s="86"/>
      <c r="S115" s="86"/>
      <c r="T115" s="87"/>
      <c r="U115" s="39"/>
      <c r="V115" s="39"/>
      <c r="W115" s="39"/>
      <c r="X115" s="39"/>
      <c r="Y115" s="39"/>
      <c r="Z115" s="39"/>
      <c r="AA115" s="39"/>
      <c r="AB115" s="39"/>
      <c r="AC115" s="39"/>
      <c r="AD115" s="39"/>
      <c r="AE115" s="39"/>
      <c r="AT115" s="17" t="s">
        <v>365</v>
      </c>
      <c r="AU115" s="17" t="s">
        <v>87</v>
      </c>
    </row>
    <row r="116" s="2" customFormat="1" ht="21.75" customHeight="1">
      <c r="A116" s="39"/>
      <c r="B116" s="40"/>
      <c r="C116" s="215" t="s">
        <v>239</v>
      </c>
      <c r="D116" s="215" t="s">
        <v>173</v>
      </c>
      <c r="E116" s="216" t="s">
        <v>506</v>
      </c>
      <c r="F116" s="217" t="s">
        <v>507</v>
      </c>
      <c r="G116" s="218" t="s">
        <v>470</v>
      </c>
      <c r="H116" s="279"/>
      <c r="I116" s="220"/>
      <c r="J116" s="221">
        <f>ROUND(I116*H116,2)</f>
        <v>0</v>
      </c>
      <c r="K116" s="217" t="s">
        <v>39</v>
      </c>
      <c r="L116" s="45"/>
      <c r="M116" s="222" t="s">
        <v>39</v>
      </c>
      <c r="N116" s="223" t="s">
        <v>53</v>
      </c>
      <c r="O116" s="86"/>
      <c r="P116" s="224">
        <f>O116*H116</f>
        <v>0</v>
      </c>
      <c r="Q116" s="224">
        <v>0</v>
      </c>
      <c r="R116" s="224">
        <f>Q116*H116</f>
        <v>0</v>
      </c>
      <c r="S116" s="224">
        <v>0</v>
      </c>
      <c r="T116" s="225">
        <f>S116*H116</f>
        <v>0</v>
      </c>
      <c r="U116" s="39"/>
      <c r="V116" s="39"/>
      <c r="W116" s="39"/>
      <c r="X116" s="39"/>
      <c r="Y116" s="39"/>
      <c r="Z116" s="39"/>
      <c r="AA116" s="39"/>
      <c r="AB116" s="39"/>
      <c r="AC116" s="39"/>
      <c r="AD116" s="39"/>
      <c r="AE116" s="39"/>
      <c r="AR116" s="226" t="s">
        <v>178</v>
      </c>
      <c r="AT116" s="226" t="s">
        <v>173</v>
      </c>
      <c r="AU116" s="226" t="s">
        <v>87</v>
      </c>
      <c r="AY116" s="17" t="s">
        <v>170</v>
      </c>
      <c r="BE116" s="227">
        <f>IF(N116="základní",J116,0)</f>
        <v>0</v>
      </c>
      <c r="BF116" s="227">
        <f>IF(N116="snížená",J116,0)</f>
        <v>0</v>
      </c>
      <c r="BG116" s="227">
        <f>IF(N116="zákl. přenesená",J116,0)</f>
        <v>0</v>
      </c>
      <c r="BH116" s="227">
        <f>IF(N116="sníž. přenesená",J116,0)</f>
        <v>0</v>
      </c>
      <c r="BI116" s="227">
        <f>IF(N116="nulová",J116,0)</f>
        <v>0</v>
      </c>
      <c r="BJ116" s="17" t="s">
        <v>178</v>
      </c>
      <c r="BK116" s="227">
        <f>ROUND(I116*H116,2)</f>
        <v>0</v>
      </c>
      <c r="BL116" s="17" t="s">
        <v>178</v>
      </c>
      <c r="BM116" s="226" t="s">
        <v>508</v>
      </c>
    </row>
    <row r="117" s="2" customFormat="1">
      <c r="A117" s="39"/>
      <c r="B117" s="40"/>
      <c r="C117" s="41"/>
      <c r="D117" s="228" t="s">
        <v>180</v>
      </c>
      <c r="E117" s="41"/>
      <c r="F117" s="229" t="s">
        <v>507</v>
      </c>
      <c r="G117" s="41"/>
      <c r="H117" s="41"/>
      <c r="I117" s="230"/>
      <c r="J117" s="41"/>
      <c r="K117" s="41"/>
      <c r="L117" s="45"/>
      <c r="M117" s="231"/>
      <c r="N117" s="232"/>
      <c r="O117" s="86"/>
      <c r="P117" s="86"/>
      <c r="Q117" s="86"/>
      <c r="R117" s="86"/>
      <c r="S117" s="86"/>
      <c r="T117" s="87"/>
      <c r="U117" s="39"/>
      <c r="V117" s="39"/>
      <c r="W117" s="39"/>
      <c r="X117" s="39"/>
      <c r="Y117" s="39"/>
      <c r="Z117" s="39"/>
      <c r="AA117" s="39"/>
      <c r="AB117" s="39"/>
      <c r="AC117" s="39"/>
      <c r="AD117" s="39"/>
      <c r="AE117" s="39"/>
      <c r="AT117" s="17" t="s">
        <v>180</v>
      </c>
      <c r="AU117" s="17" t="s">
        <v>87</v>
      </c>
    </row>
    <row r="118" s="2" customFormat="1" ht="66.75" customHeight="1">
      <c r="A118" s="39"/>
      <c r="B118" s="40"/>
      <c r="C118" s="215" t="s">
        <v>244</v>
      </c>
      <c r="D118" s="215" t="s">
        <v>173</v>
      </c>
      <c r="E118" s="216" t="s">
        <v>509</v>
      </c>
      <c r="F118" s="217" t="s">
        <v>510</v>
      </c>
      <c r="G118" s="218" t="s">
        <v>470</v>
      </c>
      <c r="H118" s="279"/>
      <c r="I118" s="220"/>
      <c r="J118" s="221">
        <f>ROUND(I118*H118,2)</f>
        <v>0</v>
      </c>
      <c r="K118" s="217" t="s">
        <v>39</v>
      </c>
      <c r="L118" s="45"/>
      <c r="M118" s="222" t="s">
        <v>39</v>
      </c>
      <c r="N118" s="223" t="s">
        <v>53</v>
      </c>
      <c r="O118" s="86"/>
      <c r="P118" s="224">
        <f>O118*H118</f>
        <v>0</v>
      </c>
      <c r="Q118" s="224">
        <v>0</v>
      </c>
      <c r="R118" s="224">
        <f>Q118*H118</f>
        <v>0</v>
      </c>
      <c r="S118" s="224">
        <v>0</v>
      </c>
      <c r="T118" s="225">
        <f>S118*H118</f>
        <v>0</v>
      </c>
      <c r="U118" s="39"/>
      <c r="V118" s="39"/>
      <c r="W118" s="39"/>
      <c r="X118" s="39"/>
      <c r="Y118" s="39"/>
      <c r="Z118" s="39"/>
      <c r="AA118" s="39"/>
      <c r="AB118" s="39"/>
      <c r="AC118" s="39"/>
      <c r="AD118" s="39"/>
      <c r="AE118" s="39"/>
      <c r="AR118" s="226" t="s">
        <v>178</v>
      </c>
      <c r="AT118" s="226" t="s">
        <v>173</v>
      </c>
      <c r="AU118" s="226" t="s">
        <v>87</v>
      </c>
      <c r="AY118" s="17" t="s">
        <v>170</v>
      </c>
      <c r="BE118" s="227">
        <f>IF(N118="základní",J118,0)</f>
        <v>0</v>
      </c>
      <c r="BF118" s="227">
        <f>IF(N118="snížená",J118,0)</f>
        <v>0</v>
      </c>
      <c r="BG118" s="227">
        <f>IF(N118="zákl. přenesená",J118,0)</f>
        <v>0</v>
      </c>
      <c r="BH118" s="227">
        <f>IF(N118="sníž. přenesená",J118,0)</f>
        <v>0</v>
      </c>
      <c r="BI118" s="227">
        <f>IF(N118="nulová",J118,0)</f>
        <v>0</v>
      </c>
      <c r="BJ118" s="17" t="s">
        <v>178</v>
      </c>
      <c r="BK118" s="227">
        <f>ROUND(I118*H118,2)</f>
        <v>0</v>
      </c>
      <c r="BL118" s="17" t="s">
        <v>178</v>
      </c>
      <c r="BM118" s="226" t="s">
        <v>511</v>
      </c>
    </row>
    <row r="119" s="2" customFormat="1">
      <c r="A119" s="39"/>
      <c r="B119" s="40"/>
      <c r="C119" s="41"/>
      <c r="D119" s="228" t="s">
        <v>180</v>
      </c>
      <c r="E119" s="41"/>
      <c r="F119" s="229" t="s">
        <v>510</v>
      </c>
      <c r="G119" s="41"/>
      <c r="H119" s="41"/>
      <c r="I119" s="230"/>
      <c r="J119" s="41"/>
      <c r="K119" s="41"/>
      <c r="L119" s="45"/>
      <c r="M119" s="231"/>
      <c r="N119" s="232"/>
      <c r="O119" s="86"/>
      <c r="P119" s="86"/>
      <c r="Q119" s="86"/>
      <c r="R119" s="86"/>
      <c r="S119" s="86"/>
      <c r="T119" s="87"/>
      <c r="U119" s="39"/>
      <c r="V119" s="39"/>
      <c r="W119" s="39"/>
      <c r="X119" s="39"/>
      <c r="Y119" s="39"/>
      <c r="Z119" s="39"/>
      <c r="AA119" s="39"/>
      <c r="AB119" s="39"/>
      <c r="AC119" s="39"/>
      <c r="AD119" s="39"/>
      <c r="AE119" s="39"/>
      <c r="AT119" s="17" t="s">
        <v>180</v>
      </c>
      <c r="AU119" s="17" t="s">
        <v>87</v>
      </c>
    </row>
    <row r="120" s="2" customFormat="1" ht="44.25" customHeight="1">
      <c r="A120" s="39"/>
      <c r="B120" s="40"/>
      <c r="C120" s="215" t="s">
        <v>252</v>
      </c>
      <c r="D120" s="215" t="s">
        <v>173</v>
      </c>
      <c r="E120" s="216" t="s">
        <v>512</v>
      </c>
      <c r="F120" s="217" t="s">
        <v>513</v>
      </c>
      <c r="G120" s="218" t="s">
        <v>470</v>
      </c>
      <c r="H120" s="279"/>
      <c r="I120" s="220"/>
      <c r="J120" s="221">
        <f>ROUND(I120*H120,2)</f>
        <v>0</v>
      </c>
      <c r="K120" s="217" t="s">
        <v>39</v>
      </c>
      <c r="L120" s="45"/>
      <c r="M120" s="222" t="s">
        <v>39</v>
      </c>
      <c r="N120" s="223" t="s">
        <v>53</v>
      </c>
      <c r="O120" s="86"/>
      <c r="P120" s="224">
        <f>O120*H120</f>
        <v>0</v>
      </c>
      <c r="Q120" s="224">
        <v>0</v>
      </c>
      <c r="R120" s="224">
        <f>Q120*H120</f>
        <v>0</v>
      </c>
      <c r="S120" s="224">
        <v>0</v>
      </c>
      <c r="T120" s="225">
        <f>S120*H120</f>
        <v>0</v>
      </c>
      <c r="U120" s="39"/>
      <c r="V120" s="39"/>
      <c r="W120" s="39"/>
      <c r="X120" s="39"/>
      <c r="Y120" s="39"/>
      <c r="Z120" s="39"/>
      <c r="AA120" s="39"/>
      <c r="AB120" s="39"/>
      <c r="AC120" s="39"/>
      <c r="AD120" s="39"/>
      <c r="AE120" s="39"/>
      <c r="AR120" s="226" t="s">
        <v>178</v>
      </c>
      <c r="AT120" s="226" t="s">
        <v>173</v>
      </c>
      <c r="AU120" s="226" t="s">
        <v>87</v>
      </c>
      <c r="AY120" s="17" t="s">
        <v>170</v>
      </c>
      <c r="BE120" s="227">
        <f>IF(N120="základní",J120,0)</f>
        <v>0</v>
      </c>
      <c r="BF120" s="227">
        <f>IF(N120="snížená",J120,0)</f>
        <v>0</v>
      </c>
      <c r="BG120" s="227">
        <f>IF(N120="zákl. přenesená",J120,0)</f>
        <v>0</v>
      </c>
      <c r="BH120" s="227">
        <f>IF(N120="sníž. přenesená",J120,0)</f>
        <v>0</v>
      </c>
      <c r="BI120" s="227">
        <f>IF(N120="nulová",J120,0)</f>
        <v>0</v>
      </c>
      <c r="BJ120" s="17" t="s">
        <v>178</v>
      </c>
      <c r="BK120" s="227">
        <f>ROUND(I120*H120,2)</f>
        <v>0</v>
      </c>
      <c r="BL120" s="17" t="s">
        <v>178</v>
      </c>
      <c r="BM120" s="226" t="s">
        <v>514</v>
      </c>
    </row>
    <row r="121" s="2" customFormat="1">
      <c r="A121" s="39"/>
      <c r="B121" s="40"/>
      <c r="C121" s="41"/>
      <c r="D121" s="228" t="s">
        <v>180</v>
      </c>
      <c r="E121" s="41"/>
      <c r="F121" s="229" t="s">
        <v>513</v>
      </c>
      <c r="G121" s="41"/>
      <c r="H121" s="41"/>
      <c r="I121" s="230"/>
      <c r="J121" s="41"/>
      <c r="K121" s="41"/>
      <c r="L121" s="45"/>
      <c r="M121" s="231"/>
      <c r="N121" s="232"/>
      <c r="O121" s="86"/>
      <c r="P121" s="86"/>
      <c r="Q121" s="86"/>
      <c r="R121" s="86"/>
      <c r="S121" s="86"/>
      <c r="T121" s="87"/>
      <c r="U121" s="39"/>
      <c r="V121" s="39"/>
      <c r="W121" s="39"/>
      <c r="X121" s="39"/>
      <c r="Y121" s="39"/>
      <c r="Z121" s="39"/>
      <c r="AA121" s="39"/>
      <c r="AB121" s="39"/>
      <c r="AC121" s="39"/>
      <c r="AD121" s="39"/>
      <c r="AE121" s="39"/>
      <c r="AT121" s="17" t="s">
        <v>180</v>
      </c>
      <c r="AU121" s="17" t="s">
        <v>87</v>
      </c>
    </row>
    <row r="122" s="2" customFormat="1" ht="66.75" customHeight="1">
      <c r="A122" s="39"/>
      <c r="B122" s="40"/>
      <c r="C122" s="215" t="s">
        <v>259</v>
      </c>
      <c r="D122" s="215" t="s">
        <v>173</v>
      </c>
      <c r="E122" s="216" t="s">
        <v>515</v>
      </c>
      <c r="F122" s="217" t="s">
        <v>516</v>
      </c>
      <c r="G122" s="218" t="s">
        <v>217</v>
      </c>
      <c r="H122" s="219">
        <v>6638</v>
      </c>
      <c r="I122" s="220"/>
      <c r="J122" s="221">
        <f>ROUND(I122*H122,2)</f>
        <v>0</v>
      </c>
      <c r="K122" s="217" t="s">
        <v>39</v>
      </c>
      <c r="L122" s="45"/>
      <c r="M122" s="222" t="s">
        <v>39</v>
      </c>
      <c r="N122" s="223" t="s">
        <v>53</v>
      </c>
      <c r="O122" s="86"/>
      <c r="P122" s="224">
        <f>O122*H122</f>
        <v>0</v>
      </c>
      <c r="Q122" s="224">
        <v>0</v>
      </c>
      <c r="R122" s="224">
        <f>Q122*H122</f>
        <v>0</v>
      </c>
      <c r="S122" s="224">
        <v>0</v>
      </c>
      <c r="T122" s="225">
        <f>S122*H122</f>
        <v>0</v>
      </c>
      <c r="U122" s="39"/>
      <c r="V122" s="39"/>
      <c r="W122" s="39"/>
      <c r="X122" s="39"/>
      <c r="Y122" s="39"/>
      <c r="Z122" s="39"/>
      <c r="AA122" s="39"/>
      <c r="AB122" s="39"/>
      <c r="AC122" s="39"/>
      <c r="AD122" s="39"/>
      <c r="AE122" s="39"/>
      <c r="AR122" s="226" t="s">
        <v>178</v>
      </c>
      <c r="AT122" s="226" t="s">
        <v>173</v>
      </c>
      <c r="AU122" s="226" t="s">
        <v>87</v>
      </c>
      <c r="AY122" s="17" t="s">
        <v>170</v>
      </c>
      <c r="BE122" s="227">
        <f>IF(N122="základní",J122,0)</f>
        <v>0</v>
      </c>
      <c r="BF122" s="227">
        <f>IF(N122="snížená",J122,0)</f>
        <v>0</v>
      </c>
      <c r="BG122" s="227">
        <f>IF(N122="zákl. přenesená",J122,0)</f>
        <v>0</v>
      </c>
      <c r="BH122" s="227">
        <f>IF(N122="sníž. přenesená",J122,0)</f>
        <v>0</v>
      </c>
      <c r="BI122" s="227">
        <f>IF(N122="nulová",J122,0)</f>
        <v>0</v>
      </c>
      <c r="BJ122" s="17" t="s">
        <v>178</v>
      </c>
      <c r="BK122" s="227">
        <f>ROUND(I122*H122,2)</f>
        <v>0</v>
      </c>
      <c r="BL122" s="17" t="s">
        <v>178</v>
      </c>
      <c r="BM122" s="226" t="s">
        <v>517</v>
      </c>
    </row>
    <row r="123" s="2" customFormat="1">
      <c r="A123" s="39"/>
      <c r="B123" s="40"/>
      <c r="C123" s="41"/>
      <c r="D123" s="228" t="s">
        <v>180</v>
      </c>
      <c r="E123" s="41"/>
      <c r="F123" s="229" t="s">
        <v>518</v>
      </c>
      <c r="G123" s="41"/>
      <c r="H123" s="41"/>
      <c r="I123" s="230"/>
      <c r="J123" s="41"/>
      <c r="K123" s="41"/>
      <c r="L123" s="45"/>
      <c r="M123" s="280"/>
      <c r="N123" s="281"/>
      <c r="O123" s="282"/>
      <c r="P123" s="282"/>
      <c r="Q123" s="282"/>
      <c r="R123" s="282"/>
      <c r="S123" s="282"/>
      <c r="T123" s="283"/>
      <c r="U123" s="39"/>
      <c r="V123" s="39"/>
      <c r="W123" s="39"/>
      <c r="X123" s="39"/>
      <c r="Y123" s="39"/>
      <c r="Z123" s="39"/>
      <c r="AA123" s="39"/>
      <c r="AB123" s="39"/>
      <c r="AC123" s="39"/>
      <c r="AD123" s="39"/>
      <c r="AE123" s="39"/>
      <c r="AT123" s="17" t="s">
        <v>180</v>
      </c>
      <c r="AU123" s="17" t="s">
        <v>87</v>
      </c>
    </row>
    <row r="124" s="2" customFormat="1" ht="6.96" customHeight="1">
      <c r="A124" s="39"/>
      <c r="B124" s="61"/>
      <c r="C124" s="62"/>
      <c r="D124" s="62"/>
      <c r="E124" s="62"/>
      <c r="F124" s="62"/>
      <c r="G124" s="62"/>
      <c r="H124" s="62"/>
      <c r="I124" s="62"/>
      <c r="J124" s="62"/>
      <c r="K124" s="62"/>
      <c r="L124" s="45"/>
      <c r="M124" s="39"/>
      <c r="O124" s="39"/>
      <c r="P124" s="39"/>
      <c r="Q124" s="39"/>
      <c r="R124" s="39"/>
      <c r="S124" s="39"/>
      <c r="T124" s="39"/>
      <c r="U124" s="39"/>
      <c r="V124" s="39"/>
      <c r="W124" s="39"/>
      <c r="X124" s="39"/>
      <c r="Y124" s="39"/>
      <c r="Z124" s="39"/>
      <c r="AA124" s="39"/>
      <c r="AB124" s="39"/>
      <c r="AC124" s="39"/>
      <c r="AD124" s="39"/>
      <c r="AE124" s="39"/>
    </row>
  </sheetData>
  <sheetProtection sheet="1" autoFilter="0" formatColumns="0" formatRows="0" objects="1" scenarios="1" spinCount="100000" saltValue="0JjgtIPIs36Dt1wMk+VztCvrx5mg1Elai+wtPBHdmpwHzMOf96n03OShV338hKuNEyC1iZhfHIpHZwldPmWgDQ==" hashValue="xiN+Hn7MO5EtzqgTwvQgjSpxfD0SU3uF1Z79lZg+3tThVJhRmB1IG+4R3XXeug7KuSfIUYcF0XcGTbjxsLV3pA==" algorithmName="SHA-512" password="CDD6"/>
  <autoFilter ref="C85:K123"/>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105</v>
      </c>
    </row>
    <row r="3" s="1" customFormat="1" ht="6.96" customHeight="1">
      <c r="B3" s="141"/>
      <c r="C3" s="142"/>
      <c r="D3" s="142"/>
      <c r="E3" s="142"/>
      <c r="F3" s="142"/>
      <c r="G3" s="142"/>
      <c r="H3" s="142"/>
      <c r="I3" s="142"/>
      <c r="J3" s="142"/>
      <c r="K3" s="142"/>
      <c r="L3" s="20"/>
      <c r="AT3" s="17" t="s">
        <v>89</v>
      </c>
    </row>
    <row r="4" s="1" customFormat="1" ht="24.96" customHeight="1">
      <c r="B4" s="20"/>
      <c r="D4" s="143" t="s">
        <v>114</v>
      </c>
      <c r="L4" s="20"/>
      <c r="M4" s="144" t="s">
        <v>10</v>
      </c>
      <c r="AT4" s="17" t="s">
        <v>41</v>
      </c>
    </row>
    <row r="5" s="1" customFormat="1" ht="6.96" customHeight="1">
      <c r="B5" s="20"/>
      <c r="L5" s="20"/>
    </row>
    <row r="6" s="1" customFormat="1" ht="12" customHeight="1">
      <c r="B6" s="20"/>
      <c r="D6" s="145" t="s">
        <v>16</v>
      </c>
      <c r="L6" s="20"/>
    </row>
    <row r="7" s="1" customFormat="1" ht="26.25" customHeight="1">
      <c r="B7" s="20"/>
      <c r="E7" s="146" t="str">
        <f>'Rekapitulace zakázky'!K6</f>
        <v>Oprava trati v úseku Most - České Zlatníky - změna č.1 po prohlídce staveniště</v>
      </c>
      <c r="F7" s="145"/>
      <c r="G7" s="145"/>
      <c r="H7" s="145"/>
      <c r="L7" s="20"/>
    </row>
    <row r="8" s="1" customFormat="1" ht="12" customHeight="1">
      <c r="B8" s="20"/>
      <c r="D8" s="145" t="s">
        <v>126</v>
      </c>
      <c r="L8" s="20"/>
    </row>
    <row r="9" s="2" customFormat="1" ht="16.5" customHeight="1">
      <c r="A9" s="39"/>
      <c r="B9" s="45"/>
      <c r="C9" s="39"/>
      <c r="D9" s="39"/>
      <c r="E9" s="146" t="s">
        <v>519</v>
      </c>
      <c r="F9" s="39"/>
      <c r="G9" s="39"/>
      <c r="H9" s="39"/>
      <c r="I9" s="39"/>
      <c r="J9" s="39"/>
      <c r="K9" s="39"/>
      <c r="L9" s="147"/>
      <c r="S9" s="39"/>
      <c r="T9" s="39"/>
      <c r="U9" s="39"/>
      <c r="V9" s="39"/>
      <c r="W9" s="39"/>
      <c r="X9" s="39"/>
      <c r="Y9" s="39"/>
      <c r="Z9" s="39"/>
      <c r="AA9" s="39"/>
      <c r="AB9" s="39"/>
      <c r="AC9" s="39"/>
      <c r="AD9" s="39"/>
      <c r="AE9" s="39"/>
    </row>
    <row r="10" s="2" customFormat="1" ht="12" customHeight="1">
      <c r="A10" s="39"/>
      <c r="B10" s="45"/>
      <c r="C10" s="39"/>
      <c r="D10" s="145" t="s">
        <v>133</v>
      </c>
      <c r="E10" s="39"/>
      <c r="F10" s="39"/>
      <c r="G10" s="39"/>
      <c r="H10" s="39"/>
      <c r="I10" s="39"/>
      <c r="J10" s="39"/>
      <c r="K10" s="39"/>
      <c r="L10" s="147"/>
      <c r="S10" s="39"/>
      <c r="T10" s="39"/>
      <c r="U10" s="39"/>
      <c r="V10" s="39"/>
      <c r="W10" s="39"/>
      <c r="X10" s="39"/>
      <c r="Y10" s="39"/>
      <c r="Z10" s="39"/>
      <c r="AA10" s="39"/>
      <c r="AB10" s="39"/>
      <c r="AC10" s="39"/>
      <c r="AD10" s="39"/>
      <c r="AE10" s="39"/>
    </row>
    <row r="11" s="2" customFormat="1" ht="30" customHeight="1">
      <c r="A11" s="39"/>
      <c r="B11" s="45"/>
      <c r="C11" s="39"/>
      <c r="D11" s="39"/>
      <c r="E11" s="148" t="s">
        <v>520</v>
      </c>
      <c r="F11" s="39"/>
      <c r="G11" s="39"/>
      <c r="H11" s="39"/>
      <c r="I11" s="39"/>
      <c r="J11" s="39"/>
      <c r="K11" s="39"/>
      <c r="L11" s="147"/>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7"/>
      <c r="S12" s="39"/>
      <c r="T12" s="39"/>
      <c r="U12" s="39"/>
      <c r="V12" s="39"/>
      <c r="W12" s="39"/>
      <c r="X12" s="39"/>
      <c r="Y12" s="39"/>
      <c r="Z12" s="39"/>
      <c r="AA12" s="39"/>
      <c r="AB12" s="39"/>
      <c r="AC12" s="39"/>
      <c r="AD12" s="39"/>
      <c r="AE12" s="39"/>
    </row>
    <row r="13" s="2" customFormat="1" ht="12" customHeight="1">
      <c r="A13" s="39"/>
      <c r="B13" s="45"/>
      <c r="C13" s="39"/>
      <c r="D13" s="145" t="s">
        <v>18</v>
      </c>
      <c r="E13" s="39"/>
      <c r="F13" s="135" t="s">
        <v>39</v>
      </c>
      <c r="G13" s="39"/>
      <c r="H13" s="39"/>
      <c r="I13" s="145" t="s">
        <v>20</v>
      </c>
      <c r="J13" s="135" t="s">
        <v>39</v>
      </c>
      <c r="K13" s="39"/>
      <c r="L13" s="147"/>
      <c r="S13" s="39"/>
      <c r="T13" s="39"/>
      <c r="U13" s="39"/>
      <c r="V13" s="39"/>
      <c r="W13" s="39"/>
      <c r="X13" s="39"/>
      <c r="Y13" s="39"/>
      <c r="Z13" s="39"/>
      <c r="AA13" s="39"/>
      <c r="AB13" s="39"/>
      <c r="AC13" s="39"/>
      <c r="AD13" s="39"/>
      <c r="AE13" s="39"/>
    </row>
    <row r="14" s="2" customFormat="1" ht="12" customHeight="1">
      <c r="A14" s="39"/>
      <c r="B14" s="45"/>
      <c r="C14" s="39"/>
      <c r="D14" s="145" t="s">
        <v>22</v>
      </c>
      <c r="E14" s="39"/>
      <c r="F14" s="135" t="s">
        <v>23</v>
      </c>
      <c r="G14" s="39"/>
      <c r="H14" s="39"/>
      <c r="I14" s="145" t="s">
        <v>24</v>
      </c>
      <c r="J14" s="149" t="str">
        <f>'Rekapitulace zakázky'!AN8</f>
        <v>13. 1. 2023</v>
      </c>
      <c r="K14" s="39"/>
      <c r="L14" s="147"/>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7"/>
      <c r="S15" s="39"/>
      <c r="T15" s="39"/>
      <c r="U15" s="39"/>
      <c r="V15" s="39"/>
      <c r="W15" s="39"/>
      <c r="X15" s="39"/>
      <c r="Y15" s="39"/>
      <c r="Z15" s="39"/>
      <c r="AA15" s="39"/>
      <c r="AB15" s="39"/>
      <c r="AC15" s="39"/>
      <c r="AD15" s="39"/>
      <c r="AE15" s="39"/>
    </row>
    <row r="16" s="2" customFormat="1" ht="12" customHeight="1">
      <c r="A16" s="39"/>
      <c r="B16" s="45"/>
      <c r="C16" s="39"/>
      <c r="D16" s="145" t="s">
        <v>30</v>
      </c>
      <c r="E16" s="39"/>
      <c r="F16" s="39"/>
      <c r="G16" s="39"/>
      <c r="H16" s="39"/>
      <c r="I16" s="145" t="s">
        <v>31</v>
      </c>
      <c r="J16" s="135" t="s">
        <v>32</v>
      </c>
      <c r="K16" s="39"/>
      <c r="L16" s="147"/>
      <c r="S16" s="39"/>
      <c r="T16" s="39"/>
      <c r="U16" s="39"/>
      <c r="V16" s="39"/>
      <c r="W16" s="39"/>
      <c r="X16" s="39"/>
      <c r="Y16" s="39"/>
      <c r="Z16" s="39"/>
      <c r="AA16" s="39"/>
      <c r="AB16" s="39"/>
      <c r="AC16" s="39"/>
      <c r="AD16" s="39"/>
      <c r="AE16" s="39"/>
    </row>
    <row r="17" s="2" customFormat="1" ht="18" customHeight="1">
      <c r="A17" s="39"/>
      <c r="B17" s="45"/>
      <c r="C17" s="39"/>
      <c r="D17" s="39"/>
      <c r="E17" s="135" t="s">
        <v>33</v>
      </c>
      <c r="F17" s="39"/>
      <c r="G17" s="39"/>
      <c r="H17" s="39"/>
      <c r="I17" s="145" t="s">
        <v>34</v>
      </c>
      <c r="J17" s="135" t="s">
        <v>35</v>
      </c>
      <c r="K17" s="39"/>
      <c r="L17" s="147"/>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7"/>
      <c r="S18" s="39"/>
      <c r="T18" s="39"/>
      <c r="U18" s="39"/>
      <c r="V18" s="39"/>
      <c r="W18" s="39"/>
      <c r="X18" s="39"/>
      <c r="Y18" s="39"/>
      <c r="Z18" s="39"/>
      <c r="AA18" s="39"/>
      <c r="AB18" s="39"/>
      <c r="AC18" s="39"/>
      <c r="AD18" s="39"/>
      <c r="AE18" s="39"/>
    </row>
    <row r="19" s="2" customFormat="1" ht="12" customHeight="1">
      <c r="A19" s="39"/>
      <c r="B19" s="45"/>
      <c r="C19" s="39"/>
      <c r="D19" s="145" t="s">
        <v>36</v>
      </c>
      <c r="E19" s="39"/>
      <c r="F19" s="39"/>
      <c r="G19" s="39"/>
      <c r="H19" s="39"/>
      <c r="I19" s="145" t="s">
        <v>31</v>
      </c>
      <c r="J19" s="33" t="str">
        <f>'Rekapitulace zakázky'!AN13</f>
        <v>Vyplň údaj</v>
      </c>
      <c r="K19" s="39"/>
      <c r="L19" s="147"/>
      <c r="S19" s="39"/>
      <c r="T19" s="39"/>
      <c r="U19" s="39"/>
      <c r="V19" s="39"/>
      <c r="W19" s="39"/>
      <c r="X19" s="39"/>
      <c r="Y19" s="39"/>
      <c r="Z19" s="39"/>
      <c r="AA19" s="39"/>
      <c r="AB19" s="39"/>
      <c r="AC19" s="39"/>
      <c r="AD19" s="39"/>
      <c r="AE19" s="39"/>
    </row>
    <row r="20" s="2" customFormat="1" ht="18" customHeight="1">
      <c r="A20" s="39"/>
      <c r="B20" s="45"/>
      <c r="C20" s="39"/>
      <c r="D20" s="39"/>
      <c r="E20" s="33" t="str">
        <f>'Rekapitulace zakázky'!E14</f>
        <v>Vyplň údaj</v>
      </c>
      <c r="F20" s="135"/>
      <c r="G20" s="135"/>
      <c r="H20" s="135"/>
      <c r="I20" s="145" t="s">
        <v>34</v>
      </c>
      <c r="J20" s="33" t="str">
        <f>'Rekapitulace zakázky'!AN14</f>
        <v>Vyplň údaj</v>
      </c>
      <c r="K20" s="39"/>
      <c r="L20" s="147"/>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7"/>
      <c r="S21" s="39"/>
      <c r="T21" s="39"/>
      <c r="U21" s="39"/>
      <c r="V21" s="39"/>
      <c r="W21" s="39"/>
      <c r="X21" s="39"/>
      <c r="Y21" s="39"/>
      <c r="Z21" s="39"/>
      <c r="AA21" s="39"/>
      <c r="AB21" s="39"/>
      <c r="AC21" s="39"/>
      <c r="AD21" s="39"/>
      <c r="AE21" s="39"/>
    </row>
    <row r="22" s="2" customFormat="1" ht="12" customHeight="1">
      <c r="A22" s="39"/>
      <c r="B22" s="45"/>
      <c r="C22" s="39"/>
      <c r="D22" s="145" t="s">
        <v>38</v>
      </c>
      <c r="E22" s="39"/>
      <c r="F22" s="39"/>
      <c r="G22" s="39"/>
      <c r="H22" s="39"/>
      <c r="I22" s="145" t="s">
        <v>31</v>
      </c>
      <c r="J22" s="135" t="str">
        <f>IF('Rekapitulace zakázky'!AN16="","",'Rekapitulace zakázky'!AN16)</f>
        <v/>
      </c>
      <c r="K22" s="39"/>
      <c r="L22" s="147"/>
      <c r="S22" s="39"/>
      <c r="T22" s="39"/>
      <c r="U22" s="39"/>
      <c r="V22" s="39"/>
      <c r="W22" s="39"/>
      <c r="X22" s="39"/>
      <c r="Y22" s="39"/>
      <c r="Z22" s="39"/>
      <c r="AA22" s="39"/>
      <c r="AB22" s="39"/>
      <c r="AC22" s="39"/>
      <c r="AD22" s="39"/>
      <c r="AE22" s="39"/>
    </row>
    <row r="23" s="2" customFormat="1" ht="18" customHeight="1">
      <c r="A23" s="39"/>
      <c r="B23" s="45"/>
      <c r="C23" s="39"/>
      <c r="D23" s="39"/>
      <c r="E23" s="135" t="str">
        <f>IF('Rekapitulace zakázky'!E17="","",'Rekapitulace zakázky'!E17)</f>
        <v xml:space="preserve"> </v>
      </c>
      <c r="F23" s="39"/>
      <c r="G23" s="39"/>
      <c r="H23" s="39"/>
      <c r="I23" s="145" t="s">
        <v>34</v>
      </c>
      <c r="J23" s="135" t="str">
        <f>IF('Rekapitulace zakázky'!AN17="","",'Rekapitulace zakázky'!AN17)</f>
        <v/>
      </c>
      <c r="K23" s="39"/>
      <c r="L23" s="147"/>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7"/>
      <c r="S24" s="39"/>
      <c r="T24" s="39"/>
      <c r="U24" s="39"/>
      <c r="V24" s="39"/>
      <c r="W24" s="39"/>
      <c r="X24" s="39"/>
      <c r="Y24" s="39"/>
      <c r="Z24" s="39"/>
      <c r="AA24" s="39"/>
      <c r="AB24" s="39"/>
      <c r="AC24" s="39"/>
      <c r="AD24" s="39"/>
      <c r="AE24" s="39"/>
    </row>
    <row r="25" s="2" customFormat="1" ht="12" customHeight="1">
      <c r="A25" s="39"/>
      <c r="B25" s="45"/>
      <c r="C25" s="39"/>
      <c r="D25" s="145" t="s">
        <v>42</v>
      </c>
      <c r="E25" s="39"/>
      <c r="F25" s="39"/>
      <c r="G25" s="39"/>
      <c r="H25" s="39"/>
      <c r="I25" s="145" t="s">
        <v>31</v>
      </c>
      <c r="J25" s="135" t="s">
        <v>39</v>
      </c>
      <c r="K25" s="39"/>
      <c r="L25" s="147"/>
      <c r="S25" s="39"/>
      <c r="T25" s="39"/>
      <c r="U25" s="39"/>
      <c r="V25" s="39"/>
      <c r="W25" s="39"/>
      <c r="X25" s="39"/>
      <c r="Y25" s="39"/>
      <c r="Z25" s="39"/>
      <c r="AA25" s="39"/>
      <c r="AB25" s="39"/>
      <c r="AC25" s="39"/>
      <c r="AD25" s="39"/>
      <c r="AE25" s="39"/>
    </row>
    <row r="26" s="2" customFormat="1" ht="18" customHeight="1">
      <c r="A26" s="39"/>
      <c r="B26" s="45"/>
      <c r="C26" s="39"/>
      <c r="D26" s="39"/>
      <c r="E26" s="135" t="s">
        <v>43</v>
      </c>
      <c r="F26" s="39"/>
      <c r="G26" s="39"/>
      <c r="H26" s="39"/>
      <c r="I26" s="145" t="s">
        <v>34</v>
      </c>
      <c r="J26" s="135" t="s">
        <v>39</v>
      </c>
      <c r="K26" s="39"/>
      <c r="L26" s="147"/>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7"/>
      <c r="S27" s="39"/>
      <c r="T27" s="39"/>
      <c r="U27" s="39"/>
      <c r="V27" s="39"/>
      <c r="W27" s="39"/>
      <c r="X27" s="39"/>
      <c r="Y27" s="39"/>
      <c r="Z27" s="39"/>
      <c r="AA27" s="39"/>
      <c r="AB27" s="39"/>
      <c r="AC27" s="39"/>
      <c r="AD27" s="39"/>
      <c r="AE27" s="39"/>
    </row>
    <row r="28" s="2" customFormat="1" ht="12" customHeight="1">
      <c r="A28" s="39"/>
      <c r="B28" s="45"/>
      <c r="C28" s="39"/>
      <c r="D28" s="145" t="s">
        <v>44</v>
      </c>
      <c r="E28" s="39"/>
      <c r="F28" s="39"/>
      <c r="G28" s="39"/>
      <c r="H28" s="39"/>
      <c r="I28" s="39"/>
      <c r="J28" s="39"/>
      <c r="K28" s="39"/>
      <c r="L28" s="147"/>
      <c r="S28" s="39"/>
      <c r="T28" s="39"/>
      <c r="U28" s="39"/>
      <c r="V28" s="39"/>
      <c r="W28" s="39"/>
      <c r="X28" s="39"/>
      <c r="Y28" s="39"/>
      <c r="Z28" s="39"/>
      <c r="AA28" s="39"/>
      <c r="AB28" s="39"/>
      <c r="AC28" s="39"/>
      <c r="AD28" s="39"/>
      <c r="AE28" s="39"/>
    </row>
    <row r="29" s="8" customFormat="1" ht="71.25" customHeight="1">
      <c r="A29" s="150"/>
      <c r="B29" s="151"/>
      <c r="C29" s="150"/>
      <c r="D29" s="150"/>
      <c r="E29" s="152" t="s">
        <v>466</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39"/>
      <c r="B30" s="45"/>
      <c r="C30" s="39"/>
      <c r="D30" s="39"/>
      <c r="E30" s="39"/>
      <c r="F30" s="39"/>
      <c r="G30" s="39"/>
      <c r="H30" s="39"/>
      <c r="I30" s="39"/>
      <c r="J30" s="39"/>
      <c r="K30" s="39"/>
      <c r="L30" s="147"/>
      <c r="S30" s="39"/>
      <c r="T30" s="39"/>
      <c r="U30" s="39"/>
      <c r="V30" s="39"/>
      <c r="W30" s="39"/>
      <c r="X30" s="39"/>
      <c r="Y30" s="39"/>
      <c r="Z30" s="39"/>
      <c r="AA30" s="39"/>
      <c r="AB30" s="39"/>
      <c r="AC30" s="39"/>
      <c r="AD30" s="39"/>
      <c r="AE30" s="39"/>
    </row>
    <row r="31" s="2" customFormat="1" ht="6.96" customHeight="1">
      <c r="A31" s="39"/>
      <c r="B31" s="45"/>
      <c r="C31" s="39"/>
      <c r="D31" s="154"/>
      <c r="E31" s="154"/>
      <c r="F31" s="154"/>
      <c r="G31" s="154"/>
      <c r="H31" s="154"/>
      <c r="I31" s="154"/>
      <c r="J31" s="154"/>
      <c r="K31" s="154"/>
      <c r="L31" s="147"/>
      <c r="S31" s="39"/>
      <c r="T31" s="39"/>
      <c r="U31" s="39"/>
      <c r="V31" s="39"/>
      <c r="W31" s="39"/>
      <c r="X31" s="39"/>
      <c r="Y31" s="39"/>
      <c r="Z31" s="39"/>
      <c r="AA31" s="39"/>
      <c r="AB31" s="39"/>
      <c r="AC31" s="39"/>
      <c r="AD31" s="39"/>
      <c r="AE31" s="39"/>
    </row>
    <row r="32" s="2" customFormat="1" ht="25.44" customHeight="1">
      <c r="A32" s="39"/>
      <c r="B32" s="45"/>
      <c r="C32" s="39"/>
      <c r="D32" s="155" t="s">
        <v>46</v>
      </c>
      <c r="E32" s="39"/>
      <c r="F32" s="39"/>
      <c r="G32" s="39"/>
      <c r="H32" s="39"/>
      <c r="I32" s="39"/>
      <c r="J32" s="156">
        <f>ROUND(J85, 2)</f>
        <v>0</v>
      </c>
      <c r="K32" s="39"/>
      <c r="L32" s="147"/>
      <c r="S32" s="39"/>
      <c r="T32" s="39"/>
      <c r="U32" s="39"/>
      <c r="V32" s="39"/>
      <c r="W32" s="39"/>
      <c r="X32" s="39"/>
      <c r="Y32" s="39"/>
      <c r="Z32" s="39"/>
      <c r="AA32" s="39"/>
      <c r="AB32" s="39"/>
      <c r="AC32" s="39"/>
      <c r="AD32" s="39"/>
      <c r="AE32" s="39"/>
    </row>
    <row r="33" s="2" customFormat="1" ht="6.96" customHeight="1">
      <c r="A33" s="39"/>
      <c r="B33" s="45"/>
      <c r="C33" s="39"/>
      <c r="D33" s="154"/>
      <c r="E33" s="154"/>
      <c r="F33" s="154"/>
      <c r="G33" s="154"/>
      <c r="H33" s="154"/>
      <c r="I33" s="154"/>
      <c r="J33" s="154"/>
      <c r="K33" s="154"/>
      <c r="L33" s="147"/>
      <c r="S33" s="39"/>
      <c r="T33" s="39"/>
      <c r="U33" s="39"/>
      <c r="V33" s="39"/>
      <c r="W33" s="39"/>
      <c r="X33" s="39"/>
      <c r="Y33" s="39"/>
      <c r="Z33" s="39"/>
      <c r="AA33" s="39"/>
      <c r="AB33" s="39"/>
      <c r="AC33" s="39"/>
      <c r="AD33" s="39"/>
      <c r="AE33" s="39"/>
    </row>
    <row r="34" s="2" customFormat="1" ht="14.4" customHeight="1">
      <c r="A34" s="39"/>
      <c r="B34" s="45"/>
      <c r="C34" s="39"/>
      <c r="D34" s="39"/>
      <c r="E34" s="39"/>
      <c r="F34" s="157" t="s">
        <v>48</v>
      </c>
      <c r="G34" s="39"/>
      <c r="H34" s="39"/>
      <c r="I34" s="157" t="s">
        <v>47</v>
      </c>
      <c r="J34" s="157" t="s">
        <v>49</v>
      </c>
      <c r="K34" s="39"/>
      <c r="L34" s="147"/>
      <c r="S34" s="39"/>
      <c r="T34" s="39"/>
      <c r="U34" s="39"/>
      <c r="V34" s="39"/>
      <c r="W34" s="39"/>
      <c r="X34" s="39"/>
      <c r="Y34" s="39"/>
      <c r="Z34" s="39"/>
      <c r="AA34" s="39"/>
      <c r="AB34" s="39"/>
      <c r="AC34" s="39"/>
      <c r="AD34" s="39"/>
      <c r="AE34" s="39"/>
    </row>
    <row r="35" hidden="1" s="2" customFormat="1" ht="14.4" customHeight="1">
      <c r="A35" s="39"/>
      <c r="B35" s="45"/>
      <c r="C35" s="39"/>
      <c r="D35" s="158" t="s">
        <v>50</v>
      </c>
      <c r="E35" s="145" t="s">
        <v>51</v>
      </c>
      <c r="F35" s="159">
        <f>ROUND((SUM(BE85:BE87)),  2)</f>
        <v>0</v>
      </c>
      <c r="G35" s="39"/>
      <c r="H35" s="39"/>
      <c r="I35" s="160">
        <v>0.20999999999999999</v>
      </c>
      <c r="J35" s="159">
        <f>ROUND(((SUM(BE85:BE87))*I35),  2)</f>
        <v>0</v>
      </c>
      <c r="K35" s="39"/>
      <c r="L35" s="147"/>
      <c r="S35" s="39"/>
      <c r="T35" s="39"/>
      <c r="U35" s="39"/>
      <c r="V35" s="39"/>
      <c r="W35" s="39"/>
      <c r="X35" s="39"/>
      <c r="Y35" s="39"/>
      <c r="Z35" s="39"/>
      <c r="AA35" s="39"/>
      <c r="AB35" s="39"/>
      <c r="AC35" s="39"/>
      <c r="AD35" s="39"/>
      <c r="AE35" s="39"/>
    </row>
    <row r="36" hidden="1" s="2" customFormat="1" ht="14.4" customHeight="1">
      <c r="A36" s="39"/>
      <c r="B36" s="45"/>
      <c r="C36" s="39"/>
      <c r="D36" s="39"/>
      <c r="E36" s="145" t="s">
        <v>52</v>
      </c>
      <c r="F36" s="159">
        <f>ROUND((SUM(BF85:BF87)),  2)</f>
        <v>0</v>
      </c>
      <c r="G36" s="39"/>
      <c r="H36" s="39"/>
      <c r="I36" s="160">
        <v>0.14999999999999999</v>
      </c>
      <c r="J36" s="159">
        <f>ROUND(((SUM(BF85:BF87))*I36),  2)</f>
        <v>0</v>
      </c>
      <c r="K36" s="39"/>
      <c r="L36" s="147"/>
      <c r="S36" s="39"/>
      <c r="T36" s="39"/>
      <c r="U36" s="39"/>
      <c r="V36" s="39"/>
      <c r="W36" s="39"/>
      <c r="X36" s="39"/>
      <c r="Y36" s="39"/>
      <c r="Z36" s="39"/>
      <c r="AA36" s="39"/>
      <c r="AB36" s="39"/>
      <c r="AC36" s="39"/>
      <c r="AD36" s="39"/>
      <c r="AE36" s="39"/>
    </row>
    <row r="37" s="2" customFormat="1" ht="14.4" customHeight="1">
      <c r="A37" s="39"/>
      <c r="B37" s="45"/>
      <c r="C37" s="39"/>
      <c r="D37" s="145" t="s">
        <v>50</v>
      </c>
      <c r="E37" s="145" t="s">
        <v>53</v>
      </c>
      <c r="F37" s="159">
        <f>ROUND((SUM(BG85:BG87)),  2)</f>
        <v>0</v>
      </c>
      <c r="G37" s="39"/>
      <c r="H37" s="39"/>
      <c r="I37" s="160">
        <v>0.20999999999999999</v>
      </c>
      <c r="J37" s="159">
        <f>0</f>
        <v>0</v>
      </c>
      <c r="K37" s="39"/>
      <c r="L37" s="147"/>
      <c r="S37" s="39"/>
      <c r="T37" s="39"/>
      <c r="U37" s="39"/>
      <c r="V37" s="39"/>
      <c r="W37" s="39"/>
      <c r="X37" s="39"/>
      <c r="Y37" s="39"/>
      <c r="Z37" s="39"/>
      <c r="AA37" s="39"/>
      <c r="AB37" s="39"/>
      <c r="AC37" s="39"/>
      <c r="AD37" s="39"/>
      <c r="AE37" s="39"/>
    </row>
    <row r="38" s="2" customFormat="1" ht="14.4" customHeight="1">
      <c r="A38" s="39"/>
      <c r="B38" s="45"/>
      <c r="C38" s="39"/>
      <c r="D38" s="39"/>
      <c r="E38" s="145" t="s">
        <v>54</v>
      </c>
      <c r="F38" s="159">
        <f>ROUND((SUM(BH85:BH87)),  2)</f>
        <v>0</v>
      </c>
      <c r="G38" s="39"/>
      <c r="H38" s="39"/>
      <c r="I38" s="160">
        <v>0.14999999999999999</v>
      </c>
      <c r="J38" s="159">
        <f>0</f>
        <v>0</v>
      </c>
      <c r="K38" s="39"/>
      <c r="L38" s="147"/>
      <c r="S38" s="39"/>
      <c r="T38" s="39"/>
      <c r="U38" s="39"/>
      <c r="V38" s="39"/>
      <c r="W38" s="39"/>
      <c r="X38" s="39"/>
      <c r="Y38" s="39"/>
      <c r="Z38" s="39"/>
      <c r="AA38" s="39"/>
      <c r="AB38" s="39"/>
      <c r="AC38" s="39"/>
      <c r="AD38" s="39"/>
      <c r="AE38" s="39"/>
    </row>
    <row r="39" hidden="1" s="2" customFormat="1" ht="14.4" customHeight="1">
      <c r="A39" s="39"/>
      <c r="B39" s="45"/>
      <c r="C39" s="39"/>
      <c r="D39" s="39"/>
      <c r="E39" s="145" t="s">
        <v>55</v>
      </c>
      <c r="F39" s="159">
        <f>ROUND((SUM(BI85:BI87)),  2)</f>
        <v>0</v>
      </c>
      <c r="G39" s="39"/>
      <c r="H39" s="39"/>
      <c r="I39" s="160">
        <v>0</v>
      </c>
      <c r="J39" s="159">
        <f>0</f>
        <v>0</v>
      </c>
      <c r="K39" s="39"/>
      <c r="L39" s="147"/>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7"/>
      <c r="S40" s="39"/>
      <c r="T40" s="39"/>
      <c r="U40" s="39"/>
      <c r="V40" s="39"/>
      <c r="W40" s="39"/>
      <c r="X40" s="39"/>
      <c r="Y40" s="39"/>
      <c r="Z40" s="39"/>
      <c r="AA40" s="39"/>
      <c r="AB40" s="39"/>
      <c r="AC40" s="39"/>
      <c r="AD40" s="39"/>
      <c r="AE40" s="39"/>
    </row>
    <row r="41" s="2" customFormat="1" ht="25.44" customHeight="1">
      <c r="A41" s="39"/>
      <c r="B41" s="45"/>
      <c r="C41" s="161"/>
      <c r="D41" s="162" t="s">
        <v>56</v>
      </c>
      <c r="E41" s="163"/>
      <c r="F41" s="163"/>
      <c r="G41" s="164" t="s">
        <v>57</v>
      </c>
      <c r="H41" s="165" t="s">
        <v>58</v>
      </c>
      <c r="I41" s="163"/>
      <c r="J41" s="166">
        <f>SUM(J32:J39)</f>
        <v>0</v>
      </c>
      <c r="K41" s="167"/>
      <c r="L41" s="147"/>
      <c r="S41" s="39"/>
      <c r="T41" s="39"/>
      <c r="U41" s="39"/>
      <c r="V41" s="39"/>
      <c r="W41" s="39"/>
      <c r="X41" s="39"/>
      <c r="Y41" s="39"/>
      <c r="Z41" s="39"/>
      <c r="AA41" s="39"/>
      <c r="AB41" s="39"/>
      <c r="AC41" s="39"/>
      <c r="AD41" s="39"/>
      <c r="AE41" s="39"/>
    </row>
    <row r="42" s="2" customFormat="1" ht="14.4" customHeight="1">
      <c r="A42" s="39"/>
      <c r="B42" s="168"/>
      <c r="C42" s="169"/>
      <c r="D42" s="169"/>
      <c r="E42" s="169"/>
      <c r="F42" s="169"/>
      <c r="G42" s="169"/>
      <c r="H42" s="169"/>
      <c r="I42" s="169"/>
      <c r="J42" s="169"/>
      <c r="K42" s="169"/>
      <c r="L42" s="147"/>
      <c r="S42" s="39"/>
      <c r="T42" s="39"/>
      <c r="U42" s="39"/>
      <c r="V42" s="39"/>
      <c r="W42" s="39"/>
      <c r="X42" s="39"/>
      <c r="Y42" s="39"/>
      <c r="Z42" s="39"/>
      <c r="AA42" s="39"/>
      <c r="AB42" s="39"/>
      <c r="AC42" s="39"/>
      <c r="AD42" s="39"/>
      <c r="AE42" s="39"/>
    </row>
    <row r="46" hidden="1" s="2" customFormat="1" ht="6.96" customHeight="1">
      <c r="A46" s="39"/>
      <c r="B46" s="170"/>
      <c r="C46" s="171"/>
      <c r="D46" s="171"/>
      <c r="E46" s="171"/>
      <c r="F46" s="171"/>
      <c r="G46" s="171"/>
      <c r="H46" s="171"/>
      <c r="I46" s="171"/>
      <c r="J46" s="171"/>
      <c r="K46" s="171"/>
      <c r="L46" s="147"/>
      <c r="S46" s="39"/>
      <c r="T46" s="39"/>
      <c r="U46" s="39"/>
      <c r="V46" s="39"/>
      <c r="W46" s="39"/>
      <c r="X46" s="39"/>
      <c r="Y46" s="39"/>
      <c r="Z46" s="39"/>
      <c r="AA46" s="39"/>
      <c r="AB46" s="39"/>
      <c r="AC46" s="39"/>
      <c r="AD46" s="39"/>
      <c r="AE46" s="39"/>
    </row>
    <row r="47" hidden="1" s="2" customFormat="1" ht="24.96" customHeight="1">
      <c r="A47" s="39"/>
      <c r="B47" s="40"/>
      <c r="C47" s="23" t="s">
        <v>148</v>
      </c>
      <c r="D47" s="41"/>
      <c r="E47" s="41"/>
      <c r="F47" s="41"/>
      <c r="G47" s="41"/>
      <c r="H47" s="41"/>
      <c r="I47" s="41"/>
      <c r="J47" s="41"/>
      <c r="K47" s="41"/>
      <c r="L47" s="147"/>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7"/>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41"/>
      <c r="J49" s="41"/>
      <c r="K49" s="41"/>
      <c r="L49" s="147"/>
      <c r="S49" s="39"/>
      <c r="T49" s="39"/>
      <c r="U49" s="39"/>
      <c r="V49" s="39"/>
      <c r="W49" s="39"/>
      <c r="X49" s="39"/>
      <c r="Y49" s="39"/>
      <c r="Z49" s="39"/>
      <c r="AA49" s="39"/>
      <c r="AB49" s="39"/>
      <c r="AC49" s="39"/>
      <c r="AD49" s="39"/>
      <c r="AE49" s="39"/>
    </row>
    <row r="50" hidden="1" s="2" customFormat="1" ht="26.25" customHeight="1">
      <c r="A50" s="39"/>
      <c r="B50" s="40"/>
      <c r="C50" s="41"/>
      <c r="D50" s="41"/>
      <c r="E50" s="172" t="str">
        <f>E7</f>
        <v>Oprava trati v úseku Most - České Zlatníky - změna č.1 po prohlídce staveniště</v>
      </c>
      <c r="F50" s="32"/>
      <c r="G50" s="32"/>
      <c r="H50" s="32"/>
      <c r="I50" s="41"/>
      <c r="J50" s="41"/>
      <c r="K50" s="41"/>
      <c r="L50" s="147"/>
      <c r="S50" s="39"/>
      <c r="T50" s="39"/>
      <c r="U50" s="39"/>
      <c r="V50" s="39"/>
      <c r="W50" s="39"/>
      <c r="X50" s="39"/>
      <c r="Y50" s="39"/>
      <c r="Z50" s="39"/>
      <c r="AA50" s="39"/>
      <c r="AB50" s="39"/>
      <c r="AC50" s="39"/>
      <c r="AD50" s="39"/>
      <c r="AE50" s="39"/>
    </row>
    <row r="51" hidden="1" s="1" customFormat="1" ht="12" customHeight="1">
      <c r="B51" s="21"/>
      <c r="C51" s="32" t="s">
        <v>126</v>
      </c>
      <c r="D51" s="22"/>
      <c r="E51" s="22"/>
      <c r="F51" s="22"/>
      <c r="G51" s="22"/>
      <c r="H51" s="22"/>
      <c r="I51" s="22"/>
      <c r="J51" s="22"/>
      <c r="K51" s="22"/>
      <c r="L51" s="20"/>
    </row>
    <row r="52" hidden="1" s="2" customFormat="1" ht="16.5" customHeight="1">
      <c r="A52" s="39"/>
      <c r="B52" s="40"/>
      <c r="C52" s="41"/>
      <c r="D52" s="41"/>
      <c r="E52" s="172" t="s">
        <v>519</v>
      </c>
      <c r="F52" s="41"/>
      <c r="G52" s="41"/>
      <c r="H52" s="41"/>
      <c r="I52" s="41"/>
      <c r="J52" s="41"/>
      <c r="K52" s="41"/>
      <c r="L52" s="147"/>
      <c r="S52" s="39"/>
      <c r="T52" s="39"/>
      <c r="U52" s="39"/>
      <c r="V52" s="39"/>
      <c r="W52" s="39"/>
      <c r="X52" s="39"/>
      <c r="Y52" s="39"/>
      <c r="Z52" s="39"/>
      <c r="AA52" s="39"/>
      <c r="AB52" s="39"/>
      <c r="AC52" s="39"/>
      <c r="AD52" s="39"/>
      <c r="AE52" s="39"/>
    </row>
    <row r="53" hidden="1" s="2" customFormat="1" ht="12" customHeight="1">
      <c r="A53" s="39"/>
      <c r="B53" s="40"/>
      <c r="C53" s="32" t="s">
        <v>133</v>
      </c>
      <c r="D53" s="41"/>
      <c r="E53" s="41"/>
      <c r="F53" s="41"/>
      <c r="G53" s="41"/>
      <c r="H53" s="41"/>
      <c r="I53" s="41"/>
      <c r="J53" s="41"/>
      <c r="K53" s="41"/>
      <c r="L53" s="147"/>
      <c r="S53" s="39"/>
      <c r="T53" s="39"/>
      <c r="U53" s="39"/>
      <c r="V53" s="39"/>
      <c r="W53" s="39"/>
      <c r="X53" s="39"/>
      <c r="Y53" s="39"/>
      <c r="Z53" s="39"/>
      <c r="AA53" s="39"/>
      <c r="AB53" s="39"/>
      <c r="AC53" s="39"/>
      <c r="AD53" s="39"/>
      <c r="AE53" s="39"/>
    </row>
    <row r="54" hidden="1" s="2" customFormat="1" ht="30" customHeight="1">
      <c r="A54" s="39"/>
      <c r="B54" s="40"/>
      <c r="C54" s="41"/>
      <c r="D54" s="41"/>
      <c r="E54" s="71" t="str">
        <f>E11</f>
        <v xml:space="preserve">Č91 -  NEOCEŇOVAT! Rekapitulace materiálu dodávaného zadavatelem</v>
      </c>
      <c r="F54" s="41"/>
      <c r="G54" s="41"/>
      <c r="H54" s="41"/>
      <c r="I54" s="41"/>
      <c r="J54" s="41"/>
      <c r="K54" s="41"/>
      <c r="L54" s="147"/>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7"/>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Most - České Zlatníky</v>
      </c>
      <c r="G56" s="41"/>
      <c r="H56" s="41"/>
      <c r="I56" s="32" t="s">
        <v>24</v>
      </c>
      <c r="J56" s="74" t="str">
        <f>IF(J14="","",J14)</f>
        <v>13. 1. 2023</v>
      </c>
      <c r="K56" s="41"/>
      <c r="L56" s="147"/>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7"/>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 s.o., OŘ UNL, ST Most</v>
      </c>
      <c r="G58" s="41"/>
      <c r="H58" s="41"/>
      <c r="I58" s="32" t="s">
        <v>38</v>
      </c>
      <c r="J58" s="37" t="str">
        <f>E23</f>
        <v xml:space="preserve"> </v>
      </c>
      <c r="K58" s="41"/>
      <c r="L58" s="147"/>
      <c r="S58" s="39"/>
      <c r="T58" s="39"/>
      <c r="U58" s="39"/>
      <c r="V58" s="39"/>
      <c r="W58" s="39"/>
      <c r="X58" s="39"/>
      <c r="Y58" s="39"/>
      <c r="Z58" s="39"/>
      <c r="AA58" s="39"/>
      <c r="AB58" s="39"/>
      <c r="AC58" s="39"/>
      <c r="AD58" s="39"/>
      <c r="AE58" s="39"/>
    </row>
    <row r="59" hidden="1" s="2" customFormat="1" ht="54.45" customHeight="1">
      <c r="A59" s="39"/>
      <c r="B59" s="40"/>
      <c r="C59" s="32" t="s">
        <v>36</v>
      </c>
      <c r="D59" s="41"/>
      <c r="E59" s="41"/>
      <c r="F59" s="27" t="str">
        <f>IF(E20="","",E20)</f>
        <v>Vyplň údaj</v>
      </c>
      <c r="G59" s="41"/>
      <c r="H59" s="41"/>
      <c r="I59" s="32" t="s">
        <v>42</v>
      </c>
      <c r="J59" s="37" t="str">
        <f>E26</f>
        <v>Ing.Horák Jiří, 602155923, horak@spravazeleznic.cz</v>
      </c>
      <c r="K59" s="41"/>
      <c r="L59" s="147"/>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7"/>
      <c r="S60" s="39"/>
      <c r="T60" s="39"/>
      <c r="U60" s="39"/>
      <c r="V60" s="39"/>
      <c r="W60" s="39"/>
      <c r="X60" s="39"/>
      <c r="Y60" s="39"/>
      <c r="Z60" s="39"/>
      <c r="AA60" s="39"/>
      <c r="AB60" s="39"/>
      <c r="AC60" s="39"/>
      <c r="AD60" s="39"/>
      <c r="AE60" s="39"/>
    </row>
    <row r="61" hidden="1" s="2" customFormat="1" ht="29.28" customHeight="1">
      <c r="A61" s="39"/>
      <c r="B61" s="40"/>
      <c r="C61" s="173" t="s">
        <v>149</v>
      </c>
      <c r="D61" s="174"/>
      <c r="E61" s="174"/>
      <c r="F61" s="174"/>
      <c r="G61" s="174"/>
      <c r="H61" s="174"/>
      <c r="I61" s="174"/>
      <c r="J61" s="175" t="s">
        <v>150</v>
      </c>
      <c r="K61" s="174"/>
      <c r="L61" s="147"/>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7"/>
      <c r="S62" s="39"/>
      <c r="T62" s="39"/>
      <c r="U62" s="39"/>
      <c r="V62" s="39"/>
      <c r="W62" s="39"/>
      <c r="X62" s="39"/>
      <c r="Y62" s="39"/>
      <c r="Z62" s="39"/>
      <c r="AA62" s="39"/>
      <c r="AB62" s="39"/>
      <c r="AC62" s="39"/>
      <c r="AD62" s="39"/>
      <c r="AE62" s="39"/>
    </row>
    <row r="63" hidden="1" s="2" customFormat="1" ht="22.8" customHeight="1">
      <c r="A63" s="39"/>
      <c r="B63" s="40"/>
      <c r="C63" s="176" t="s">
        <v>78</v>
      </c>
      <c r="D63" s="41"/>
      <c r="E63" s="41"/>
      <c r="F63" s="41"/>
      <c r="G63" s="41"/>
      <c r="H63" s="41"/>
      <c r="I63" s="41"/>
      <c r="J63" s="104">
        <f>J85</f>
        <v>0</v>
      </c>
      <c r="K63" s="41"/>
      <c r="L63" s="147"/>
      <c r="S63" s="39"/>
      <c r="T63" s="39"/>
      <c r="U63" s="39"/>
      <c r="V63" s="39"/>
      <c r="W63" s="39"/>
      <c r="X63" s="39"/>
      <c r="Y63" s="39"/>
      <c r="Z63" s="39"/>
      <c r="AA63" s="39"/>
      <c r="AB63" s="39"/>
      <c r="AC63" s="39"/>
      <c r="AD63" s="39"/>
      <c r="AE63" s="39"/>
      <c r="AU63" s="17" t="s">
        <v>151</v>
      </c>
    </row>
    <row r="64" hidden="1" s="2" customFormat="1" ht="21.84" customHeight="1">
      <c r="A64" s="39"/>
      <c r="B64" s="40"/>
      <c r="C64" s="41"/>
      <c r="D64" s="41"/>
      <c r="E64" s="41"/>
      <c r="F64" s="41"/>
      <c r="G64" s="41"/>
      <c r="H64" s="41"/>
      <c r="I64" s="41"/>
      <c r="J64" s="41"/>
      <c r="K64" s="41"/>
      <c r="L64" s="147"/>
      <c r="S64" s="39"/>
      <c r="T64" s="39"/>
      <c r="U64" s="39"/>
      <c r="V64" s="39"/>
      <c r="W64" s="39"/>
      <c r="X64" s="39"/>
      <c r="Y64" s="39"/>
      <c r="Z64" s="39"/>
      <c r="AA64" s="39"/>
      <c r="AB64" s="39"/>
      <c r="AC64" s="39"/>
      <c r="AD64" s="39"/>
      <c r="AE64" s="39"/>
    </row>
    <row r="65" hidden="1" s="2" customFormat="1" ht="6.96" customHeight="1">
      <c r="A65" s="39"/>
      <c r="B65" s="61"/>
      <c r="C65" s="62"/>
      <c r="D65" s="62"/>
      <c r="E65" s="62"/>
      <c r="F65" s="62"/>
      <c r="G65" s="62"/>
      <c r="H65" s="62"/>
      <c r="I65" s="62"/>
      <c r="J65" s="62"/>
      <c r="K65" s="62"/>
      <c r="L65" s="147"/>
      <c r="S65" s="39"/>
      <c r="T65" s="39"/>
      <c r="U65" s="39"/>
      <c r="V65" s="39"/>
      <c r="W65" s="39"/>
      <c r="X65" s="39"/>
      <c r="Y65" s="39"/>
      <c r="Z65" s="39"/>
      <c r="AA65" s="39"/>
      <c r="AB65" s="39"/>
      <c r="AC65" s="39"/>
      <c r="AD65" s="39"/>
      <c r="AE65" s="39"/>
    </row>
    <row r="66" hidden="1"/>
    <row r="67" hidden="1"/>
    <row r="68" hidden="1"/>
    <row r="69" s="2" customFormat="1" ht="6.96" customHeight="1">
      <c r="A69" s="39"/>
      <c r="B69" s="63"/>
      <c r="C69" s="64"/>
      <c r="D69" s="64"/>
      <c r="E69" s="64"/>
      <c r="F69" s="64"/>
      <c r="G69" s="64"/>
      <c r="H69" s="64"/>
      <c r="I69" s="64"/>
      <c r="J69" s="64"/>
      <c r="K69" s="64"/>
      <c r="L69" s="147"/>
      <c r="S69" s="39"/>
      <c r="T69" s="39"/>
      <c r="U69" s="39"/>
      <c r="V69" s="39"/>
      <c r="W69" s="39"/>
      <c r="X69" s="39"/>
      <c r="Y69" s="39"/>
      <c r="Z69" s="39"/>
      <c r="AA69" s="39"/>
      <c r="AB69" s="39"/>
      <c r="AC69" s="39"/>
      <c r="AD69" s="39"/>
      <c r="AE69" s="39"/>
    </row>
    <row r="70" s="2" customFormat="1" ht="24.96" customHeight="1">
      <c r="A70" s="39"/>
      <c r="B70" s="40"/>
      <c r="C70" s="23" t="s">
        <v>155</v>
      </c>
      <c r="D70" s="41"/>
      <c r="E70" s="41"/>
      <c r="F70" s="41"/>
      <c r="G70" s="41"/>
      <c r="H70" s="41"/>
      <c r="I70" s="41"/>
      <c r="J70" s="41"/>
      <c r="K70" s="41"/>
      <c r="L70" s="147"/>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47"/>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41"/>
      <c r="J72" s="41"/>
      <c r="K72" s="41"/>
      <c r="L72" s="147"/>
      <c r="S72" s="39"/>
      <c r="T72" s="39"/>
      <c r="U72" s="39"/>
      <c r="V72" s="39"/>
      <c r="W72" s="39"/>
      <c r="X72" s="39"/>
      <c r="Y72" s="39"/>
      <c r="Z72" s="39"/>
      <c r="AA72" s="39"/>
      <c r="AB72" s="39"/>
      <c r="AC72" s="39"/>
      <c r="AD72" s="39"/>
      <c r="AE72" s="39"/>
    </row>
    <row r="73" s="2" customFormat="1" ht="26.25" customHeight="1">
      <c r="A73" s="39"/>
      <c r="B73" s="40"/>
      <c r="C73" s="41"/>
      <c r="D73" s="41"/>
      <c r="E73" s="172" t="str">
        <f>E7</f>
        <v>Oprava trati v úseku Most - České Zlatníky - změna č.1 po prohlídce staveniště</v>
      </c>
      <c r="F73" s="32"/>
      <c r="G73" s="32"/>
      <c r="H73" s="32"/>
      <c r="I73" s="41"/>
      <c r="J73" s="41"/>
      <c r="K73" s="41"/>
      <c r="L73" s="147"/>
      <c r="S73" s="39"/>
      <c r="T73" s="39"/>
      <c r="U73" s="39"/>
      <c r="V73" s="39"/>
      <c r="W73" s="39"/>
      <c r="X73" s="39"/>
      <c r="Y73" s="39"/>
      <c r="Z73" s="39"/>
      <c r="AA73" s="39"/>
      <c r="AB73" s="39"/>
      <c r="AC73" s="39"/>
      <c r="AD73" s="39"/>
      <c r="AE73" s="39"/>
    </row>
    <row r="74" s="1" customFormat="1" ht="12" customHeight="1">
      <c r="B74" s="21"/>
      <c r="C74" s="32" t="s">
        <v>126</v>
      </c>
      <c r="D74" s="22"/>
      <c r="E74" s="22"/>
      <c r="F74" s="22"/>
      <c r="G74" s="22"/>
      <c r="H74" s="22"/>
      <c r="I74" s="22"/>
      <c r="J74" s="22"/>
      <c r="K74" s="22"/>
      <c r="L74" s="20"/>
    </row>
    <row r="75" s="2" customFormat="1" ht="16.5" customHeight="1">
      <c r="A75" s="39"/>
      <c r="B75" s="40"/>
      <c r="C75" s="41"/>
      <c r="D75" s="41"/>
      <c r="E75" s="172" t="s">
        <v>519</v>
      </c>
      <c r="F75" s="41"/>
      <c r="G75" s="41"/>
      <c r="H75" s="41"/>
      <c r="I75" s="41"/>
      <c r="J75" s="41"/>
      <c r="K75" s="41"/>
      <c r="L75" s="147"/>
      <c r="S75" s="39"/>
      <c r="T75" s="39"/>
      <c r="U75" s="39"/>
      <c r="V75" s="39"/>
      <c r="W75" s="39"/>
      <c r="X75" s="39"/>
      <c r="Y75" s="39"/>
      <c r="Z75" s="39"/>
      <c r="AA75" s="39"/>
      <c r="AB75" s="39"/>
      <c r="AC75" s="39"/>
      <c r="AD75" s="39"/>
      <c r="AE75" s="39"/>
    </row>
    <row r="76" s="2" customFormat="1" ht="12" customHeight="1">
      <c r="A76" s="39"/>
      <c r="B76" s="40"/>
      <c r="C76" s="32" t="s">
        <v>133</v>
      </c>
      <c r="D76" s="41"/>
      <c r="E76" s="41"/>
      <c r="F76" s="41"/>
      <c r="G76" s="41"/>
      <c r="H76" s="41"/>
      <c r="I76" s="41"/>
      <c r="J76" s="41"/>
      <c r="K76" s="41"/>
      <c r="L76" s="147"/>
      <c r="S76" s="39"/>
      <c r="T76" s="39"/>
      <c r="U76" s="39"/>
      <c r="V76" s="39"/>
      <c r="W76" s="39"/>
      <c r="X76" s="39"/>
      <c r="Y76" s="39"/>
      <c r="Z76" s="39"/>
      <c r="AA76" s="39"/>
      <c r="AB76" s="39"/>
      <c r="AC76" s="39"/>
      <c r="AD76" s="39"/>
      <c r="AE76" s="39"/>
    </row>
    <row r="77" s="2" customFormat="1" ht="30" customHeight="1">
      <c r="A77" s="39"/>
      <c r="B77" s="40"/>
      <c r="C77" s="41"/>
      <c r="D77" s="41"/>
      <c r="E77" s="71" t="str">
        <f>E11</f>
        <v xml:space="preserve">Č91 -  NEOCEŇOVAT! Rekapitulace materiálu dodávaného zadavatelem</v>
      </c>
      <c r="F77" s="41"/>
      <c r="G77" s="41"/>
      <c r="H77" s="41"/>
      <c r="I77" s="41"/>
      <c r="J77" s="41"/>
      <c r="K77" s="41"/>
      <c r="L77" s="147"/>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7"/>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F14</f>
        <v>Most - České Zlatníky</v>
      </c>
      <c r="G79" s="41"/>
      <c r="H79" s="41"/>
      <c r="I79" s="32" t="s">
        <v>24</v>
      </c>
      <c r="J79" s="74" t="str">
        <f>IF(J14="","",J14)</f>
        <v>13. 1. 2023</v>
      </c>
      <c r="K79" s="41"/>
      <c r="L79" s="147"/>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7"/>
      <c r="S80" s="39"/>
      <c r="T80" s="39"/>
      <c r="U80" s="39"/>
      <c r="V80" s="39"/>
      <c r="W80" s="39"/>
      <c r="X80" s="39"/>
      <c r="Y80" s="39"/>
      <c r="Z80" s="39"/>
      <c r="AA80" s="39"/>
      <c r="AB80" s="39"/>
      <c r="AC80" s="39"/>
      <c r="AD80" s="39"/>
      <c r="AE80" s="39"/>
    </row>
    <row r="81" s="2" customFormat="1" ht="15.15" customHeight="1">
      <c r="A81" s="39"/>
      <c r="B81" s="40"/>
      <c r="C81" s="32" t="s">
        <v>30</v>
      </c>
      <c r="D81" s="41"/>
      <c r="E81" s="41"/>
      <c r="F81" s="27" t="str">
        <f>E17</f>
        <v>SŽ s.o., OŘ UNL, ST Most</v>
      </c>
      <c r="G81" s="41"/>
      <c r="H81" s="41"/>
      <c r="I81" s="32" t="s">
        <v>38</v>
      </c>
      <c r="J81" s="37" t="str">
        <f>E23</f>
        <v xml:space="preserve"> </v>
      </c>
      <c r="K81" s="41"/>
      <c r="L81" s="147"/>
      <c r="S81" s="39"/>
      <c r="T81" s="39"/>
      <c r="U81" s="39"/>
      <c r="V81" s="39"/>
      <c r="W81" s="39"/>
      <c r="X81" s="39"/>
      <c r="Y81" s="39"/>
      <c r="Z81" s="39"/>
      <c r="AA81" s="39"/>
      <c r="AB81" s="39"/>
      <c r="AC81" s="39"/>
      <c r="AD81" s="39"/>
      <c r="AE81" s="39"/>
    </row>
    <row r="82" s="2" customFormat="1" ht="54.45" customHeight="1">
      <c r="A82" s="39"/>
      <c r="B82" s="40"/>
      <c r="C82" s="32" t="s">
        <v>36</v>
      </c>
      <c r="D82" s="41"/>
      <c r="E82" s="41"/>
      <c r="F82" s="27" t="str">
        <f>IF(E20="","",E20)</f>
        <v>Vyplň údaj</v>
      </c>
      <c r="G82" s="41"/>
      <c r="H82" s="41"/>
      <c r="I82" s="32" t="s">
        <v>42</v>
      </c>
      <c r="J82" s="37" t="str">
        <f>E26</f>
        <v>Ing.Horák Jiří, 602155923, horak@spravazeleznic.cz</v>
      </c>
      <c r="K82" s="41"/>
      <c r="L82" s="147"/>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7"/>
      <c r="S83" s="39"/>
      <c r="T83" s="39"/>
      <c r="U83" s="39"/>
      <c r="V83" s="39"/>
      <c r="W83" s="39"/>
      <c r="X83" s="39"/>
      <c r="Y83" s="39"/>
      <c r="Z83" s="39"/>
      <c r="AA83" s="39"/>
      <c r="AB83" s="39"/>
      <c r="AC83" s="39"/>
      <c r="AD83" s="39"/>
      <c r="AE83" s="39"/>
    </row>
    <row r="84" s="11" customFormat="1" ht="29.28" customHeight="1">
      <c r="A84" s="188"/>
      <c r="B84" s="189"/>
      <c r="C84" s="190" t="s">
        <v>156</v>
      </c>
      <c r="D84" s="191" t="s">
        <v>65</v>
      </c>
      <c r="E84" s="191" t="s">
        <v>61</v>
      </c>
      <c r="F84" s="191" t="s">
        <v>62</v>
      </c>
      <c r="G84" s="191" t="s">
        <v>157</v>
      </c>
      <c r="H84" s="191" t="s">
        <v>158</v>
      </c>
      <c r="I84" s="191" t="s">
        <v>159</v>
      </c>
      <c r="J84" s="191" t="s">
        <v>150</v>
      </c>
      <c r="K84" s="192" t="s">
        <v>160</v>
      </c>
      <c r="L84" s="193"/>
      <c r="M84" s="94" t="s">
        <v>39</v>
      </c>
      <c r="N84" s="95" t="s">
        <v>50</v>
      </c>
      <c r="O84" s="95" t="s">
        <v>161</v>
      </c>
      <c r="P84" s="95" t="s">
        <v>162</v>
      </c>
      <c r="Q84" s="95" t="s">
        <v>163</v>
      </c>
      <c r="R84" s="95" t="s">
        <v>164</v>
      </c>
      <c r="S84" s="95" t="s">
        <v>165</v>
      </c>
      <c r="T84" s="96" t="s">
        <v>166</v>
      </c>
      <c r="U84" s="188"/>
      <c r="V84" s="188"/>
      <c r="W84" s="188"/>
      <c r="X84" s="188"/>
      <c r="Y84" s="188"/>
      <c r="Z84" s="188"/>
      <c r="AA84" s="188"/>
      <c r="AB84" s="188"/>
      <c r="AC84" s="188"/>
      <c r="AD84" s="188"/>
      <c r="AE84" s="188"/>
    </row>
    <row r="85" s="2" customFormat="1" ht="22.8" customHeight="1">
      <c r="A85" s="39"/>
      <c r="B85" s="40"/>
      <c r="C85" s="101" t="s">
        <v>167</v>
      </c>
      <c r="D85" s="41"/>
      <c r="E85" s="41"/>
      <c r="F85" s="41"/>
      <c r="G85" s="41"/>
      <c r="H85" s="41"/>
      <c r="I85" s="41"/>
      <c r="J85" s="194">
        <f>BK85</f>
        <v>0</v>
      </c>
      <c r="K85" s="41"/>
      <c r="L85" s="45"/>
      <c r="M85" s="97"/>
      <c r="N85" s="195"/>
      <c r="O85" s="98"/>
      <c r="P85" s="196">
        <f>SUM(P86:P87)</f>
        <v>0</v>
      </c>
      <c r="Q85" s="98"/>
      <c r="R85" s="196">
        <f>SUM(R86:R87)</f>
        <v>0</v>
      </c>
      <c r="S85" s="98"/>
      <c r="T85" s="197">
        <f>SUM(T86:T87)</f>
        <v>0</v>
      </c>
      <c r="U85" s="39"/>
      <c r="V85" s="39"/>
      <c r="W85" s="39"/>
      <c r="X85" s="39"/>
      <c r="Y85" s="39"/>
      <c r="Z85" s="39"/>
      <c r="AA85" s="39"/>
      <c r="AB85" s="39"/>
      <c r="AC85" s="39"/>
      <c r="AD85" s="39"/>
      <c r="AE85" s="39"/>
      <c r="AT85" s="17" t="s">
        <v>79</v>
      </c>
      <c r="AU85" s="17" t="s">
        <v>151</v>
      </c>
      <c r="BK85" s="198">
        <f>SUM(BK86:BK87)</f>
        <v>0</v>
      </c>
    </row>
    <row r="86" s="2" customFormat="1" ht="16.5" customHeight="1">
      <c r="A86" s="39"/>
      <c r="B86" s="40"/>
      <c r="C86" s="266" t="s">
        <v>87</v>
      </c>
      <c r="D86" s="266" t="s">
        <v>356</v>
      </c>
      <c r="E86" s="267" t="s">
        <v>401</v>
      </c>
      <c r="F86" s="268" t="s">
        <v>521</v>
      </c>
      <c r="G86" s="269" t="s">
        <v>112</v>
      </c>
      <c r="H86" s="270">
        <v>52</v>
      </c>
      <c r="I86" s="271"/>
      <c r="J86" s="272">
        <f>ROUND(I86*H86,2)</f>
        <v>0</v>
      </c>
      <c r="K86" s="268" t="s">
        <v>39</v>
      </c>
      <c r="L86" s="273"/>
      <c r="M86" s="274" t="s">
        <v>39</v>
      </c>
      <c r="N86" s="275" t="s">
        <v>53</v>
      </c>
      <c r="O86" s="86"/>
      <c r="P86" s="224">
        <f>O86*H86</f>
        <v>0</v>
      </c>
      <c r="Q86" s="224">
        <v>0</v>
      </c>
      <c r="R86" s="224">
        <f>Q86*H86</f>
        <v>0</v>
      </c>
      <c r="S86" s="224">
        <v>0</v>
      </c>
      <c r="T86" s="225">
        <f>S86*H86</f>
        <v>0</v>
      </c>
      <c r="U86" s="39"/>
      <c r="V86" s="39"/>
      <c r="W86" s="39"/>
      <c r="X86" s="39"/>
      <c r="Y86" s="39"/>
      <c r="Z86" s="39"/>
      <c r="AA86" s="39"/>
      <c r="AB86" s="39"/>
      <c r="AC86" s="39"/>
      <c r="AD86" s="39"/>
      <c r="AE86" s="39"/>
      <c r="AR86" s="226" t="s">
        <v>228</v>
      </c>
      <c r="AT86" s="226" t="s">
        <v>356</v>
      </c>
      <c r="AU86" s="226" t="s">
        <v>80</v>
      </c>
      <c r="AY86" s="17" t="s">
        <v>170</v>
      </c>
      <c r="BE86" s="227">
        <f>IF(N86="základní",J86,0)</f>
        <v>0</v>
      </c>
      <c r="BF86" s="227">
        <f>IF(N86="snížená",J86,0)</f>
        <v>0</v>
      </c>
      <c r="BG86" s="227">
        <f>IF(N86="zákl. přenesená",J86,0)</f>
        <v>0</v>
      </c>
      <c r="BH86" s="227">
        <f>IF(N86="sníž. přenesená",J86,0)</f>
        <v>0</v>
      </c>
      <c r="BI86" s="227">
        <f>IF(N86="nulová",J86,0)</f>
        <v>0</v>
      </c>
      <c r="BJ86" s="17" t="s">
        <v>178</v>
      </c>
      <c r="BK86" s="227">
        <f>ROUND(I86*H86,2)</f>
        <v>0</v>
      </c>
      <c r="BL86" s="17" t="s">
        <v>178</v>
      </c>
      <c r="BM86" s="226" t="s">
        <v>522</v>
      </c>
    </row>
    <row r="87" s="2" customFormat="1">
      <c r="A87" s="39"/>
      <c r="B87" s="40"/>
      <c r="C87" s="41"/>
      <c r="D87" s="228" t="s">
        <v>180</v>
      </c>
      <c r="E87" s="41"/>
      <c r="F87" s="229" t="s">
        <v>521</v>
      </c>
      <c r="G87" s="41"/>
      <c r="H87" s="41"/>
      <c r="I87" s="230"/>
      <c r="J87" s="41"/>
      <c r="K87" s="41"/>
      <c r="L87" s="45"/>
      <c r="M87" s="280"/>
      <c r="N87" s="281"/>
      <c r="O87" s="282"/>
      <c r="P87" s="282"/>
      <c r="Q87" s="282"/>
      <c r="R87" s="282"/>
      <c r="S87" s="282"/>
      <c r="T87" s="283"/>
      <c r="U87" s="39"/>
      <c r="V87" s="39"/>
      <c r="W87" s="39"/>
      <c r="X87" s="39"/>
      <c r="Y87" s="39"/>
      <c r="Z87" s="39"/>
      <c r="AA87" s="39"/>
      <c r="AB87" s="39"/>
      <c r="AC87" s="39"/>
      <c r="AD87" s="39"/>
      <c r="AE87" s="39"/>
      <c r="AT87" s="17" t="s">
        <v>180</v>
      </c>
      <c r="AU87" s="17" t="s">
        <v>80</v>
      </c>
    </row>
    <row r="88" s="2" customFormat="1" ht="6.96" customHeight="1">
      <c r="A88" s="39"/>
      <c r="B88" s="61"/>
      <c r="C88" s="62"/>
      <c r="D88" s="62"/>
      <c r="E88" s="62"/>
      <c r="F88" s="62"/>
      <c r="G88" s="62"/>
      <c r="H88" s="62"/>
      <c r="I88" s="62"/>
      <c r="J88" s="62"/>
      <c r="K88" s="62"/>
      <c r="L88" s="45"/>
      <c r="M88" s="39"/>
      <c r="O88" s="39"/>
      <c r="P88" s="39"/>
      <c r="Q88" s="39"/>
      <c r="R88" s="39"/>
      <c r="S88" s="39"/>
      <c r="T88" s="39"/>
      <c r="U88" s="39"/>
      <c r="V88" s="39"/>
      <c r="W88" s="39"/>
      <c r="X88" s="39"/>
      <c r="Y88" s="39"/>
      <c r="Z88" s="39"/>
      <c r="AA88" s="39"/>
      <c r="AB88" s="39"/>
      <c r="AC88" s="39"/>
      <c r="AD88" s="39"/>
      <c r="AE88" s="39"/>
    </row>
  </sheetData>
  <sheetProtection sheet="1" autoFilter="0" formatColumns="0" formatRows="0" objects="1" scenarios="1" spinCount="100000" saltValue="x6zo3fHButkIuR5o3UD8qTOIGhIdVJCnxmsnx69E2OiyGEebEvjUQ7YGGjiKxxtr1QHgl7t7a/MJnbVfhn+GEQ==" hashValue="BMdelWLMVGDo8SgN7G6YMLmn3Xrj1Z22iFnFDX2isjPUcLv8mKBN6+TEU/yjstq1TbW9WKbWc7Qdc+oRWTV92g==" algorithmName="SHA-512" password="CDD6"/>
  <autoFilter ref="C84:K87"/>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0"/>
    </row>
    <row r="4" s="1" customFormat="1" ht="24.96" customHeight="1">
      <c r="B4" s="20"/>
      <c r="C4" s="143" t="s">
        <v>523</v>
      </c>
      <c r="H4" s="20"/>
    </row>
    <row r="5" s="1" customFormat="1" ht="12" customHeight="1">
      <c r="B5" s="20"/>
      <c r="C5" s="284" t="s">
        <v>13</v>
      </c>
      <c r="D5" s="152" t="s">
        <v>14</v>
      </c>
      <c r="E5" s="1"/>
      <c r="F5" s="1"/>
      <c r="H5" s="20"/>
    </row>
    <row r="6" s="1" customFormat="1" ht="36.96" customHeight="1">
      <c r="B6" s="20"/>
      <c r="C6" s="285" t="s">
        <v>16</v>
      </c>
      <c r="D6" s="286" t="s">
        <v>17</v>
      </c>
      <c r="E6" s="1"/>
      <c r="F6" s="1"/>
      <c r="H6" s="20"/>
    </row>
    <row r="7" s="1" customFormat="1" ht="16.5" customHeight="1">
      <c r="B7" s="20"/>
      <c r="C7" s="145" t="s">
        <v>24</v>
      </c>
      <c r="D7" s="149" t="str">
        <f>'Rekapitulace zakázky'!AN8</f>
        <v>13. 1. 2023</v>
      </c>
      <c r="H7" s="20"/>
    </row>
    <row r="8" s="2" customFormat="1" ht="10.8" customHeight="1">
      <c r="A8" s="39"/>
      <c r="B8" s="45"/>
      <c r="C8" s="39"/>
      <c r="D8" s="39"/>
      <c r="E8" s="39"/>
      <c r="F8" s="39"/>
      <c r="G8" s="39"/>
      <c r="H8" s="45"/>
    </row>
    <row r="9" s="11" customFormat="1" ht="29.28" customHeight="1">
      <c r="A9" s="188"/>
      <c r="B9" s="287"/>
      <c r="C9" s="288" t="s">
        <v>61</v>
      </c>
      <c r="D9" s="289" t="s">
        <v>62</v>
      </c>
      <c r="E9" s="289" t="s">
        <v>157</v>
      </c>
      <c r="F9" s="290" t="s">
        <v>524</v>
      </c>
      <c r="G9" s="188"/>
      <c r="H9" s="287"/>
    </row>
    <row r="10" s="2" customFormat="1" ht="26.4" customHeight="1">
      <c r="A10" s="39"/>
      <c r="B10" s="45"/>
      <c r="C10" s="291" t="s">
        <v>525</v>
      </c>
      <c r="D10" s="291" t="s">
        <v>92</v>
      </c>
      <c r="E10" s="39"/>
      <c r="F10" s="39"/>
      <c r="G10" s="39"/>
      <c r="H10" s="45"/>
    </row>
    <row r="11" s="2" customFormat="1" ht="16.8" customHeight="1">
      <c r="A11" s="39"/>
      <c r="B11" s="45"/>
      <c r="C11" s="292" t="s">
        <v>110</v>
      </c>
      <c r="D11" s="293" t="s">
        <v>111</v>
      </c>
      <c r="E11" s="294" t="s">
        <v>112</v>
      </c>
      <c r="F11" s="295">
        <v>27</v>
      </c>
      <c r="G11" s="39"/>
      <c r="H11" s="45"/>
    </row>
    <row r="12" s="2" customFormat="1" ht="16.8" customHeight="1">
      <c r="A12" s="39"/>
      <c r="B12" s="45"/>
      <c r="C12" s="296" t="s">
        <v>39</v>
      </c>
      <c r="D12" s="296" t="s">
        <v>303</v>
      </c>
      <c r="E12" s="17" t="s">
        <v>39</v>
      </c>
      <c r="F12" s="297">
        <v>27</v>
      </c>
      <c r="G12" s="39"/>
      <c r="H12" s="45"/>
    </row>
    <row r="13" s="2" customFormat="1" ht="16.8" customHeight="1">
      <c r="A13" s="39"/>
      <c r="B13" s="45"/>
      <c r="C13" s="296" t="s">
        <v>110</v>
      </c>
      <c r="D13" s="296" t="s">
        <v>187</v>
      </c>
      <c r="E13" s="17" t="s">
        <v>39</v>
      </c>
      <c r="F13" s="297">
        <v>27</v>
      </c>
      <c r="G13" s="39"/>
      <c r="H13" s="45"/>
    </row>
    <row r="14" s="2" customFormat="1" ht="16.8" customHeight="1">
      <c r="A14" s="39"/>
      <c r="B14" s="45"/>
      <c r="C14" s="298" t="s">
        <v>526</v>
      </c>
      <c r="D14" s="39"/>
      <c r="E14" s="39"/>
      <c r="F14" s="39"/>
      <c r="G14" s="39"/>
      <c r="H14" s="45"/>
    </row>
    <row r="15" s="2" customFormat="1" ht="16.8" customHeight="1">
      <c r="A15" s="39"/>
      <c r="B15" s="45"/>
      <c r="C15" s="296" t="s">
        <v>298</v>
      </c>
      <c r="D15" s="296" t="s">
        <v>299</v>
      </c>
      <c r="E15" s="17" t="s">
        <v>112</v>
      </c>
      <c r="F15" s="297">
        <v>27</v>
      </c>
      <c r="G15" s="39"/>
      <c r="H15" s="45"/>
    </row>
    <row r="16" s="2" customFormat="1" ht="16.8" customHeight="1">
      <c r="A16" s="39"/>
      <c r="B16" s="45"/>
      <c r="C16" s="296" t="s">
        <v>305</v>
      </c>
      <c r="D16" s="296" t="s">
        <v>306</v>
      </c>
      <c r="E16" s="17" t="s">
        <v>112</v>
      </c>
      <c r="F16" s="297">
        <v>54</v>
      </c>
      <c r="G16" s="39"/>
      <c r="H16" s="45"/>
    </row>
    <row r="17" s="2" customFormat="1" ht="16.8" customHeight="1">
      <c r="A17" s="39"/>
      <c r="B17" s="45"/>
      <c r="C17" s="296" t="s">
        <v>374</v>
      </c>
      <c r="D17" s="296" t="s">
        <v>375</v>
      </c>
      <c r="E17" s="17" t="s">
        <v>112</v>
      </c>
      <c r="F17" s="297">
        <v>54</v>
      </c>
      <c r="G17" s="39"/>
      <c r="H17" s="45"/>
    </row>
    <row r="18" s="2" customFormat="1" ht="16.8" customHeight="1">
      <c r="A18" s="39"/>
      <c r="B18" s="45"/>
      <c r="C18" s="296" t="s">
        <v>383</v>
      </c>
      <c r="D18" s="296" t="s">
        <v>384</v>
      </c>
      <c r="E18" s="17" t="s">
        <v>112</v>
      </c>
      <c r="F18" s="297">
        <v>54</v>
      </c>
      <c r="G18" s="39"/>
      <c r="H18" s="45"/>
    </row>
    <row r="19" s="2" customFormat="1" ht="16.8" customHeight="1">
      <c r="A19" s="39"/>
      <c r="B19" s="45"/>
      <c r="C19" s="292" t="s">
        <v>106</v>
      </c>
      <c r="D19" s="293" t="s">
        <v>107</v>
      </c>
      <c r="E19" s="294" t="s">
        <v>108</v>
      </c>
      <c r="F19" s="295">
        <v>1095.25</v>
      </c>
      <c r="G19" s="39"/>
      <c r="H19" s="45"/>
    </row>
    <row r="20" s="2" customFormat="1" ht="16.8" customHeight="1">
      <c r="A20" s="39"/>
      <c r="B20" s="45"/>
      <c r="C20" s="296" t="s">
        <v>39</v>
      </c>
      <c r="D20" s="296" t="s">
        <v>206</v>
      </c>
      <c r="E20" s="17" t="s">
        <v>39</v>
      </c>
      <c r="F20" s="297">
        <v>2424.75</v>
      </c>
      <c r="G20" s="39"/>
      <c r="H20" s="45"/>
    </row>
    <row r="21" s="2" customFormat="1" ht="16.8" customHeight="1">
      <c r="A21" s="39"/>
      <c r="B21" s="45"/>
      <c r="C21" s="296" t="s">
        <v>39</v>
      </c>
      <c r="D21" s="296" t="s">
        <v>207</v>
      </c>
      <c r="E21" s="17" t="s">
        <v>39</v>
      </c>
      <c r="F21" s="297">
        <v>-1329.5</v>
      </c>
      <c r="G21" s="39"/>
      <c r="H21" s="45"/>
    </row>
    <row r="22" s="2" customFormat="1" ht="16.8" customHeight="1">
      <c r="A22" s="39"/>
      <c r="B22" s="45"/>
      <c r="C22" s="296" t="s">
        <v>106</v>
      </c>
      <c r="D22" s="296" t="s">
        <v>187</v>
      </c>
      <c r="E22" s="17" t="s">
        <v>39</v>
      </c>
      <c r="F22" s="297">
        <v>1095.25</v>
      </c>
      <c r="G22" s="39"/>
      <c r="H22" s="45"/>
    </row>
    <row r="23" s="2" customFormat="1" ht="16.8" customHeight="1">
      <c r="A23" s="39"/>
      <c r="B23" s="45"/>
      <c r="C23" s="298" t="s">
        <v>526</v>
      </c>
      <c r="D23" s="39"/>
      <c r="E23" s="39"/>
      <c r="F23" s="39"/>
      <c r="G23" s="39"/>
      <c r="H23" s="45"/>
    </row>
    <row r="24" s="2" customFormat="1" ht="16.8" customHeight="1">
      <c r="A24" s="39"/>
      <c r="B24" s="45"/>
      <c r="C24" s="296" t="s">
        <v>202</v>
      </c>
      <c r="D24" s="296" t="s">
        <v>107</v>
      </c>
      <c r="E24" s="17" t="s">
        <v>108</v>
      </c>
      <c r="F24" s="297">
        <v>1095.25</v>
      </c>
      <c r="G24" s="39"/>
      <c r="H24" s="45"/>
    </row>
    <row r="25" s="2" customFormat="1">
      <c r="A25" s="39"/>
      <c r="B25" s="45"/>
      <c r="C25" s="296" t="s">
        <v>425</v>
      </c>
      <c r="D25" s="296" t="s">
        <v>426</v>
      </c>
      <c r="E25" s="17" t="s">
        <v>121</v>
      </c>
      <c r="F25" s="297">
        <v>6600.3389999999999</v>
      </c>
      <c r="G25" s="39"/>
      <c r="H25" s="45"/>
    </row>
    <row r="26" s="2" customFormat="1" ht="16.8" customHeight="1">
      <c r="A26" s="39"/>
      <c r="B26" s="45"/>
      <c r="C26" s="296" t="s">
        <v>357</v>
      </c>
      <c r="D26" s="296" t="s">
        <v>358</v>
      </c>
      <c r="E26" s="17" t="s">
        <v>121</v>
      </c>
      <c r="F26" s="297">
        <v>1861.925</v>
      </c>
      <c r="G26" s="39"/>
      <c r="H26" s="45"/>
    </row>
    <row r="27" s="2" customFormat="1" ht="16.8" customHeight="1">
      <c r="A27" s="39"/>
      <c r="B27" s="45"/>
      <c r="C27" s="292" t="s">
        <v>399</v>
      </c>
      <c r="D27" s="293" t="s">
        <v>396</v>
      </c>
      <c r="E27" s="294" t="s">
        <v>112</v>
      </c>
      <c r="F27" s="295">
        <v>368</v>
      </c>
      <c r="G27" s="39"/>
      <c r="H27" s="45"/>
    </row>
    <row r="28" s="2" customFormat="1" ht="16.8" customHeight="1">
      <c r="A28" s="39"/>
      <c r="B28" s="45"/>
      <c r="C28" s="296" t="s">
        <v>39</v>
      </c>
      <c r="D28" s="296" t="s">
        <v>398</v>
      </c>
      <c r="E28" s="17" t="s">
        <v>39</v>
      </c>
      <c r="F28" s="297">
        <v>368</v>
      </c>
      <c r="G28" s="39"/>
      <c r="H28" s="45"/>
    </row>
    <row r="29" s="2" customFormat="1" ht="16.8" customHeight="1">
      <c r="A29" s="39"/>
      <c r="B29" s="45"/>
      <c r="C29" s="296" t="s">
        <v>399</v>
      </c>
      <c r="D29" s="296" t="s">
        <v>187</v>
      </c>
      <c r="E29" s="17" t="s">
        <v>39</v>
      </c>
      <c r="F29" s="297">
        <v>368</v>
      </c>
      <c r="G29" s="39"/>
      <c r="H29" s="45"/>
    </row>
    <row r="30" s="2" customFormat="1" ht="16.8" customHeight="1">
      <c r="A30" s="39"/>
      <c r="B30" s="45"/>
      <c r="C30" s="292" t="s">
        <v>115</v>
      </c>
      <c r="D30" s="293" t="s">
        <v>116</v>
      </c>
      <c r="E30" s="294" t="s">
        <v>112</v>
      </c>
      <c r="F30" s="295">
        <v>2</v>
      </c>
      <c r="G30" s="39"/>
      <c r="H30" s="45"/>
    </row>
    <row r="31" s="2" customFormat="1" ht="16.8" customHeight="1">
      <c r="A31" s="39"/>
      <c r="B31" s="45"/>
      <c r="C31" s="296" t="s">
        <v>39</v>
      </c>
      <c r="D31" s="296" t="s">
        <v>367</v>
      </c>
      <c r="E31" s="17" t="s">
        <v>39</v>
      </c>
      <c r="F31" s="297">
        <v>2</v>
      </c>
      <c r="G31" s="39"/>
      <c r="H31" s="45"/>
    </row>
    <row r="32" s="2" customFormat="1" ht="16.8" customHeight="1">
      <c r="A32" s="39"/>
      <c r="B32" s="45"/>
      <c r="C32" s="296" t="s">
        <v>115</v>
      </c>
      <c r="D32" s="296" t="s">
        <v>187</v>
      </c>
      <c r="E32" s="17" t="s">
        <v>39</v>
      </c>
      <c r="F32" s="297">
        <v>2</v>
      </c>
      <c r="G32" s="39"/>
      <c r="H32" s="45"/>
    </row>
    <row r="33" s="2" customFormat="1" ht="16.8" customHeight="1">
      <c r="A33" s="39"/>
      <c r="B33" s="45"/>
      <c r="C33" s="298" t="s">
        <v>526</v>
      </c>
      <c r="D33" s="39"/>
      <c r="E33" s="39"/>
      <c r="F33" s="39"/>
      <c r="G33" s="39"/>
      <c r="H33" s="45"/>
    </row>
    <row r="34" s="2" customFormat="1" ht="16.8" customHeight="1">
      <c r="A34" s="39"/>
      <c r="B34" s="45"/>
      <c r="C34" s="296" t="s">
        <v>362</v>
      </c>
      <c r="D34" s="296" t="s">
        <v>363</v>
      </c>
      <c r="E34" s="17" t="s">
        <v>112</v>
      </c>
      <c r="F34" s="297">
        <v>2</v>
      </c>
      <c r="G34" s="39"/>
      <c r="H34" s="45"/>
    </row>
    <row r="35" s="2" customFormat="1" ht="16.8" customHeight="1">
      <c r="A35" s="39"/>
      <c r="B35" s="45"/>
      <c r="C35" s="296" t="s">
        <v>245</v>
      </c>
      <c r="D35" s="296" t="s">
        <v>246</v>
      </c>
      <c r="E35" s="17" t="s">
        <v>217</v>
      </c>
      <c r="F35" s="297">
        <v>15.199999999999999</v>
      </c>
      <c r="G35" s="39"/>
      <c r="H35" s="45"/>
    </row>
    <row r="36" s="2" customFormat="1" ht="16.8" customHeight="1">
      <c r="A36" s="39"/>
      <c r="B36" s="45"/>
      <c r="C36" s="292" t="s">
        <v>117</v>
      </c>
      <c r="D36" s="293" t="s">
        <v>118</v>
      </c>
      <c r="E36" s="294" t="s">
        <v>112</v>
      </c>
      <c r="F36" s="295">
        <v>1</v>
      </c>
      <c r="G36" s="39"/>
      <c r="H36" s="45"/>
    </row>
    <row r="37" s="2" customFormat="1" ht="16.8" customHeight="1">
      <c r="A37" s="39"/>
      <c r="B37" s="45"/>
      <c r="C37" s="296" t="s">
        <v>39</v>
      </c>
      <c r="D37" s="296" t="s">
        <v>372</v>
      </c>
      <c r="E37" s="17" t="s">
        <v>39</v>
      </c>
      <c r="F37" s="297">
        <v>1</v>
      </c>
      <c r="G37" s="39"/>
      <c r="H37" s="45"/>
    </row>
    <row r="38" s="2" customFormat="1" ht="16.8" customHeight="1">
      <c r="A38" s="39"/>
      <c r="B38" s="45"/>
      <c r="C38" s="296" t="s">
        <v>117</v>
      </c>
      <c r="D38" s="296" t="s">
        <v>187</v>
      </c>
      <c r="E38" s="17" t="s">
        <v>39</v>
      </c>
      <c r="F38" s="297">
        <v>1</v>
      </c>
      <c r="G38" s="39"/>
      <c r="H38" s="45"/>
    </row>
    <row r="39" s="2" customFormat="1" ht="16.8" customHeight="1">
      <c r="A39" s="39"/>
      <c r="B39" s="45"/>
      <c r="C39" s="298" t="s">
        <v>526</v>
      </c>
      <c r="D39" s="39"/>
      <c r="E39" s="39"/>
      <c r="F39" s="39"/>
      <c r="G39" s="39"/>
      <c r="H39" s="45"/>
    </row>
    <row r="40" s="2" customFormat="1" ht="16.8" customHeight="1">
      <c r="A40" s="39"/>
      <c r="B40" s="45"/>
      <c r="C40" s="296" t="s">
        <v>369</v>
      </c>
      <c r="D40" s="296" t="s">
        <v>370</v>
      </c>
      <c r="E40" s="17" t="s">
        <v>112</v>
      </c>
      <c r="F40" s="297">
        <v>1</v>
      </c>
      <c r="G40" s="39"/>
      <c r="H40" s="45"/>
    </row>
    <row r="41" s="2" customFormat="1" ht="16.8" customHeight="1">
      <c r="A41" s="39"/>
      <c r="B41" s="45"/>
      <c r="C41" s="296" t="s">
        <v>245</v>
      </c>
      <c r="D41" s="296" t="s">
        <v>246</v>
      </c>
      <c r="E41" s="17" t="s">
        <v>217</v>
      </c>
      <c r="F41" s="297">
        <v>15.199999999999999</v>
      </c>
      <c r="G41" s="39"/>
      <c r="H41" s="45"/>
    </row>
    <row r="42" s="2" customFormat="1" ht="16.8" customHeight="1">
      <c r="A42" s="39"/>
      <c r="B42" s="45"/>
      <c r="C42" s="292" t="s">
        <v>145</v>
      </c>
      <c r="D42" s="293" t="s">
        <v>146</v>
      </c>
      <c r="E42" s="294" t="s">
        <v>112</v>
      </c>
      <c r="F42" s="295">
        <v>27</v>
      </c>
      <c r="G42" s="39"/>
      <c r="H42" s="45"/>
    </row>
    <row r="43" s="2" customFormat="1" ht="16.8" customHeight="1">
      <c r="A43" s="39"/>
      <c r="B43" s="45"/>
      <c r="C43" s="296" t="s">
        <v>145</v>
      </c>
      <c r="D43" s="296" t="s">
        <v>311</v>
      </c>
      <c r="E43" s="17" t="s">
        <v>39</v>
      </c>
      <c r="F43" s="297">
        <v>27</v>
      </c>
      <c r="G43" s="39"/>
      <c r="H43" s="45"/>
    </row>
    <row r="44" s="2" customFormat="1" ht="16.8" customHeight="1">
      <c r="A44" s="39"/>
      <c r="B44" s="45"/>
      <c r="C44" s="298" t="s">
        <v>526</v>
      </c>
      <c r="D44" s="39"/>
      <c r="E44" s="39"/>
      <c r="F44" s="39"/>
      <c r="G44" s="39"/>
      <c r="H44" s="45"/>
    </row>
    <row r="45" s="2" customFormat="1" ht="16.8" customHeight="1">
      <c r="A45" s="39"/>
      <c r="B45" s="45"/>
      <c r="C45" s="296" t="s">
        <v>305</v>
      </c>
      <c r="D45" s="296" t="s">
        <v>306</v>
      </c>
      <c r="E45" s="17" t="s">
        <v>112</v>
      </c>
      <c r="F45" s="297">
        <v>54</v>
      </c>
      <c r="G45" s="39"/>
      <c r="H45" s="45"/>
    </row>
    <row r="46" s="2" customFormat="1" ht="16.8" customHeight="1">
      <c r="A46" s="39"/>
      <c r="B46" s="45"/>
      <c r="C46" s="296" t="s">
        <v>379</v>
      </c>
      <c r="D46" s="296" t="s">
        <v>380</v>
      </c>
      <c r="E46" s="17" t="s">
        <v>112</v>
      </c>
      <c r="F46" s="297">
        <v>27</v>
      </c>
      <c r="G46" s="39"/>
      <c r="H46" s="45"/>
    </row>
    <row r="47" s="2" customFormat="1" ht="16.8" customHeight="1">
      <c r="A47" s="39"/>
      <c r="B47" s="45"/>
      <c r="C47" s="292" t="s">
        <v>119</v>
      </c>
      <c r="D47" s="293" t="s">
        <v>120</v>
      </c>
      <c r="E47" s="294" t="s">
        <v>121</v>
      </c>
      <c r="F47" s="295">
        <v>15.964</v>
      </c>
      <c r="G47" s="39"/>
      <c r="H47" s="45"/>
    </row>
    <row r="48" s="2" customFormat="1" ht="16.8" customHeight="1">
      <c r="A48" s="39"/>
      <c r="B48" s="45"/>
      <c r="C48" s="296" t="s">
        <v>119</v>
      </c>
      <c r="D48" s="296" t="s">
        <v>432</v>
      </c>
      <c r="E48" s="17" t="s">
        <v>39</v>
      </c>
      <c r="F48" s="297">
        <v>15.964</v>
      </c>
      <c r="G48" s="39"/>
      <c r="H48" s="45"/>
    </row>
    <row r="49" s="2" customFormat="1" ht="16.8" customHeight="1">
      <c r="A49" s="39"/>
      <c r="B49" s="45"/>
      <c r="C49" s="298" t="s">
        <v>526</v>
      </c>
      <c r="D49" s="39"/>
      <c r="E49" s="39"/>
      <c r="F49" s="39"/>
      <c r="G49" s="39"/>
      <c r="H49" s="45"/>
    </row>
    <row r="50" s="2" customFormat="1">
      <c r="A50" s="39"/>
      <c r="B50" s="45"/>
      <c r="C50" s="296" t="s">
        <v>425</v>
      </c>
      <c r="D50" s="296" t="s">
        <v>426</v>
      </c>
      <c r="E50" s="17" t="s">
        <v>121</v>
      </c>
      <c r="F50" s="297">
        <v>6600.3389999999999</v>
      </c>
      <c r="G50" s="39"/>
      <c r="H50" s="45"/>
    </row>
    <row r="51" s="2" customFormat="1" ht="16.8" customHeight="1">
      <c r="A51" s="39"/>
      <c r="B51" s="45"/>
      <c r="C51" s="296" t="s">
        <v>441</v>
      </c>
      <c r="D51" s="296" t="s">
        <v>442</v>
      </c>
      <c r="E51" s="17" t="s">
        <v>121</v>
      </c>
      <c r="F51" s="297">
        <v>15.964</v>
      </c>
      <c r="G51" s="39"/>
      <c r="H51" s="45"/>
    </row>
    <row r="52" s="2" customFormat="1" ht="16.8" customHeight="1">
      <c r="A52" s="39"/>
      <c r="B52" s="45"/>
      <c r="C52" s="292" t="s">
        <v>123</v>
      </c>
      <c r="D52" s="293" t="s">
        <v>124</v>
      </c>
      <c r="E52" s="294" t="s">
        <v>121</v>
      </c>
      <c r="F52" s="295">
        <v>4364.5500000000002</v>
      </c>
      <c r="G52" s="39"/>
      <c r="H52" s="45"/>
    </row>
    <row r="53" s="2" customFormat="1" ht="16.8" customHeight="1">
      <c r="A53" s="39"/>
      <c r="B53" s="45"/>
      <c r="C53" s="296" t="s">
        <v>123</v>
      </c>
      <c r="D53" s="296" t="s">
        <v>429</v>
      </c>
      <c r="E53" s="17" t="s">
        <v>39</v>
      </c>
      <c r="F53" s="297">
        <v>4364.5500000000002</v>
      </c>
      <c r="G53" s="39"/>
      <c r="H53" s="45"/>
    </row>
    <row r="54" s="2" customFormat="1" ht="16.8" customHeight="1">
      <c r="A54" s="39"/>
      <c r="B54" s="45"/>
      <c r="C54" s="298" t="s">
        <v>526</v>
      </c>
      <c r="D54" s="39"/>
      <c r="E54" s="39"/>
      <c r="F54" s="39"/>
      <c r="G54" s="39"/>
      <c r="H54" s="45"/>
    </row>
    <row r="55" s="2" customFormat="1">
      <c r="A55" s="39"/>
      <c r="B55" s="45"/>
      <c r="C55" s="296" t="s">
        <v>425</v>
      </c>
      <c r="D55" s="296" t="s">
        <v>426</v>
      </c>
      <c r="E55" s="17" t="s">
        <v>121</v>
      </c>
      <c r="F55" s="297">
        <v>6600.3389999999999</v>
      </c>
      <c r="G55" s="39"/>
      <c r="H55" s="45"/>
    </row>
    <row r="56" s="2" customFormat="1" ht="16.8" customHeight="1">
      <c r="A56" s="39"/>
      <c r="B56" s="45"/>
      <c r="C56" s="296" t="s">
        <v>202</v>
      </c>
      <c r="D56" s="296" t="s">
        <v>107</v>
      </c>
      <c r="E56" s="17" t="s">
        <v>108</v>
      </c>
      <c r="F56" s="297">
        <v>1095.25</v>
      </c>
      <c r="G56" s="39"/>
      <c r="H56" s="45"/>
    </row>
    <row r="57" s="2" customFormat="1" ht="16.8" customHeight="1">
      <c r="A57" s="39"/>
      <c r="B57" s="45"/>
      <c r="C57" s="296" t="s">
        <v>435</v>
      </c>
      <c r="D57" s="296" t="s">
        <v>436</v>
      </c>
      <c r="E57" s="17" t="s">
        <v>121</v>
      </c>
      <c r="F57" s="297">
        <v>4709.25</v>
      </c>
      <c r="G57" s="39"/>
      <c r="H57" s="45"/>
    </row>
    <row r="58" s="2" customFormat="1" ht="16.8" customHeight="1">
      <c r="A58" s="39"/>
      <c r="B58" s="45"/>
      <c r="C58" s="296" t="s">
        <v>446</v>
      </c>
      <c r="D58" s="296" t="s">
        <v>447</v>
      </c>
      <c r="E58" s="17" t="s">
        <v>121</v>
      </c>
      <c r="F58" s="297">
        <v>4709.25</v>
      </c>
      <c r="G58" s="39"/>
      <c r="H58" s="45"/>
    </row>
    <row r="59" s="2" customFormat="1" ht="16.8" customHeight="1">
      <c r="A59" s="39"/>
      <c r="B59" s="45"/>
      <c r="C59" s="292" t="s">
        <v>142</v>
      </c>
      <c r="D59" s="293" t="s">
        <v>143</v>
      </c>
      <c r="E59" s="294" t="s">
        <v>121</v>
      </c>
      <c r="F59" s="295">
        <v>344.69999999999999</v>
      </c>
      <c r="G59" s="39"/>
      <c r="H59" s="45"/>
    </row>
    <row r="60" s="2" customFormat="1" ht="16.8" customHeight="1">
      <c r="A60" s="39"/>
      <c r="B60" s="45"/>
      <c r="C60" s="296" t="s">
        <v>142</v>
      </c>
      <c r="D60" s="296" t="s">
        <v>430</v>
      </c>
      <c r="E60" s="17" t="s">
        <v>39</v>
      </c>
      <c r="F60" s="297">
        <v>344.69999999999999</v>
      </c>
      <c r="G60" s="39"/>
      <c r="H60" s="45"/>
    </row>
    <row r="61" s="2" customFormat="1" ht="16.8" customHeight="1">
      <c r="A61" s="39"/>
      <c r="B61" s="45"/>
      <c r="C61" s="298" t="s">
        <v>526</v>
      </c>
      <c r="D61" s="39"/>
      <c r="E61" s="39"/>
      <c r="F61" s="39"/>
      <c r="G61" s="39"/>
      <c r="H61" s="45"/>
    </row>
    <row r="62" s="2" customFormat="1">
      <c r="A62" s="39"/>
      <c r="B62" s="45"/>
      <c r="C62" s="296" t="s">
        <v>425</v>
      </c>
      <c r="D62" s="296" t="s">
        <v>426</v>
      </c>
      <c r="E62" s="17" t="s">
        <v>121</v>
      </c>
      <c r="F62" s="297">
        <v>6600.3389999999999</v>
      </c>
      <c r="G62" s="39"/>
      <c r="H62" s="45"/>
    </row>
    <row r="63" s="2" customFormat="1" ht="16.8" customHeight="1">
      <c r="A63" s="39"/>
      <c r="B63" s="45"/>
      <c r="C63" s="296" t="s">
        <v>435</v>
      </c>
      <c r="D63" s="296" t="s">
        <v>436</v>
      </c>
      <c r="E63" s="17" t="s">
        <v>121</v>
      </c>
      <c r="F63" s="297">
        <v>4709.25</v>
      </c>
      <c r="G63" s="39"/>
      <c r="H63" s="45"/>
    </row>
    <row r="64" s="2" customFormat="1" ht="16.8" customHeight="1">
      <c r="A64" s="39"/>
      <c r="B64" s="45"/>
      <c r="C64" s="296" t="s">
        <v>446</v>
      </c>
      <c r="D64" s="296" t="s">
        <v>447</v>
      </c>
      <c r="E64" s="17" t="s">
        <v>121</v>
      </c>
      <c r="F64" s="297">
        <v>4709.25</v>
      </c>
      <c r="G64" s="39"/>
      <c r="H64" s="45"/>
    </row>
    <row r="65" s="2" customFormat="1">
      <c r="A65" s="39"/>
      <c r="B65" s="45"/>
      <c r="C65" s="292" t="s">
        <v>201</v>
      </c>
      <c r="D65" s="293" t="s">
        <v>527</v>
      </c>
      <c r="E65" s="294" t="s">
        <v>136</v>
      </c>
      <c r="F65" s="295">
        <v>2.6589999999999998</v>
      </c>
      <c r="G65" s="39"/>
      <c r="H65" s="45"/>
    </row>
    <row r="66" s="2" customFormat="1" ht="16.8" customHeight="1">
      <c r="A66" s="39"/>
      <c r="B66" s="45"/>
      <c r="C66" s="296" t="s">
        <v>39</v>
      </c>
      <c r="D66" s="296" t="s">
        <v>200</v>
      </c>
      <c r="E66" s="17" t="s">
        <v>39</v>
      </c>
      <c r="F66" s="297">
        <v>2.6589999999999998</v>
      </c>
      <c r="G66" s="39"/>
      <c r="H66" s="45"/>
    </row>
    <row r="67" s="2" customFormat="1" ht="16.8" customHeight="1">
      <c r="A67" s="39"/>
      <c r="B67" s="45"/>
      <c r="C67" s="296" t="s">
        <v>201</v>
      </c>
      <c r="D67" s="296" t="s">
        <v>187</v>
      </c>
      <c r="E67" s="17" t="s">
        <v>39</v>
      </c>
      <c r="F67" s="297">
        <v>2.6589999999999998</v>
      </c>
      <c r="G67" s="39"/>
      <c r="H67" s="45"/>
    </row>
    <row r="68" s="2" customFormat="1" ht="16.8" customHeight="1">
      <c r="A68" s="39"/>
      <c r="B68" s="45"/>
      <c r="C68" s="298" t="s">
        <v>526</v>
      </c>
      <c r="D68" s="39"/>
      <c r="E68" s="39"/>
      <c r="F68" s="39"/>
      <c r="G68" s="39"/>
      <c r="H68" s="45"/>
    </row>
    <row r="69" s="2" customFormat="1" ht="16.8" customHeight="1">
      <c r="A69" s="39"/>
      <c r="B69" s="45"/>
      <c r="C69" s="296" t="s">
        <v>195</v>
      </c>
      <c r="D69" s="296" t="s">
        <v>196</v>
      </c>
      <c r="E69" s="17" t="s">
        <v>136</v>
      </c>
      <c r="F69" s="297">
        <v>2.6589999999999998</v>
      </c>
      <c r="G69" s="39"/>
      <c r="H69" s="45"/>
    </row>
    <row r="70" s="2" customFormat="1" ht="16.8" customHeight="1">
      <c r="A70" s="39"/>
      <c r="B70" s="45"/>
      <c r="C70" s="296" t="s">
        <v>202</v>
      </c>
      <c r="D70" s="296" t="s">
        <v>107</v>
      </c>
      <c r="E70" s="17" t="s">
        <v>108</v>
      </c>
      <c r="F70" s="297">
        <v>1095.25</v>
      </c>
      <c r="G70" s="39"/>
      <c r="H70" s="45"/>
    </row>
    <row r="71" s="2" customFormat="1">
      <c r="A71" s="39"/>
      <c r="B71" s="45"/>
      <c r="C71" s="292" t="s">
        <v>127</v>
      </c>
      <c r="D71" s="293" t="s">
        <v>128</v>
      </c>
      <c r="E71" s="294" t="s">
        <v>112</v>
      </c>
      <c r="F71" s="295">
        <v>50</v>
      </c>
      <c r="G71" s="39"/>
      <c r="H71" s="45"/>
    </row>
    <row r="72" s="2" customFormat="1" ht="16.8" customHeight="1">
      <c r="A72" s="39"/>
      <c r="B72" s="45"/>
      <c r="C72" s="296" t="s">
        <v>39</v>
      </c>
      <c r="D72" s="296" t="s">
        <v>232</v>
      </c>
      <c r="E72" s="17" t="s">
        <v>39</v>
      </c>
      <c r="F72" s="297">
        <v>50</v>
      </c>
      <c r="G72" s="39"/>
      <c r="H72" s="45"/>
    </row>
    <row r="73" s="2" customFormat="1" ht="16.8" customHeight="1">
      <c r="A73" s="39"/>
      <c r="B73" s="45"/>
      <c r="C73" s="296" t="s">
        <v>127</v>
      </c>
      <c r="D73" s="296" t="s">
        <v>187</v>
      </c>
      <c r="E73" s="17" t="s">
        <v>39</v>
      </c>
      <c r="F73" s="297">
        <v>50</v>
      </c>
      <c r="G73" s="39"/>
      <c r="H73" s="45"/>
    </row>
    <row r="74" s="2" customFormat="1" ht="16.8" customHeight="1">
      <c r="A74" s="39"/>
      <c r="B74" s="45"/>
      <c r="C74" s="298" t="s">
        <v>526</v>
      </c>
      <c r="D74" s="39"/>
      <c r="E74" s="39"/>
      <c r="F74" s="39"/>
      <c r="G74" s="39"/>
      <c r="H74" s="45"/>
    </row>
    <row r="75" s="2" customFormat="1">
      <c r="A75" s="39"/>
      <c r="B75" s="45"/>
      <c r="C75" s="296" t="s">
        <v>229</v>
      </c>
      <c r="D75" s="296" t="s">
        <v>128</v>
      </c>
      <c r="E75" s="17" t="s">
        <v>112</v>
      </c>
      <c r="F75" s="297">
        <v>50</v>
      </c>
      <c r="G75" s="39"/>
      <c r="H75" s="45"/>
    </row>
    <row r="76" s="2" customFormat="1" ht="16.8" customHeight="1">
      <c r="A76" s="39"/>
      <c r="B76" s="45"/>
      <c r="C76" s="296" t="s">
        <v>240</v>
      </c>
      <c r="D76" s="296" t="s">
        <v>241</v>
      </c>
      <c r="E76" s="17" t="s">
        <v>112</v>
      </c>
      <c r="F76" s="297">
        <v>50</v>
      </c>
      <c r="G76" s="39"/>
      <c r="H76" s="45"/>
    </row>
    <row r="77" s="2" customFormat="1">
      <c r="A77" s="39"/>
      <c r="B77" s="45"/>
      <c r="C77" s="296" t="s">
        <v>425</v>
      </c>
      <c r="D77" s="296" t="s">
        <v>426</v>
      </c>
      <c r="E77" s="17" t="s">
        <v>121</v>
      </c>
      <c r="F77" s="297">
        <v>6600.3389999999999</v>
      </c>
      <c r="G77" s="39"/>
      <c r="H77" s="45"/>
    </row>
    <row r="78" s="2" customFormat="1" ht="16.8" customHeight="1">
      <c r="A78" s="39"/>
      <c r="B78" s="45"/>
      <c r="C78" s="296" t="s">
        <v>458</v>
      </c>
      <c r="D78" s="296" t="s">
        <v>459</v>
      </c>
      <c r="E78" s="17" t="s">
        <v>121</v>
      </c>
      <c r="F78" s="297">
        <v>50</v>
      </c>
      <c r="G78" s="39"/>
      <c r="H78" s="45"/>
    </row>
    <row r="79" s="2" customFormat="1">
      <c r="A79" s="39"/>
      <c r="B79" s="45"/>
      <c r="C79" s="292" t="s">
        <v>131</v>
      </c>
      <c r="D79" s="293" t="s">
        <v>132</v>
      </c>
      <c r="E79" s="294" t="s">
        <v>112</v>
      </c>
      <c r="F79" s="295">
        <v>2</v>
      </c>
      <c r="G79" s="39"/>
      <c r="H79" s="45"/>
    </row>
    <row r="80" s="2" customFormat="1" ht="16.8" customHeight="1">
      <c r="A80" s="39"/>
      <c r="B80" s="45"/>
      <c r="C80" s="296" t="s">
        <v>39</v>
      </c>
      <c r="D80" s="296" t="s">
        <v>227</v>
      </c>
      <c r="E80" s="17" t="s">
        <v>39</v>
      </c>
      <c r="F80" s="297">
        <v>2</v>
      </c>
      <c r="G80" s="39"/>
      <c r="H80" s="45"/>
    </row>
    <row r="81" s="2" customFormat="1" ht="16.8" customHeight="1">
      <c r="A81" s="39"/>
      <c r="B81" s="45"/>
      <c r="C81" s="296" t="s">
        <v>131</v>
      </c>
      <c r="D81" s="296" t="s">
        <v>187</v>
      </c>
      <c r="E81" s="17" t="s">
        <v>39</v>
      </c>
      <c r="F81" s="297">
        <v>2</v>
      </c>
      <c r="G81" s="39"/>
      <c r="H81" s="45"/>
    </row>
    <row r="82" s="2" customFormat="1" ht="16.8" customHeight="1">
      <c r="A82" s="39"/>
      <c r="B82" s="45"/>
      <c r="C82" s="298" t="s">
        <v>526</v>
      </c>
      <c r="D82" s="39"/>
      <c r="E82" s="39"/>
      <c r="F82" s="39"/>
      <c r="G82" s="39"/>
      <c r="H82" s="45"/>
    </row>
    <row r="83" s="2" customFormat="1">
      <c r="A83" s="39"/>
      <c r="B83" s="45"/>
      <c r="C83" s="296" t="s">
        <v>223</v>
      </c>
      <c r="D83" s="296" t="s">
        <v>132</v>
      </c>
      <c r="E83" s="17" t="s">
        <v>112</v>
      </c>
      <c r="F83" s="297">
        <v>2</v>
      </c>
      <c r="G83" s="39"/>
      <c r="H83" s="45"/>
    </row>
    <row r="84" s="2" customFormat="1" ht="16.8" customHeight="1">
      <c r="A84" s="39"/>
      <c r="B84" s="45"/>
      <c r="C84" s="296" t="s">
        <v>234</v>
      </c>
      <c r="D84" s="296" t="s">
        <v>235</v>
      </c>
      <c r="E84" s="17" t="s">
        <v>112</v>
      </c>
      <c r="F84" s="297">
        <v>2</v>
      </c>
      <c r="G84" s="39"/>
      <c r="H84" s="45"/>
    </row>
    <row r="85" s="2" customFormat="1">
      <c r="A85" s="39"/>
      <c r="B85" s="45"/>
      <c r="C85" s="296" t="s">
        <v>425</v>
      </c>
      <c r="D85" s="296" t="s">
        <v>426</v>
      </c>
      <c r="E85" s="17" t="s">
        <v>121</v>
      </c>
      <c r="F85" s="297">
        <v>6600.3389999999999</v>
      </c>
      <c r="G85" s="39"/>
      <c r="H85" s="45"/>
    </row>
    <row r="86" s="2" customFormat="1" ht="16.8" customHeight="1">
      <c r="A86" s="39"/>
      <c r="B86" s="45"/>
      <c r="C86" s="292" t="s">
        <v>134</v>
      </c>
      <c r="D86" s="293" t="s">
        <v>135</v>
      </c>
      <c r="E86" s="294" t="s">
        <v>136</v>
      </c>
      <c r="F86" s="295">
        <v>3.2330000000000001</v>
      </c>
      <c r="G86" s="39"/>
      <c r="H86" s="45"/>
    </row>
    <row r="87" s="2" customFormat="1" ht="16.8" customHeight="1">
      <c r="A87" s="39"/>
      <c r="B87" s="45"/>
      <c r="C87" s="296" t="s">
        <v>39</v>
      </c>
      <c r="D87" s="296" t="s">
        <v>192</v>
      </c>
      <c r="E87" s="17" t="s">
        <v>39</v>
      </c>
      <c r="F87" s="297">
        <v>1.147</v>
      </c>
      <c r="G87" s="39"/>
      <c r="H87" s="45"/>
    </row>
    <row r="88" s="2" customFormat="1" ht="16.8" customHeight="1">
      <c r="A88" s="39"/>
      <c r="B88" s="45"/>
      <c r="C88" s="296" t="s">
        <v>39</v>
      </c>
      <c r="D88" s="296" t="s">
        <v>193</v>
      </c>
      <c r="E88" s="17" t="s">
        <v>39</v>
      </c>
      <c r="F88" s="297">
        <v>2.0859999999999999</v>
      </c>
      <c r="G88" s="39"/>
      <c r="H88" s="45"/>
    </row>
    <row r="89" s="2" customFormat="1" ht="16.8" customHeight="1">
      <c r="A89" s="39"/>
      <c r="B89" s="45"/>
      <c r="C89" s="296" t="s">
        <v>134</v>
      </c>
      <c r="D89" s="296" t="s">
        <v>187</v>
      </c>
      <c r="E89" s="17" t="s">
        <v>39</v>
      </c>
      <c r="F89" s="297">
        <v>3.2330000000000001</v>
      </c>
      <c r="G89" s="39"/>
      <c r="H89" s="45"/>
    </row>
    <row r="90" s="2" customFormat="1" ht="16.8" customHeight="1">
      <c r="A90" s="39"/>
      <c r="B90" s="45"/>
      <c r="C90" s="298" t="s">
        <v>526</v>
      </c>
      <c r="D90" s="39"/>
      <c r="E90" s="39"/>
      <c r="F90" s="39"/>
      <c r="G90" s="39"/>
      <c r="H90" s="45"/>
    </row>
    <row r="91" s="2" customFormat="1" ht="16.8" customHeight="1">
      <c r="A91" s="39"/>
      <c r="B91" s="45"/>
      <c r="C91" s="296" t="s">
        <v>188</v>
      </c>
      <c r="D91" s="296" t="s">
        <v>135</v>
      </c>
      <c r="E91" s="17" t="s">
        <v>136</v>
      </c>
      <c r="F91" s="297">
        <v>3.2330000000000001</v>
      </c>
      <c r="G91" s="39"/>
      <c r="H91" s="45"/>
    </row>
    <row r="92" s="2" customFormat="1" ht="16.8" customHeight="1">
      <c r="A92" s="39"/>
      <c r="B92" s="45"/>
      <c r="C92" s="296" t="s">
        <v>208</v>
      </c>
      <c r="D92" s="296" t="s">
        <v>209</v>
      </c>
      <c r="E92" s="17" t="s">
        <v>136</v>
      </c>
      <c r="F92" s="297">
        <v>3.2330000000000001</v>
      </c>
      <c r="G92" s="39"/>
      <c r="H92" s="45"/>
    </row>
    <row r="93" s="2" customFormat="1" ht="16.8" customHeight="1">
      <c r="A93" s="39"/>
      <c r="B93" s="45"/>
      <c r="C93" s="296" t="s">
        <v>260</v>
      </c>
      <c r="D93" s="296" t="s">
        <v>261</v>
      </c>
      <c r="E93" s="17" t="s">
        <v>136</v>
      </c>
      <c r="F93" s="297">
        <v>3.2330000000000001</v>
      </c>
      <c r="G93" s="39"/>
      <c r="H93" s="45"/>
    </row>
    <row r="94" s="2" customFormat="1" ht="16.8" customHeight="1">
      <c r="A94" s="39"/>
      <c r="B94" s="45"/>
      <c r="C94" s="296" t="s">
        <v>266</v>
      </c>
      <c r="D94" s="296" t="s">
        <v>267</v>
      </c>
      <c r="E94" s="17" t="s">
        <v>136</v>
      </c>
      <c r="F94" s="297">
        <v>3.2330000000000001</v>
      </c>
      <c r="G94" s="39"/>
      <c r="H94" s="45"/>
    </row>
    <row r="95" s="2" customFormat="1" ht="16.8" customHeight="1">
      <c r="A95" s="39"/>
      <c r="B95" s="45"/>
      <c r="C95" s="296" t="s">
        <v>271</v>
      </c>
      <c r="D95" s="296" t="s">
        <v>272</v>
      </c>
      <c r="E95" s="17" t="s">
        <v>136</v>
      </c>
      <c r="F95" s="297">
        <v>3.2330000000000001</v>
      </c>
      <c r="G95" s="39"/>
      <c r="H95" s="45"/>
    </row>
    <row r="96" s="2" customFormat="1">
      <c r="A96" s="39"/>
      <c r="B96" s="45"/>
      <c r="C96" s="296" t="s">
        <v>291</v>
      </c>
      <c r="D96" s="296" t="s">
        <v>292</v>
      </c>
      <c r="E96" s="17" t="s">
        <v>217</v>
      </c>
      <c r="F96" s="297">
        <v>6466</v>
      </c>
      <c r="G96" s="39"/>
      <c r="H96" s="45"/>
    </row>
    <row r="97" s="2" customFormat="1">
      <c r="A97" s="39"/>
      <c r="B97" s="45"/>
      <c r="C97" s="296" t="s">
        <v>425</v>
      </c>
      <c r="D97" s="296" t="s">
        <v>426</v>
      </c>
      <c r="E97" s="17" t="s">
        <v>121</v>
      </c>
      <c r="F97" s="297">
        <v>6600.3389999999999</v>
      </c>
      <c r="G97" s="39"/>
      <c r="H97" s="45"/>
    </row>
    <row r="98" s="2" customFormat="1" ht="16.8" customHeight="1">
      <c r="A98" s="39"/>
      <c r="B98" s="45"/>
      <c r="C98" s="292" t="s">
        <v>186</v>
      </c>
      <c r="D98" s="293" t="s">
        <v>175</v>
      </c>
      <c r="E98" s="294" t="s">
        <v>176</v>
      </c>
      <c r="F98" s="295">
        <v>3830</v>
      </c>
      <c r="G98" s="39"/>
      <c r="H98" s="45"/>
    </row>
    <row r="99" s="2" customFormat="1" ht="16.8" customHeight="1">
      <c r="A99" s="39"/>
      <c r="B99" s="45"/>
      <c r="C99" s="296" t="s">
        <v>39</v>
      </c>
      <c r="D99" s="296" t="s">
        <v>185</v>
      </c>
      <c r="E99" s="17" t="s">
        <v>39</v>
      </c>
      <c r="F99" s="297">
        <v>3830</v>
      </c>
      <c r="G99" s="39"/>
      <c r="H99" s="45"/>
    </row>
    <row r="100" s="2" customFormat="1" ht="16.8" customHeight="1">
      <c r="A100" s="39"/>
      <c r="B100" s="45"/>
      <c r="C100" s="296" t="s">
        <v>186</v>
      </c>
      <c r="D100" s="296" t="s">
        <v>187</v>
      </c>
      <c r="E100" s="17" t="s">
        <v>39</v>
      </c>
      <c r="F100" s="297">
        <v>3830</v>
      </c>
      <c r="G100" s="39"/>
      <c r="H100" s="45"/>
    </row>
    <row r="101" s="2" customFormat="1" ht="16.8" customHeight="1">
      <c r="A101" s="39"/>
      <c r="B101" s="45"/>
      <c r="C101" s="298" t="s">
        <v>526</v>
      </c>
      <c r="D101" s="39"/>
      <c r="E101" s="39"/>
      <c r="F101" s="39"/>
      <c r="G101" s="39"/>
      <c r="H101" s="45"/>
    </row>
    <row r="102" s="2" customFormat="1" ht="16.8" customHeight="1">
      <c r="A102" s="39"/>
      <c r="B102" s="45"/>
      <c r="C102" s="296" t="s">
        <v>174</v>
      </c>
      <c r="D102" s="296" t="s">
        <v>175</v>
      </c>
      <c r="E102" s="17" t="s">
        <v>176</v>
      </c>
      <c r="F102" s="297">
        <v>3830</v>
      </c>
      <c r="G102" s="39"/>
      <c r="H102" s="45"/>
    </row>
    <row r="103" s="2" customFormat="1">
      <c r="A103" s="39"/>
      <c r="B103" s="45"/>
      <c r="C103" s="296" t="s">
        <v>425</v>
      </c>
      <c r="D103" s="296" t="s">
        <v>426</v>
      </c>
      <c r="E103" s="17" t="s">
        <v>121</v>
      </c>
      <c r="F103" s="297">
        <v>6600.3389999999999</v>
      </c>
      <c r="G103" s="39"/>
      <c r="H103" s="45"/>
    </row>
    <row r="104" s="2" customFormat="1">
      <c r="A104" s="39"/>
      <c r="B104" s="45"/>
      <c r="C104" s="292" t="s">
        <v>139</v>
      </c>
      <c r="D104" s="293" t="s">
        <v>140</v>
      </c>
      <c r="E104" s="294" t="s">
        <v>112</v>
      </c>
      <c r="F104" s="295">
        <v>94</v>
      </c>
      <c r="G104" s="39"/>
      <c r="H104" s="45"/>
    </row>
    <row r="105" s="2" customFormat="1" ht="16.8" customHeight="1">
      <c r="A105" s="39"/>
      <c r="B105" s="45"/>
      <c r="C105" s="296" t="s">
        <v>39</v>
      </c>
      <c r="D105" s="296" t="s">
        <v>410</v>
      </c>
      <c r="E105" s="17" t="s">
        <v>39</v>
      </c>
      <c r="F105" s="297">
        <v>0</v>
      </c>
      <c r="G105" s="39"/>
      <c r="H105" s="45"/>
    </row>
    <row r="106" s="2" customFormat="1" ht="16.8" customHeight="1">
      <c r="A106" s="39"/>
      <c r="B106" s="45"/>
      <c r="C106" s="296" t="s">
        <v>39</v>
      </c>
      <c r="D106" s="296" t="s">
        <v>411</v>
      </c>
      <c r="E106" s="17" t="s">
        <v>39</v>
      </c>
      <c r="F106" s="297">
        <v>94</v>
      </c>
      <c r="G106" s="39"/>
      <c r="H106" s="45"/>
    </row>
    <row r="107" s="2" customFormat="1" ht="16.8" customHeight="1">
      <c r="A107" s="39"/>
      <c r="B107" s="45"/>
      <c r="C107" s="296" t="s">
        <v>139</v>
      </c>
      <c r="D107" s="296" t="s">
        <v>187</v>
      </c>
      <c r="E107" s="17" t="s">
        <v>39</v>
      </c>
      <c r="F107" s="297">
        <v>94</v>
      </c>
      <c r="G107" s="39"/>
      <c r="H107" s="45"/>
    </row>
    <row r="108" s="2" customFormat="1" ht="16.8" customHeight="1">
      <c r="A108" s="39"/>
      <c r="B108" s="45"/>
      <c r="C108" s="298" t="s">
        <v>526</v>
      </c>
      <c r="D108" s="39"/>
      <c r="E108" s="39"/>
      <c r="F108" s="39"/>
      <c r="G108" s="39"/>
      <c r="H108" s="45"/>
    </row>
    <row r="109" s="2" customFormat="1" ht="16.8" customHeight="1">
      <c r="A109" s="39"/>
      <c r="B109" s="45"/>
      <c r="C109" s="296" t="s">
        <v>408</v>
      </c>
      <c r="D109" s="296" t="s">
        <v>140</v>
      </c>
      <c r="E109" s="17" t="s">
        <v>112</v>
      </c>
      <c r="F109" s="297">
        <v>94</v>
      </c>
      <c r="G109" s="39"/>
      <c r="H109" s="45"/>
    </row>
    <row r="110" s="2" customFormat="1">
      <c r="A110" s="39"/>
      <c r="B110" s="45"/>
      <c r="C110" s="296" t="s">
        <v>413</v>
      </c>
      <c r="D110" s="296" t="s">
        <v>414</v>
      </c>
      <c r="E110" s="17" t="s">
        <v>112</v>
      </c>
      <c r="F110" s="297">
        <v>94</v>
      </c>
      <c r="G110" s="39"/>
      <c r="H110" s="45"/>
    </row>
    <row r="111" s="2" customFormat="1" ht="26.4" customHeight="1">
      <c r="A111" s="39"/>
      <c r="B111" s="45"/>
      <c r="C111" s="291" t="s">
        <v>528</v>
      </c>
      <c r="D111" s="291" t="s">
        <v>99</v>
      </c>
      <c r="E111" s="39"/>
      <c r="F111" s="39"/>
      <c r="G111" s="39"/>
      <c r="H111" s="45"/>
    </row>
    <row r="112" s="2" customFormat="1" ht="16.8" customHeight="1">
      <c r="A112" s="39"/>
      <c r="B112" s="45"/>
      <c r="C112" s="292" t="s">
        <v>462</v>
      </c>
      <c r="D112" s="293" t="s">
        <v>463</v>
      </c>
      <c r="E112" s="294" t="s">
        <v>136</v>
      </c>
      <c r="F112" s="295">
        <v>3.2330000000000001</v>
      </c>
      <c r="G112" s="39"/>
      <c r="H112" s="45"/>
    </row>
    <row r="113" s="2" customFormat="1" ht="16.8" customHeight="1">
      <c r="A113" s="39"/>
      <c r="B113" s="45"/>
      <c r="C113" s="296" t="s">
        <v>39</v>
      </c>
      <c r="D113" s="296" t="s">
        <v>192</v>
      </c>
      <c r="E113" s="17" t="s">
        <v>39</v>
      </c>
      <c r="F113" s="297">
        <v>1.147</v>
      </c>
      <c r="G113" s="39"/>
      <c r="H113" s="45"/>
    </row>
    <row r="114" s="2" customFormat="1" ht="16.8" customHeight="1">
      <c r="A114" s="39"/>
      <c r="B114" s="45"/>
      <c r="C114" s="296" t="s">
        <v>39</v>
      </c>
      <c r="D114" s="296" t="s">
        <v>193</v>
      </c>
      <c r="E114" s="17" t="s">
        <v>39</v>
      </c>
      <c r="F114" s="297">
        <v>2.0859999999999999</v>
      </c>
      <c r="G114" s="39"/>
      <c r="H114" s="45"/>
    </row>
    <row r="115" s="2" customFormat="1" ht="16.8" customHeight="1">
      <c r="A115" s="39"/>
      <c r="B115" s="45"/>
      <c r="C115" s="296" t="s">
        <v>462</v>
      </c>
      <c r="D115" s="296" t="s">
        <v>187</v>
      </c>
      <c r="E115" s="17" t="s">
        <v>39</v>
      </c>
      <c r="F115" s="297">
        <v>3.2330000000000001</v>
      </c>
      <c r="G115" s="39"/>
      <c r="H115" s="45"/>
    </row>
    <row r="116" s="2" customFormat="1" ht="16.8" customHeight="1">
      <c r="A116" s="39"/>
      <c r="B116" s="45"/>
      <c r="C116" s="298" t="s">
        <v>526</v>
      </c>
      <c r="D116" s="39"/>
      <c r="E116" s="39"/>
      <c r="F116" s="39"/>
      <c r="G116" s="39"/>
      <c r="H116" s="45"/>
    </row>
    <row r="117" s="2" customFormat="1">
      <c r="A117" s="39"/>
      <c r="B117" s="45"/>
      <c r="C117" s="296" t="s">
        <v>484</v>
      </c>
      <c r="D117" s="296" t="s">
        <v>485</v>
      </c>
      <c r="E117" s="17" t="s">
        <v>136</v>
      </c>
      <c r="F117" s="297">
        <v>3.2330000000000001</v>
      </c>
      <c r="G117" s="39"/>
      <c r="H117" s="45"/>
    </row>
    <row r="118" s="2" customFormat="1">
      <c r="A118" s="39"/>
      <c r="B118" s="45"/>
      <c r="C118" s="296" t="s">
        <v>493</v>
      </c>
      <c r="D118" s="296" t="s">
        <v>494</v>
      </c>
      <c r="E118" s="17" t="s">
        <v>136</v>
      </c>
      <c r="F118" s="297">
        <v>3.2330000000000001</v>
      </c>
      <c r="G118" s="39"/>
      <c r="H118" s="45"/>
    </row>
    <row r="119" s="2" customFormat="1" ht="7.44" customHeight="1">
      <c r="A119" s="39"/>
      <c r="B119" s="168"/>
      <c r="C119" s="169"/>
      <c r="D119" s="169"/>
      <c r="E119" s="169"/>
      <c r="F119" s="169"/>
      <c r="G119" s="169"/>
      <c r="H119" s="45"/>
    </row>
    <row r="120" s="2" customFormat="1">
      <c r="A120" s="39"/>
      <c r="B120" s="39"/>
      <c r="C120" s="39"/>
      <c r="D120" s="39"/>
      <c r="E120" s="39"/>
      <c r="F120" s="39"/>
      <c r="G120" s="39"/>
      <c r="H120" s="39"/>
    </row>
  </sheetData>
  <sheetProtection sheet="1" formatColumns="0" formatRows="0" objects="1" scenarios="1" spinCount="100000" saltValue="d4HBnyizARyhQEFEK4ng+9YgeMprhvkjTr0923TLUXuYUIWxG13iRvsR23RZrkWs9eOfjb5nj5JxsSvoDTnrFQ==" hashValue="2pwhSYW/XqaYTXBeF+gfZ4pnj/p7nnZane5i+UE6DjLWU3vC2wrriSWJYBuMYSMCm8ji/nUbP7Iw1tM9QPOc2w==" algorithmName="SHA-512" password="CDD6"/>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Horák Jiří, Ing.</dc:creator>
  <cp:lastModifiedBy>Horák Jiří, Ing.</cp:lastModifiedBy>
  <dcterms:created xsi:type="dcterms:W3CDTF">2023-01-13T13:26:20Z</dcterms:created>
  <dcterms:modified xsi:type="dcterms:W3CDTF">2023-01-13T13:26:24Z</dcterms:modified>
</cp:coreProperties>
</file>