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055 - 22055 -  Na Fran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'22055 - 22055 -  Na Frant...'!$C$125:$K$231</definedName>
    <definedName name="_xlnm.Print_Area" localSheetId="1">'22055 - 22055 -  Na Frant...'!$C$4:$J$76,'22055 - 22055 -  Na Frant...'!$C$82:$J$109,'22055 - 22055 -  Na Frant...'!$C$115:$K$231</definedName>
    <definedName name="_xlnm.Print_Titles" localSheetId="1">'22055 - 22055 -  Na Frant...'!$125:$125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30"/>
  <c r="BH230"/>
  <c r="BG230"/>
  <c r="BF230"/>
  <c r="T230"/>
  <c r="T229"/>
  <c r="R230"/>
  <c r="R229"/>
  <c r="P230"/>
  <c r="P229"/>
  <c r="BI227"/>
  <c r="BH227"/>
  <c r="BG227"/>
  <c r="BF227"/>
  <c r="T227"/>
  <c r="T226"/>
  <c r="T225"/>
  <c r="R227"/>
  <c r="R226"/>
  <c r="R225"/>
  <c r="P227"/>
  <c r="P226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T205"/>
  <c r="R206"/>
  <c r="R205"/>
  <c r="P206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T154"/>
  <c r="R155"/>
  <c r="R154"/>
  <c r="P155"/>
  <c r="P154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0"/>
  <c r="J89"/>
  <c r="F89"/>
  <c r="F87"/>
  <c r="E85"/>
  <c r="J16"/>
  <c r="E16"/>
  <c r="F123"/>
  <c r="J15"/>
  <c r="J10"/>
  <c r="J120"/>
  <c i="1" r="L90"/>
  <c r="AM90"/>
  <c r="AM89"/>
  <c r="L89"/>
  <c r="AM87"/>
  <c r="L87"/>
  <c r="L85"/>
  <c r="L84"/>
  <c i="2" r="BK227"/>
  <c r="J223"/>
  <c r="BK210"/>
  <c r="J206"/>
  <c r="J199"/>
  <c r="BK194"/>
  <c r="J217"/>
  <c r="BK197"/>
  <c r="J190"/>
  <c r="BK182"/>
  <c r="J177"/>
  <c r="BK170"/>
  <c r="J166"/>
  <c r="J160"/>
  <c r="BK147"/>
  <c r="J143"/>
  <c r="BK135"/>
  <c r="J131"/>
  <c i="1" r="AS94"/>
  <c i="2" r="J230"/>
  <c r="BK223"/>
  <c r="J221"/>
  <c r="J210"/>
  <c r="BK203"/>
  <c r="BK230"/>
  <c r="BK190"/>
  <c r="BK199"/>
  <c r="J194"/>
  <c r="J186"/>
  <c r="BK177"/>
  <c r="J173"/>
  <c r="BK166"/>
  <c r="J164"/>
  <c r="BK155"/>
  <c r="J147"/>
  <c r="BK139"/>
  <c r="J135"/>
  <c r="J129"/>
  <c r="J227"/>
  <c r="BK221"/>
  <c r="J214"/>
  <c r="BK206"/>
  <c r="J203"/>
  <c r="BK214"/>
  <c r="BK217"/>
  <c r="J197"/>
  <c r="BK186"/>
  <c r="J182"/>
  <c r="BK173"/>
  <c r="J170"/>
  <c r="BK164"/>
  <c r="BK160"/>
  <c r="J155"/>
  <c r="BK143"/>
  <c r="J139"/>
  <c r="BK131"/>
  <c r="BK129"/>
  <c l="1" r="P128"/>
  <c r="T159"/>
  <c r="T181"/>
  <c r="BK128"/>
  <c r="BK159"/>
  <c r="J159"/>
  <c r="J98"/>
  <c r="BK172"/>
  <c r="J172"/>
  <c r="J99"/>
  <c r="T172"/>
  <c r="R181"/>
  <c r="R196"/>
  <c r="P209"/>
  <c r="R209"/>
  <c r="R216"/>
  <c r="T128"/>
  <c r="P159"/>
  <c r="P172"/>
  <c r="BK181"/>
  <c r="J181"/>
  <c r="J100"/>
  <c r="BK196"/>
  <c r="J196"/>
  <c r="J101"/>
  <c r="T196"/>
  <c r="BK209"/>
  <c r="J209"/>
  <c r="J104"/>
  <c r="T209"/>
  <c r="P216"/>
  <c r="R128"/>
  <c r="R159"/>
  <c r="R172"/>
  <c r="P181"/>
  <c r="P196"/>
  <c r="BK216"/>
  <c r="J216"/>
  <c r="J105"/>
  <c r="T216"/>
  <c r="BK154"/>
  <c r="J154"/>
  <c r="J97"/>
  <c r="BK226"/>
  <c r="J226"/>
  <c r="J107"/>
  <c r="BK229"/>
  <c r="J229"/>
  <c r="J108"/>
  <c r="BK205"/>
  <c r="J205"/>
  <c r="J102"/>
  <c r="J87"/>
  <c r="F90"/>
  <c r="BE129"/>
  <c r="BE131"/>
  <c r="BE135"/>
  <c r="BE139"/>
  <c r="BE143"/>
  <c r="BE147"/>
  <c r="BE155"/>
  <c r="BE160"/>
  <c r="BE164"/>
  <c r="BE166"/>
  <c r="BE170"/>
  <c r="BE173"/>
  <c r="BE177"/>
  <c r="BE182"/>
  <c r="BE186"/>
  <c r="BE194"/>
  <c r="BE197"/>
  <c r="BE190"/>
  <c r="BE214"/>
  <c r="BE230"/>
  <c r="BE199"/>
  <c r="BE203"/>
  <c r="BE206"/>
  <c r="BE210"/>
  <c r="BE217"/>
  <c r="BE221"/>
  <c r="BE223"/>
  <c r="BE227"/>
  <c r="J32"/>
  <c i="1" r="AW95"/>
  <c i="2" r="F34"/>
  <c i="1" r="BC95"/>
  <c r="BC94"/>
  <c r="W32"/>
  <c i="2" r="F32"/>
  <c i="1" r="BA95"/>
  <c r="BA94"/>
  <c r="W30"/>
  <c i="2" r="F35"/>
  <c i="1" r="BD95"/>
  <c r="BD94"/>
  <c r="W33"/>
  <c i="2" r="F33"/>
  <c i="1" r="BB95"/>
  <c r="BB94"/>
  <c r="W31"/>
  <c i="2" l="1" r="P208"/>
  <c r="BK127"/>
  <c r="R127"/>
  <c r="T208"/>
  <c r="T127"/>
  <c r="T126"/>
  <c r="R208"/>
  <c r="P127"/>
  <c r="P126"/>
  <c i="1" r="AU95"/>
  <c i="2" r="J128"/>
  <c r="J96"/>
  <c r="BK225"/>
  <c r="J225"/>
  <c r="J106"/>
  <c r="BK208"/>
  <c r="J208"/>
  <c r="J103"/>
  <c i="1" r="AU94"/>
  <c r="AY94"/>
  <c r="AX94"/>
  <c i="2" r="J31"/>
  <c i="1" r="AV95"/>
  <c r="AT95"/>
  <c r="AW94"/>
  <c r="AK30"/>
  <c i="2" r="F31"/>
  <c i="1" r="AZ95"/>
  <c r="AZ94"/>
  <c r="W29"/>
  <c i="2" l="1" r="R126"/>
  <c r="BK126"/>
  <c r="J126"/>
  <c r="J94"/>
  <c r="J127"/>
  <c r="J95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<sst xmlns="http://schemas.openxmlformats.org/spreadsheetml/2006/main">
  <si>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</si>
  <si>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</si>
  <si>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</si>
  <si>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</si>
  <si>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</si>
  <si>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{b5d329f0-7d45-423f-85b4-675d41253860}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</si>
  <si>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</si>
  <si>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</si>
  <si>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</si>
  <si>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</si>
  <si>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</si>
  <si>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</si>
  <si>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</si>
  <si>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</si>
  <si>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22055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</si>
  <si>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</si>
  <si>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</si>
  <si>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22055 -  Na Františku 805, Liberec, Rotunda – Oprava podlahy pro HZS</t>
  </si>
  <si>
    <t>KSO:</t>
  </si>
  <si>
    <t>CC-CZ:</t>
  </si>
  <si>
    <t>Místo:</t>
  </si>
  <si>
    <t xml:space="preserve"> </t>
  </si>
  <si>
    <t>Datum:</t>
  </si>
  <si>
    <t>10. 11. 2022</t>
  </si>
  <si>
    <t>Zadavatel:</t>
  </si>
  <si>
    <t>IČ:</t>
  </si>
  <si>
    <t>Správa železnic,s.o., OŘ Hradec Králové</t>
  </si>
  <si>
    <t>DIČ:</t>
  </si>
  <si>
    <t>Uchazeč:</t>
  </si>
  <si>
    <t>Vyplň údaj</t>
  </si>
  <si>
    <t>Projektant:</t>
  </si>
  <si>
    <t>46506942</t>
  </si>
  <si>
    <t>PROFES PROJEKT spol. s r.o.</t>
  </si>
  <si>
    <t>CZ46506942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</si>
  <si>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</si>
  <si>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</si>
  <si>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</si>
  <si>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</si>
  <si>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</si>
  <si>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</si>
  <si>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</si>
  <si>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</si>
  <si>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</si>
  <si>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</si>
  <si>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</si>
  <si>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</si>
  <si>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</si>
  <si>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</si>
  <si>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</si>
  <si>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</si>
  <si>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</si>
  <si>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</si>
  <si>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</si>
  <si>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</si>
  <si>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</si>
  <si>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</si>
  <si>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</si>
  <si>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</si>
  <si>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</si>
  <si>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</si>
  <si>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</si>
  <si>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</si>
  <si>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</si>
  <si>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</si>
  <si>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</si>
  <si>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</si>
  <si>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</si>
  <si>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</si>
  <si>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</si>
  <si>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</si>
  <si>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</si>
  <si>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</si>
  <si>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</si>
  <si>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</si>
  <si>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</si>
  <si>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</si>
  <si>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</si>
  <si>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</si>
  <si>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</si>
  <si>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</si>
  <si>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</si>
  <si>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</si>
  <si>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</si>
  <si>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</si>
  <si>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</si>
  <si>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</si>
  <si>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</si>
  <si>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</si>
  <si>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</si>
  <si>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</si>
  <si>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</si>
  <si>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</si>
  <si>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</si>
  <si>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</si>
  <si>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</si>
  <si>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</si>
  <si>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</si>
  <si>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</si>
  <si>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</si>
  <si>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</si>
  <si>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</si>
  <si>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</si>
  <si>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</si>
  <si>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</si>
  <si>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</si>
  <si>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</si>
  <si>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</si>
  <si>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</si>
  <si>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</si>
  <si>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</si>
  <si>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</si>
  <si>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</si>
  <si>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</si>
  <si>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</si>
  <si>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</si>
  <si>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</si>
  <si>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</si>
  <si>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</si>
  <si>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</si>
  <si>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</si>
  <si>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</si>
  <si>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</si>
  <si>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</si>
  <si>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113107232</t>
  </si>
  <si>
    <t>Odstranění podkladu z betonu prostého tl přes 150 do 300 mm strojně pl přes 200 m2</t>
  </si>
  <si>
    <t>m2</t>
  </si>
  <si>
    <t>4</t>
  </si>
  <si>
    <t>-791015427</t>
  </si>
  <si>
    <t>PP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</si>
  <si>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</si>
  <si>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122151104</t>
  </si>
  <si>
    <t>Odkopávky a prokopávky nezapažené v hornině třídy těžitelnosti I skupiny 1 a 2 objem do 500 m3 strojně</t>
  </si>
  <si>
    <t>m3</t>
  </si>
  <si>
    <t>1693881503</t>
  </si>
  <si>
    <t>Odkopávky a prokopávky nezapažené strojně v hornině třídy těžitelnosti I skupiny 1 a 2 přes 100 do 500 m3</t>
  </si>
  <si>
    <t>VV</t>
  </si>
  <si>
    <t>417,500*0,25</t>
  </si>
  <si>
    <t>Mezisoučet</t>
  </si>
  <si>
    <t>3</t>
  </si>
  <si>
    <t>132151101</t>
  </si>
  <si>
    <t>Hloubení rýh nezapažených š do 800 mm v hornině třídy těžitelnosti I skupiny 1 a 2 objem do 20 m3 strojně</t>
  </si>
  <si>
    <t>-208409029</t>
  </si>
  <si>
    <t>Hloubení nezapažených rýh šířky do 800 mm strojně s urovnáním dna do předepsaného profilu a spádu v hornině třídy těžitelnosti I skupiny 1 a 2 do 20 m3</t>
  </si>
  <si>
    <t>2*6*0,3*0,8</t>
  </si>
  <si>
    <t>162751117</t>
  </si>
  <si>
    <t>Vodorovné přemístění přes 9 000 do 10000 m výkopku/sypaniny z horniny třídy těžitelnosti I skupiny 1 až 3 - resp. skládku zhotovitele</t>
  </si>
  <si>
    <t>1103091204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</si>
  <si>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</si>
  <si>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104,375+2,88</t>
  </si>
  <si>
    <t>5</t>
  </si>
  <si>
    <t>171201231</t>
  </si>
  <si>
    <t>Poplatek za uložení zeminy a kamení na recyklační skládce (skládkovné) kód odpadu 17 05 04</t>
  </si>
  <si>
    <t>t</t>
  </si>
  <si>
    <t>38734503</t>
  </si>
  <si>
    <t>Poplatek za uložení stavebního odpadu na recyklační skládce (skládkovné) zeminy a kamení zatříděného do Katalogu odpadů pod kódem 17 05 04</t>
  </si>
  <si>
    <t>107,255*1,8</t>
  </si>
  <si>
    <t>6</t>
  </si>
  <si>
    <t>181951112</t>
  </si>
  <si>
    <t>Úprava pláně v hornině třídy těžitelnosti I skupiny 1 až 3 se zhutněním strojně</t>
  </si>
  <si>
    <t>591007515</t>
  </si>
  <si>
    <t>Úprava pláně vyrovnáním výškových rozdílů strojně v hornině třídy těžitelnosti I, skupiny 1 až 3 se zhutněním</t>
  </si>
  <si>
    <t>417,5</t>
  </si>
  <si>
    <t>Mezisoučet plocha</t>
  </si>
  <si>
    <t>28</t>
  </si>
  <si>
    <t>Mezisoučet přehutnění montážní jámy</t>
  </si>
  <si>
    <t>Součet</t>
  </si>
  <si>
    <t>Zakládání</t>
  </si>
  <si>
    <t>7</t>
  </si>
  <si>
    <t>274313611</t>
  </si>
  <si>
    <t xml:space="preserve">Základové pásy z betonu tř. C 16/20 (práh  pod vraty)</t>
  </si>
  <si>
    <t>-722370153</t>
  </si>
  <si>
    <t>Základy z betonu prostého pasy betonu kamenem neprokládaného tř. C 16/20</t>
  </si>
  <si>
    <t>Komunikace pozemní</t>
  </si>
  <si>
    <t>8</t>
  </si>
  <si>
    <t>525991121</t>
  </si>
  <si>
    <t xml:space="preserve">Demontáž kolejnic všech soustav do 50 kg/m  (typA)</t>
  </si>
  <si>
    <t>m</t>
  </si>
  <si>
    <t>2043889854</t>
  </si>
  <si>
    <t>Demontáž kolejnic všech soustav do 50 kg/m</t>
  </si>
  <si>
    <t>2*(26*2+27)</t>
  </si>
  <si>
    <t>10</t>
  </si>
  <si>
    <t>564671111</t>
  </si>
  <si>
    <t>Podklad z kameniva hrubého drceného vel. 63-125 mm plochy přes 100 m2 tl 250 mm (zaválcovat do podloží)</t>
  </si>
  <si>
    <t>980088677</t>
  </si>
  <si>
    <t>Podklad z kameniva hrubého drceného vel. 63-125 mm, s rozprostřením a zhutněním plochy přes 100 m2, po zhutnění tl. 250 mm
(zaválcovat do podloží)</t>
  </si>
  <si>
    <t>11</t>
  </si>
  <si>
    <t>564861114</t>
  </si>
  <si>
    <t>Podklad ze štěrkodrtě ŠD plochy přes 100 m2 tl 230 mm</t>
  </si>
  <si>
    <t>-981687173</t>
  </si>
  <si>
    <t>Podklad ze štěrkodrti ŠD s rozprostřením a zhutněním plochy přes 100 m2, po zhutnění tl. 230 mm</t>
  </si>
  <si>
    <t>12</t>
  </si>
  <si>
    <t>564861115</t>
  </si>
  <si>
    <t>Podklad ze štěrkodrtě ŠD plochy přes 100 m2 tl 240 mm</t>
  </si>
  <si>
    <t>-1986451232</t>
  </si>
  <si>
    <t>Podklad ze štěrkodrti ŠD s rozprostřením a zhutněním plochy přes 100 m2, po zhutnění tl. 240 mm</t>
  </si>
  <si>
    <t>Úpravy povrchů, podlahy a osazování výplní</t>
  </si>
  <si>
    <t>13</t>
  </si>
  <si>
    <t>R</t>
  </si>
  <si>
    <t>630A2103</t>
  </si>
  <si>
    <t>Mazanina tl přes 120 do 240 mm z betonu zpevněného ocelovými vlákny 15 kg/m3 (drátkobeton)+Panbex</t>
  </si>
  <si>
    <t>890504887</t>
  </si>
  <si>
    <t xml:space="preserve">Mazanina z betonu zpevněného ocelovými vlákny (drátkobeton) třídy C 25/30 tl. přes 120 do 240 mm  (tl.200mm)
vč. dilatací, vč. uzavírací vrstva Panbex
drátky HE 75/35 15kg/m3</t>
  </si>
  <si>
    <t>417,5*0,2</t>
  </si>
  <si>
    <t>14</t>
  </si>
  <si>
    <t>635111232</t>
  </si>
  <si>
    <t>Násyp pod podlahy z drobného kameniva 0-4 se zhutněním</t>
  </si>
  <si>
    <t>682156280</t>
  </si>
  <si>
    <t xml:space="preserve">Násyp ze štěrkopísku, písku nebo kameniva pod podlahy  se zhutněním z kameniva drobného 0-4</t>
  </si>
  <si>
    <t>417,5*0,03</t>
  </si>
  <si>
    <t>9</t>
  </si>
  <si>
    <t>Ostatní konstrukce a práce, bourání</t>
  </si>
  <si>
    <t>919726122</t>
  </si>
  <si>
    <t>Geotextilie pro ochranu, separaci a filtraci netkaná měrná hm přes 200 do 300 g/m2</t>
  </si>
  <si>
    <t>781637237</t>
  </si>
  <si>
    <t>Geotextilie netkaná pro ochranu, separaci nebo filtraci měrná hmotnost přes 200 do 300 g/m2</t>
  </si>
  <si>
    <t>417,5*1,1</t>
  </si>
  <si>
    <t>16</t>
  </si>
  <si>
    <t>977311113</t>
  </si>
  <si>
    <t>Řezání stávajících betonových mazanin nevyztužených hl do 150 mm</t>
  </si>
  <si>
    <t>-584655290</t>
  </si>
  <si>
    <t>Řezání stávajících betonových mazanin bez vyztužení hloubky přes 100 do 150 mm</t>
  </si>
  <si>
    <t>1,6+1,2+1,2+1,6+0,7+0,7</t>
  </si>
  <si>
    <t>17</t>
  </si>
  <si>
    <t>R-9-A.00-1001</t>
  </si>
  <si>
    <t xml:space="preserve">Odstranění betonových  pražců a podkladnic z plochy kolejiště</t>
  </si>
  <si>
    <t>-851779675</t>
  </si>
  <si>
    <t>(26*2+27)*1,8*0,20</t>
  </si>
  <si>
    <t>18</t>
  </si>
  <si>
    <t>R-9-A.00-1002</t>
  </si>
  <si>
    <t xml:space="preserve">Demontáž a opětovná montáž dřevěného schodiště  ( přímé rameno,16 výšek)</t>
  </si>
  <si>
    <t>kpl</t>
  </si>
  <si>
    <t>-625745881</t>
  </si>
  <si>
    <t>997</t>
  </si>
  <si>
    <t>Přesun sutě</t>
  </si>
  <si>
    <t>19</t>
  </si>
  <si>
    <t>997013501</t>
  </si>
  <si>
    <t>Odvoz suti a vybouraných hmot na skládku nebo meziskládku do 1 km se složením</t>
  </si>
  <si>
    <t>-383106861</t>
  </si>
  <si>
    <t xml:space="preserve">Odvoz suti a vybouraných hmot na skládku nebo meziskládku  se složením, na vzdálenost do 1 km</t>
  </si>
  <si>
    <t>20</t>
  </si>
  <si>
    <t>997013509</t>
  </si>
  <si>
    <t xml:space="preserve">Příplatek k odvozu suti a vybouraných hmot na skládku ZKD 1 km přes 1 km  resp. skládku zhotovitele</t>
  </si>
  <si>
    <t>97278856</t>
  </si>
  <si>
    <t xml:space="preserve">Odvoz suti a vybouraných hmot na skládku nebo meziskládku  se složením, na vzdálenost Příplatek k ceně za každý další i započatý 1 km přes 1 km</t>
  </si>
  <si>
    <t>323,506*15</t>
  </si>
  <si>
    <t>997013861</t>
  </si>
  <si>
    <t>Poplatek za uložení stavebního odpadu na recyklační skládce (skládkovné) z prostého betonu kód odpadu 17 01 01</t>
  </si>
  <si>
    <t>1101571085</t>
  </si>
  <si>
    <t>Poplatek za uložení stavebního odpadu na recyklační skládce (skládkovné) z prostého betonu zatříděného do Katalogu odpadů pod kódem 17 01 01</t>
  </si>
  <si>
    <t>998</t>
  </si>
  <si>
    <t>Přesun hmot</t>
  </si>
  <si>
    <t>22</t>
  </si>
  <si>
    <t>998011001</t>
  </si>
  <si>
    <t>Přesun hmot pro budovy zděné v do 6 m</t>
  </si>
  <si>
    <t>1193596582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</si>
  <si>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</si>
  <si>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</si>
  <si>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</si>
  <si>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</si>
  <si>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</si>
  <si>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23</t>
  </si>
  <si>
    <t>711471052.cz</t>
  </si>
  <si>
    <t xml:space="preserve">D+M vodorovné izolace proti tlakové vodě termoplasty položením  s HDPE 0,6mm</t>
  </si>
  <si>
    <t>-1485024759</t>
  </si>
  <si>
    <t>24</t>
  </si>
  <si>
    <t>998711201</t>
  </si>
  <si>
    <t>Přesun hmot procentní pro izolace proti vodě, vlhkosti a plynům v objektech v do 6 m</t>
  </si>
  <si>
    <t>%</t>
  </si>
  <si>
    <t>50550891</t>
  </si>
  <si>
    <t xml:space="preserve">Přesun hmot pro izolace proti vodě, vlhkosti a plynům  stanovený procentní sazbou (%) z ceny vodorovná dopravní vzdálenost do 50 m v objektech výšky do 6 m</t>
  </si>
  <si>
    <t>767</t>
  </si>
  <si>
    <t>Konstrukce zámečnické</t>
  </si>
  <si>
    <t>25</t>
  </si>
  <si>
    <t>767995116.cz</t>
  </si>
  <si>
    <t xml:space="preserve">Pol. 1/Z - Montáž atypických zámečnických konstrukcí hm přes 100 do 250 kg  vč. povrchové úpravy  (pol.viz podrobný popis)</t>
  </si>
  <si>
    <t>kg</t>
  </si>
  <si>
    <t>550662066</t>
  </si>
  <si>
    <t xml:space="preserve">Montáž ostatních atypických zámečnických konstrukcí  hmotnosti přes 100 do 250 kg
LEMOVÁNÍ PODLAHY  U VRAT
ZÁKLADNÍ ANTIKOROZNÍ A
2x VRCHNÍ SYNTETICKÝ NÁTĚR
OCEL S235 JR
dl. 6000mm - 2ks</t>
  </si>
  <si>
    <t>(0,6*0,006*7860)*6*2</t>
  </si>
  <si>
    <t>26</t>
  </si>
  <si>
    <t>M</t>
  </si>
  <si>
    <t>M-01</t>
  </si>
  <si>
    <t>plech P6 + pásovina 60x6</t>
  </si>
  <si>
    <t>32</t>
  </si>
  <si>
    <t>1173235790</t>
  </si>
  <si>
    <t>27</t>
  </si>
  <si>
    <t>998767201</t>
  </si>
  <si>
    <t>Přesun hmot procentní pro zámečnické konstrukce v objektech v do 6 m</t>
  </si>
  <si>
    <t>-237512213</t>
  </si>
  <si>
    <t xml:space="preserve">Přesun hmot pro zámečnické konstrukce  stanovený procentní sazbou (%) z ceny vodorovná dopravní vzdálenost do 50 m v objektech výšky do 6 m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</si>
  <si>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</si>
  <si>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</si>
  <si>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</si>
  <si>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</si>
  <si>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</si>
  <si>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</si>
  <si>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</si>
  <si>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1870892833</t>
  </si>
  <si>
    <t>VRN4</t>
  </si>
  <si>
    <t>Inženýrská činnost</t>
  </si>
  <si>
    <t>29</t>
  </si>
  <si>
    <t>043154000</t>
  </si>
  <si>
    <t>Zkoušky hutnicí</t>
  </si>
  <si>
    <t>908615717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</si>
</sst>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22055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22055 -  Na Františku 805, Liberec, Rotunda – Oprava podlahy pro HZS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10. 11. 2022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železnic,s.o., OŘ Hradec Králové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PROFES PROJEKT spol. s r.o.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76</v>
      </c>
      <c r="BT94" s="117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8" t="s">
        <v>80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'22055 - 22055 -  Na Frant...'!J28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'22055 - 22055 -  Na Frant...'!P126</f>
        <v>0</v>
      </c>
      <c r="AV95" s="127">
        <f>'22055 - 22055 -  Na Frant...'!J31</f>
        <v>0</v>
      </c>
      <c r="AW95" s="127">
        <f>'22055 - 22055 -  Na Frant...'!J32</f>
        <v>0</v>
      </c>
      <c r="AX95" s="127">
        <f>'22055 - 22055 -  Na Frant...'!J33</f>
        <v>0</v>
      </c>
      <c r="AY95" s="127">
        <f>'22055 - 22055 -  Na Frant...'!J34</f>
        <v>0</v>
      </c>
      <c r="AZ95" s="127">
        <f>'22055 - 22055 -  Na Frant...'!F31</f>
        <v>0</v>
      </c>
      <c r="BA95" s="127">
        <f>'22055 - 22055 -  Na Frant...'!F32</f>
        <v>0</v>
      </c>
      <c r="BB95" s="127">
        <f>'22055 - 22055 -  Na Frant...'!F33</f>
        <v>0</v>
      </c>
      <c r="BC95" s="127">
        <f>'22055 - 22055 -  Na Frant...'!F34</f>
        <v>0</v>
      </c>
      <c r="BD95" s="129">
        <f>'22055 - 22055 -  Na Frant...'!F35</f>
        <v>0</v>
      </c>
      <c r="BE95" s="7"/>
      <c r="BT95" s="130" t="s">
        <v>82</v>
      </c>
      <c r="BU95" s="130" t="s">
        <v>83</v>
      </c>
      <c r="BV95" s="130" t="s">
        <v>78</v>
      </c>
      <c r="BW95" s="130" t="s">
        <v>5</v>
      </c>
      <c r="BX95" s="130" t="s">
        <v>79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iZwEk+pJaJf3gmNCput17/jTe6/vniaREl8G4Qvxg9XxjMDHzBEFY2GFvB5qgMVaFxrivzUQgaOJBf8aaVGVvg==" hashValue="5WKYExOg1P1wOIfMnCEi/Z/CfNjvD87lRQaY+lniTZ979Gj4dMqPMM7eFug0DLuWRR31TFSnw8L0Mlankt+ty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2055 - 22055 -  Na Fran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84</v>
      </c>
    </row>
    <row r="4" s="1" customFormat="1" ht="24.96" customHeight="1">
      <c r="B4" s="20"/>
      <c r="D4" s="133" t="s">
        <v>85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10. 11. 2022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31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32</v>
      </c>
      <c r="F19" s="38"/>
      <c r="G19" s="38"/>
      <c r="H19" s="38"/>
      <c r="I19" s="135" t="s">
        <v>27</v>
      </c>
      <c r="J19" s="137" t="s">
        <v>33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21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36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37</v>
      </c>
      <c r="E28" s="38"/>
      <c r="F28" s="38"/>
      <c r="G28" s="38"/>
      <c r="H28" s="38"/>
      <c r="I28" s="38"/>
      <c r="J28" s="145">
        <f>ROUND(J126,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39</v>
      </c>
      <c r="G30" s="38"/>
      <c r="H30" s="38"/>
      <c r="I30" s="146" t="s">
        <v>38</v>
      </c>
      <c r="J30" s="146" t="s">
        <v>40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41</v>
      </c>
      <c r="E31" s="135" t="s">
        <v>42</v>
      </c>
      <c r="F31" s="148">
        <f>ROUND((SUM(BE126:BE231)),  2)</f>
        <v>0</v>
      </c>
      <c r="G31" s="38"/>
      <c r="H31" s="38"/>
      <c r="I31" s="149">
        <v>0.20999999999999999</v>
      </c>
      <c r="J31" s="148">
        <f>ROUND(((SUM(BE126:BE231))*I31),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43</v>
      </c>
      <c r="F32" s="148">
        <f>ROUND((SUM(BF126:BF231)),  2)</f>
        <v>0</v>
      </c>
      <c r="G32" s="38"/>
      <c r="H32" s="38"/>
      <c r="I32" s="149">
        <v>0.14999999999999999</v>
      </c>
      <c r="J32" s="148">
        <f>ROUND(((SUM(BF126:BF231))*I32),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44</v>
      </c>
      <c r="F33" s="148">
        <f>ROUND((SUM(BG126:BG231)),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45</v>
      </c>
      <c r="F34" s="148">
        <f>ROUND((SUM(BH126:BH231)),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46</v>
      </c>
      <c r="F35" s="148">
        <f>ROUND((SUM(BI126:BI231)),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47</v>
      </c>
      <c r="E37" s="152"/>
      <c r="F37" s="152"/>
      <c r="G37" s="153" t="s">
        <v>48</v>
      </c>
      <c r="H37" s="154" t="s">
        <v>49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50</v>
      </c>
      <c r="E50" s="158"/>
      <c r="F50" s="158"/>
      <c r="G50" s="157" t="s">
        <v>51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52</v>
      </c>
      <c r="E61" s="160"/>
      <c r="F61" s="161" t="s">
        <v>53</v>
      </c>
      <c r="G61" s="159" t="s">
        <v>52</v>
      </c>
      <c r="H61" s="160"/>
      <c r="I61" s="160"/>
      <c r="J61" s="162" t="s">
        <v>53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54</v>
      </c>
      <c r="E65" s="163"/>
      <c r="F65" s="163"/>
      <c r="G65" s="157" t="s">
        <v>55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52</v>
      </c>
      <c r="E76" s="160"/>
      <c r="F76" s="161" t="s">
        <v>53</v>
      </c>
      <c r="G76" s="159" t="s">
        <v>52</v>
      </c>
      <c r="H76" s="160"/>
      <c r="I76" s="160"/>
      <c r="J76" s="162" t="s">
        <v>53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 xml:space="preserve">22055 -  Na Františku 805, Liberec, Rotunda – Oprava podlahy pro HZS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10. 11. 2022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Správa železnic,s.o., OŘ Hradec Králové</v>
      </c>
      <c r="G89" s="40"/>
      <c r="H89" s="40"/>
      <c r="I89" s="32" t="s">
        <v>30</v>
      </c>
      <c r="J89" s="36" t="str">
        <f>E19</f>
        <v>PROFES PROJEKT spol. s 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87</v>
      </c>
      <c r="D92" s="169"/>
      <c r="E92" s="169"/>
      <c r="F92" s="169"/>
      <c r="G92" s="169"/>
      <c r="H92" s="169"/>
      <c r="I92" s="169"/>
      <c r="J92" s="170" t="s">
        <v>88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89</v>
      </c>
      <c r="D94" s="40"/>
      <c r="E94" s="40"/>
      <c r="F94" s="40"/>
      <c r="G94" s="40"/>
      <c r="H94" s="40"/>
      <c r="I94" s="40"/>
      <c r="J94" s="110">
        <f>J126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90</v>
      </c>
    </row>
    <row r="95" s="9" customFormat="1" ht="24.96" customHeight="1">
      <c r="A95" s="9"/>
      <c r="B95" s="172"/>
      <c r="C95" s="173"/>
      <c r="D95" s="174" t="s">
        <v>91</v>
      </c>
      <c r="E95" s="175"/>
      <c r="F95" s="175"/>
      <c r="G95" s="175"/>
      <c r="H95" s="175"/>
      <c r="I95" s="175"/>
      <c r="J95" s="176">
        <f>J127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92</v>
      </c>
      <c r="E96" s="181"/>
      <c r="F96" s="181"/>
      <c r="G96" s="181"/>
      <c r="H96" s="181"/>
      <c r="I96" s="181"/>
      <c r="J96" s="182">
        <f>J128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93</v>
      </c>
      <c r="E97" s="181"/>
      <c r="F97" s="181"/>
      <c r="G97" s="181"/>
      <c r="H97" s="181"/>
      <c r="I97" s="181"/>
      <c r="J97" s="182">
        <f>J154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J159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95</v>
      </c>
      <c r="E99" s="181"/>
      <c r="F99" s="181"/>
      <c r="G99" s="181"/>
      <c r="H99" s="181"/>
      <c r="I99" s="181"/>
      <c r="J99" s="182">
        <f>J172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J181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97</v>
      </c>
      <c r="E101" s="181"/>
      <c r="F101" s="181"/>
      <c r="G101" s="181"/>
      <c r="H101" s="181"/>
      <c r="I101" s="181"/>
      <c r="J101" s="182">
        <f>J196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98</v>
      </c>
      <c r="E102" s="181"/>
      <c r="F102" s="181"/>
      <c r="G102" s="181"/>
      <c r="H102" s="181"/>
      <c r="I102" s="181"/>
      <c r="J102" s="182">
        <f>J205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99</v>
      </c>
      <c r="E103" s="175"/>
      <c r="F103" s="175"/>
      <c r="G103" s="175"/>
      <c r="H103" s="175"/>
      <c r="I103" s="175"/>
      <c r="J103" s="176">
        <f>J208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100</v>
      </c>
      <c r="E104" s="181"/>
      <c r="F104" s="181"/>
      <c r="G104" s="181"/>
      <c r="H104" s="181"/>
      <c r="I104" s="181"/>
      <c r="J104" s="182">
        <f>J209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101</v>
      </c>
      <c r="E105" s="181"/>
      <c r="F105" s="181"/>
      <c r="G105" s="181"/>
      <c r="H105" s="181"/>
      <c r="I105" s="181"/>
      <c r="J105" s="182">
        <f>J216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2"/>
      <c r="C106" s="173"/>
      <c r="D106" s="174" t="s">
        <v>102</v>
      </c>
      <c r="E106" s="175"/>
      <c r="F106" s="175"/>
      <c r="G106" s="175"/>
      <c r="H106" s="175"/>
      <c r="I106" s="175"/>
      <c r="J106" s="176">
        <f>J225</f>
        <v>0</v>
      </c>
      <c r="K106" s="173"/>
      <c r="L106" s="17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8"/>
      <c r="C107" s="179"/>
      <c r="D107" s="180" t="s">
        <v>103</v>
      </c>
      <c r="E107" s="181"/>
      <c r="F107" s="181"/>
      <c r="G107" s="181"/>
      <c r="H107" s="181"/>
      <c r="I107" s="181"/>
      <c r="J107" s="182">
        <f>J226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104</v>
      </c>
      <c r="E108" s="181"/>
      <c r="F108" s="181"/>
      <c r="G108" s="181"/>
      <c r="H108" s="181"/>
      <c r="I108" s="181"/>
      <c r="J108" s="182">
        <f>J229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105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E7</f>
        <v xml:space="preserve">22055 -  Na Františku 805, Liberec, Rotunda – Oprava podlahy pro HZS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F10</f>
        <v xml:space="preserve"> </v>
      </c>
      <c r="G120" s="40"/>
      <c r="H120" s="40"/>
      <c r="I120" s="32" t="s">
        <v>22</v>
      </c>
      <c r="J120" s="79" t="str">
        <f>IF(J10="","",J10)</f>
        <v>10. 11. 2022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E13</f>
        <v>Správa železnic,s.o., OŘ Hradec Králové</v>
      </c>
      <c r="G122" s="40"/>
      <c r="H122" s="40"/>
      <c r="I122" s="32" t="s">
        <v>30</v>
      </c>
      <c r="J122" s="36" t="str">
        <f>E19</f>
        <v>PROFES PROJEKT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IF(E16="","",E16)</f>
        <v>Vyplň údaj</v>
      </c>
      <c r="G123" s="40"/>
      <c r="H123" s="40"/>
      <c r="I123" s="32" t="s">
        <v>35</v>
      </c>
      <c r="J123" s="36" t="str">
        <f>E22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84"/>
      <c r="B125" s="185"/>
      <c r="C125" s="186" t="s">
        <v>106</v>
      </c>
      <c r="D125" s="187" t="s">
        <v>62</v>
      </c>
      <c r="E125" s="187" t="s">
        <v>58</v>
      </c>
      <c r="F125" s="187" t="s">
        <v>59</v>
      </c>
      <c r="G125" s="187" t="s">
        <v>107</v>
      </c>
      <c r="H125" s="187" t="s">
        <v>108</v>
      </c>
      <c r="I125" s="187" t="s">
        <v>109</v>
      </c>
      <c r="J125" s="187" t="s">
        <v>88</v>
      </c>
      <c r="K125" s="188" t="s">
        <v>110</v>
      </c>
      <c r="L125" s="189"/>
      <c r="M125" s="100" t="s">
        <v>1</v>
      </c>
      <c r="N125" s="101" t="s">
        <v>41</v>
      </c>
      <c r="O125" s="101" t="s">
        <v>111</v>
      </c>
      <c r="P125" s="101" t="s">
        <v>112</v>
      </c>
      <c r="Q125" s="101" t="s">
        <v>113</v>
      </c>
      <c r="R125" s="101" t="s">
        <v>114</v>
      </c>
      <c r="S125" s="101" t="s">
        <v>115</v>
      </c>
      <c r="T125" s="102" t="s">
        <v>116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8"/>
      <c r="B126" s="39"/>
      <c r="C126" s="107" t="s">
        <v>117</v>
      </c>
      <c r="D126" s="40"/>
      <c r="E126" s="40"/>
      <c r="F126" s="40"/>
      <c r="G126" s="40"/>
      <c r="H126" s="40"/>
      <c r="I126" s="40"/>
      <c r="J126" s="190">
        <f>BK126</f>
        <v>0</v>
      </c>
      <c r="K126" s="40"/>
      <c r="L126" s="44"/>
      <c r="M126" s="103"/>
      <c r="N126" s="191"/>
      <c r="O126" s="104"/>
      <c r="P126" s="192">
        <f>P127+P208+P225</f>
        <v>0</v>
      </c>
      <c r="Q126" s="104"/>
      <c r="R126" s="192">
        <f>R127+R208+R225</f>
        <v>31.659262699999999</v>
      </c>
      <c r="S126" s="104"/>
      <c r="T126" s="193">
        <f>T127+T208+T225</f>
        <v>331.30912000000001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90</v>
      </c>
      <c r="BK126" s="194">
        <f>BK127+BK208+BK225</f>
        <v>0</v>
      </c>
    </row>
    <row r="127" s="12" customFormat="1" ht="25.92" customHeight="1">
      <c r="A127" s="12"/>
      <c r="B127" s="195"/>
      <c r="C127" s="196"/>
      <c r="D127" s="197" t="s">
        <v>76</v>
      </c>
      <c r="E127" s="198" t="s">
        <v>118</v>
      </c>
      <c r="F127" s="198" t="s">
        <v>119</v>
      </c>
      <c r="G127" s="196"/>
      <c r="H127" s="196"/>
      <c r="I127" s="199"/>
      <c r="J127" s="200">
        <f>BK127</f>
        <v>0</v>
      </c>
      <c r="K127" s="196"/>
      <c r="L127" s="201"/>
      <c r="M127" s="202"/>
      <c r="N127" s="203"/>
      <c r="O127" s="203"/>
      <c r="P127" s="204">
        <f>P128+P154+P159+P172+P181+P196+P205</f>
        <v>0</v>
      </c>
      <c r="Q127" s="203"/>
      <c r="R127" s="204">
        <f>R128+R154+R159+R172+R181+R196+R205</f>
        <v>31.642285099999999</v>
      </c>
      <c r="S127" s="203"/>
      <c r="T127" s="205">
        <f>T128+T154+T159+T172+T181+T196+T205</f>
        <v>331.30912000000001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82</v>
      </c>
      <c r="AT127" s="207" t="s">
        <v>76</v>
      </c>
      <c r="AU127" s="207" t="s">
        <v>77</v>
      </c>
      <c r="AY127" s="206" t="s">
        <v>120</v>
      </c>
      <c r="BK127" s="208">
        <f>BK128+BK154+BK159+BK172+BK181+BK196+BK205</f>
        <v>0</v>
      </c>
    </row>
    <row r="128" s="12" customFormat="1" ht="22.8" customHeight="1">
      <c r="A128" s="12"/>
      <c r="B128" s="195"/>
      <c r="C128" s="196"/>
      <c r="D128" s="197" t="s">
        <v>76</v>
      </c>
      <c r="E128" s="209" t="s">
        <v>82</v>
      </c>
      <c r="F128" s="209" t="s">
        <v>121</v>
      </c>
      <c r="G128" s="196"/>
      <c r="H128" s="196"/>
      <c r="I128" s="199"/>
      <c r="J128" s="210">
        <f>BK128</f>
        <v>0</v>
      </c>
      <c r="K128" s="196"/>
      <c r="L128" s="201"/>
      <c r="M128" s="202"/>
      <c r="N128" s="203"/>
      <c r="O128" s="203"/>
      <c r="P128" s="204">
        <f>SUM(P129:P153)</f>
        <v>0</v>
      </c>
      <c r="Q128" s="203"/>
      <c r="R128" s="204">
        <f>SUM(R129:R153)</f>
        <v>0</v>
      </c>
      <c r="S128" s="203"/>
      <c r="T128" s="205">
        <f>SUM(T129:T153)</f>
        <v>260.9375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82</v>
      </c>
      <c r="AT128" s="207" t="s">
        <v>76</v>
      </c>
      <c r="AU128" s="207" t="s">
        <v>82</v>
      </c>
      <c r="AY128" s="206" t="s">
        <v>120</v>
      </c>
      <c r="BK128" s="208">
        <f>SUM(BK129:BK153)</f>
        <v>0</v>
      </c>
    </row>
    <row r="129" s="2" customFormat="1" ht="24.15" customHeight="1">
      <c r="A129" s="38"/>
      <c r="B129" s="39"/>
      <c r="C129" s="211" t="s">
        <v>82</v>
      </c>
      <c r="D129" s="211" t="s">
        <v>122</v>
      </c>
      <c r="E129" s="212" t="s">
        <v>123</v>
      </c>
      <c r="F129" s="213" t="s">
        <v>124</v>
      </c>
      <c r="G129" s="214" t="s">
        <v>125</v>
      </c>
      <c r="H129" s="215">
        <v>417.5</v>
      </c>
      <c r="I129" s="216"/>
      <c r="J129" s="217">
        <f>ROUND(I129*H129,2)</f>
        <v>0</v>
      </c>
      <c r="K129" s="213" t="s">
        <v>1</v>
      </c>
      <c r="L129" s="44"/>
      <c r="M129" s="218" t="s">
        <v>1</v>
      </c>
      <c r="N129" s="219" t="s">
        <v>42</v>
      </c>
      <c r="O129" s="91"/>
      <c r="P129" s="220">
        <f>O129*H129</f>
        <v>0</v>
      </c>
      <c r="Q129" s="220">
        <v>0</v>
      </c>
      <c r="R129" s="220">
        <f>Q129*H129</f>
        <v>0</v>
      </c>
      <c r="S129" s="220">
        <v>0.625</v>
      </c>
      <c r="T129" s="221">
        <f>S129*H129</f>
        <v>260.9375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2" t="s">
        <v>126</v>
      </c>
      <c r="AT129" s="222" t="s">
        <v>122</v>
      </c>
      <c r="AU129" s="222" t="s">
        <v>84</v>
      </c>
      <c r="AY129" s="17" t="s">
        <v>120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7" t="s">
        <v>82</v>
      </c>
      <c r="BK129" s="223">
        <f>ROUND(I129*H129,2)</f>
        <v>0</v>
      </c>
      <c r="BL129" s="17" t="s">
        <v>126</v>
      </c>
      <c r="BM129" s="222" t="s">
        <v>127</v>
      </c>
    </row>
    <row r="130" s="2" customFormat="1">
      <c r="A130" s="38"/>
      <c r="B130" s="39"/>
      <c r="C130" s="40"/>
      <c r="D130" s="224" t="s">
        <v>128</v>
      </c>
      <c r="E130" s="40"/>
      <c r="F130" s="225" t="s">
        <v>129</v>
      </c>
      <c r="G130" s="40"/>
      <c r="H130" s="40"/>
      <c r="I130" s="226"/>
      <c r="J130" s="40"/>
      <c r="K130" s="40"/>
      <c r="L130" s="44"/>
      <c r="M130" s="227"/>
      <c r="N130" s="228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128</v>
      </c>
      <c r="AU130" s="17" t="s">
        <v>84</v>
      </c>
    </row>
    <row r="131" s="2" customFormat="1" ht="33" customHeight="1">
      <c r="A131" s="38"/>
      <c r="B131" s="39"/>
      <c r="C131" s="211" t="s">
        <v>84</v>
      </c>
      <c r="D131" s="211" t="s">
        <v>122</v>
      </c>
      <c r="E131" s="212" t="s">
        <v>130</v>
      </c>
      <c r="F131" s="213" t="s">
        <v>131</v>
      </c>
      <c r="G131" s="214" t="s">
        <v>132</v>
      </c>
      <c r="H131" s="215">
        <v>104.375</v>
      </c>
      <c r="I131" s="216"/>
      <c r="J131" s="217">
        <f>ROUND(I131*H131,2)</f>
        <v>0</v>
      </c>
      <c r="K131" s="213" t="s">
        <v>1</v>
      </c>
      <c r="L131" s="44"/>
      <c r="M131" s="218" t="s">
        <v>1</v>
      </c>
      <c r="N131" s="219" t="s">
        <v>42</v>
      </c>
      <c r="O131" s="91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2" t="s">
        <v>126</v>
      </c>
      <c r="AT131" s="222" t="s">
        <v>122</v>
      </c>
      <c r="AU131" s="222" t="s">
        <v>84</v>
      </c>
      <c r="AY131" s="17" t="s">
        <v>120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7" t="s">
        <v>82</v>
      </c>
      <c r="BK131" s="223">
        <f>ROUND(I131*H131,2)</f>
        <v>0</v>
      </c>
      <c r="BL131" s="17" t="s">
        <v>126</v>
      </c>
      <c r="BM131" s="222" t="s">
        <v>133</v>
      </c>
    </row>
    <row r="132" s="2" customFormat="1">
      <c r="A132" s="38"/>
      <c r="B132" s="39"/>
      <c r="C132" s="40"/>
      <c r="D132" s="224" t="s">
        <v>128</v>
      </c>
      <c r="E132" s="40"/>
      <c r="F132" s="225" t="s">
        <v>134</v>
      </c>
      <c r="G132" s="40"/>
      <c r="H132" s="40"/>
      <c r="I132" s="226"/>
      <c r="J132" s="40"/>
      <c r="K132" s="40"/>
      <c r="L132" s="44"/>
      <c r="M132" s="227"/>
      <c r="N132" s="22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128</v>
      </c>
      <c r="AU132" s="17" t="s">
        <v>84</v>
      </c>
    </row>
    <row r="133" s="13" customFormat="1">
      <c r="A133" s="13"/>
      <c r="B133" s="229"/>
      <c r="C133" s="230"/>
      <c r="D133" s="224" t="s">
        <v>135</v>
      </c>
      <c r="E133" s="231" t="s">
        <v>1</v>
      </c>
      <c r="F133" s="232" t="s">
        <v>136</v>
      </c>
      <c r="G133" s="230"/>
      <c r="H133" s="233">
        <v>104.375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135</v>
      </c>
      <c r="AU133" s="239" t="s">
        <v>84</v>
      </c>
      <c r="AV133" s="13" t="s">
        <v>84</v>
      </c>
      <c r="AW133" s="13" t="s">
        <v>34</v>
      </c>
      <c r="AX133" s="13" t="s">
        <v>77</v>
      </c>
      <c r="AY133" s="239" t="s">
        <v>120</v>
      </c>
    </row>
    <row r="134" s="14" customFormat="1">
      <c r="A134" s="14"/>
      <c r="B134" s="240"/>
      <c r="C134" s="241"/>
      <c r="D134" s="224" t="s">
        <v>135</v>
      </c>
      <c r="E134" s="242" t="s">
        <v>1</v>
      </c>
      <c r="F134" s="243" t="s">
        <v>137</v>
      </c>
      <c r="G134" s="241"/>
      <c r="H134" s="244">
        <v>104.375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135</v>
      </c>
      <c r="AU134" s="250" t="s">
        <v>84</v>
      </c>
      <c r="AV134" s="14" t="s">
        <v>138</v>
      </c>
      <c r="AW134" s="14" t="s">
        <v>34</v>
      </c>
      <c r="AX134" s="14" t="s">
        <v>82</v>
      </c>
      <c r="AY134" s="250" t="s">
        <v>120</v>
      </c>
    </row>
    <row r="135" s="2" customFormat="1" ht="33" customHeight="1">
      <c r="A135" s="38"/>
      <c r="B135" s="39"/>
      <c r="C135" s="211" t="s">
        <v>138</v>
      </c>
      <c r="D135" s="211" t="s">
        <v>122</v>
      </c>
      <c r="E135" s="212" t="s">
        <v>139</v>
      </c>
      <c r="F135" s="213" t="s">
        <v>140</v>
      </c>
      <c r="G135" s="214" t="s">
        <v>132</v>
      </c>
      <c r="H135" s="215">
        <v>2.8799999999999999</v>
      </c>
      <c r="I135" s="216"/>
      <c r="J135" s="217">
        <f>ROUND(I135*H135,2)</f>
        <v>0</v>
      </c>
      <c r="K135" s="213" t="s">
        <v>1</v>
      </c>
      <c r="L135" s="44"/>
      <c r="M135" s="218" t="s">
        <v>1</v>
      </c>
      <c r="N135" s="219" t="s">
        <v>42</v>
      </c>
      <c r="O135" s="91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2" t="s">
        <v>126</v>
      </c>
      <c r="AT135" s="222" t="s">
        <v>122</v>
      </c>
      <c r="AU135" s="222" t="s">
        <v>84</v>
      </c>
      <c r="AY135" s="17" t="s">
        <v>120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7" t="s">
        <v>82</v>
      </c>
      <c r="BK135" s="223">
        <f>ROUND(I135*H135,2)</f>
        <v>0</v>
      </c>
      <c r="BL135" s="17" t="s">
        <v>126</v>
      </c>
      <c r="BM135" s="222" t="s">
        <v>141</v>
      </c>
    </row>
    <row r="136" s="2" customFormat="1">
      <c r="A136" s="38"/>
      <c r="B136" s="39"/>
      <c r="C136" s="40"/>
      <c r="D136" s="224" t="s">
        <v>128</v>
      </c>
      <c r="E136" s="40"/>
      <c r="F136" s="225" t="s">
        <v>142</v>
      </c>
      <c r="G136" s="40"/>
      <c r="H136" s="40"/>
      <c r="I136" s="226"/>
      <c r="J136" s="40"/>
      <c r="K136" s="40"/>
      <c r="L136" s="44"/>
      <c r="M136" s="227"/>
      <c r="N136" s="228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128</v>
      </c>
      <c r="AU136" s="17" t="s">
        <v>84</v>
      </c>
    </row>
    <row r="137" s="13" customFormat="1">
      <c r="A137" s="13"/>
      <c r="B137" s="229"/>
      <c r="C137" s="230"/>
      <c r="D137" s="224" t="s">
        <v>135</v>
      </c>
      <c r="E137" s="231" t="s">
        <v>1</v>
      </c>
      <c r="F137" s="232" t="s">
        <v>143</v>
      </c>
      <c r="G137" s="230"/>
      <c r="H137" s="233">
        <v>2.8799999999999999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9" t="s">
        <v>135</v>
      </c>
      <c r="AU137" s="239" t="s">
        <v>84</v>
      </c>
      <c r="AV137" s="13" t="s">
        <v>84</v>
      </c>
      <c r="AW137" s="13" t="s">
        <v>34</v>
      </c>
      <c r="AX137" s="13" t="s">
        <v>77</v>
      </c>
      <c r="AY137" s="239" t="s">
        <v>120</v>
      </c>
    </row>
    <row r="138" s="14" customFormat="1">
      <c r="A138" s="14"/>
      <c r="B138" s="240"/>
      <c r="C138" s="241"/>
      <c r="D138" s="224" t="s">
        <v>135</v>
      </c>
      <c r="E138" s="242" t="s">
        <v>1</v>
      </c>
      <c r="F138" s="243" t="s">
        <v>137</v>
      </c>
      <c r="G138" s="241"/>
      <c r="H138" s="244">
        <v>2.8799999999999999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135</v>
      </c>
      <c r="AU138" s="250" t="s">
        <v>84</v>
      </c>
      <c r="AV138" s="14" t="s">
        <v>138</v>
      </c>
      <c r="AW138" s="14" t="s">
        <v>34</v>
      </c>
      <c r="AX138" s="14" t="s">
        <v>82</v>
      </c>
      <c r="AY138" s="250" t="s">
        <v>120</v>
      </c>
    </row>
    <row r="139" s="2" customFormat="1" ht="37.8" customHeight="1">
      <c r="A139" s="38"/>
      <c r="B139" s="39"/>
      <c r="C139" s="211" t="s">
        <v>126</v>
      </c>
      <c r="D139" s="211" t="s">
        <v>122</v>
      </c>
      <c r="E139" s="212" t="s">
        <v>144</v>
      </c>
      <c r="F139" s="213" t="s">
        <v>145</v>
      </c>
      <c r="G139" s="214" t="s">
        <v>132</v>
      </c>
      <c r="H139" s="215">
        <v>107.255</v>
      </c>
      <c r="I139" s="216"/>
      <c r="J139" s="217">
        <f>ROUND(I139*H139,2)</f>
        <v>0</v>
      </c>
      <c r="K139" s="213" t="s">
        <v>1</v>
      </c>
      <c r="L139" s="44"/>
      <c r="M139" s="218" t="s">
        <v>1</v>
      </c>
      <c r="N139" s="219" t="s">
        <v>42</v>
      </c>
      <c r="O139" s="91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2" t="s">
        <v>126</v>
      </c>
      <c r="AT139" s="222" t="s">
        <v>122</v>
      </c>
      <c r="AU139" s="222" t="s">
        <v>84</v>
      </c>
      <c r="AY139" s="17" t="s">
        <v>120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82</v>
      </c>
      <c r="BK139" s="223">
        <f>ROUND(I139*H139,2)</f>
        <v>0</v>
      </c>
      <c r="BL139" s="17" t="s">
        <v>126</v>
      </c>
      <c r="BM139" s="222" t="s">
        <v>146</v>
      </c>
    </row>
    <row r="140" s="2" customFormat="1">
      <c r="A140" s="38"/>
      <c r="B140" s="39"/>
      <c r="C140" s="40"/>
      <c r="D140" s="224" t="s">
        <v>128</v>
      </c>
      <c r="E140" s="40"/>
      <c r="F140" s="225" t="s">
        <v>147</v>
      </c>
      <c r="G140" s="40"/>
      <c r="H140" s="40"/>
      <c r="I140" s="226"/>
      <c r="J140" s="40"/>
      <c r="K140" s="40"/>
      <c r="L140" s="44"/>
      <c r="M140" s="227"/>
      <c r="N140" s="22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128</v>
      </c>
      <c r="AU140" s="17" t="s">
        <v>84</v>
      </c>
    </row>
    <row r="141" s="13" customFormat="1">
      <c r="A141" s="13"/>
      <c r="B141" s="229"/>
      <c r="C141" s="230"/>
      <c r="D141" s="224" t="s">
        <v>135</v>
      </c>
      <c r="E141" s="231" t="s">
        <v>1</v>
      </c>
      <c r="F141" s="232" t="s">
        <v>148</v>
      </c>
      <c r="G141" s="230"/>
      <c r="H141" s="233">
        <v>107.255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135</v>
      </c>
      <c r="AU141" s="239" t="s">
        <v>84</v>
      </c>
      <c r="AV141" s="13" t="s">
        <v>84</v>
      </c>
      <c r="AW141" s="13" t="s">
        <v>34</v>
      </c>
      <c r="AX141" s="13" t="s">
        <v>77</v>
      </c>
      <c r="AY141" s="239" t="s">
        <v>120</v>
      </c>
    </row>
    <row r="142" s="14" customFormat="1">
      <c r="A142" s="14"/>
      <c r="B142" s="240"/>
      <c r="C142" s="241"/>
      <c r="D142" s="224" t="s">
        <v>135</v>
      </c>
      <c r="E142" s="242" t="s">
        <v>1</v>
      </c>
      <c r="F142" s="243" t="s">
        <v>137</v>
      </c>
      <c r="G142" s="241"/>
      <c r="H142" s="244">
        <v>107.255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135</v>
      </c>
      <c r="AU142" s="250" t="s">
        <v>84</v>
      </c>
      <c r="AV142" s="14" t="s">
        <v>138</v>
      </c>
      <c r="AW142" s="14" t="s">
        <v>34</v>
      </c>
      <c r="AX142" s="14" t="s">
        <v>82</v>
      </c>
      <c r="AY142" s="250" t="s">
        <v>120</v>
      </c>
    </row>
    <row r="143" s="2" customFormat="1" ht="33" customHeight="1">
      <c r="A143" s="38"/>
      <c r="B143" s="39"/>
      <c r="C143" s="211" t="s">
        <v>149</v>
      </c>
      <c r="D143" s="211" t="s">
        <v>122</v>
      </c>
      <c r="E143" s="212" t="s">
        <v>150</v>
      </c>
      <c r="F143" s="213" t="s">
        <v>151</v>
      </c>
      <c r="G143" s="214" t="s">
        <v>152</v>
      </c>
      <c r="H143" s="215">
        <v>193.059</v>
      </c>
      <c r="I143" s="216"/>
      <c r="J143" s="217">
        <f>ROUND(I143*H143,2)</f>
        <v>0</v>
      </c>
      <c r="K143" s="213" t="s">
        <v>1</v>
      </c>
      <c r="L143" s="44"/>
      <c r="M143" s="218" t="s">
        <v>1</v>
      </c>
      <c r="N143" s="219" t="s">
        <v>42</v>
      </c>
      <c r="O143" s="91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2" t="s">
        <v>126</v>
      </c>
      <c r="AT143" s="222" t="s">
        <v>122</v>
      </c>
      <c r="AU143" s="222" t="s">
        <v>84</v>
      </c>
      <c r="AY143" s="17" t="s">
        <v>120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7" t="s">
        <v>82</v>
      </c>
      <c r="BK143" s="223">
        <f>ROUND(I143*H143,2)</f>
        <v>0</v>
      </c>
      <c r="BL143" s="17" t="s">
        <v>126</v>
      </c>
      <c r="BM143" s="222" t="s">
        <v>153</v>
      </c>
    </row>
    <row r="144" s="2" customFormat="1">
      <c r="A144" s="38"/>
      <c r="B144" s="39"/>
      <c r="C144" s="40"/>
      <c r="D144" s="224" t="s">
        <v>128</v>
      </c>
      <c r="E144" s="40"/>
      <c r="F144" s="225" t="s">
        <v>154</v>
      </c>
      <c r="G144" s="40"/>
      <c r="H144" s="40"/>
      <c r="I144" s="226"/>
      <c r="J144" s="40"/>
      <c r="K144" s="40"/>
      <c r="L144" s="44"/>
      <c r="M144" s="227"/>
      <c r="N144" s="22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128</v>
      </c>
      <c r="AU144" s="17" t="s">
        <v>84</v>
      </c>
    </row>
    <row r="145" s="13" customFormat="1">
      <c r="A145" s="13"/>
      <c r="B145" s="229"/>
      <c r="C145" s="230"/>
      <c r="D145" s="224" t="s">
        <v>135</v>
      </c>
      <c r="E145" s="231" t="s">
        <v>1</v>
      </c>
      <c r="F145" s="232" t="s">
        <v>155</v>
      </c>
      <c r="G145" s="230"/>
      <c r="H145" s="233">
        <v>193.059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135</v>
      </c>
      <c r="AU145" s="239" t="s">
        <v>84</v>
      </c>
      <c r="AV145" s="13" t="s">
        <v>84</v>
      </c>
      <c r="AW145" s="13" t="s">
        <v>34</v>
      </c>
      <c r="AX145" s="13" t="s">
        <v>77</v>
      </c>
      <c r="AY145" s="239" t="s">
        <v>120</v>
      </c>
    </row>
    <row r="146" s="14" customFormat="1">
      <c r="A146" s="14"/>
      <c r="B146" s="240"/>
      <c r="C146" s="241"/>
      <c r="D146" s="224" t="s">
        <v>135</v>
      </c>
      <c r="E146" s="242" t="s">
        <v>1</v>
      </c>
      <c r="F146" s="243" t="s">
        <v>137</v>
      </c>
      <c r="G146" s="241"/>
      <c r="H146" s="244">
        <v>193.059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135</v>
      </c>
      <c r="AU146" s="250" t="s">
        <v>84</v>
      </c>
      <c r="AV146" s="14" t="s">
        <v>138</v>
      </c>
      <c r="AW146" s="14" t="s">
        <v>34</v>
      </c>
      <c r="AX146" s="14" t="s">
        <v>82</v>
      </c>
      <c r="AY146" s="250" t="s">
        <v>120</v>
      </c>
    </row>
    <row r="147" s="2" customFormat="1" ht="24.15" customHeight="1">
      <c r="A147" s="38"/>
      <c r="B147" s="39"/>
      <c r="C147" s="211" t="s">
        <v>156</v>
      </c>
      <c r="D147" s="211" t="s">
        <v>122</v>
      </c>
      <c r="E147" s="212" t="s">
        <v>157</v>
      </c>
      <c r="F147" s="213" t="s">
        <v>158</v>
      </c>
      <c r="G147" s="214" t="s">
        <v>125</v>
      </c>
      <c r="H147" s="215">
        <v>445.5</v>
      </c>
      <c r="I147" s="216"/>
      <c r="J147" s="217">
        <f>ROUND(I147*H147,2)</f>
        <v>0</v>
      </c>
      <c r="K147" s="213" t="s">
        <v>1</v>
      </c>
      <c r="L147" s="44"/>
      <c r="M147" s="218" t="s">
        <v>1</v>
      </c>
      <c r="N147" s="219" t="s">
        <v>42</v>
      </c>
      <c r="O147" s="91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2" t="s">
        <v>126</v>
      </c>
      <c r="AT147" s="222" t="s">
        <v>122</v>
      </c>
      <c r="AU147" s="222" t="s">
        <v>84</v>
      </c>
      <c r="AY147" s="17" t="s">
        <v>120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7" t="s">
        <v>82</v>
      </c>
      <c r="BK147" s="223">
        <f>ROUND(I147*H147,2)</f>
        <v>0</v>
      </c>
      <c r="BL147" s="17" t="s">
        <v>126</v>
      </c>
      <c r="BM147" s="222" t="s">
        <v>159</v>
      </c>
    </row>
    <row r="148" s="2" customFormat="1">
      <c r="A148" s="38"/>
      <c r="B148" s="39"/>
      <c r="C148" s="40"/>
      <c r="D148" s="224" t="s">
        <v>128</v>
      </c>
      <c r="E148" s="40"/>
      <c r="F148" s="225" t="s">
        <v>160</v>
      </c>
      <c r="G148" s="40"/>
      <c r="H148" s="40"/>
      <c r="I148" s="226"/>
      <c r="J148" s="40"/>
      <c r="K148" s="40"/>
      <c r="L148" s="44"/>
      <c r="M148" s="227"/>
      <c r="N148" s="228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128</v>
      </c>
      <c r="AU148" s="17" t="s">
        <v>84</v>
      </c>
    </row>
    <row r="149" s="13" customFormat="1">
      <c r="A149" s="13"/>
      <c r="B149" s="229"/>
      <c r="C149" s="230"/>
      <c r="D149" s="224" t="s">
        <v>135</v>
      </c>
      <c r="E149" s="231" t="s">
        <v>1</v>
      </c>
      <c r="F149" s="232" t="s">
        <v>161</v>
      </c>
      <c r="G149" s="230"/>
      <c r="H149" s="233">
        <v>417.5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135</v>
      </c>
      <c r="AU149" s="239" t="s">
        <v>84</v>
      </c>
      <c r="AV149" s="13" t="s">
        <v>84</v>
      </c>
      <c r="AW149" s="13" t="s">
        <v>34</v>
      </c>
      <c r="AX149" s="13" t="s">
        <v>77</v>
      </c>
      <c r="AY149" s="239" t="s">
        <v>120</v>
      </c>
    </row>
    <row r="150" s="14" customFormat="1">
      <c r="A150" s="14"/>
      <c r="B150" s="240"/>
      <c r="C150" s="241"/>
      <c r="D150" s="224" t="s">
        <v>135</v>
      </c>
      <c r="E150" s="242" t="s">
        <v>1</v>
      </c>
      <c r="F150" s="243" t="s">
        <v>162</v>
      </c>
      <c r="G150" s="241"/>
      <c r="H150" s="244">
        <v>417.5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135</v>
      </c>
      <c r="AU150" s="250" t="s">
        <v>84</v>
      </c>
      <c r="AV150" s="14" t="s">
        <v>138</v>
      </c>
      <c r="AW150" s="14" t="s">
        <v>34</v>
      </c>
      <c r="AX150" s="14" t="s">
        <v>77</v>
      </c>
      <c r="AY150" s="250" t="s">
        <v>120</v>
      </c>
    </row>
    <row r="151" s="13" customFormat="1">
      <c r="A151" s="13"/>
      <c r="B151" s="229"/>
      <c r="C151" s="230"/>
      <c r="D151" s="224" t="s">
        <v>135</v>
      </c>
      <c r="E151" s="231" t="s">
        <v>1</v>
      </c>
      <c r="F151" s="232" t="s">
        <v>163</v>
      </c>
      <c r="G151" s="230"/>
      <c r="H151" s="233">
        <v>28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135</v>
      </c>
      <c r="AU151" s="239" t="s">
        <v>84</v>
      </c>
      <c r="AV151" s="13" t="s">
        <v>84</v>
      </c>
      <c r="AW151" s="13" t="s">
        <v>34</v>
      </c>
      <c r="AX151" s="13" t="s">
        <v>77</v>
      </c>
      <c r="AY151" s="239" t="s">
        <v>120</v>
      </c>
    </row>
    <row r="152" s="14" customFormat="1">
      <c r="A152" s="14"/>
      <c r="B152" s="240"/>
      <c r="C152" s="241"/>
      <c r="D152" s="224" t="s">
        <v>135</v>
      </c>
      <c r="E152" s="242" t="s">
        <v>1</v>
      </c>
      <c r="F152" s="243" t="s">
        <v>164</v>
      </c>
      <c r="G152" s="241"/>
      <c r="H152" s="244">
        <v>28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135</v>
      </c>
      <c r="AU152" s="250" t="s">
        <v>84</v>
      </c>
      <c r="AV152" s="14" t="s">
        <v>138</v>
      </c>
      <c r="AW152" s="14" t="s">
        <v>34</v>
      </c>
      <c r="AX152" s="14" t="s">
        <v>77</v>
      </c>
      <c r="AY152" s="250" t="s">
        <v>120</v>
      </c>
    </row>
    <row r="153" s="15" customFormat="1">
      <c r="A153" s="15"/>
      <c r="B153" s="251"/>
      <c r="C153" s="252"/>
      <c r="D153" s="224" t="s">
        <v>135</v>
      </c>
      <c r="E153" s="253" t="s">
        <v>1</v>
      </c>
      <c r="F153" s="254" t="s">
        <v>165</v>
      </c>
      <c r="G153" s="252"/>
      <c r="H153" s="255">
        <v>445.5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1" t="s">
        <v>135</v>
      </c>
      <c r="AU153" s="261" t="s">
        <v>84</v>
      </c>
      <c r="AV153" s="15" t="s">
        <v>126</v>
      </c>
      <c r="AW153" s="15" t="s">
        <v>34</v>
      </c>
      <c r="AX153" s="15" t="s">
        <v>82</v>
      </c>
      <c r="AY153" s="261" t="s">
        <v>120</v>
      </c>
    </row>
    <row r="154" s="12" customFormat="1" ht="22.8" customHeight="1">
      <c r="A154" s="12"/>
      <c r="B154" s="195"/>
      <c r="C154" s="196"/>
      <c r="D154" s="197" t="s">
        <v>76</v>
      </c>
      <c r="E154" s="209" t="s">
        <v>84</v>
      </c>
      <c r="F154" s="209" t="s">
        <v>166</v>
      </c>
      <c r="G154" s="196"/>
      <c r="H154" s="196"/>
      <c r="I154" s="199"/>
      <c r="J154" s="210">
        <f>BK154</f>
        <v>0</v>
      </c>
      <c r="K154" s="196"/>
      <c r="L154" s="201"/>
      <c r="M154" s="202"/>
      <c r="N154" s="203"/>
      <c r="O154" s="203"/>
      <c r="P154" s="204">
        <f>SUM(P155:P158)</f>
        <v>0</v>
      </c>
      <c r="Q154" s="203"/>
      <c r="R154" s="204">
        <f>SUM(R155:R158)</f>
        <v>6.6269375999999989</v>
      </c>
      <c r="S154" s="203"/>
      <c r="T154" s="205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6" t="s">
        <v>82</v>
      </c>
      <c r="AT154" s="207" t="s">
        <v>76</v>
      </c>
      <c r="AU154" s="207" t="s">
        <v>82</v>
      </c>
      <c r="AY154" s="206" t="s">
        <v>120</v>
      </c>
      <c r="BK154" s="208">
        <f>SUM(BK155:BK158)</f>
        <v>0</v>
      </c>
    </row>
    <row r="155" s="2" customFormat="1" ht="21.75" customHeight="1">
      <c r="A155" s="38"/>
      <c r="B155" s="39"/>
      <c r="C155" s="211" t="s">
        <v>167</v>
      </c>
      <c r="D155" s="211" t="s">
        <v>122</v>
      </c>
      <c r="E155" s="212" t="s">
        <v>168</v>
      </c>
      <c r="F155" s="213" t="s">
        <v>169</v>
      </c>
      <c r="G155" s="214" t="s">
        <v>132</v>
      </c>
      <c r="H155" s="215">
        <v>2.8799999999999999</v>
      </c>
      <c r="I155" s="216"/>
      <c r="J155" s="217">
        <f>ROUND(I155*H155,2)</f>
        <v>0</v>
      </c>
      <c r="K155" s="213" t="s">
        <v>1</v>
      </c>
      <c r="L155" s="44"/>
      <c r="M155" s="218" t="s">
        <v>1</v>
      </c>
      <c r="N155" s="219" t="s">
        <v>42</v>
      </c>
      <c r="O155" s="91"/>
      <c r="P155" s="220">
        <f>O155*H155</f>
        <v>0</v>
      </c>
      <c r="Q155" s="220">
        <v>2.3010199999999998</v>
      </c>
      <c r="R155" s="220">
        <f>Q155*H155</f>
        <v>6.6269375999999989</v>
      </c>
      <c r="S155" s="220">
        <v>0</v>
      </c>
      <c r="T155" s="22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2" t="s">
        <v>126</v>
      </c>
      <c r="AT155" s="222" t="s">
        <v>122</v>
      </c>
      <c r="AU155" s="222" t="s">
        <v>84</v>
      </c>
      <c r="AY155" s="17" t="s">
        <v>120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7" t="s">
        <v>82</v>
      </c>
      <c r="BK155" s="223">
        <f>ROUND(I155*H155,2)</f>
        <v>0</v>
      </c>
      <c r="BL155" s="17" t="s">
        <v>126</v>
      </c>
      <c r="BM155" s="222" t="s">
        <v>170</v>
      </c>
    </row>
    <row r="156" s="2" customFormat="1">
      <c r="A156" s="38"/>
      <c r="B156" s="39"/>
      <c r="C156" s="40"/>
      <c r="D156" s="224" t="s">
        <v>128</v>
      </c>
      <c r="E156" s="40"/>
      <c r="F156" s="225" t="s">
        <v>171</v>
      </c>
      <c r="G156" s="40"/>
      <c r="H156" s="40"/>
      <c r="I156" s="226"/>
      <c r="J156" s="40"/>
      <c r="K156" s="40"/>
      <c r="L156" s="44"/>
      <c r="M156" s="227"/>
      <c r="N156" s="22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128</v>
      </c>
      <c r="AU156" s="17" t="s">
        <v>84</v>
      </c>
    </row>
    <row r="157" s="13" customFormat="1">
      <c r="A157" s="13"/>
      <c r="B157" s="229"/>
      <c r="C157" s="230"/>
      <c r="D157" s="224" t="s">
        <v>135</v>
      </c>
      <c r="E157" s="231" t="s">
        <v>1</v>
      </c>
      <c r="F157" s="232" t="s">
        <v>143</v>
      </c>
      <c r="G157" s="230"/>
      <c r="H157" s="233">
        <v>2.8799999999999999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135</v>
      </c>
      <c r="AU157" s="239" t="s">
        <v>84</v>
      </c>
      <c r="AV157" s="13" t="s">
        <v>84</v>
      </c>
      <c r="AW157" s="13" t="s">
        <v>34</v>
      </c>
      <c r="AX157" s="13" t="s">
        <v>77</v>
      </c>
      <c r="AY157" s="239" t="s">
        <v>120</v>
      </c>
    </row>
    <row r="158" s="14" customFormat="1">
      <c r="A158" s="14"/>
      <c r="B158" s="240"/>
      <c r="C158" s="241"/>
      <c r="D158" s="224" t="s">
        <v>135</v>
      </c>
      <c r="E158" s="242" t="s">
        <v>1</v>
      </c>
      <c r="F158" s="243" t="s">
        <v>137</v>
      </c>
      <c r="G158" s="241"/>
      <c r="H158" s="244">
        <v>2.8799999999999999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135</v>
      </c>
      <c r="AU158" s="250" t="s">
        <v>84</v>
      </c>
      <c r="AV158" s="14" t="s">
        <v>138</v>
      </c>
      <c r="AW158" s="14" t="s">
        <v>34</v>
      </c>
      <c r="AX158" s="14" t="s">
        <v>82</v>
      </c>
      <c r="AY158" s="250" t="s">
        <v>120</v>
      </c>
    </row>
    <row r="159" s="12" customFormat="1" ht="22.8" customHeight="1">
      <c r="A159" s="12"/>
      <c r="B159" s="195"/>
      <c r="C159" s="196"/>
      <c r="D159" s="197" t="s">
        <v>76</v>
      </c>
      <c r="E159" s="209" t="s">
        <v>149</v>
      </c>
      <c r="F159" s="209" t="s">
        <v>172</v>
      </c>
      <c r="G159" s="196"/>
      <c r="H159" s="196"/>
      <c r="I159" s="199"/>
      <c r="J159" s="210">
        <f>BK159</f>
        <v>0</v>
      </c>
      <c r="K159" s="196"/>
      <c r="L159" s="201"/>
      <c r="M159" s="202"/>
      <c r="N159" s="203"/>
      <c r="O159" s="203"/>
      <c r="P159" s="204">
        <f>SUM(P160:P171)</f>
        <v>0</v>
      </c>
      <c r="Q159" s="203"/>
      <c r="R159" s="204">
        <f>SUM(R160:R171)</f>
        <v>0</v>
      </c>
      <c r="S159" s="203"/>
      <c r="T159" s="205">
        <f>SUM(T160:T171)</f>
        <v>7.8036200000000004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6" t="s">
        <v>82</v>
      </c>
      <c r="AT159" s="207" t="s">
        <v>76</v>
      </c>
      <c r="AU159" s="207" t="s">
        <v>82</v>
      </c>
      <c r="AY159" s="206" t="s">
        <v>120</v>
      </c>
      <c r="BK159" s="208">
        <f>SUM(BK160:BK171)</f>
        <v>0</v>
      </c>
    </row>
    <row r="160" s="2" customFormat="1" ht="21.75" customHeight="1">
      <c r="A160" s="38"/>
      <c r="B160" s="39"/>
      <c r="C160" s="211" t="s">
        <v>173</v>
      </c>
      <c r="D160" s="211" t="s">
        <v>122</v>
      </c>
      <c r="E160" s="212" t="s">
        <v>174</v>
      </c>
      <c r="F160" s="213" t="s">
        <v>175</v>
      </c>
      <c r="G160" s="214" t="s">
        <v>176</v>
      </c>
      <c r="H160" s="215">
        <v>158</v>
      </c>
      <c r="I160" s="216"/>
      <c r="J160" s="217">
        <f>ROUND(I160*H160,2)</f>
        <v>0</v>
      </c>
      <c r="K160" s="213" t="s">
        <v>1</v>
      </c>
      <c r="L160" s="44"/>
      <c r="M160" s="218" t="s">
        <v>1</v>
      </c>
      <c r="N160" s="219" t="s">
        <v>42</v>
      </c>
      <c r="O160" s="91"/>
      <c r="P160" s="220">
        <f>O160*H160</f>
        <v>0</v>
      </c>
      <c r="Q160" s="220">
        <v>0</v>
      </c>
      <c r="R160" s="220">
        <f>Q160*H160</f>
        <v>0</v>
      </c>
      <c r="S160" s="220">
        <v>0.049390000000000003</v>
      </c>
      <c r="T160" s="221">
        <f>S160*H160</f>
        <v>7.8036200000000004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2" t="s">
        <v>126</v>
      </c>
      <c r="AT160" s="222" t="s">
        <v>122</v>
      </c>
      <c r="AU160" s="222" t="s">
        <v>84</v>
      </c>
      <c r="AY160" s="17" t="s">
        <v>120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7" t="s">
        <v>82</v>
      </c>
      <c r="BK160" s="223">
        <f>ROUND(I160*H160,2)</f>
        <v>0</v>
      </c>
      <c r="BL160" s="17" t="s">
        <v>126</v>
      </c>
      <c r="BM160" s="222" t="s">
        <v>177</v>
      </c>
    </row>
    <row r="161" s="2" customFormat="1">
      <c r="A161" s="38"/>
      <c r="B161" s="39"/>
      <c r="C161" s="40"/>
      <c r="D161" s="224" t="s">
        <v>128</v>
      </c>
      <c r="E161" s="40"/>
      <c r="F161" s="225" t="s">
        <v>178</v>
      </c>
      <c r="G161" s="40"/>
      <c r="H161" s="40"/>
      <c r="I161" s="226"/>
      <c r="J161" s="40"/>
      <c r="K161" s="40"/>
      <c r="L161" s="44"/>
      <c r="M161" s="227"/>
      <c r="N161" s="22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128</v>
      </c>
      <c r="AU161" s="17" t="s">
        <v>84</v>
      </c>
    </row>
    <row r="162" s="13" customFormat="1">
      <c r="A162" s="13"/>
      <c r="B162" s="229"/>
      <c r="C162" s="230"/>
      <c r="D162" s="224" t="s">
        <v>135</v>
      </c>
      <c r="E162" s="231" t="s">
        <v>1</v>
      </c>
      <c r="F162" s="232" t="s">
        <v>179</v>
      </c>
      <c r="G162" s="230"/>
      <c r="H162" s="233">
        <v>158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135</v>
      </c>
      <c r="AU162" s="239" t="s">
        <v>84</v>
      </c>
      <c r="AV162" s="13" t="s">
        <v>84</v>
      </c>
      <c r="AW162" s="13" t="s">
        <v>34</v>
      </c>
      <c r="AX162" s="13" t="s">
        <v>77</v>
      </c>
      <c r="AY162" s="239" t="s">
        <v>120</v>
      </c>
    </row>
    <row r="163" s="14" customFormat="1">
      <c r="A163" s="14"/>
      <c r="B163" s="240"/>
      <c r="C163" s="241"/>
      <c r="D163" s="224" t="s">
        <v>135</v>
      </c>
      <c r="E163" s="242" t="s">
        <v>1</v>
      </c>
      <c r="F163" s="243" t="s">
        <v>137</v>
      </c>
      <c r="G163" s="241"/>
      <c r="H163" s="244">
        <v>158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135</v>
      </c>
      <c r="AU163" s="250" t="s">
        <v>84</v>
      </c>
      <c r="AV163" s="14" t="s">
        <v>138</v>
      </c>
      <c r="AW163" s="14" t="s">
        <v>34</v>
      </c>
      <c r="AX163" s="14" t="s">
        <v>82</v>
      </c>
      <c r="AY163" s="250" t="s">
        <v>120</v>
      </c>
    </row>
    <row r="164" s="2" customFormat="1" ht="37.8" customHeight="1">
      <c r="A164" s="38"/>
      <c r="B164" s="39"/>
      <c r="C164" s="211" t="s">
        <v>180</v>
      </c>
      <c r="D164" s="211" t="s">
        <v>122</v>
      </c>
      <c r="E164" s="212" t="s">
        <v>181</v>
      </c>
      <c r="F164" s="213" t="s">
        <v>182</v>
      </c>
      <c r="G164" s="214" t="s">
        <v>125</v>
      </c>
      <c r="H164" s="215">
        <v>417.5</v>
      </c>
      <c r="I164" s="216"/>
      <c r="J164" s="217">
        <f>ROUND(I164*H164,2)</f>
        <v>0</v>
      </c>
      <c r="K164" s="213" t="s">
        <v>1</v>
      </c>
      <c r="L164" s="44"/>
      <c r="M164" s="218" t="s">
        <v>1</v>
      </c>
      <c r="N164" s="219" t="s">
        <v>42</v>
      </c>
      <c r="O164" s="91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2" t="s">
        <v>126</v>
      </c>
      <c r="AT164" s="222" t="s">
        <v>122</v>
      </c>
      <c r="AU164" s="222" t="s">
        <v>84</v>
      </c>
      <c r="AY164" s="17" t="s">
        <v>120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7" t="s">
        <v>82</v>
      </c>
      <c r="BK164" s="223">
        <f>ROUND(I164*H164,2)</f>
        <v>0</v>
      </c>
      <c r="BL164" s="17" t="s">
        <v>126</v>
      </c>
      <c r="BM164" s="222" t="s">
        <v>183</v>
      </c>
    </row>
    <row r="165" s="2" customFormat="1">
      <c r="A165" s="38"/>
      <c r="B165" s="39"/>
      <c r="C165" s="40"/>
      <c r="D165" s="224" t="s">
        <v>128</v>
      </c>
      <c r="E165" s="40"/>
      <c r="F165" s="225" t="s">
        <v>184</v>
      </c>
      <c r="G165" s="40"/>
      <c r="H165" s="40"/>
      <c r="I165" s="226"/>
      <c r="J165" s="40"/>
      <c r="K165" s="40"/>
      <c r="L165" s="44"/>
      <c r="M165" s="227"/>
      <c r="N165" s="22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128</v>
      </c>
      <c r="AU165" s="17" t="s">
        <v>84</v>
      </c>
    </row>
    <row r="166" s="2" customFormat="1" ht="24.15" customHeight="1">
      <c r="A166" s="38"/>
      <c r="B166" s="39"/>
      <c r="C166" s="211" t="s">
        <v>185</v>
      </c>
      <c r="D166" s="211" t="s">
        <v>122</v>
      </c>
      <c r="E166" s="212" t="s">
        <v>186</v>
      </c>
      <c r="F166" s="213" t="s">
        <v>187</v>
      </c>
      <c r="G166" s="214" t="s">
        <v>125</v>
      </c>
      <c r="H166" s="215">
        <v>417.5</v>
      </c>
      <c r="I166" s="216"/>
      <c r="J166" s="217">
        <f>ROUND(I166*H166,2)</f>
        <v>0</v>
      </c>
      <c r="K166" s="213" t="s">
        <v>1</v>
      </c>
      <c r="L166" s="44"/>
      <c r="M166" s="218" t="s">
        <v>1</v>
      </c>
      <c r="N166" s="219" t="s">
        <v>42</v>
      </c>
      <c r="O166" s="91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2" t="s">
        <v>126</v>
      </c>
      <c r="AT166" s="222" t="s">
        <v>122</v>
      </c>
      <c r="AU166" s="222" t="s">
        <v>84</v>
      </c>
      <c r="AY166" s="17" t="s">
        <v>120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7" t="s">
        <v>82</v>
      </c>
      <c r="BK166" s="223">
        <f>ROUND(I166*H166,2)</f>
        <v>0</v>
      </c>
      <c r="BL166" s="17" t="s">
        <v>126</v>
      </c>
      <c r="BM166" s="222" t="s">
        <v>188</v>
      </c>
    </row>
    <row r="167" s="2" customFormat="1">
      <c r="A167" s="38"/>
      <c r="B167" s="39"/>
      <c r="C167" s="40"/>
      <c r="D167" s="224" t="s">
        <v>128</v>
      </c>
      <c r="E167" s="40"/>
      <c r="F167" s="225" t="s">
        <v>189</v>
      </c>
      <c r="G167" s="40"/>
      <c r="H167" s="40"/>
      <c r="I167" s="226"/>
      <c r="J167" s="40"/>
      <c r="K167" s="40"/>
      <c r="L167" s="44"/>
      <c r="M167" s="227"/>
      <c r="N167" s="22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128</v>
      </c>
      <c r="AU167" s="17" t="s">
        <v>84</v>
      </c>
    </row>
    <row r="168" s="13" customFormat="1">
      <c r="A168" s="13"/>
      <c r="B168" s="229"/>
      <c r="C168" s="230"/>
      <c r="D168" s="224" t="s">
        <v>135</v>
      </c>
      <c r="E168" s="231" t="s">
        <v>1</v>
      </c>
      <c r="F168" s="232" t="s">
        <v>161</v>
      </c>
      <c r="G168" s="230"/>
      <c r="H168" s="233">
        <v>417.5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135</v>
      </c>
      <c r="AU168" s="239" t="s">
        <v>84</v>
      </c>
      <c r="AV168" s="13" t="s">
        <v>84</v>
      </c>
      <c r="AW168" s="13" t="s">
        <v>34</v>
      </c>
      <c r="AX168" s="13" t="s">
        <v>77</v>
      </c>
      <c r="AY168" s="239" t="s">
        <v>120</v>
      </c>
    </row>
    <row r="169" s="14" customFormat="1">
      <c r="A169" s="14"/>
      <c r="B169" s="240"/>
      <c r="C169" s="241"/>
      <c r="D169" s="224" t="s">
        <v>135</v>
      </c>
      <c r="E169" s="242" t="s">
        <v>1</v>
      </c>
      <c r="F169" s="243" t="s">
        <v>137</v>
      </c>
      <c r="G169" s="241"/>
      <c r="H169" s="244">
        <v>417.5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135</v>
      </c>
      <c r="AU169" s="250" t="s">
        <v>84</v>
      </c>
      <c r="AV169" s="14" t="s">
        <v>138</v>
      </c>
      <c r="AW169" s="14" t="s">
        <v>34</v>
      </c>
      <c r="AX169" s="14" t="s">
        <v>82</v>
      </c>
      <c r="AY169" s="250" t="s">
        <v>120</v>
      </c>
    </row>
    <row r="170" s="2" customFormat="1" ht="24.15" customHeight="1">
      <c r="A170" s="38"/>
      <c r="B170" s="39"/>
      <c r="C170" s="211" t="s">
        <v>190</v>
      </c>
      <c r="D170" s="211" t="s">
        <v>122</v>
      </c>
      <c r="E170" s="212" t="s">
        <v>191</v>
      </c>
      <c r="F170" s="213" t="s">
        <v>192</v>
      </c>
      <c r="G170" s="214" t="s">
        <v>125</v>
      </c>
      <c r="H170" s="215">
        <v>417.5</v>
      </c>
      <c r="I170" s="216"/>
      <c r="J170" s="217">
        <f>ROUND(I170*H170,2)</f>
        <v>0</v>
      </c>
      <c r="K170" s="213" t="s">
        <v>1</v>
      </c>
      <c r="L170" s="44"/>
      <c r="M170" s="218" t="s">
        <v>1</v>
      </c>
      <c r="N170" s="219" t="s">
        <v>42</v>
      </c>
      <c r="O170" s="91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2" t="s">
        <v>126</v>
      </c>
      <c r="AT170" s="222" t="s">
        <v>122</v>
      </c>
      <c r="AU170" s="222" t="s">
        <v>84</v>
      </c>
      <c r="AY170" s="17" t="s">
        <v>120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7" t="s">
        <v>82</v>
      </c>
      <c r="BK170" s="223">
        <f>ROUND(I170*H170,2)</f>
        <v>0</v>
      </c>
      <c r="BL170" s="17" t="s">
        <v>126</v>
      </c>
      <c r="BM170" s="222" t="s">
        <v>193</v>
      </c>
    </row>
    <row r="171" s="2" customFormat="1">
      <c r="A171" s="38"/>
      <c r="B171" s="39"/>
      <c r="C171" s="40"/>
      <c r="D171" s="224" t="s">
        <v>128</v>
      </c>
      <c r="E171" s="40"/>
      <c r="F171" s="225" t="s">
        <v>194</v>
      </c>
      <c r="G171" s="40"/>
      <c r="H171" s="40"/>
      <c r="I171" s="226"/>
      <c r="J171" s="40"/>
      <c r="K171" s="40"/>
      <c r="L171" s="44"/>
      <c r="M171" s="227"/>
      <c r="N171" s="22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128</v>
      </c>
      <c r="AU171" s="17" t="s">
        <v>84</v>
      </c>
    </row>
    <row r="172" s="12" customFormat="1" ht="22.8" customHeight="1">
      <c r="A172" s="12"/>
      <c r="B172" s="195"/>
      <c r="C172" s="196"/>
      <c r="D172" s="197" t="s">
        <v>76</v>
      </c>
      <c r="E172" s="209" t="s">
        <v>156</v>
      </c>
      <c r="F172" s="209" t="s">
        <v>195</v>
      </c>
      <c r="G172" s="196"/>
      <c r="H172" s="196"/>
      <c r="I172" s="199"/>
      <c r="J172" s="210">
        <f>BK172</f>
        <v>0</v>
      </c>
      <c r="K172" s="196"/>
      <c r="L172" s="201"/>
      <c r="M172" s="202"/>
      <c r="N172" s="203"/>
      <c r="O172" s="203"/>
      <c r="P172" s="204">
        <f>SUM(P173:P180)</f>
        <v>0</v>
      </c>
      <c r="Q172" s="203"/>
      <c r="R172" s="204">
        <f>SUM(R173:R180)</f>
        <v>24.799500000000002</v>
      </c>
      <c r="S172" s="203"/>
      <c r="T172" s="205">
        <f>SUM(T173:T180)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6" t="s">
        <v>82</v>
      </c>
      <c r="AT172" s="207" t="s">
        <v>76</v>
      </c>
      <c r="AU172" s="207" t="s">
        <v>82</v>
      </c>
      <c r="AY172" s="206" t="s">
        <v>120</v>
      </c>
      <c r="BK172" s="208">
        <f>SUM(BK173:BK180)</f>
        <v>0</v>
      </c>
    </row>
    <row r="173" s="2" customFormat="1" ht="33" customHeight="1">
      <c r="A173" s="38"/>
      <c r="B173" s="39"/>
      <c r="C173" s="211" t="s">
        <v>196</v>
      </c>
      <c r="D173" s="211" t="s">
        <v>197</v>
      </c>
      <c r="E173" s="212" t="s">
        <v>198</v>
      </c>
      <c r="F173" s="213" t="s">
        <v>199</v>
      </c>
      <c r="G173" s="214" t="s">
        <v>132</v>
      </c>
      <c r="H173" s="215">
        <v>83.5</v>
      </c>
      <c r="I173" s="216"/>
      <c r="J173" s="217">
        <f>ROUND(I173*H173,2)</f>
        <v>0</v>
      </c>
      <c r="K173" s="213" t="s">
        <v>1</v>
      </c>
      <c r="L173" s="44"/>
      <c r="M173" s="218" t="s">
        <v>1</v>
      </c>
      <c r="N173" s="219" t="s">
        <v>42</v>
      </c>
      <c r="O173" s="91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2" t="s">
        <v>126</v>
      </c>
      <c r="AT173" s="222" t="s">
        <v>122</v>
      </c>
      <c r="AU173" s="222" t="s">
        <v>84</v>
      </c>
      <c r="AY173" s="17" t="s">
        <v>120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7" t="s">
        <v>82</v>
      </c>
      <c r="BK173" s="223">
        <f>ROUND(I173*H173,2)</f>
        <v>0</v>
      </c>
      <c r="BL173" s="17" t="s">
        <v>126</v>
      </c>
      <c r="BM173" s="222" t="s">
        <v>200</v>
      </c>
    </row>
    <row r="174" s="2" customFormat="1">
      <c r="A174" s="38"/>
      <c r="B174" s="39"/>
      <c r="C174" s="40"/>
      <c r="D174" s="224" t="s">
        <v>128</v>
      </c>
      <c r="E174" s="40"/>
      <c r="F174" s="225" t="s">
        <v>201</v>
      </c>
      <c r="G174" s="40"/>
      <c r="H174" s="40"/>
      <c r="I174" s="226"/>
      <c r="J174" s="40"/>
      <c r="K174" s="40"/>
      <c r="L174" s="44"/>
      <c r="M174" s="227"/>
      <c r="N174" s="22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128</v>
      </c>
      <c r="AU174" s="17" t="s">
        <v>84</v>
      </c>
    </row>
    <row r="175" s="13" customFormat="1">
      <c r="A175" s="13"/>
      <c r="B175" s="229"/>
      <c r="C175" s="230"/>
      <c r="D175" s="224" t="s">
        <v>135</v>
      </c>
      <c r="E175" s="231" t="s">
        <v>1</v>
      </c>
      <c r="F175" s="232" t="s">
        <v>202</v>
      </c>
      <c r="G175" s="230"/>
      <c r="H175" s="233">
        <v>83.5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135</v>
      </c>
      <c r="AU175" s="239" t="s">
        <v>84</v>
      </c>
      <c r="AV175" s="13" t="s">
        <v>84</v>
      </c>
      <c r="AW175" s="13" t="s">
        <v>34</v>
      </c>
      <c r="AX175" s="13" t="s">
        <v>77</v>
      </c>
      <c r="AY175" s="239" t="s">
        <v>120</v>
      </c>
    </row>
    <row r="176" s="14" customFormat="1">
      <c r="A176" s="14"/>
      <c r="B176" s="240"/>
      <c r="C176" s="241"/>
      <c r="D176" s="224" t="s">
        <v>135</v>
      </c>
      <c r="E176" s="242" t="s">
        <v>1</v>
      </c>
      <c r="F176" s="243" t="s">
        <v>137</v>
      </c>
      <c r="G176" s="241"/>
      <c r="H176" s="244">
        <v>83.5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135</v>
      </c>
      <c r="AU176" s="250" t="s">
        <v>84</v>
      </c>
      <c r="AV176" s="14" t="s">
        <v>138</v>
      </c>
      <c r="AW176" s="14" t="s">
        <v>34</v>
      </c>
      <c r="AX176" s="14" t="s">
        <v>82</v>
      </c>
      <c r="AY176" s="250" t="s">
        <v>120</v>
      </c>
    </row>
    <row r="177" s="2" customFormat="1" ht="24.15" customHeight="1">
      <c r="A177" s="38"/>
      <c r="B177" s="39"/>
      <c r="C177" s="211" t="s">
        <v>203</v>
      </c>
      <c r="D177" s="211" t="s">
        <v>122</v>
      </c>
      <c r="E177" s="212" t="s">
        <v>204</v>
      </c>
      <c r="F177" s="213" t="s">
        <v>205</v>
      </c>
      <c r="G177" s="214" t="s">
        <v>132</v>
      </c>
      <c r="H177" s="215">
        <v>12.525</v>
      </c>
      <c r="I177" s="216"/>
      <c r="J177" s="217">
        <f>ROUND(I177*H177,2)</f>
        <v>0</v>
      </c>
      <c r="K177" s="213" t="s">
        <v>1</v>
      </c>
      <c r="L177" s="44"/>
      <c r="M177" s="218" t="s">
        <v>1</v>
      </c>
      <c r="N177" s="219" t="s">
        <v>42</v>
      </c>
      <c r="O177" s="91"/>
      <c r="P177" s="220">
        <f>O177*H177</f>
        <v>0</v>
      </c>
      <c r="Q177" s="220">
        <v>1.98</v>
      </c>
      <c r="R177" s="220">
        <f>Q177*H177</f>
        <v>24.799500000000002</v>
      </c>
      <c r="S177" s="220">
        <v>0</v>
      </c>
      <c r="T177" s="221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2" t="s">
        <v>126</v>
      </c>
      <c r="AT177" s="222" t="s">
        <v>122</v>
      </c>
      <c r="AU177" s="222" t="s">
        <v>84</v>
      </c>
      <c r="AY177" s="17" t="s">
        <v>120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7" t="s">
        <v>82</v>
      </c>
      <c r="BK177" s="223">
        <f>ROUND(I177*H177,2)</f>
        <v>0</v>
      </c>
      <c r="BL177" s="17" t="s">
        <v>126</v>
      </c>
      <c r="BM177" s="222" t="s">
        <v>206</v>
      </c>
    </row>
    <row r="178" s="2" customFormat="1">
      <c r="A178" s="38"/>
      <c r="B178" s="39"/>
      <c r="C178" s="40"/>
      <c r="D178" s="224" t="s">
        <v>128</v>
      </c>
      <c r="E178" s="40"/>
      <c r="F178" s="225" t="s">
        <v>207</v>
      </c>
      <c r="G178" s="40"/>
      <c r="H178" s="40"/>
      <c r="I178" s="226"/>
      <c r="J178" s="40"/>
      <c r="K178" s="40"/>
      <c r="L178" s="44"/>
      <c r="M178" s="227"/>
      <c r="N178" s="228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128</v>
      </c>
      <c r="AU178" s="17" t="s">
        <v>84</v>
      </c>
    </row>
    <row r="179" s="13" customFormat="1">
      <c r="A179" s="13"/>
      <c r="B179" s="229"/>
      <c r="C179" s="230"/>
      <c r="D179" s="224" t="s">
        <v>135</v>
      </c>
      <c r="E179" s="231" t="s">
        <v>1</v>
      </c>
      <c r="F179" s="232" t="s">
        <v>208</v>
      </c>
      <c r="G179" s="230"/>
      <c r="H179" s="233">
        <v>12.525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135</v>
      </c>
      <c r="AU179" s="239" t="s">
        <v>84</v>
      </c>
      <c r="AV179" s="13" t="s">
        <v>84</v>
      </c>
      <c r="AW179" s="13" t="s">
        <v>34</v>
      </c>
      <c r="AX179" s="13" t="s">
        <v>77</v>
      </c>
      <c r="AY179" s="239" t="s">
        <v>120</v>
      </c>
    </row>
    <row r="180" s="14" customFormat="1">
      <c r="A180" s="14"/>
      <c r="B180" s="240"/>
      <c r="C180" s="241"/>
      <c r="D180" s="224" t="s">
        <v>135</v>
      </c>
      <c r="E180" s="242" t="s">
        <v>1</v>
      </c>
      <c r="F180" s="243" t="s">
        <v>137</v>
      </c>
      <c r="G180" s="241"/>
      <c r="H180" s="244">
        <v>12.525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135</v>
      </c>
      <c r="AU180" s="250" t="s">
        <v>84</v>
      </c>
      <c r="AV180" s="14" t="s">
        <v>138</v>
      </c>
      <c r="AW180" s="14" t="s">
        <v>34</v>
      </c>
      <c r="AX180" s="14" t="s">
        <v>82</v>
      </c>
      <c r="AY180" s="250" t="s">
        <v>120</v>
      </c>
    </row>
    <row r="181" s="12" customFormat="1" ht="22.8" customHeight="1">
      <c r="A181" s="12"/>
      <c r="B181" s="195"/>
      <c r="C181" s="196"/>
      <c r="D181" s="197" t="s">
        <v>76</v>
      </c>
      <c r="E181" s="209" t="s">
        <v>209</v>
      </c>
      <c r="F181" s="209" t="s">
        <v>210</v>
      </c>
      <c r="G181" s="196"/>
      <c r="H181" s="196"/>
      <c r="I181" s="199"/>
      <c r="J181" s="210">
        <f>BK181</f>
        <v>0</v>
      </c>
      <c r="K181" s="196"/>
      <c r="L181" s="201"/>
      <c r="M181" s="202"/>
      <c r="N181" s="203"/>
      <c r="O181" s="203"/>
      <c r="P181" s="204">
        <f>SUM(P182:P195)</f>
        <v>0</v>
      </c>
      <c r="Q181" s="203"/>
      <c r="R181" s="204">
        <f>SUM(R182:R195)</f>
        <v>0.2158475</v>
      </c>
      <c r="S181" s="203"/>
      <c r="T181" s="205">
        <f>SUM(T182:T195)</f>
        <v>62.568000000000005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6" t="s">
        <v>82</v>
      </c>
      <c r="AT181" s="207" t="s">
        <v>76</v>
      </c>
      <c r="AU181" s="207" t="s">
        <v>82</v>
      </c>
      <c r="AY181" s="206" t="s">
        <v>120</v>
      </c>
      <c r="BK181" s="208">
        <f>SUM(BK182:BK195)</f>
        <v>0</v>
      </c>
    </row>
    <row r="182" s="2" customFormat="1" ht="24.15" customHeight="1">
      <c r="A182" s="38"/>
      <c r="B182" s="39"/>
      <c r="C182" s="211" t="s">
        <v>8</v>
      </c>
      <c r="D182" s="211" t="s">
        <v>122</v>
      </c>
      <c r="E182" s="212" t="s">
        <v>211</v>
      </c>
      <c r="F182" s="213" t="s">
        <v>212</v>
      </c>
      <c r="G182" s="214" t="s">
        <v>125</v>
      </c>
      <c r="H182" s="215">
        <v>459.25</v>
      </c>
      <c r="I182" s="216"/>
      <c r="J182" s="217">
        <f>ROUND(I182*H182,2)</f>
        <v>0</v>
      </c>
      <c r="K182" s="213" t="s">
        <v>1</v>
      </c>
      <c r="L182" s="44"/>
      <c r="M182" s="218" t="s">
        <v>1</v>
      </c>
      <c r="N182" s="219" t="s">
        <v>42</v>
      </c>
      <c r="O182" s="91"/>
      <c r="P182" s="220">
        <f>O182*H182</f>
        <v>0</v>
      </c>
      <c r="Q182" s="220">
        <v>0.00046999999999999999</v>
      </c>
      <c r="R182" s="220">
        <f>Q182*H182</f>
        <v>0.2158475</v>
      </c>
      <c r="S182" s="220">
        <v>0</v>
      </c>
      <c r="T182" s="221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2" t="s">
        <v>126</v>
      </c>
      <c r="AT182" s="222" t="s">
        <v>122</v>
      </c>
      <c r="AU182" s="222" t="s">
        <v>84</v>
      </c>
      <c r="AY182" s="17" t="s">
        <v>120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7" t="s">
        <v>82</v>
      </c>
      <c r="BK182" s="223">
        <f>ROUND(I182*H182,2)</f>
        <v>0</v>
      </c>
      <c r="BL182" s="17" t="s">
        <v>126</v>
      </c>
      <c r="BM182" s="222" t="s">
        <v>213</v>
      </c>
    </row>
    <row r="183" s="2" customFormat="1">
      <c r="A183" s="38"/>
      <c r="B183" s="39"/>
      <c r="C183" s="40"/>
      <c r="D183" s="224" t="s">
        <v>128</v>
      </c>
      <c r="E183" s="40"/>
      <c r="F183" s="225" t="s">
        <v>214</v>
      </c>
      <c r="G183" s="40"/>
      <c r="H183" s="40"/>
      <c r="I183" s="226"/>
      <c r="J183" s="40"/>
      <c r="K183" s="40"/>
      <c r="L183" s="44"/>
      <c r="M183" s="227"/>
      <c r="N183" s="22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128</v>
      </c>
      <c r="AU183" s="17" t="s">
        <v>84</v>
      </c>
    </row>
    <row r="184" s="13" customFormat="1">
      <c r="A184" s="13"/>
      <c r="B184" s="229"/>
      <c r="C184" s="230"/>
      <c r="D184" s="224" t="s">
        <v>135</v>
      </c>
      <c r="E184" s="231" t="s">
        <v>1</v>
      </c>
      <c r="F184" s="232" t="s">
        <v>215</v>
      </c>
      <c r="G184" s="230"/>
      <c r="H184" s="233">
        <v>459.25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135</v>
      </c>
      <c r="AU184" s="239" t="s">
        <v>84</v>
      </c>
      <c r="AV184" s="13" t="s">
        <v>84</v>
      </c>
      <c r="AW184" s="13" t="s">
        <v>34</v>
      </c>
      <c r="AX184" s="13" t="s">
        <v>77</v>
      </c>
      <c r="AY184" s="239" t="s">
        <v>120</v>
      </c>
    </row>
    <row r="185" s="14" customFormat="1">
      <c r="A185" s="14"/>
      <c r="B185" s="240"/>
      <c r="C185" s="241"/>
      <c r="D185" s="224" t="s">
        <v>135</v>
      </c>
      <c r="E185" s="242" t="s">
        <v>1</v>
      </c>
      <c r="F185" s="243" t="s">
        <v>137</v>
      </c>
      <c r="G185" s="241"/>
      <c r="H185" s="244">
        <v>459.25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135</v>
      </c>
      <c r="AU185" s="250" t="s">
        <v>84</v>
      </c>
      <c r="AV185" s="14" t="s">
        <v>138</v>
      </c>
      <c r="AW185" s="14" t="s">
        <v>34</v>
      </c>
      <c r="AX185" s="14" t="s">
        <v>82</v>
      </c>
      <c r="AY185" s="250" t="s">
        <v>120</v>
      </c>
    </row>
    <row r="186" s="2" customFormat="1" ht="24.15" customHeight="1">
      <c r="A186" s="38"/>
      <c r="B186" s="39"/>
      <c r="C186" s="211" t="s">
        <v>216</v>
      </c>
      <c r="D186" s="211" t="s">
        <v>122</v>
      </c>
      <c r="E186" s="212" t="s">
        <v>217</v>
      </c>
      <c r="F186" s="213" t="s">
        <v>218</v>
      </c>
      <c r="G186" s="214" t="s">
        <v>176</v>
      </c>
      <c r="H186" s="215">
        <v>7</v>
      </c>
      <c r="I186" s="216"/>
      <c r="J186" s="217">
        <f>ROUND(I186*H186,2)</f>
        <v>0</v>
      </c>
      <c r="K186" s="213" t="s">
        <v>1</v>
      </c>
      <c r="L186" s="44"/>
      <c r="M186" s="218" t="s">
        <v>1</v>
      </c>
      <c r="N186" s="219" t="s">
        <v>42</v>
      </c>
      <c r="O186" s="91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2" t="s">
        <v>126</v>
      </c>
      <c r="AT186" s="222" t="s">
        <v>122</v>
      </c>
      <c r="AU186" s="222" t="s">
        <v>84</v>
      </c>
      <c r="AY186" s="17" t="s">
        <v>120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7" t="s">
        <v>82</v>
      </c>
      <c r="BK186" s="223">
        <f>ROUND(I186*H186,2)</f>
        <v>0</v>
      </c>
      <c r="BL186" s="17" t="s">
        <v>126</v>
      </c>
      <c r="BM186" s="222" t="s">
        <v>219</v>
      </c>
    </row>
    <row r="187" s="2" customFormat="1">
      <c r="A187" s="38"/>
      <c r="B187" s="39"/>
      <c r="C187" s="40"/>
      <c r="D187" s="224" t="s">
        <v>128</v>
      </c>
      <c r="E187" s="40"/>
      <c r="F187" s="225" t="s">
        <v>220</v>
      </c>
      <c r="G187" s="40"/>
      <c r="H187" s="40"/>
      <c r="I187" s="226"/>
      <c r="J187" s="40"/>
      <c r="K187" s="40"/>
      <c r="L187" s="44"/>
      <c r="M187" s="227"/>
      <c r="N187" s="228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128</v>
      </c>
      <c r="AU187" s="17" t="s">
        <v>84</v>
      </c>
    </row>
    <row r="188" s="13" customFormat="1">
      <c r="A188" s="13"/>
      <c r="B188" s="229"/>
      <c r="C188" s="230"/>
      <c r="D188" s="224" t="s">
        <v>135</v>
      </c>
      <c r="E188" s="231" t="s">
        <v>1</v>
      </c>
      <c r="F188" s="232" t="s">
        <v>221</v>
      </c>
      <c r="G188" s="230"/>
      <c r="H188" s="233">
        <v>7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135</v>
      </c>
      <c r="AU188" s="239" t="s">
        <v>84</v>
      </c>
      <c r="AV188" s="13" t="s">
        <v>84</v>
      </c>
      <c r="AW188" s="13" t="s">
        <v>34</v>
      </c>
      <c r="AX188" s="13" t="s">
        <v>77</v>
      </c>
      <c r="AY188" s="239" t="s">
        <v>120</v>
      </c>
    </row>
    <row r="189" s="14" customFormat="1">
      <c r="A189" s="14"/>
      <c r="B189" s="240"/>
      <c r="C189" s="241"/>
      <c r="D189" s="224" t="s">
        <v>135</v>
      </c>
      <c r="E189" s="242" t="s">
        <v>1</v>
      </c>
      <c r="F189" s="243" t="s">
        <v>137</v>
      </c>
      <c r="G189" s="241"/>
      <c r="H189" s="244">
        <v>7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135</v>
      </c>
      <c r="AU189" s="250" t="s">
        <v>84</v>
      </c>
      <c r="AV189" s="14" t="s">
        <v>138</v>
      </c>
      <c r="AW189" s="14" t="s">
        <v>34</v>
      </c>
      <c r="AX189" s="14" t="s">
        <v>82</v>
      </c>
      <c r="AY189" s="250" t="s">
        <v>120</v>
      </c>
    </row>
    <row r="190" s="2" customFormat="1" ht="24.15" customHeight="1">
      <c r="A190" s="38"/>
      <c r="B190" s="39"/>
      <c r="C190" s="211" t="s">
        <v>222</v>
      </c>
      <c r="D190" s="211" t="s">
        <v>122</v>
      </c>
      <c r="E190" s="212" t="s">
        <v>223</v>
      </c>
      <c r="F190" s="213" t="s">
        <v>224</v>
      </c>
      <c r="G190" s="214" t="s">
        <v>132</v>
      </c>
      <c r="H190" s="215">
        <v>28.440000000000001</v>
      </c>
      <c r="I190" s="216"/>
      <c r="J190" s="217">
        <f>ROUND(I190*H190,2)</f>
        <v>0</v>
      </c>
      <c r="K190" s="213" t="s">
        <v>1</v>
      </c>
      <c r="L190" s="44"/>
      <c r="M190" s="218" t="s">
        <v>1</v>
      </c>
      <c r="N190" s="219" t="s">
        <v>42</v>
      </c>
      <c r="O190" s="91"/>
      <c r="P190" s="220">
        <f>O190*H190</f>
        <v>0</v>
      </c>
      <c r="Q190" s="220">
        <v>0</v>
      </c>
      <c r="R190" s="220">
        <f>Q190*H190</f>
        <v>0</v>
      </c>
      <c r="S190" s="220">
        <v>2.2000000000000002</v>
      </c>
      <c r="T190" s="221">
        <f>S190*H190</f>
        <v>62.568000000000005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2" t="s">
        <v>126</v>
      </c>
      <c r="AT190" s="222" t="s">
        <v>122</v>
      </c>
      <c r="AU190" s="222" t="s">
        <v>84</v>
      </c>
      <c r="AY190" s="17" t="s">
        <v>120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7" t="s">
        <v>82</v>
      </c>
      <c r="BK190" s="223">
        <f>ROUND(I190*H190,2)</f>
        <v>0</v>
      </c>
      <c r="BL190" s="17" t="s">
        <v>126</v>
      </c>
      <c r="BM190" s="222" t="s">
        <v>225</v>
      </c>
    </row>
    <row r="191" s="2" customFormat="1">
      <c r="A191" s="38"/>
      <c r="B191" s="39"/>
      <c r="C191" s="40"/>
      <c r="D191" s="224" t="s">
        <v>128</v>
      </c>
      <c r="E191" s="40"/>
      <c r="F191" s="225" t="s">
        <v>224</v>
      </c>
      <c r="G191" s="40"/>
      <c r="H191" s="40"/>
      <c r="I191" s="226"/>
      <c r="J191" s="40"/>
      <c r="K191" s="40"/>
      <c r="L191" s="44"/>
      <c r="M191" s="227"/>
      <c r="N191" s="22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128</v>
      </c>
      <c r="AU191" s="17" t="s">
        <v>84</v>
      </c>
    </row>
    <row r="192" s="13" customFormat="1">
      <c r="A192" s="13"/>
      <c r="B192" s="229"/>
      <c r="C192" s="230"/>
      <c r="D192" s="224" t="s">
        <v>135</v>
      </c>
      <c r="E192" s="231" t="s">
        <v>1</v>
      </c>
      <c r="F192" s="232" t="s">
        <v>226</v>
      </c>
      <c r="G192" s="230"/>
      <c r="H192" s="233">
        <v>28.440000000000001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135</v>
      </c>
      <c r="AU192" s="239" t="s">
        <v>84</v>
      </c>
      <c r="AV192" s="13" t="s">
        <v>84</v>
      </c>
      <c r="AW192" s="13" t="s">
        <v>34</v>
      </c>
      <c r="AX192" s="13" t="s">
        <v>77</v>
      </c>
      <c r="AY192" s="239" t="s">
        <v>120</v>
      </c>
    </row>
    <row r="193" s="14" customFormat="1">
      <c r="A193" s="14"/>
      <c r="B193" s="240"/>
      <c r="C193" s="241"/>
      <c r="D193" s="224" t="s">
        <v>135</v>
      </c>
      <c r="E193" s="242" t="s">
        <v>1</v>
      </c>
      <c r="F193" s="243" t="s">
        <v>137</v>
      </c>
      <c r="G193" s="241"/>
      <c r="H193" s="244">
        <v>28.440000000000001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135</v>
      </c>
      <c r="AU193" s="250" t="s">
        <v>84</v>
      </c>
      <c r="AV193" s="14" t="s">
        <v>138</v>
      </c>
      <c r="AW193" s="14" t="s">
        <v>34</v>
      </c>
      <c r="AX193" s="14" t="s">
        <v>82</v>
      </c>
      <c r="AY193" s="250" t="s">
        <v>120</v>
      </c>
    </row>
    <row r="194" s="2" customFormat="1" ht="24.15" customHeight="1">
      <c r="A194" s="38"/>
      <c r="B194" s="39"/>
      <c r="C194" s="211" t="s">
        <v>227</v>
      </c>
      <c r="D194" s="211" t="s">
        <v>122</v>
      </c>
      <c r="E194" s="212" t="s">
        <v>228</v>
      </c>
      <c r="F194" s="213" t="s">
        <v>229</v>
      </c>
      <c r="G194" s="214" t="s">
        <v>230</v>
      </c>
      <c r="H194" s="215">
        <v>1</v>
      </c>
      <c r="I194" s="216"/>
      <c r="J194" s="217">
        <f>ROUND(I194*H194,2)</f>
        <v>0</v>
      </c>
      <c r="K194" s="213" t="s">
        <v>1</v>
      </c>
      <c r="L194" s="44"/>
      <c r="M194" s="218" t="s">
        <v>1</v>
      </c>
      <c r="N194" s="219" t="s">
        <v>42</v>
      </c>
      <c r="O194" s="91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2" t="s">
        <v>126</v>
      </c>
      <c r="AT194" s="222" t="s">
        <v>122</v>
      </c>
      <c r="AU194" s="222" t="s">
        <v>84</v>
      </c>
      <c r="AY194" s="17" t="s">
        <v>120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7" t="s">
        <v>82</v>
      </c>
      <c r="BK194" s="223">
        <f>ROUND(I194*H194,2)</f>
        <v>0</v>
      </c>
      <c r="BL194" s="17" t="s">
        <v>126</v>
      </c>
      <c r="BM194" s="222" t="s">
        <v>231</v>
      </c>
    </row>
    <row r="195" s="2" customFormat="1">
      <c r="A195" s="38"/>
      <c r="B195" s="39"/>
      <c r="C195" s="40"/>
      <c r="D195" s="224" t="s">
        <v>128</v>
      </c>
      <c r="E195" s="40"/>
      <c r="F195" s="225" t="s">
        <v>229</v>
      </c>
      <c r="G195" s="40"/>
      <c r="H195" s="40"/>
      <c r="I195" s="226"/>
      <c r="J195" s="40"/>
      <c r="K195" s="40"/>
      <c r="L195" s="44"/>
      <c r="M195" s="227"/>
      <c r="N195" s="228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128</v>
      </c>
      <c r="AU195" s="17" t="s">
        <v>84</v>
      </c>
    </row>
    <row r="196" s="12" customFormat="1" ht="22.8" customHeight="1">
      <c r="A196" s="12"/>
      <c r="B196" s="195"/>
      <c r="C196" s="196"/>
      <c r="D196" s="197" t="s">
        <v>76</v>
      </c>
      <c r="E196" s="209" t="s">
        <v>232</v>
      </c>
      <c r="F196" s="209" t="s">
        <v>233</v>
      </c>
      <c r="G196" s="196"/>
      <c r="H196" s="196"/>
      <c r="I196" s="199"/>
      <c r="J196" s="210">
        <f>BK196</f>
        <v>0</v>
      </c>
      <c r="K196" s="196"/>
      <c r="L196" s="201"/>
      <c r="M196" s="202"/>
      <c r="N196" s="203"/>
      <c r="O196" s="203"/>
      <c r="P196" s="204">
        <f>SUM(P197:P204)</f>
        <v>0</v>
      </c>
      <c r="Q196" s="203"/>
      <c r="R196" s="204">
        <f>SUM(R197:R204)</f>
        <v>0</v>
      </c>
      <c r="S196" s="203"/>
      <c r="T196" s="205">
        <f>SUM(T197:T204)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6" t="s">
        <v>82</v>
      </c>
      <c r="AT196" s="207" t="s">
        <v>76</v>
      </c>
      <c r="AU196" s="207" t="s">
        <v>82</v>
      </c>
      <c r="AY196" s="206" t="s">
        <v>120</v>
      </c>
      <c r="BK196" s="208">
        <f>SUM(BK197:BK204)</f>
        <v>0</v>
      </c>
    </row>
    <row r="197" s="2" customFormat="1" ht="24.15" customHeight="1">
      <c r="A197" s="38"/>
      <c r="B197" s="39"/>
      <c r="C197" s="211" t="s">
        <v>234</v>
      </c>
      <c r="D197" s="211" t="s">
        <v>122</v>
      </c>
      <c r="E197" s="212" t="s">
        <v>235</v>
      </c>
      <c r="F197" s="213" t="s">
        <v>236</v>
      </c>
      <c r="G197" s="214" t="s">
        <v>152</v>
      </c>
      <c r="H197" s="215">
        <v>331.30900000000003</v>
      </c>
      <c r="I197" s="216"/>
      <c r="J197" s="217">
        <f>ROUND(I197*H197,2)</f>
        <v>0</v>
      </c>
      <c r="K197" s="213" t="s">
        <v>1</v>
      </c>
      <c r="L197" s="44"/>
      <c r="M197" s="218" t="s">
        <v>1</v>
      </c>
      <c r="N197" s="219" t="s">
        <v>42</v>
      </c>
      <c r="O197" s="91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2" t="s">
        <v>126</v>
      </c>
      <c r="AT197" s="222" t="s">
        <v>122</v>
      </c>
      <c r="AU197" s="222" t="s">
        <v>84</v>
      </c>
      <c r="AY197" s="17" t="s">
        <v>120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82</v>
      </c>
      <c r="BK197" s="223">
        <f>ROUND(I197*H197,2)</f>
        <v>0</v>
      </c>
      <c r="BL197" s="17" t="s">
        <v>126</v>
      </c>
      <c r="BM197" s="222" t="s">
        <v>237</v>
      </c>
    </row>
    <row r="198" s="2" customFormat="1">
      <c r="A198" s="38"/>
      <c r="B198" s="39"/>
      <c r="C198" s="40"/>
      <c r="D198" s="224" t="s">
        <v>128</v>
      </c>
      <c r="E198" s="40"/>
      <c r="F198" s="225" t="s">
        <v>238</v>
      </c>
      <c r="G198" s="40"/>
      <c r="H198" s="40"/>
      <c r="I198" s="226"/>
      <c r="J198" s="40"/>
      <c r="K198" s="40"/>
      <c r="L198" s="44"/>
      <c r="M198" s="227"/>
      <c r="N198" s="22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128</v>
      </c>
      <c r="AU198" s="17" t="s">
        <v>84</v>
      </c>
    </row>
    <row r="199" s="2" customFormat="1" ht="33" customHeight="1">
      <c r="A199" s="38"/>
      <c r="B199" s="39"/>
      <c r="C199" s="211" t="s">
        <v>239</v>
      </c>
      <c r="D199" s="211" t="s">
        <v>122</v>
      </c>
      <c r="E199" s="212" t="s">
        <v>240</v>
      </c>
      <c r="F199" s="213" t="s">
        <v>241</v>
      </c>
      <c r="G199" s="214" t="s">
        <v>152</v>
      </c>
      <c r="H199" s="215">
        <v>4852.5900000000001</v>
      </c>
      <c r="I199" s="216"/>
      <c r="J199" s="217">
        <f>ROUND(I199*H199,2)</f>
        <v>0</v>
      </c>
      <c r="K199" s="213" t="s">
        <v>1</v>
      </c>
      <c r="L199" s="44"/>
      <c r="M199" s="218" t="s">
        <v>1</v>
      </c>
      <c r="N199" s="219" t="s">
        <v>42</v>
      </c>
      <c r="O199" s="91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2" t="s">
        <v>126</v>
      </c>
      <c r="AT199" s="222" t="s">
        <v>122</v>
      </c>
      <c r="AU199" s="222" t="s">
        <v>84</v>
      </c>
      <c r="AY199" s="17" t="s">
        <v>120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82</v>
      </c>
      <c r="BK199" s="223">
        <f>ROUND(I199*H199,2)</f>
        <v>0</v>
      </c>
      <c r="BL199" s="17" t="s">
        <v>126</v>
      </c>
      <c r="BM199" s="222" t="s">
        <v>242</v>
      </c>
    </row>
    <row r="200" s="2" customFormat="1">
      <c r="A200" s="38"/>
      <c r="B200" s="39"/>
      <c r="C200" s="40"/>
      <c r="D200" s="224" t="s">
        <v>128</v>
      </c>
      <c r="E200" s="40"/>
      <c r="F200" s="225" t="s">
        <v>243</v>
      </c>
      <c r="G200" s="40"/>
      <c r="H200" s="40"/>
      <c r="I200" s="226"/>
      <c r="J200" s="40"/>
      <c r="K200" s="40"/>
      <c r="L200" s="44"/>
      <c r="M200" s="227"/>
      <c r="N200" s="22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128</v>
      </c>
      <c r="AU200" s="17" t="s">
        <v>84</v>
      </c>
    </row>
    <row r="201" s="13" customFormat="1">
      <c r="A201" s="13"/>
      <c r="B201" s="229"/>
      <c r="C201" s="230"/>
      <c r="D201" s="224" t="s">
        <v>135</v>
      </c>
      <c r="E201" s="231" t="s">
        <v>1</v>
      </c>
      <c r="F201" s="232" t="s">
        <v>244</v>
      </c>
      <c r="G201" s="230"/>
      <c r="H201" s="233">
        <v>4852.5900000000001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9" t="s">
        <v>135</v>
      </c>
      <c r="AU201" s="239" t="s">
        <v>84</v>
      </c>
      <c r="AV201" s="13" t="s">
        <v>84</v>
      </c>
      <c r="AW201" s="13" t="s">
        <v>34</v>
      </c>
      <c r="AX201" s="13" t="s">
        <v>77</v>
      </c>
      <c r="AY201" s="239" t="s">
        <v>120</v>
      </c>
    </row>
    <row r="202" s="14" customFormat="1">
      <c r="A202" s="14"/>
      <c r="B202" s="240"/>
      <c r="C202" s="241"/>
      <c r="D202" s="224" t="s">
        <v>135</v>
      </c>
      <c r="E202" s="242" t="s">
        <v>1</v>
      </c>
      <c r="F202" s="243" t="s">
        <v>137</v>
      </c>
      <c r="G202" s="241"/>
      <c r="H202" s="244">
        <v>4852.5900000000001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135</v>
      </c>
      <c r="AU202" s="250" t="s">
        <v>84</v>
      </c>
      <c r="AV202" s="14" t="s">
        <v>138</v>
      </c>
      <c r="AW202" s="14" t="s">
        <v>34</v>
      </c>
      <c r="AX202" s="14" t="s">
        <v>82</v>
      </c>
      <c r="AY202" s="250" t="s">
        <v>120</v>
      </c>
    </row>
    <row r="203" s="2" customFormat="1" ht="37.8" customHeight="1">
      <c r="A203" s="38"/>
      <c r="B203" s="39"/>
      <c r="C203" s="211" t="s">
        <v>7</v>
      </c>
      <c r="D203" s="211" t="s">
        <v>122</v>
      </c>
      <c r="E203" s="212" t="s">
        <v>245</v>
      </c>
      <c r="F203" s="213" t="s">
        <v>246</v>
      </c>
      <c r="G203" s="214" t="s">
        <v>152</v>
      </c>
      <c r="H203" s="215">
        <v>323.50599999999997</v>
      </c>
      <c r="I203" s="216"/>
      <c r="J203" s="217">
        <f>ROUND(I203*H203,2)</f>
        <v>0</v>
      </c>
      <c r="K203" s="213" t="s">
        <v>1</v>
      </c>
      <c r="L203" s="44"/>
      <c r="M203" s="218" t="s">
        <v>1</v>
      </c>
      <c r="N203" s="219" t="s">
        <v>42</v>
      </c>
      <c r="O203" s="91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2" t="s">
        <v>126</v>
      </c>
      <c r="AT203" s="222" t="s">
        <v>122</v>
      </c>
      <c r="AU203" s="222" t="s">
        <v>84</v>
      </c>
      <c r="AY203" s="17" t="s">
        <v>120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82</v>
      </c>
      <c r="BK203" s="223">
        <f>ROUND(I203*H203,2)</f>
        <v>0</v>
      </c>
      <c r="BL203" s="17" t="s">
        <v>126</v>
      </c>
      <c r="BM203" s="222" t="s">
        <v>247</v>
      </c>
    </row>
    <row r="204" s="2" customFormat="1">
      <c r="A204" s="38"/>
      <c r="B204" s="39"/>
      <c r="C204" s="40"/>
      <c r="D204" s="224" t="s">
        <v>128</v>
      </c>
      <c r="E204" s="40"/>
      <c r="F204" s="225" t="s">
        <v>248</v>
      </c>
      <c r="G204" s="40"/>
      <c r="H204" s="40"/>
      <c r="I204" s="226"/>
      <c r="J204" s="40"/>
      <c r="K204" s="40"/>
      <c r="L204" s="44"/>
      <c r="M204" s="227"/>
      <c r="N204" s="228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128</v>
      </c>
      <c r="AU204" s="17" t="s">
        <v>84</v>
      </c>
    </row>
    <row r="205" s="12" customFormat="1" ht="22.8" customHeight="1">
      <c r="A205" s="12"/>
      <c r="B205" s="195"/>
      <c r="C205" s="196"/>
      <c r="D205" s="197" t="s">
        <v>76</v>
      </c>
      <c r="E205" s="209" t="s">
        <v>249</v>
      </c>
      <c r="F205" s="209" t="s">
        <v>250</v>
      </c>
      <c r="G205" s="196"/>
      <c r="H205" s="196"/>
      <c r="I205" s="199"/>
      <c r="J205" s="210">
        <f>BK205</f>
        <v>0</v>
      </c>
      <c r="K205" s="196"/>
      <c r="L205" s="201"/>
      <c r="M205" s="202"/>
      <c r="N205" s="203"/>
      <c r="O205" s="203"/>
      <c r="P205" s="204">
        <f>SUM(P206:P207)</f>
        <v>0</v>
      </c>
      <c r="Q205" s="203"/>
      <c r="R205" s="204">
        <f>SUM(R206:R207)</f>
        <v>0</v>
      </c>
      <c r="S205" s="203"/>
      <c r="T205" s="205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6" t="s">
        <v>82</v>
      </c>
      <c r="AT205" s="207" t="s">
        <v>76</v>
      </c>
      <c r="AU205" s="207" t="s">
        <v>82</v>
      </c>
      <c r="AY205" s="206" t="s">
        <v>120</v>
      </c>
      <c r="BK205" s="208">
        <f>SUM(BK206:BK207)</f>
        <v>0</v>
      </c>
    </row>
    <row r="206" s="2" customFormat="1" ht="16.5" customHeight="1">
      <c r="A206" s="38"/>
      <c r="B206" s="39"/>
      <c r="C206" s="211" t="s">
        <v>251</v>
      </c>
      <c r="D206" s="211" t="s">
        <v>122</v>
      </c>
      <c r="E206" s="212" t="s">
        <v>252</v>
      </c>
      <c r="F206" s="213" t="s">
        <v>253</v>
      </c>
      <c r="G206" s="214" t="s">
        <v>152</v>
      </c>
      <c r="H206" s="215">
        <v>31.641999999999999</v>
      </c>
      <c r="I206" s="216"/>
      <c r="J206" s="217">
        <f>ROUND(I206*H206,2)</f>
        <v>0</v>
      </c>
      <c r="K206" s="213" t="s">
        <v>1</v>
      </c>
      <c r="L206" s="44"/>
      <c r="M206" s="218" t="s">
        <v>1</v>
      </c>
      <c r="N206" s="219" t="s">
        <v>42</v>
      </c>
      <c r="O206" s="91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2" t="s">
        <v>126</v>
      </c>
      <c r="AT206" s="222" t="s">
        <v>122</v>
      </c>
      <c r="AU206" s="222" t="s">
        <v>84</v>
      </c>
      <c r="AY206" s="17" t="s">
        <v>120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7" t="s">
        <v>82</v>
      </c>
      <c r="BK206" s="223">
        <f>ROUND(I206*H206,2)</f>
        <v>0</v>
      </c>
      <c r="BL206" s="17" t="s">
        <v>126</v>
      </c>
      <c r="BM206" s="222" t="s">
        <v>254</v>
      </c>
    </row>
    <row r="207" s="2" customFormat="1">
      <c r="A207" s="38"/>
      <c r="B207" s="39"/>
      <c r="C207" s="40"/>
      <c r="D207" s="224" t="s">
        <v>128</v>
      </c>
      <c r="E207" s="40"/>
      <c r="F207" s="225" t="s">
        <v>255</v>
      </c>
      <c r="G207" s="40"/>
      <c r="H207" s="40"/>
      <c r="I207" s="226"/>
      <c r="J207" s="40"/>
      <c r="K207" s="40"/>
      <c r="L207" s="44"/>
      <c r="M207" s="227"/>
      <c r="N207" s="22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128</v>
      </c>
      <c r="AU207" s="17" t="s">
        <v>84</v>
      </c>
    </row>
    <row r="208" s="12" customFormat="1" ht="25.92" customHeight="1">
      <c r="A208" s="12"/>
      <c r="B208" s="195"/>
      <c r="C208" s="196"/>
      <c r="D208" s="197" t="s">
        <v>76</v>
      </c>
      <c r="E208" s="198" t="s">
        <v>256</v>
      </c>
      <c r="F208" s="198" t="s">
        <v>257</v>
      </c>
      <c r="G208" s="196"/>
      <c r="H208" s="196"/>
      <c r="I208" s="199"/>
      <c r="J208" s="200">
        <f>BK208</f>
        <v>0</v>
      </c>
      <c r="K208" s="196"/>
      <c r="L208" s="201"/>
      <c r="M208" s="202"/>
      <c r="N208" s="203"/>
      <c r="O208" s="203"/>
      <c r="P208" s="204">
        <f>P209+P216</f>
        <v>0</v>
      </c>
      <c r="Q208" s="203"/>
      <c r="R208" s="204">
        <f>R209+R216</f>
        <v>0.016977600000000002</v>
      </c>
      <c r="S208" s="203"/>
      <c r="T208" s="205">
        <f>T209+T216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6" t="s">
        <v>84</v>
      </c>
      <c r="AT208" s="207" t="s">
        <v>76</v>
      </c>
      <c r="AU208" s="207" t="s">
        <v>77</v>
      </c>
      <c r="AY208" s="206" t="s">
        <v>120</v>
      </c>
      <c r="BK208" s="208">
        <f>BK209+BK216</f>
        <v>0</v>
      </c>
    </row>
    <row r="209" s="12" customFormat="1" ht="22.8" customHeight="1">
      <c r="A209" s="12"/>
      <c r="B209" s="195"/>
      <c r="C209" s="196"/>
      <c r="D209" s="197" t="s">
        <v>76</v>
      </c>
      <c r="E209" s="209" t="s">
        <v>258</v>
      </c>
      <c r="F209" s="209" t="s">
        <v>259</v>
      </c>
      <c r="G209" s="196"/>
      <c r="H209" s="196"/>
      <c r="I209" s="199"/>
      <c r="J209" s="210">
        <f>BK209</f>
        <v>0</v>
      </c>
      <c r="K209" s="196"/>
      <c r="L209" s="201"/>
      <c r="M209" s="202"/>
      <c r="N209" s="203"/>
      <c r="O209" s="203"/>
      <c r="P209" s="204">
        <f>SUM(P210:P215)</f>
        <v>0</v>
      </c>
      <c r="Q209" s="203"/>
      <c r="R209" s="204">
        <f>SUM(R210:R215)</f>
        <v>0</v>
      </c>
      <c r="S209" s="203"/>
      <c r="T209" s="205">
        <f>SUM(T210:T215)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6" t="s">
        <v>84</v>
      </c>
      <c r="AT209" s="207" t="s">
        <v>76</v>
      </c>
      <c r="AU209" s="207" t="s">
        <v>82</v>
      </c>
      <c r="AY209" s="206" t="s">
        <v>120</v>
      </c>
      <c r="BK209" s="208">
        <f>SUM(BK210:BK215)</f>
        <v>0</v>
      </c>
    </row>
    <row r="210" s="2" customFormat="1" ht="24.15" customHeight="1">
      <c r="A210" s="38"/>
      <c r="B210" s="39"/>
      <c r="C210" s="211" t="s">
        <v>260</v>
      </c>
      <c r="D210" s="211" t="s">
        <v>122</v>
      </c>
      <c r="E210" s="212" t="s">
        <v>261</v>
      </c>
      <c r="F210" s="213" t="s">
        <v>262</v>
      </c>
      <c r="G210" s="214" t="s">
        <v>125</v>
      </c>
      <c r="H210" s="215">
        <v>459.25</v>
      </c>
      <c r="I210" s="216"/>
      <c r="J210" s="217">
        <f>ROUND(I210*H210,2)</f>
        <v>0</v>
      </c>
      <c r="K210" s="213" t="s">
        <v>1</v>
      </c>
      <c r="L210" s="44"/>
      <c r="M210" s="218" t="s">
        <v>1</v>
      </c>
      <c r="N210" s="219" t="s">
        <v>42</v>
      </c>
      <c r="O210" s="91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2" t="s">
        <v>216</v>
      </c>
      <c r="AT210" s="222" t="s">
        <v>122</v>
      </c>
      <c r="AU210" s="222" t="s">
        <v>84</v>
      </c>
      <c r="AY210" s="17" t="s">
        <v>120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7" t="s">
        <v>82</v>
      </c>
      <c r="BK210" s="223">
        <f>ROUND(I210*H210,2)</f>
        <v>0</v>
      </c>
      <c r="BL210" s="17" t="s">
        <v>216</v>
      </c>
      <c r="BM210" s="222" t="s">
        <v>263</v>
      </c>
    </row>
    <row r="211" s="2" customFormat="1">
      <c r="A211" s="38"/>
      <c r="B211" s="39"/>
      <c r="C211" s="40"/>
      <c r="D211" s="224" t="s">
        <v>128</v>
      </c>
      <c r="E211" s="40"/>
      <c r="F211" s="225" t="s">
        <v>262</v>
      </c>
      <c r="G211" s="40"/>
      <c r="H211" s="40"/>
      <c r="I211" s="226"/>
      <c r="J211" s="40"/>
      <c r="K211" s="40"/>
      <c r="L211" s="44"/>
      <c r="M211" s="227"/>
      <c r="N211" s="228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128</v>
      </c>
      <c r="AU211" s="17" t="s">
        <v>84</v>
      </c>
    </row>
    <row r="212" s="13" customFormat="1">
      <c r="A212" s="13"/>
      <c r="B212" s="229"/>
      <c r="C212" s="230"/>
      <c r="D212" s="224" t="s">
        <v>135</v>
      </c>
      <c r="E212" s="231" t="s">
        <v>1</v>
      </c>
      <c r="F212" s="232" t="s">
        <v>215</v>
      </c>
      <c r="G212" s="230"/>
      <c r="H212" s="233">
        <v>459.25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135</v>
      </c>
      <c r="AU212" s="239" t="s">
        <v>84</v>
      </c>
      <c r="AV212" s="13" t="s">
        <v>84</v>
      </c>
      <c r="AW212" s="13" t="s">
        <v>34</v>
      </c>
      <c r="AX212" s="13" t="s">
        <v>77</v>
      </c>
      <c r="AY212" s="239" t="s">
        <v>120</v>
      </c>
    </row>
    <row r="213" s="14" customFormat="1">
      <c r="A213" s="14"/>
      <c r="B213" s="240"/>
      <c r="C213" s="241"/>
      <c r="D213" s="224" t="s">
        <v>135</v>
      </c>
      <c r="E213" s="242" t="s">
        <v>1</v>
      </c>
      <c r="F213" s="243" t="s">
        <v>137</v>
      </c>
      <c r="G213" s="241"/>
      <c r="H213" s="244">
        <v>459.25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135</v>
      </c>
      <c r="AU213" s="250" t="s">
        <v>84</v>
      </c>
      <c r="AV213" s="14" t="s">
        <v>138</v>
      </c>
      <c r="AW213" s="14" t="s">
        <v>34</v>
      </c>
      <c r="AX213" s="14" t="s">
        <v>82</v>
      </c>
      <c r="AY213" s="250" t="s">
        <v>120</v>
      </c>
    </row>
    <row r="214" s="2" customFormat="1" ht="24.15" customHeight="1">
      <c r="A214" s="38"/>
      <c r="B214" s="39"/>
      <c r="C214" s="211" t="s">
        <v>264</v>
      </c>
      <c r="D214" s="211" t="s">
        <v>122</v>
      </c>
      <c r="E214" s="212" t="s">
        <v>265</v>
      </c>
      <c r="F214" s="213" t="s">
        <v>266</v>
      </c>
      <c r="G214" s="214" t="s">
        <v>267</v>
      </c>
      <c r="H214" s="262"/>
      <c r="I214" s="216"/>
      <c r="J214" s="217">
        <f>ROUND(I214*H214,2)</f>
        <v>0</v>
      </c>
      <c r="K214" s="213" t="s">
        <v>1</v>
      </c>
      <c r="L214" s="44"/>
      <c r="M214" s="218" t="s">
        <v>1</v>
      </c>
      <c r="N214" s="219" t="s">
        <v>42</v>
      </c>
      <c r="O214" s="91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2" t="s">
        <v>216</v>
      </c>
      <c r="AT214" s="222" t="s">
        <v>122</v>
      </c>
      <c r="AU214" s="222" t="s">
        <v>84</v>
      </c>
      <c r="AY214" s="17" t="s">
        <v>120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7" t="s">
        <v>82</v>
      </c>
      <c r="BK214" s="223">
        <f>ROUND(I214*H214,2)</f>
        <v>0</v>
      </c>
      <c r="BL214" s="17" t="s">
        <v>216</v>
      </c>
      <c r="BM214" s="222" t="s">
        <v>268</v>
      </c>
    </row>
    <row r="215" s="2" customFormat="1">
      <c r="A215" s="38"/>
      <c r="B215" s="39"/>
      <c r="C215" s="40"/>
      <c r="D215" s="224" t="s">
        <v>128</v>
      </c>
      <c r="E215" s="40"/>
      <c r="F215" s="225" t="s">
        <v>269</v>
      </c>
      <c r="G215" s="40"/>
      <c r="H215" s="40"/>
      <c r="I215" s="226"/>
      <c r="J215" s="40"/>
      <c r="K215" s="40"/>
      <c r="L215" s="44"/>
      <c r="M215" s="227"/>
      <c r="N215" s="22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128</v>
      </c>
      <c r="AU215" s="17" t="s">
        <v>84</v>
      </c>
    </row>
    <row r="216" s="12" customFormat="1" ht="22.8" customHeight="1">
      <c r="A216" s="12"/>
      <c r="B216" s="195"/>
      <c r="C216" s="196"/>
      <c r="D216" s="197" t="s">
        <v>76</v>
      </c>
      <c r="E216" s="209" t="s">
        <v>270</v>
      </c>
      <c r="F216" s="209" t="s">
        <v>271</v>
      </c>
      <c r="G216" s="196"/>
      <c r="H216" s="196"/>
      <c r="I216" s="199"/>
      <c r="J216" s="210">
        <f>BK216</f>
        <v>0</v>
      </c>
      <c r="K216" s="196"/>
      <c r="L216" s="201"/>
      <c r="M216" s="202"/>
      <c r="N216" s="203"/>
      <c r="O216" s="203"/>
      <c r="P216" s="204">
        <f>SUM(P217:P224)</f>
        <v>0</v>
      </c>
      <c r="Q216" s="203"/>
      <c r="R216" s="204">
        <f>SUM(R217:R224)</f>
        <v>0.016977600000000002</v>
      </c>
      <c r="S216" s="203"/>
      <c r="T216" s="205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6" t="s">
        <v>84</v>
      </c>
      <c r="AT216" s="207" t="s">
        <v>76</v>
      </c>
      <c r="AU216" s="207" t="s">
        <v>82</v>
      </c>
      <c r="AY216" s="206" t="s">
        <v>120</v>
      </c>
      <c r="BK216" s="208">
        <f>SUM(BK217:BK224)</f>
        <v>0</v>
      </c>
    </row>
    <row r="217" s="2" customFormat="1" ht="37.8" customHeight="1">
      <c r="A217" s="38"/>
      <c r="B217" s="39"/>
      <c r="C217" s="211" t="s">
        <v>272</v>
      </c>
      <c r="D217" s="211" t="s">
        <v>122</v>
      </c>
      <c r="E217" s="212" t="s">
        <v>273</v>
      </c>
      <c r="F217" s="213" t="s">
        <v>274</v>
      </c>
      <c r="G217" s="214" t="s">
        <v>275</v>
      </c>
      <c r="H217" s="215">
        <v>339.55200000000002</v>
      </c>
      <c r="I217" s="216"/>
      <c r="J217" s="217">
        <f>ROUND(I217*H217,2)</f>
        <v>0</v>
      </c>
      <c r="K217" s="213" t="s">
        <v>1</v>
      </c>
      <c r="L217" s="44"/>
      <c r="M217" s="218" t="s">
        <v>1</v>
      </c>
      <c r="N217" s="219" t="s">
        <v>42</v>
      </c>
      <c r="O217" s="91"/>
      <c r="P217" s="220">
        <f>O217*H217</f>
        <v>0</v>
      </c>
      <c r="Q217" s="220">
        <v>5.0000000000000002E-05</v>
      </c>
      <c r="R217" s="220">
        <f>Q217*H217</f>
        <v>0.016977600000000002</v>
      </c>
      <c r="S217" s="220">
        <v>0</v>
      </c>
      <c r="T217" s="221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2" t="s">
        <v>216</v>
      </c>
      <c r="AT217" s="222" t="s">
        <v>122</v>
      </c>
      <c r="AU217" s="222" t="s">
        <v>84</v>
      </c>
      <c r="AY217" s="17" t="s">
        <v>120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7" t="s">
        <v>82</v>
      </c>
      <c r="BK217" s="223">
        <f>ROUND(I217*H217,2)</f>
        <v>0</v>
      </c>
      <c r="BL217" s="17" t="s">
        <v>216</v>
      </c>
      <c r="BM217" s="222" t="s">
        <v>276</v>
      </c>
    </row>
    <row r="218" s="2" customFormat="1">
      <c r="A218" s="38"/>
      <c r="B218" s="39"/>
      <c r="C218" s="40"/>
      <c r="D218" s="224" t="s">
        <v>128</v>
      </c>
      <c r="E218" s="40"/>
      <c r="F218" s="225" t="s">
        <v>277</v>
      </c>
      <c r="G218" s="40"/>
      <c r="H218" s="40"/>
      <c r="I218" s="226"/>
      <c r="J218" s="40"/>
      <c r="K218" s="40"/>
      <c r="L218" s="44"/>
      <c r="M218" s="227"/>
      <c r="N218" s="228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128</v>
      </c>
      <c r="AU218" s="17" t="s">
        <v>84</v>
      </c>
    </row>
    <row r="219" s="13" customFormat="1">
      <c r="A219" s="13"/>
      <c r="B219" s="229"/>
      <c r="C219" s="230"/>
      <c r="D219" s="224" t="s">
        <v>135</v>
      </c>
      <c r="E219" s="231" t="s">
        <v>1</v>
      </c>
      <c r="F219" s="232" t="s">
        <v>278</v>
      </c>
      <c r="G219" s="230"/>
      <c r="H219" s="233">
        <v>339.55200000000002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135</v>
      </c>
      <c r="AU219" s="239" t="s">
        <v>84</v>
      </c>
      <c r="AV219" s="13" t="s">
        <v>84</v>
      </c>
      <c r="AW219" s="13" t="s">
        <v>34</v>
      </c>
      <c r="AX219" s="13" t="s">
        <v>77</v>
      </c>
      <c r="AY219" s="239" t="s">
        <v>120</v>
      </c>
    </row>
    <row r="220" s="14" customFormat="1">
      <c r="A220" s="14"/>
      <c r="B220" s="240"/>
      <c r="C220" s="241"/>
      <c r="D220" s="224" t="s">
        <v>135</v>
      </c>
      <c r="E220" s="242" t="s">
        <v>1</v>
      </c>
      <c r="F220" s="243" t="s">
        <v>137</v>
      </c>
      <c r="G220" s="241"/>
      <c r="H220" s="244">
        <v>339.55200000000002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135</v>
      </c>
      <c r="AU220" s="250" t="s">
        <v>84</v>
      </c>
      <c r="AV220" s="14" t="s">
        <v>138</v>
      </c>
      <c r="AW220" s="14" t="s">
        <v>34</v>
      </c>
      <c r="AX220" s="14" t="s">
        <v>82</v>
      </c>
      <c r="AY220" s="250" t="s">
        <v>120</v>
      </c>
    </row>
    <row r="221" s="2" customFormat="1" ht="16.5" customHeight="1">
      <c r="A221" s="38"/>
      <c r="B221" s="39"/>
      <c r="C221" s="263" t="s">
        <v>279</v>
      </c>
      <c r="D221" s="263" t="s">
        <v>280</v>
      </c>
      <c r="E221" s="264" t="s">
        <v>281</v>
      </c>
      <c r="F221" s="265" t="s">
        <v>282</v>
      </c>
      <c r="G221" s="266" t="s">
        <v>275</v>
      </c>
      <c r="H221" s="267">
        <v>339.55200000000002</v>
      </c>
      <c r="I221" s="268"/>
      <c r="J221" s="269">
        <f>ROUND(I221*H221,2)</f>
        <v>0</v>
      </c>
      <c r="K221" s="265" t="s">
        <v>1</v>
      </c>
      <c r="L221" s="270"/>
      <c r="M221" s="271" t="s">
        <v>1</v>
      </c>
      <c r="N221" s="272" t="s">
        <v>42</v>
      </c>
      <c r="O221" s="91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2" t="s">
        <v>283</v>
      </c>
      <c r="AT221" s="222" t="s">
        <v>280</v>
      </c>
      <c r="AU221" s="222" t="s">
        <v>84</v>
      </c>
      <c r="AY221" s="17" t="s">
        <v>120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7" t="s">
        <v>82</v>
      </c>
      <c r="BK221" s="223">
        <f>ROUND(I221*H221,2)</f>
        <v>0</v>
      </c>
      <c r="BL221" s="17" t="s">
        <v>216</v>
      </c>
      <c r="BM221" s="222" t="s">
        <v>284</v>
      </c>
    </row>
    <row r="222" s="2" customFormat="1">
      <c r="A222" s="38"/>
      <c r="B222" s="39"/>
      <c r="C222" s="40"/>
      <c r="D222" s="224" t="s">
        <v>128</v>
      </c>
      <c r="E222" s="40"/>
      <c r="F222" s="225" t="s">
        <v>282</v>
      </c>
      <c r="G222" s="40"/>
      <c r="H222" s="40"/>
      <c r="I222" s="226"/>
      <c r="J222" s="40"/>
      <c r="K222" s="40"/>
      <c r="L222" s="44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128</v>
      </c>
      <c r="AU222" s="17" t="s">
        <v>84</v>
      </c>
    </row>
    <row r="223" s="2" customFormat="1" ht="24.15" customHeight="1">
      <c r="A223" s="38"/>
      <c r="B223" s="39"/>
      <c r="C223" s="211" t="s">
        <v>285</v>
      </c>
      <c r="D223" s="211" t="s">
        <v>122</v>
      </c>
      <c r="E223" s="212" t="s">
        <v>286</v>
      </c>
      <c r="F223" s="213" t="s">
        <v>287</v>
      </c>
      <c r="G223" s="214" t="s">
        <v>267</v>
      </c>
      <c r="H223" s="262"/>
      <c r="I223" s="216"/>
      <c r="J223" s="217">
        <f>ROUND(I223*H223,2)</f>
        <v>0</v>
      </c>
      <c r="K223" s="213" t="s">
        <v>1</v>
      </c>
      <c r="L223" s="44"/>
      <c r="M223" s="218" t="s">
        <v>1</v>
      </c>
      <c r="N223" s="219" t="s">
        <v>42</v>
      </c>
      <c r="O223" s="91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2" t="s">
        <v>216</v>
      </c>
      <c r="AT223" s="222" t="s">
        <v>122</v>
      </c>
      <c r="AU223" s="222" t="s">
        <v>84</v>
      </c>
      <c r="AY223" s="17" t="s">
        <v>120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7" t="s">
        <v>82</v>
      </c>
      <c r="BK223" s="223">
        <f>ROUND(I223*H223,2)</f>
        <v>0</v>
      </c>
      <c r="BL223" s="17" t="s">
        <v>216</v>
      </c>
      <c r="BM223" s="222" t="s">
        <v>288</v>
      </c>
    </row>
    <row r="224" s="2" customFormat="1">
      <c r="A224" s="38"/>
      <c r="B224" s="39"/>
      <c r="C224" s="40"/>
      <c r="D224" s="224" t="s">
        <v>128</v>
      </c>
      <c r="E224" s="40"/>
      <c r="F224" s="225" t="s">
        <v>289</v>
      </c>
      <c r="G224" s="40"/>
      <c r="H224" s="40"/>
      <c r="I224" s="226"/>
      <c r="J224" s="40"/>
      <c r="K224" s="40"/>
      <c r="L224" s="44"/>
      <c r="M224" s="227"/>
      <c r="N224" s="228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128</v>
      </c>
      <c r="AU224" s="17" t="s">
        <v>84</v>
      </c>
    </row>
    <row r="225" s="12" customFormat="1" ht="25.92" customHeight="1">
      <c r="A225" s="12"/>
      <c r="B225" s="195"/>
      <c r="C225" s="196"/>
      <c r="D225" s="197" t="s">
        <v>76</v>
      </c>
      <c r="E225" s="198" t="s">
        <v>290</v>
      </c>
      <c r="F225" s="198" t="s">
        <v>291</v>
      </c>
      <c r="G225" s="196"/>
      <c r="H225" s="196"/>
      <c r="I225" s="199"/>
      <c r="J225" s="200">
        <f>BK225</f>
        <v>0</v>
      </c>
      <c r="K225" s="196"/>
      <c r="L225" s="201"/>
      <c r="M225" s="202"/>
      <c r="N225" s="203"/>
      <c r="O225" s="203"/>
      <c r="P225" s="204">
        <f>P226+P229</f>
        <v>0</v>
      </c>
      <c r="Q225" s="203"/>
      <c r="R225" s="204">
        <f>R226+R229</f>
        <v>0</v>
      </c>
      <c r="S225" s="203"/>
      <c r="T225" s="205">
        <f>T226+T229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6" t="s">
        <v>149</v>
      </c>
      <c r="AT225" s="207" t="s">
        <v>76</v>
      </c>
      <c r="AU225" s="207" t="s">
        <v>77</v>
      </c>
      <c r="AY225" s="206" t="s">
        <v>120</v>
      </c>
      <c r="BK225" s="208">
        <f>BK226+BK229</f>
        <v>0</v>
      </c>
    </row>
    <row r="226" s="12" customFormat="1" ht="22.8" customHeight="1">
      <c r="A226" s="12"/>
      <c r="B226" s="195"/>
      <c r="C226" s="196"/>
      <c r="D226" s="197" t="s">
        <v>76</v>
      </c>
      <c r="E226" s="209" t="s">
        <v>292</v>
      </c>
      <c r="F226" s="209" t="s">
        <v>293</v>
      </c>
      <c r="G226" s="196"/>
      <c r="H226" s="196"/>
      <c r="I226" s="199"/>
      <c r="J226" s="210">
        <f>BK226</f>
        <v>0</v>
      </c>
      <c r="K226" s="196"/>
      <c r="L226" s="201"/>
      <c r="M226" s="202"/>
      <c r="N226" s="203"/>
      <c r="O226" s="203"/>
      <c r="P226" s="204">
        <f>SUM(P227:P228)</f>
        <v>0</v>
      </c>
      <c r="Q226" s="203"/>
      <c r="R226" s="204">
        <f>SUM(R227:R228)</f>
        <v>0</v>
      </c>
      <c r="S226" s="203"/>
      <c r="T226" s="205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6" t="s">
        <v>149</v>
      </c>
      <c r="AT226" s="207" t="s">
        <v>76</v>
      </c>
      <c r="AU226" s="207" t="s">
        <v>82</v>
      </c>
      <c r="AY226" s="206" t="s">
        <v>120</v>
      </c>
      <c r="BK226" s="208">
        <f>SUM(BK227:BK228)</f>
        <v>0</v>
      </c>
    </row>
    <row r="227" s="2" customFormat="1" ht="16.5" customHeight="1">
      <c r="A227" s="38"/>
      <c r="B227" s="39"/>
      <c r="C227" s="211" t="s">
        <v>163</v>
      </c>
      <c r="D227" s="211" t="s">
        <v>122</v>
      </c>
      <c r="E227" s="212" t="s">
        <v>294</v>
      </c>
      <c r="F227" s="213" t="s">
        <v>293</v>
      </c>
      <c r="G227" s="214" t="s">
        <v>295</v>
      </c>
      <c r="H227" s="215">
        <v>1</v>
      </c>
      <c r="I227" s="216"/>
      <c r="J227" s="217">
        <f>ROUND(I227*H227,2)</f>
        <v>0</v>
      </c>
      <c r="K227" s="213" t="s">
        <v>1</v>
      </c>
      <c r="L227" s="44"/>
      <c r="M227" s="218" t="s">
        <v>1</v>
      </c>
      <c r="N227" s="219" t="s">
        <v>42</v>
      </c>
      <c r="O227" s="91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2" t="s">
        <v>296</v>
      </c>
      <c r="AT227" s="222" t="s">
        <v>122</v>
      </c>
      <c r="AU227" s="222" t="s">
        <v>84</v>
      </c>
      <c r="AY227" s="17" t="s">
        <v>120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7" t="s">
        <v>82</v>
      </c>
      <c r="BK227" s="223">
        <f>ROUND(I227*H227,2)</f>
        <v>0</v>
      </c>
      <c r="BL227" s="17" t="s">
        <v>296</v>
      </c>
      <c r="BM227" s="222" t="s">
        <v>297</v>
      </c>
    </row>
    <row r="228" s="2" customFormat="1">
      <c r="A228" s="38"/>
      <c r="B228" s="39"/>
      <c r="C228" s="40"/>
      <c r="D228" s="224" t="s">
        <v>128</v>
      </c>
      <c r="E228" s="40"/>
      <c r="F228" s="225" t="s">
        <v>293</v>
      </c>
      <c r="G228" s="40"/>
      <c r="H228" s="40"/>
      <c r="I228" s="226"/>
      <c r="J228" s="40"/>
      <c r="K228" s="40"/>
      <c r="L228" s="44"/>
      <c r="M228" s="227"/>
      <c r="N228" s="228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128</v>
      </c>
      <c r="AU228" s="17" t="s">
        <v>84</v>
      </c>
    </row>
    <row r="229" s="12" customFormat="1" ht="22.8" customHeight="1">
      <c r="A229" s="12"/>
      <c r="B229" s="195"/>
      <c r="C229" s="196"/>
      <c r="D229" s="197" t="s">
        <v>76</v>
      </c>
      <c r="E229" s="209" t="s">
        <v>298</v>
      </c>
      <c r="F229" s="209" t="s">
        <v>299</v>
      </c>
      <c r="G229" s="196"/>
      <c r="H229" s="196"/>
      <c r="I229" s="199"/>
      <c r="J229" s="210">
        <f>BK229</f>
        <v>0</v>
      </c>
      <c r="K229" s="196"/>
      <c r="L229" s="201"/>
      <c r="M229" s="202"/>
      <c r="N229" s="203"/>
      <c r="O229" s="203"/>
      <c r="P229" s="204">
        <f>SUM(P230:P231)</f>
        <v>0</v>
      </c>
      <c r="Q229" s="203"/>
      <c r="R229" s="204">
        <f>SUM(R230:R231)</f>
        <v>0</v>
      </c>
      <c r="S229" s="203"/>
      <c r="T229" s="205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6" t="s">
        <v>149</v>
      </c>
      <c r="AT229" s="207" t="s">
        <v>76</v>
      </c>
      <c r="AU229" s="207" t="s">
        <v>82</v>
      </c>
      <c r="AY229" s="206" t="s">
        <v>120</v>
      </c>
      <c r="BK229" s="208">
        <f>SUM(BK230:BK231)</f>
        <v>0</v>
      </c>
    </row>
    <row r="230" s="2" customFormat="1" ht="16.5" customHeight="1">
      <c r="A230" s="38"/>
      <c r="B230" s="39"/>
      <c r="C230" s="211" t="s">
        <v>300</v>
      </c>
      <c r="D230" s="211" t="s">
        <v>122</v>
      </c>
      <c r="E230" s="212" t="s">
        <v>301</v>
      </c>
      <c r="F230" s="213" t="s">
        <v>302</v>
      </c>
      <c r="G230" s="214" t="s">
        <v>230</v>
      </c>
      <c r="H230" s="215">
        <v>2</v>
      </c>
      <c r="I230" s="216"/>
      <c r="J230" s="217">
        <f>ROUND(I230*H230,2)</f>
        <v>0</v>
      </c>
      <c r="K230" s="213" t="s">
        <v>1</v>
      </c>
      <c r="L230" s="44"/>
      <c r="M230" s="218" t="s">
        <v>1</v>
      </c>
      <c r="N230" s="219" t="s">
        <v>42</v>
      </c>
      <c r="O230" s="91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2" t="s">
        <v>296</v>
      </c>
      <c r="AT230" s="222" t="s">
        <v>122</v>
      </c>
      <c r="AU230" s="222" t="s">
        <v>84</v>
      </c>
      <c r="AY230" s="17" t="s">
        <v>120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7" t="s">
        <v>82</v>
      </c>
      <c r="BK230" s="223">
        <f>ROUND(I230*H230,2)</f>
        <v>0</v>
      </c>
      <c r="BL230" s="17" t="s">
        <v>296</v>
      </c>
      <c r="BM230" s="222" t="s">
        <v>303</v>
      </c>
    </row>
    <row r="231" s="2" customFormat="1">
      <c r="A231" s="38"/>
      <c r="B231" s="39"/>
      <c r="C231" s="40"/>
      <c r="D231" s="224" t="s">
        <v>128</v>
      </c>
      <c r="E231" s="40"/>
      <c r="F231" s="225" t="s">
        <v>302</v>
      </c>
      <c r="G231" s="40"/>
      <c r="H231" s="40"/>
      <c r="I231" s="226"/>
      <c r="J231" s="40"/>
      <c r="K231" s="40"/>
      <c r="L231" s="44"/>
      <c r="M231" s="273"/>
      <c r="N231" s="274"/>
      <c r="O231" s="275"/>
      <c r="P231" s="275"/>
      <c r="Q231" s="275"/>
      <c r="R231" s="275"/>
      <c r="S231" s="275"/>
      <c r="T231" s="276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128</v>
      </c>
      <c r="AU231" s="17" t="s">
        <v>84</v>
      </c>
    </row>
    <row r="232" s="2" customFormat="1" ht="6.96" customHeight="1">
      <c r="A232" s="38"/>
      <c r="B232" s="66"/>
      <c r="C232" s="67"/>
      <c r="D232" s="67"/>
      <c r="E232" s="67"/>
      <c r="F232" s="67"/>
      <c r="G232" s="67"/>
      <c r="H232" s="67"/>
      <c r="I232" s="67"/>
      <c r="J232" s="67"/>
      <c r="K232" s="67"/>
      <c r="L232" s="44"/>
      <c r="M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</sheetData>
  <sheetProtection sheet="1" autoFilter="0" formatColumns="0" formatRows="0" objects="1" scenarios="1" spinCount="100000" saltValue="YS597TRso5+XGBr8GxAwr1TgYweL4z3L9/P2afGIPx7fgIONAT1f8rbGadUQEBRd8okMcKmzeBvzmdZnYsm3lw==" hashValue="xezY3J04WdP/qhvAp7ND/0Y/6tbLyXYkNhMMnD5cdXhAo8JhT2zVuISUG9gBv7cNHcp1C3fz2TWBhro0Uh+Q8g==" algorithmName="SHA-512" password="CC35"/>
  <autoFilter ref="C125:K231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2022-12-14T09:48:25Z</dcterms:created>
  <dcterms:modified xsi:type="dcterms:W3CDTF">2022-12-14T09:48:31Z</dcterms:modified>
</cp:coreProperties>
</file>