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31"/>
  <workbookPr/>
  <bookViews>
    <workbookView xWindow="28680" yWindow="65416" windowWidth="29040" windowHeight="15840" activeTab="2"/>
  </bookViews>
  <sheets>
    <sheet name="Rekapitulace stavby" sheetId="1" r:id="rId1"/>
    <sheet name="PS01 - ÚOŽI" sheetId="2" r:id="rId2"/>
    <sheet name="PS02 - URS" sheetId="3" r:id="rId3"/>
    <sheet name="SO02 - VON" sheetId="4" r:id="rId4"/>
  </sheets>
  <definedNames>
    <definedName name="_xlnm._FilterDatabase" localSheetId="1" hidden="1">'PS01 - ÚOŽI'!$C$117:$K$165</definedName>
    <definedName name="_xlnm._FilterDatabase" localSheetId="2" hidden="1">'PS02 - URS'!$C$120:$K$838</definedName>
    <definedName name="_xlnm._FilterDatabase" localSheetId="3" hidden="1">'SO02 - VON'!$C$117:$K$138</definedName>
    <definedName name="_xlnm.Print_Area" localSheetId="1">'PS01 - ÚOŽI'!$C$4:$J$76,'PS01 - ÚOŽI'!$C$82:$J$99,'PS01 - ÚOŽI'!$C$105:$K$165</definedName>
    <definedName name="_xlnm.Print_Area" localSheetId="2">'PS02 - URS'!$C$4:$J$76,'PS02 - URS'!$C$82:$J$102,'PS02 - URS'!$C$108:$K$838</definedName>
    <definedName name="_xlnm.Print_Area" localSheetId="0">'Rekapitulace stavby'!$D$4:$AO$76,'Rekapitulace stavby'!$C$82:$AQ$98</definedName>
    <definedName name="_xlnm.Print_Area" localSheetId="3">'SO02 - VON'!$C$4:$J$76,'SO02 - VON'!$C$82:$J$99,'SO02 - VON'!$C$105:$K$138</definedName>
    <definedName name="_xlnm.Print_Titles" localSheetId="0">'Rekapitulace stavby'!$92:$92</definedName>
    <definedName name="_xlnm.Print_Titles" localSheetId="1">'PS01 - ÚOŽI'!$117:$117</definedName>
    <definedName name="_xlnm.Print_Titles" localSheetId="2">'PS02 - URS'!$120:$120</definedName>
    <definedName name="_xlnm.Print_Titles" localSheetId="3">'SO02 - VON'!$117:$117</definedName>
  </definedNames>
  <calcPr calcId="191029"/>
  <extLst/>
</workbook>
</file>

<file path=xl/sharedStrings.xml><?xml version="1.0" encoding="utf-8"?>
<sst xmlns="http://schemas.openxmlformats.org/spreadsheetml/2006/main" count="6367" uniqueCount="1342">
  <si>
    <t>Export Komplet</t>
  </si>
  <si>
    <t/>
  </si>
  <si>
    <t>2.0</t>
  </si>
  <si>
    <t>False</t>
  </si>
  <si>
    <t>{d88a91cd-e8bf-4a6b-8fb0-f8cb7adb4900}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</si>
  <si>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</si>
  <si>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</si>
  <si>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</si>
  <si>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</si>
  <si>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</si>
  <si>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</si>
  <si>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</si>
  <si>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</si>
  <si>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</si>
  <si>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64022XXX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</si>
  <si>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</si>
  <si>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</si>
  <si>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Opravy a údržba skalních zářezů u ST 2023 - 2024</t>
  </si>
  <si>
    <t>KSO:</t>
  </si>
  <si>
    <t>CC-CZ:</t>
  </si>
  <si>
    <t>Místo:</t>
  </si>
  <si>
    <t xml:space="preserve"> </t>
  </si>
  <si>
    <t>Datum:</t>
  </si>
  <si>
    <t>30. 11. 2022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</si>
  <si>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</si>
  <si>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</si>
  <si>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</si>
  <si>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</si>
  <si>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</si>
  <si>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</si>
  <si>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</si>
  <si>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</si>
  <si>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Ladislav Svoboda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</si>
  <si>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</si>
  <si>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</si>
  <si>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</si>
  <si>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</si>
  <si>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</si>
  <si>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</si>
  <si>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</si>
  <si>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</si>
  <si>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</si>
  <si>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</si>
  <si>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</si>
  <si>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</si>
  <si>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</si>
  <si>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</si>
  <si>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</si>
  <si>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</si>
  <si>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</si>
  <si>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</si>
  <si>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</si>
  <si>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</si>
  <si>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</si>
  <si>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</si>
  <si>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</si>
  <si>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</si>
  <si>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</si>
  <si>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</si>
  <si>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</si>
  <si>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</si>
  <si>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</si>
  <si>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</si>
  <si>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</si>
  <si>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</si>
  <si>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</si>
  <si>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</si>
  <si>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</si>
  <si>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</si>
  <si>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</si>
  <si>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</si>
  <si>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</si>
  <si>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</si>
  <si>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</si>
  <si>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</si>
  <si>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</si>
  <si>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</si>
  <si>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</si>
  <si>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</si>
  <si>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PS01</t>
  </si>
  <si>
    <t>ÚOŽI</t>
  </si>
  <si>
    <t>STA</t>
  </si>
  <si>
    <t>1</t>
  </si>
  <si>
    <t>{5737a34b-9500-49e5-a4c6-fc7bf8bc07c7}</t>
  </si>
  <si>
    <t>2</t>
  </si>
  <si>
    <t>PS02</t>
  </si>
  <si>
    <t>URS</t>
  </si>
  <si>
    <t>{99f645a9-6644-4f1d-abfd-d0a9d3772999}</t>
  </si>
  <si>
    <t>SO02</t>
  </si>
  <si>
    <t>VON</t>
  </si>
  <si>
    <t>{9e87026b-2a17-41bd-8e44-cbe5f4c366ae}</t>
  </si>
  <si>
    <t>KRYCÍ LIST SOUPISU PRACÍ</t>
  </si>
  <si>
    <t>Objekt:</t>
  </si>
  <si>
    <t>PS01 - ÚOŽI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</si>
  <si>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</si>
  <si>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</si>
  <si>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</si>
  <si>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</si>
  <si>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</si>
  <si>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</si>
  <si>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5 - Komunikace pozemní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</si>
  <si>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</si>
  <si>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</si>
  <si>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</si>
  <si>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</si>
  <si>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</si>
  <si>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</si>
  <si>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</si>
  <si>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</si>
  <si>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</si>
  <si>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</si>
  <si>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</si>
  <si>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</si>
  <si>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</si>
  <si>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</si>
  <si>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</si>
  <si>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</si>
  <si>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5</t>
  </si>
  <si>
    <t>Komunikace pozemní</t>
  </si>
  <si>
    <t>K</t>
  </si>
  <si>
    <t>5904040110</t>
  </si>
  <si>
    <t>Rizikové kácení stromů listnatých se sklonem terénu přes 1:2 obvodem kmene od 31 do 63 cm</t>
  </si>
  <si>
    <t>kus</t>
  </si>
  <si>
    <t>Sborník UOŽI 01 2022</t>
  </si>
  <si>
    <t>4</t>
  </si>
  <si>
    <t>PP</t>
  </si>
  <si>
    <t>Rizikové kácení stromů listnatých se sklonem terénu přes 1:2 obvodem kmene od 31 do 63 cm. Poznámka: 1. V cenách jsou započteny náklady na použití lanové nebo podobné techniky na odvětvení, kácení, rozřezání a snesení kmene, spálení, štěpkování a rozprostření nebo naložení odpadu na dopravní prostředek a uložení na skládku. 2. V cenách nejsou obsaženy náklady na dopravu a skládkovné.</t>
  </si>
  <si>
    <t>PSC</t>
  </si>
  <si>
    <t>Poznámka k souboru cen:
Poznámka k souboru cen: 1. V cenách jsou započteny náklady na použití lanové nebo podobné techniky na odvětvení, kácení, rozřezání a snesení kmene, spálení, štěpkování a rozprostření nebo naložení odpadu na dopravní prostředek a uložení na skládku. 2. V cenách nejsou obsaženy náklady na dopravu a skládkovné.</t>
  </si>
  <si>
    <t>5904040120</t>
  </si>
  <si>
    <t>Rizikové kácení stromů listnatých se sklonem terénu přes 1:2 obvodem kmene přes 63 do 80 cm</t>
  </si>
  <si>
    <t>Rizikové kácení stromů listnatých se sklonem terénu přes 1:2 obvodem kmene přes 63 do 80 cm. Poznámka: 1. V cenách jsou započteny náklady na použití lanové nebo podobné techniky na odvětvení, kácení, rozřezání a snesení kmene, spálení, štěpkování a rozprostření nebo naložení odpadu na dopravní prostředek a uložení na skládku. 2. V cenách nejsou obsaženy náklady na dopravu a skládkovné.</t>
  </si>
  <si>
    <t>3</t>
  </si>
  <si>
    <t>5904040130</t>
  </si>
  <si>
    <t>Rizikové kácení stromů listnatých se sklonem terénu přes 1:2 obvodem kmene přes 80 do 157 cm</t>
  </si>
  <si>
    <t>6</t>
  </si>
  <si>
    <t>Rizikové kácení stromů listnatých se sklonem terénu přes 1:2 obvodem kmene přes 80 do 157 cm. Poznámka: 1. V cenách jsou započteny náklady na použití lanové nebo podobné techniky na odvětvení, kácení, rozřezání a snesení kmene, spálení, štěpkování a rozprostření nebo naložení odpadu na dopravní prostředek a uložení na skládku. 2. V cenách nejsou obsaženy náklady na dopravu a skládkovné.</t>
  </si>
  <si>
    <t>5904040140</t>
  </si>
  <si>
    <t>Rizikové kácení stromů listnatých se sklonem terénu přes 1:2 obvodem kmene přes 157 do 220 cm</t>
  </si>
  <si>
    <t>8</t>
  </si>
  <si>
    <t>Rizikové kácení stromů listnatých se sklonem terénu přes 1:2 obvodem kmene přes 157 do 220 cm. Poznámka: 1. V cenách jsou započteny náklady na použití lanové nebo podobné techniky na odvětvení, kácení, rozřezání a snesení kmene, spálení, štěpkování a rozprostření nebo naložení odpadu na dopravní prostředek a uložení na skládku. 2. V cenách nejsou obsaženy náklady na dopravu a skládkovné.</t>
  </si>
  <si>
    <t>5904040150</t>
  </si>
  <si>
    <t>Rizikové kácení stromů listnatých se sklonem terénu přes 1:2 obvodem kmene přes 220 do 283 cm</t>
  </si>
  <si>
    <t>10</t>
  </si>
  <si>
    <t>Rizikové kácení stromů listnatých se sklonem terénu přes 1:2 obvodem kmene přes 220 do 283 cm. Poznámka: 1. V cenách jsou započteny náklady na použití lanové nebo podobné techniky na odvětvení, kácení, rozřezání a snesení kmene, spálení, štěpkování a rozprostření nebo naložení odpadu na dopravní prostředek a uložení na skládku. 2. V cenách nejsou obsaženy náklady na dopravu a skládkovné.</t>
  </si>
  <si>
    <t>Poznámka k souboru cen:
Poznámka k souboru cen: 1. V cenách jsou započteny náklady na použití lanové nebo podobné techniky na odvětvení, kácení, rozřezání a snesení kmene, spálení, štěpkování a rozprostření nebo naložení odpadu na dopravní prostředek a uložení na skládku. 2. V cenách nejsou obsaženy náklady na dopravu a skládkovné.</t>
  </si>
  <si>
    <t>5904040310</t>
  </si>
  <si>
    <t>Rizikové kácení stromů jehličnatých se sklonem terénu přes 1:2 obvodem kmene od 31 do 63 cm</t>
  </si>
  <si>
    <t>12</t>
  </si>
  <si>
    <t>Rizikové kácení stromů jehličnatých se sklonem terénu přes 1:2 obvodem kmene od 31 do 63 cm. Poznámka: 1. V cenách jsou započteny náklady na použití lanové nebo podobné techniky na odvětvení, kácení, rozřezání a snesení kmene, spálení, štěpkování a rozprostření nebo naložení odpadu na dopravní prostředek a uložení na skládku. 2. V cenách nejsou obsaženy náklady na dopravu a skládkovné.</t>
  </si>
  <si>
    <t>7</t>
  </si>
  <si>
    <t>5904040320</t>
  </si>
  <si>
    <t>Rizikové kácení stromů jehličnatých se sklonem terénu přes 1:2 obvodem kmene přes 63 do 80 cm</t>
  </si>
  <si>
    <t>14</t>
  </si>
  <si>
    <t>Rizikové kácení stromů jehličnatých se sklonem terénu přes 1:2 obvodem kmene přes 63 do 80 cm. Poznámka: 1. V cenách jsou započteny náklady na použití lanové nebo podobné techniky na odvětvení, kácení, rozřezání a snesení kmene, spálení, štěpkování a rozprostření nebo naložení odpadu na dopravní prostředek a uložení na skládku. 2. V cenách nejsou obsaženy náklady na dopravu a skládkovné.</t>
  </si>
  <si>
    <t>5904040330</t>
  </si>
  <si>
    <t>Rizikové kácení stromů jehličnatých se sklonem terénu přes 1:2 obvodem kmene přes 80 do 157 cm</t>
  </si>
  <si>
    <t>16</t>
  </si>
  <si>
    <t>Rizikové kácení stromů jehličnatých se sklonem terénu přes 1:2 obvodem kmene přes 80 do 157 cm. Poznámka: 1. V cenách jsou započteny náklady na použití lanové nebo podobné techniky na odvětvení, kácení, rozřezání a snesení kmene, spálení, štěpkování a rozprostření nebo naložení odpadu na dopravní prostředek a uložení na skládku. 2. V cenách nejsou obsaženy náklady na dopravu a skládkovné.</t>
  </si>
  <si>
    <t>9</t>
  </si>
  <si>
    <t>5904040340</t>
  </si>
  <si>
    <t>Rizikové kácení stromů jehličnatých se sklonem terénu přes 1:2 obvodem kmene přes 157 do 220 cm</t>
  </si>
  <si>
    <t>18</t>
  </si>
  <si>
    <t>Rizikové kácení stromů jehličnatých se sklonem terénu přes 1:2 obvodem kmene přes 157 do 220 cm. Poznámka: 1. V cenách jsou započteny náklady na použití lanové nebo podobné techniky na odvětvení, kácení, rozřezání a snesení kmene, spálení, štěpkování a rozprostření nebo naložení odpadu na dopravní prostředek a uložení na skládku. 2. V cenách nejsou obsaženy náklady na dopravu a skládkovné.</t>
  </si>
  <si>
    <t>5904040350</t>
  </si>
  <si>
    <t>Rizikové kácení stromů jehličnatých se sklonem terénu přes 1:2 obvodem kmene přes 220 do 283 cm</t>
  </si>
  <si>
    <t>20</t>
  </si>
  <si>
    <t>Rizikové kácení stromů jehličnatých se sklonem terénu přes 1:2 obvodem kmene přes 220 do 283 cm. Poznámka: 1. V cenách jsou započteny náklady na použití lanové nebo podobné techniky na odvětvení, kácení, rozřezání a snesení kmene, spálení, štěpkování a rozprostření nebo naložení odpadu na dopravní prostředek a uložení na skládku. 2. V cenách nejsou obsaženy náklady na dopravu a skládkovné.</t>
  </si>
  <si>
    <t>11</t>
  </si>
  <si>
    <t>5904045010</t>
  </si>
  <si>
    <t>Odstranění pařezu mechanicky průměru do 10 cm</t>
  </si>
  <si>
    <t>22</t>
  </si>
  <si>
    <t>Odstranění pařezu mechanicky průměru do 10 cm. Poznámka: 1. V cenách jsou započteny náklady na mechanickou likvidaci pařezu odtěžením, odfrézováním nebo na biologickou likvidaci aplikací chemikálie do vyvrtaných otvorů včetně jejího dodání, odstranění vzniklého odpadu a urovnání terénu a náklady na dodávku chemikálie.</t>
  </si>
  <si>
    <t>Poznámka k souboru cen:
Poznámka k souboru cen: 1. V cenách jsou započteny náklady na mechanickou likvidaci pařezu odtěžením, odfrézováním nebo na biologickou likvidaci aplikací chemikálie do vyvrtaných otvorů včetně jejího dodání, odstranění vzniklého odpadu a urovnání terénu a náklady na dodávku chemikálie.</t>
  </si>
  <si>
    <t>5904045020</t>
  </si>
  <si>
    <t>Odstranění pařezu mechanicky průměru přes 10 cm do 30 cm</t>
  </si>
  <si>
    <t>24</t>
  </si>
  <si>
    <t>Odstranění pařezu mechanicky průměru přes 10 cm do 30 cm. Poznámka: 1. V cenách jsou započteny náklady na mechanickou likvidaci pařezu odtěžením, odfrézováním nebo na biologickou likvidaci aplikací chemikálie do vyvrtaných otvorů včetně jejího dodání, odstranění vzniklého odpadu a urovnání terénu a náklady na dodávku chemikálie.</t>
  </si>
  <si>
    <t>13</t>
  </si>
  <si>
    <t>5904045030</t>
  </si>
  <si>
    <t>Odstranění pařezu mechanicky průměru přes 30 cm do 60 cm</t>
  </si>
  <si>
    <t>26</t>
  </si>
  <si>
    <t>Odstranění pařezu mechanicky průměru přes 30 cm do 60 cm. Poznámka: 1. V cenách jsou započteny náklady na mechanickou likvidaci pařezu odtěžením, odfrézováním nebo na biologickou likvidaci aplikací chemikálie do vyvrtaných otvorů včetně jejího dodání, odstranění vzniklého odpadu a urovnání terénu a náklady na dodávku chemikálie.</t>
  </si>
  <si>
    <t>5904045040</t>
  </si>
  <si>
    <t>Odstranění pařezu mechanicky průměru přes 60 cm do 100 cm</t>
  </si>
  <si>
    <t>28</t>
  </si>
  <si>
    <t>Odstranění pařezu mechanicky průměru přes 60 cm do 100 cm. Poznámka: 1. V cenách jsou započteny náklady na mechanickou likvidaci pařezu odtěžením, odfrézováním nebo na biologickou likvidaci aplikací chemikálie do vyvrtaných otvorů včetně jejího dodání, odstranění vzniklého odpadu a urovnání terénu a náklady na dodávku chemikálie.</t>
  </si>
  <si>
    <t>5904045050</t>
  </si>
  <si>
    <t>Odstranění pařezu mechanicky průměru přes 100 cm</t>
  </si>
  <si>
    <t>30</t>
  </si>
  <si>
    <t>Odstranění pařezu mechanicky průměru přes 100 cm. Poznámka: 1. V cenách jsou započteny náklady na mechanickou likvidaci pařezu odtěžením, odfrézováním nebo na biologickou likvidaci aplikací chemikálie do vyvrtaných otvorů včetně jejího dodání, odstranění vzniklého odpadu a urovnání terénu a náklady na dodávku chemikálie.</t>
  </si>
  <si>
    <t>PS02 - URS</t>
  </si>
  <si>
    <t xml:space="preserve">    1 - Zemní práce</t>
  </si>
  <si>
    <t xml:space="preserve">    2 - Zakládání</t>
  </si>
  <si>
    <t xml:space="preserve">    3 - Svislé a kompletní konstrukce</t>
  </si>
  <si>
    <t xml:space="preserve">    9 - Ostatní konstrukce a práce, bourání</t>
  </si>
  <si>
    <t>Zemní práce</t>
  </si>
  <si>
    <t>112155121</t>
  </si>
  <si>
    <t>Štěpkování stromků a větví v zapojeném porostu průměru kmene přes 300 do 500 mm s naložením</t>
  </si>
  <si>
    <t>CS ÚRS 2022 02</t>
  </si>
  <si>
    <t>Štěpkování s naložením na dopravní prostředek a odvozem do 20 km stromků a větví v zapojeném porostu, průměru kmene přes 300 do 500 mm</t>
  </si>
  <si>
    <t>Online PSC</t>
  </si>
  <si>
    <t>https://podminky.urs.cz/item/CS_URS_2022_02/112155121</t>
  </si>
  <si>
    <t>112155311</t>
  </si>
  <si>
    <t>Štěpkování keřového porostu středně hustého s naložením</t>
  </si>
  <si>
    <t>m2</t>
  </si>
  <si>
    <t>Štěpkování s naložením na dopravní prostředek a odvozem do 20 km keřového porostu středně hustého</t>
  </si>
  <si>
    <t>https://podminky.urs.cz/item/CS_URS_2022_02/112155311</t>
  </si>
  <si>
    <t>112155315</t>
  </si>
  <si>
    <t>Štěpkování keřového porostu hustého s naložením</t>
  </si>
  <si>
    <t>Štěpkování s naložením na dopravní prostředek a odvozem do 20 km keřového porostu hustého</t>
  </si>
  <si>
    <t>https://podminky.urs.cz/item/CS_URS_2022_02/112155315</t>
  </si>
  <si>
    <t>122412511</t>
  </si>
  <si>
    <t>Odkopávky a prokopávky nezapažené pro železnice v soudržné hornině třídy těžitelnosti II, skupiny 5 objem do 10 m3 ručně</t>
  </si>
  <si>
    <t>m3</t>
  </si>
  <si>
    <t>Odkopávky a prokopávky pro spodní stavbu železnic ručně zapažených i nezapažených objemu do 10 m3 v hornině třídy těžitelnosti II skupiny 5 soudržných</t>
  </si>
  <si>
    <t>https://podminky.urs.cz/item/CS_URS_2022_02/122412511</t>
  </si>
  <si>
    <t xml:space="preserve">Poznámka k souboru cen:
Poznámka k souboru cen: 1. Ceny lze použít i pro vykopávky: a) příkopů pro železnice a to i tehdy, jsou-li vykopávky těchto příkopů samostatným objektem, b) v zemnících na suchu, jestliže tyto vykopávky souvisejí územně s odkopávkami nebo prokopávkami pro spodní stavbu železnic, 2. V cenách jsou započteny i náklady na přehození výkopku na vzdálenost do 3 m nebo naložení na dopravní prostředek. </t>
  </si>
  <si>
    <t>129911113</t>
  </si>
  <si>
    <t>Bourání zdiva kamenného v odkopávkách nebo prokopávkách na MC ručně</t>
  </si>
  <si>
    <t>Bourání konstrukcí v odkopávkách a prokopávkách ručně s přemístěním suti na hromady na vzdálenost do 20 m nebo s naložením na dopravní prostředek ze zdiva kamenného, pro jakýkoliv druh kamene na maltu cementovou</t>
  </si>
  <si>
    <t>https://podminky.urs.cz/item/CS_URS_2022_02/129911113</t>
  </si>
  <si>
    <t>129951113</t>
  </si>
  <si>
    <t>Bourání zdiva kamenného v odkopávkách nebo prokopávkách na MC strojně</t>
  </si>
  <si>
    <t>Bourání konstrukcí v odkopávkách a prokopávkách strojně s přemístěním suti na hromady na vzdálenost do 20 m nebo s naložením na dopravní prostředek ze zdiva kamenného, pro jakýkoliv druh kamene na maltu cementovou</t>
  </si>
  <si>
    <t>https://podminky.urs.cz/item/CS_URS_2022_02/129951113</t>
  </si>
  <si>
    <t>131213131</t>
  </si>
  <si>
    <t>Hloubení jam do 10 m3 v soudržných horninách třídy těžitelnosti I skupiny 3 při překopech inženýrských sítí ručně</t>
  </si>
  <si>
    <t>Hloubení jam a zářezů při překopech inženýrských sítí ručně zapažených i nezapažených s urovnáním dna do předepsaného profilu a spádu objemu do 10 m3 v hornině třídy těžitelnosti I skupiny 3 soudržných</t>
  </si>
  <si>
    <t>https://podminky.urs.cz/item/CS_URS_2022_02/131213131</t>
  </si>
  <si>
    <t>151103102</t>
  </si>
  <si>
    <t>Zřízení příložného pažení a rozepření stěn kolejového lože do 20 m2 hl přes 2 do 4 m</t>
  </si>
  <si>
    <t>Zřízení pažení a rozepření stěn výkopu kolejového lože plochy do 20 m2 pro jakoukoliv mezerovitost příložné, hloubky přes 2 do 4 m</t>
  </si>
  <si>
    <t>https://podminky.urs.cz/item/CS_URS_2022_02/151103102</t>
  </si>
  <si>
    <t>151103112</t>
  </si>
  <si>
    <t>Odstranění příložného pažení a rozepření stěn kolejového lože do 20 m2 hl přes 2 do 4 m</t>
  </si>
  <si>
    <t>Odstranění pažení a rozepření stěn výkopu kolejového lože plochy do 20 m2 s uložením materiálu na vzdálenost do 3 m od kraje výkopu příložné, hloubky přes 2 do 4 m</t>
  </si>
  <si>
    <t>https://podminky.urs.cz/item/CS_URS_2022_02/151103112</t>
  </si>
  <si>
    <t>153211006</t>
  </si>
  <si>
    <t>Zřízení stříkaného betonu tl do 300 mm skalních a poloskalních ploch</t>
  </si>
  <si>
    <t>Zřízení stříkaného betonu  skalních a poloskalních ploch průměrné tloušťky přes 250 do 300 mm</t>
  </si>
  <si>
    <t>https://podminky.urs.cz/item/CS_URS_2022_02/153211006</t>
  </si>
  <si>
    <t xml:space="preserve">Poznámka k souboru cen:
Poznámka k souboru cen: 1. V cenách jsou započteny ï náklady na použití stroje určeného ke strojnímu omítání. 2. V cenách nejsou započteny náklady na: a) betonovou směs; tyto náklady se oceňují ve specifikaci, b) popř. nutnou úpravu plochy před zhotovením nástřiku z betonu, c) ocelovou výztuž; tyto náklady se oceňují cenami souborů cen: - 153 27-11. Kotvičky pro výztuž stříkaného betonu. - 153 27-2 . Výztuž stříkaného betonu příčná a podélná, - 153 27-31. Výztuž stříkaného betonu ze svařovaných sítí, d) odklizení odpadu ze stříkaného betonu; tyto náklady se oceňují cenami pro odvoz zeminy. 3. Množství měrných jednotek se určuje v m2 rozvinuté lícní plochy stříkaného betonu. </t>
  </si>
  <si>
    <t>M</t>
  </si>
  <si>
    <t>58560190</t>
  </si>
  <si>
    <t>směs torkretovací betonová pro suché stříkání pevnost do 25MPa</t>
  </si>
  <si>
    <t>t</t>
  </si>
  <si>
    <t>směs tokretovací betonová pro suché stříkání pevnost do 25MPa</t>
  </si>
  <si>
    <t>153271122</t>
  </si>
  <si>
    <t>Kotvičky pro výztuž stříkaného betonu do malty hl do 0,4 m z oceli BSt 500 D do 16 mm</t>
  </si>
  <si>
    <t>Kotvičky pro výztuž stříkaného betonu z betonářské oceli BSt 500 do malty hloubky přes 200 do 400 mm, průměru přes 10 do 16 mm</t>
  </si>
  <si>
    <t>https://podminky.urs.cz/item/CS_URS_2022_02/153271122</t>
  </si>
  <si>
    <t xml:space="preserve">Poznámka k souboru cen:
Poznámka k souboru cen: 1. V cenách jsou započteny i náklady na: a) rozměření, vyvrtání otvoru a opotřebení vrtného materiálu, b) případné vyčištění otvoru (vyfoukáním otvoru), c) vyplnění otvorů maltou a osazení a dodání kotev. </t>
  </si>
  <si>
    <t>153273113</t>
  </si>
  <si>
    <t>Výztuž stříkaného betonu ze svařovaných sítí jednovrstvá D drátu 8 mm skalních a poloskalních ploch</t>
  </si>
  <si>
    <t>Výztuž stříkaného betonu ze svařovaných sítí  skalních a poloskalních ploch jednovrstvých, průměru drátu přes 6 do 8 mm</t>
  </si>
  <si>
    <t>https://podminky.urs.cz/item/CS_URS_2022_02/153273113</t>
  </si>
  <si>
    <t xml:space="preserve">Poznámka k souboru cen:
Poznámka k souboru cen: 1. V cenách jsou započteny i náklady na výztuž a její provázání. 2. V cenách nejsou započteny náklady na: a) kotvičky; tyto náklady se oceňují cenami souboru cen 153 27-11 . Kotvičky pro výztuž stříkaného betonu, b) příčnou a podélnou výztuž, tyto náklady se oceňují cenami souboru cen 153 27-2 Výztuž stříkaného betonu příčná a podélná. </t>
  </si>
  <si>
    <t>155211112</t>
  </si>
  <si>
    <t>Odstranění vegetace ze skalních ploch horolezeckou technikou včetně stažení k zemi</t>
  </si>
  <si>
    <t>Očištění skalních ploch horolezeckou technikou odstranění vegetace včetně stažení k zemi, odklizení na hromady na vzdálenost do 50 m nebo na naložení na dopravní prostředek keřů a stromů do průměru 10 cm</t>
  </si>
  <si>
    <t>https://podminky.urs.cz/item/CS_URS_2022_02/155211112</t>
  </si>
  <si>
    <t xml:space="preserve">Poznámka k souboru cen:
Poznámka k souboru cen: 1. Množství měrných jednotek u ceny -1122 Očištění ručními nástroji se určuje v m3 materiálu odstraněného ze skalní stěny. 2. V cenách nejsou započteny náklady na dočasné ochranné sítě pro zajištění bezpečnosti horolezců a provozu na pozemních komunikacích a železnici; tyto náklady se oceňují cenami 944 51-1111, -1211 a -1811 Montáž, příplatek za každý den použití a demontáž ochranné sítě katalogu 800-3 Lešení. 3. Štěpkování se oceňuje cenou 111 25-1111 Drcení ořezaných větví strojně (štěpkování) části A02 katalogu 823-1 Plochy a úprava území. 4. Přesun odstraněné vegetace na vzdálenost větší než 50 m se oceňuje cenou 162 30-1501 Vodorovné přemístění smýcených křovin části A01 katalogu 800-1 Zemní práce. </t>
  </si>
  <si>
    <t>155211122</t>
  </si>
  <si>
    <t>Očištění skalních ploch ručními nástroji (motykami, páčidly) horolezeckou technikou</t>
  </si>
  <si>
    <t>Očištění skalních ploch horolezeckou technikou očištění ručními nástroji motykami, páčidly</t>
  </si>
  <si>
    <t>https://podminky.urs.cz/item/CS_URS_2022_02/155211122</t>
  </si>
  <si>
    <t>155211211</t>
  </si>
  <si>
    <t>Vyčištění trhlin a dutin ve skalní stěně š do 30 mm hl od 0 do 150 mm prováděné horolecky</t>
  </si>
  <si>
    <t>m</t>
  </si>
  <si>
    <t>32</t>
  </si>
  <si>
    <t>Vyčištění trhlin nebo dutin ve skalní stěně prováděné horolezeckou technikou při šířce dutin do 30 mm, hloubky do 150 mm</t>
  </si>
  <si>
    <t>https://podminky.urs.cz/item/CS_URS_2022_02/155211211</t>
  </si>
  <si>
    <t>17</t>
  </si>
  <si>
    <t>155211221</t>
  </si>
  <si>
    <t>Vyčištění trhlin a dutin ve skalní stěně š do 50 mm hl od 0 do 150 mm prováděné horolecky</t>
  </si>
  <si>
    <t>34</t>
  </si>
  <si>
    <t>Vyčištění trhlin nebo dutin ve skalní stěně prováděné horolezeckou technikou při šířce dutin do 50 mm, hloubky do 150 mm</t>
  </si>
  <si>
    <t>https://podminky.urs.cz/item/CS_URS_2022_02/155211221</t>
  </si>
  <si>
    <t>155211222</t>
  </si>
  <si>
    <t>Vyčištění trhlin a dutin ve skalní stěně š do 50 mm hl přes 150 do 300 mm prováděné horolecky</t>
  </si>
  <si>
    <t>36</t>
  </si>
  <si>
    <t>Vyčištění trhlin nebo dutin ve skalní stěně prováděné horolezeckou technikou při šířce dutin do 50 mm, hloubky přes 150 do 300 mm</t>
  </si>
  <si>
    <t>https://podminky.urs.cz/item/CS_URS_2022_02/155211222</t>
  </si>
  <si>
    <t>19</t>
  </si>
  <si>
    <t>155211223</t>
  </si>
  <si>
    <t>Vyčištění trhlin a dutin ve skalní stěně š do 50 mm hl do 500 mm prováděné horolecky</t>
  </si>
  <si>
    <t>38</t>
  </si>
  <si>
    <t>Vyčištění trhlin nebo dutin ve skalní stěně prováděné horolezeckou technikou při šířce dutin do 50 mm, hloubky přes 300 do 500 mm</t>
  </si>
  <si>
    <t>https://podminky.urs.cz/item/CS_URS_2022_02/155211223</t>
  </si>
  <si>
    <t xml:space="preserve">Poznámka k souboru cen:
Poznámka k souboru cen: 1. V cenách jsou započteny i náklady na vyčištění trhlin stlačeným vzduchem. 2. V cenách nejsou započteny náklady na: a) odstranění porostů, zvětralin a nečistot; tto náklady se oceňují cenami souboru cen 155 21-11 Očištění skalních ploch horolezeckou technikou, b) odstranění navětralých částí skalní stěny; tyto náklady se oceňují cenami souboru cen 155 21-13 Odtěžení nestabilních hornin horolezeckou technikou, c) dočasné ochranné sítě pro zajištění bezpečnosti horolezců a provozu na pozemních komunikacích a železnici; tyto náklady se oceňují cenami 944 51-1111, -1211 a -1811 Montáž, příplatek za každý den použití a demontáž ochranné sítě katalogu 800-3 Lešení. 3. Množství měrných jednotek se určuje v m délky, popř. v m3 objemu vyčištěné dutiny. </t>
  </si>
  <si>
    <t>155211241</t>
  </si>
  <si>
    <t>Vyčištění trhlin a dutin ve skalní stěně š do 200 mm hl do 1000 mm prováděné horolecky</t>
  </si>
  <si>
    <t>40</t>
  </si>
  <si>
    <t>Vyčištění trhlin nebo dutin ve skalní stěně prováděné horolezeckou technikou při šířce dutin do 200 mm, hloubky do 1000 mm</t>
  </si>
  <si>
    <t>https://podminky.urs.cz/item/CS_URS_2022_02/155211241</t>
  </si>
  <si>
    <t>155211251</t>
  </si>
  <si>
    <t>Vyčištění trhlin a dutin ve skalní stěně š do 400 mm hl do 1000 mm prováděné horolecky</t>
  </si>
  <si>
    <t>42</t>
  </si>
  <si>
    <t>Vyčištění trhlin nebo dutin ve skalní stěně prováděné horolezeckou technikou při šířce dutin do 400 mm, hloubky do 1000 mm</t>
  </si>
  <si>
    <t>https://podminky.urs.cz/item/CS_URS_2022_02/155211251</t>
  </si>
  <si>
    <t>155211311</t>
  </si>
  <si>
    <t>Odtěžení nestabilních hornin ze skalních stěn horolezeckou technikou sbíječkou</t>
  </si>
  <si>
    <t>44</t>
  </si>
  <si>
    <t>Odtěžení nestabilních hornin ze skalních stěn horolezeckou technikou s přehozením na vzdálenost do 3 m nebo s naložením na dopravní prostředek s použitím pneumatického nářadí</t>
  </si>
  <si>
    <t>https://podminky.urs.cz/item/CS_URS_2022_02/155211311</t>
  </si>
  <si>
    <t xml:space="preserve">Poznámka k souboru cen:
Poznámka k souboru cen: 1. V cenách nejsou započteny náklady na dočasné ochranné sítě pro zajištění bezpečnosti horolezců a provozu na pozemních komunikacích a železnici; tyto náklady se oceňují cenami 944 51-1111, -1211 a -1811 Montáž, příplatek za každý den použití a demontáž ochranné sítě katalogu 800-3 Lešení. 2. V ceně -1313 Odtěžení hornin hydraulickými klíny jsou započteny i náklady na provedení vrtů. 3. Odvoz odtěžených hornin se oceňuje cenami souboru cen 162 .1-11 Vodorovné přemístění výkopku nebo sypaniny po suchu části A01 katalogu 800-1 Zemní práce. </t>
  </si>
  <si>
    <t>23</t>
  </si>
  <si>
    <t>155211312</t>
  </si>
  <si>
    <t>Odtěžení nestabilních hornin ze skalních stěn horolezeckou technikou tlakovými poduškami</t>
  </si>
  <si>
    <t>46</t>
  </si>
  <si>
    <t>Odtěžení nestabilních hornin ze skalních stěn horolezeckou technikou s přehozením na vzdálenost do 3 m nebo s naložením na dopravní prostředek tlakovými poduškami</t>
  </si>
  <si>
    <t>https://podminky.urs.cz/item/CS_URS_2022_02/155211312</t>
  </si>
  <si>
    <t>155211313</t>
  </si>
  <si>
    <t>Odtěžení nestabilních hornin ze skalních stěn horolezeckou technikou hydraulickými klíny</t>
  </si>
  <si>
    <t>48</t>
  </si>
  <si>
    <t>Odtěžení nestabilních hornin ze skalních stěn horolezeckou technikou s přehozením na vzdálenost do 3 m nebo s naložením na dopravní prostředek hydraulickými klíny</t>
  </si>
  <si>
    <t>https://podminky.urs.cz/item/CS_URS_2022_02/155211313</t>
  </si>
  <si>
    <t>25</t>
  </si>
  <si>
    <t>155211411</t>
  </si>
  <si>
    <t>Doplnění skalní stěny kamenem do aktivované cementové malty prováděné horolezecky</t>
  </si>
  <si>
    <t>50</t>
  </si>
  <si>
    <t>Doplnění skalní stěny kamenem prováděné horolezeckou technikou do aktivované cementové malty</t>
  </si>
  <si>
    <t>https://podminky.urs.cz/item/CS_URS_2022_02/155211411</t>
  </si>
  <si>
    <t xml:space="preserve">Poznámka k souboru cen:
Poznámka k souboru cen: 1. Ceny jsou určeny pro doplnění kamenem stejného druhu jako doplňovaná skála, aby byl co nejméně rušen její přirozený vzhled. 2. Ceny nelze použít pro: a) sanování trhlin; tyto stavební práce se oceňují cenami souboru cen 155 21-15. Sanace trhlin a dutin skalní stěny, b) doplnění chybějících kamenů nebo výměnu ojedinělých kamenů objemu jednotlivě větších než 0,1 m3. 3. Množství jednotek v m3 objemu doplňovaného kamene včetně malty pro rozpočet určuje projekt. 4. V cenách nejsou započteny náklady dočasné ochranné sítě pro zajištění bezpečnosti horolezců a provozu na pozemních komunikacích a železnici; tyto náklady se oceňují cenami 944 51-1111, -1211 a -1811 Montáž, příplatek za každý den použití a demontáž ochranné sítě katalogu 800-3 Lešení. </t>
  </si>
  <si>
    <t>155211511</t>
  </si>
  <si>
    <t>Sanace trhlin skalních stěn hloubkovým spárováním š do 30 mm hl od 0 do 150 mm prováděné horolezecky</t>
  </si>
  <si>
    <t>52</t>
  </si>
  <si>
    <t>Sanace trhlin a dutin skalní stěny prováděná horolezeckou technikou aktivovanou cementovou maltou nebo suspensí hloubkovým spárováním šířka dutin do 30 mm, hloubka do 150 mm</t>
  </si>
  <si>
    <t>https://podminky.urs.cz/item/CS_URS_2022_02/155211511</t>
  </si>
  <si>
    <t>27</t>
  </si>
  <si>
    <t>155211522</t>
  </si>
  <si>
    <t>Sanace trhlin skalních stěn hloubkovým spárováním š do 50 mm hl do 300 mm prováděné horolezecky</t>
  </si>
  <si>
    <t>54</t>
  </si>
  <si>
    <t>Sanace trhlin a dutin skalní stěny prováděná horolezeckou technikou aktivovanou cementovou maltou nebo suspensí hloubkovým spárováním šířka dutin přes 30 do 50 mm, hloubka přes 150 do 300 mm</t>
  </si>
  <si>
    <t>https://podminky.urs.cz/item/CS_URS_2022_02/155211522</t>
  </si>
  <si>
    <t xml:space="preserve">Poznámka k souboru cen:
Poznámka k souboru cen: 1. Cena -1531 je určena pro zazdění nebo doplnění stěn kamenem stejného druhu dle projektu. 2. V cenách nejsou započteny náklady na: a) vyčištění dutin; toto vyčištění se oceňuje cenami 155 21-12 Vyčištění trhlin nebo dutin ve skalní stěně, b) dočasné ochranné sítě pro zajištění bezpečnosti horolezců a provozu na pozemních komunikacích a železnici; tyto náklady se oceňují cenami 944 51-1111, -1211 a -1811 Montáž, příplatek za každý den použití a demontáž ochranné sítě katalogu 800-3 Lešení. 3. V cenách -1531 a -1532 nejsou započteny náklady na dodání kamene. Je-li nutno kámen nakupovat, oceňuje se jeho dodání ve specifikaci, ztratné lze dohodnout ve výši 1 %. 4. V ceně -1532 nejsou započteny náklady na případné zainjektování zřízené rovnaniny; tyto práce se oceňují cenami souboru cen 281 60-11 Injektování. 5. Množství měrných jednotek se určuje v m délky, popř. v m3 objemu vyplňované dutiny dle popisu cen. </t>
  </si>
  <si>
    <t>155211523</t>
  </si>
  <si>
    <t>Sanace trhlin skalních stěn hloubkovým spárováním š do 50 mm hl do 500 mm prováděné horolezecky</t>
  </si>
  <si>
    <t>56</t>
  </si>
  <si>
    <t>Sanace trhlin a dutin skalní stěny prováděná horolezeckou technikou aktivovanou cementovou maltou nebo suspensí hloubkovým spárováním šířka dutin přes 30 do 50 mm, hloubka přes 300 do 500 mm</t>
  </si>
  <si>
    <t>https://podminky.urs.cz/item/CS_URS_2022_02/155211523</t>
  </si>
  <si>
    <t>29</t>
  </si>
  <si>
    <t>155211531</t>
  </si>
  <si>
    <t>Sanace dutin skalních stěn D nad 50 mm do 1 m zazděním kamenem do aktivované malty horolezecky</t>
  </si>
  <si>
    <t>58</t>
  </si>
  <si>
    <t>Sanace trhlin a dutin skalní stěny prováděná horolezeckou technikou aktivovanou cementovou maltou nebo suspensí zazděním dutin průměru přes 50 mm do 1 m kamenem do aktivované cementové malty</t>
  </si>
  <si>
    <t>https://podminky.urs.cz/item/CS_URS_2022_02/155211531</t>
  </si>
  <si>
    <t>155211532</t>
  </si>
  <si>
    <t>Sanace dutin skalních stěn D nad 50 mm do 1 m zazděním rovnaninou z přírodního kamene horolezecky</t>
  </si>
  <si>
    <t>60</t>
  </si>
  <si>
    <t>Sanace trhlin a dutin skalní stěny prováděná horolezeckou technikou aktivovanou cementovou maltou nebo suspensí zazděním dutin průměru přes 50 mm do 1 m rovnaninou z přírodního kamene</t>
  </si>
  <si>
    <t>https://podminky.urs.cz/item/CS_URS_2022_02/155211532</t>
  </si>
  <si>
    <t>31</t>
  </si>
  <si>
    <t>155212112</t>
  </si>
  <si>
    <t>Vrty do skalních stěn vrtacími kladivy D do 56 mm hornina tř. I a II prováděné horolezeckou technikou</t>
  </si>
  <si>
    <t>62</t>
  </si>
  <si>
    <t>Vrty do skalních stěn prováděné horolezeckou technikou hloubky do 5 m přenosnými vrtacími kladivy průměru do 56 mm, v hornině tř. I a II</t>
  </si>
  <si>
    <t>https://podminky.urs.cz/item/CS_URS_2022_02/155212112</t>
  </si>
  <si>
    <t>155212114</t>
  </si>
  <si>
    <t>Vrty do skalních stěn vrtacími kladivy D do 56 mm hornina tř. III a IV prováděné horolezeckou technikou</t>
  </si>
  <si>
    <t>64</t>
  </si>
  <si>
    <t>Vrty do skalních stěn prováděné horolezeckou technikou hloubky do 5 m přenosnými vrtacími kladivy průměru do 56 mm, v hornině tř. III a IV</t>
  </si>
  <si>
    <t>https://podminky.urs.cz/item/CS_URS_2022_02/155212114</t>
  </si>
  <si>
    <t>33</t>
  </si>
  <si>
    <t>155212116</t>
  </si>
  <si>
    <t>Vrty do skalních stěn vrtacími kladivy D 56 mm hor. tř. V a VI prováděné horolezeckou technikou</t>
  </si>
  <si>
    <t>66</t>
  </si>
  <si>
    <t>Vrty do skalních stěn prováděné horolezeckou technikou hloubky do 5 m přenosnými vrtacími kladivy průměru do 56 mm, v hornině tř. V a VI</t>
  </si>
  <si>
    <t>https://podminky.urs.cz/item/CS_URS_2022_02/155212116</t>
  </si>
  <si>
    <t xml:space="preserve">Poznámka k souboru cen:
Poznámka k souboru cen: 1. Vrty větších průměrů a hloubek se oceňují individuálně. 2. Zatřídění hornim podle vrtatelnosti je uvedeno v příloze č. 2 Všeobecných podmínek tohoto katalogu. </t>
  </si>
  <si>
    <t>155212216</t>
  </si>
  <si>
    <t>Vrty do skalních stěn jádrové diamantové D do 56 mm hornina tř. V a VI prováděné horolezecky</t>
  </si>
  <si>
    <t>68</t>
  </si>
  <si>
    <t>Vrty do skalních stěn prováděné horolezeckou technikou hloubky do 5 m jádrové diamantovými korunkami průměru do 56 mm, v hornině tř. V a VI</t>
  </si>
  <si>
    <t>https://podminky.urs.cz/item/CS_URS_2022_02/155212216</t>
  </si>
  <si>
    <t>35</t>
  </si>
  <si>
    <t>155212316</t>
  </si>
  <si>
    <t>Vrty do skalních stěn průběžným sacím vrtáním D 56 mm hor. tř. V a VI horolezecky</t>
  </si>
  <si>
    <t>70</t>
  </si>
  <si>
    <t>Vrty do skalních stěn prováděné horolezeckou technikou hloubky do 5 m průběžným sacím vrtáním průměru do 56 mm, v hornině tř. V a VI</t>
  </si>
  <si>
    <t>https://podminky.urs.cz/item/CS_URS_2022_02/155212316</t>
  </si>
  <si>
    <t>155212356</t>
  </si>
  <si>
    <t>Vrty do skalních stěn průběžným sacím vrtáním D 156 mm přes 45° hor. tř. V a VI horolezecky</t>
  </si>
  <si>
    <t>72</t>
  </si>
  <si>
    <t>Vrty do skalních stěn prováděné horolezeckou technikou hloubky do 5 m průběžným sacím vrtáním průměru přes 93 do 156 mm úklonu přes 45°, v hornině tř. V a VI</t>
  </si>
  <si>
    <t>https://podminky.urs.cz/item/CS_URS_2022_02/155212356</t>
  </si>
  <si>
    <t>37</t>
  </si>
  <si>
    <t>155213112</t>
  </si>
  <si>
    <t>Trn z oceli pro sítě bez oka D 26 mm l 3 m zainjektovaný cementovou maltou prováděný horolezecky</t>
  </si>
  <si>
    <t>74</t>
  </si>
  <si>
    <t>Trny z oceli prováděné horolezeckou technikou bez oka z celozávitové oceli pro uchycení sítí zainjektované cementovou maltou délky do 3 m, průměru přes 20 do 26 mm</t>
  </si>
  <si>
    <t>https://podminky.urs.cz/item/CS_URS_2022_02/155213112</t>
  </si>
  <si>
    <t xml:space="preserve">Poznámka k souboru cen:
Poznámka k souboru cen: 1. V cenách jsou započteny i náklady na dodávku trnů a injektážní malty nebo lepicích ampulí. 2. V cenách -3111 až -3213 Trny bez oka jsou započteny i náklady na dodávku podložek a matic. 3. V cenách nejsou započteny náklady na: a) vrty pro trny; tyto se oceňují cenami souboru cen 155 21-2 Vrty do skalních stěn prováděné horolezeckou technikou, b) provedení antikorozní úpravy; tyto náklady se oceňují cenami katalogu 800-789 Povrchové úpravy ocelových konstrukcí a technologických zařízení. </t>
  </si>
  <si>
    <t>155213113</t>
  </si>
  <si>
    <t>Trn z oceli pro sítě bez oka D 32 mm l 3 m zainjektovaný cementovou maltou prováděný horolezecky</t>
  </si>
  <si>
    <t>76</t>
  </si>
  <si>
    <t>Trny z oceli prováděné horolezeckou technikou bez oka z celozávitové oceli pro uchycení sítí zainjektované cementovou maltou délky do 3 m, průměru přes 26 do 32 mm</t>
  </si>
  <si>
    <t>https://podminky.urs.cz/item/CS_URS_2022_02/155213113</t>
  </si>
  <si>
    <t>39</t>
  </si>
  <si>
    <t>155213122</t>
  </si>
  <si>
    <t>Trn z oceli pro sítě bez oka D 26 mm l 5 m zainjektovaný cementovou maltou prováděný horolezecky</t>
  </si>
  <si>
    <t>78</t>
  </si>
  <si>
    <t>Trny z oceli prováděné horolezeckou technikou bez oka z celozávitové oceli pro uchycení sítí zainjektované cementovou maltou délky přes 3 do 5 m, průměru přes 20 do 26 mm</t>
  </si>
  <si>
    <t>https://podminky.urs.cz/item/CS_URS_2022_02/155213122</t>
  </si>
  <si>
    <t>155213123</t>
  </si>
  <si>
    <t>Trn z oceli pro sítě bez oka D 32 mm l 5 m zainjektovaný cementovou maltou prováděný horolezecky</t>
  </si>
  <si>
    <t>80</t>
  </si>
  <si>
    <t>Trny z oceli prováděné horolezeckou technikou bez oka z celozávitové oceli pro uchycení sítí zainjektované cementovou maltou délky přes 3 do 5 m, průměru přes 26 do 32 mm</t>
  </si>
  <si>
    <t>https://podminky.urs.cz/item/CS_URS_2022_02/155213123</t>
  </si>
  <si>
    <t>41</t>
  </si>
  <si>
    <t>155213212</t>
  </si>
  <si>
    <t>Trn z oceli pro sítě bez oka D 26 mm l 1,5 m upnutý lepicími ampulemi prováděný horolezecky</t>
  </si>
  <si>
    <t>82</t>
  </si>
  <si>
    <t>Trny z oceli prováděné horolezeckou technikou bez oka z celozávitové oceli pro uchycení sítí upnuté lepicími ampulemi délky do 1,5 m, průměru přes 20 do 26 mm</t>
  </si>
  <si>
    <t>https://podminky.urs.cz/item/CS_URS_2022_02/155213212</t>
  </si>
  <si>
    <t>155213213</t>
  </si>
  <si>
    <t>Trn z oceli pro sítě bez oka D 32 mm l 1,5 m upnutý lepicími ampulemi prováděný horolezecky</t>
  </si>
  <si>
    <t>84</t>
  </si>
  <si>
    <t>Trny z oceli prováděné horolezeckou technikou bez oka z celozávitové oceli pro uchycení sítí upnuté lepicími ampulemi délky do 1,5 m, průměru přes 26 do 32 mm</t>
  </si>
  <si>
    <t>https://podminky.urs.cz/item/CS_URS_2022_02/155213213</t>
  </si>
  <si>
    <t>43</t>
  </si>
  <si>
    <t>155213311</t>
  </si>
  <si>
    <t>Trn z oceli pro ploty s okem D 20 mm l 3 m zainjektovaný cementovou maltou prováděný horolezecky</t>
  </si>
  <si>
    <t>86</t>
  </si>
  <si>
    <t>Trny z oceli prováděné horolezeckou technikou s okem z betonářské oceli pro uchycení lana při montáži sítí a sloupků záchytného plotu zainjektované cementovou maltou délky do 3 m, průměru přes 16 do 20 mm</t>
  </si>
  <si>
    <t>https://podminky.urs.cz/item/CS_URS_2022_02/155213311</t>
  </si>
  <si>
    <t>155213321</t>
  </si>
  <si>
    <t>Trn z oceli pro ploty s okem D 20 mm l 5 m zainjektovaný cementovou maltou prováděný horolezecky</t>
  </si>
  <si>
    <t>88</t>
  </si>
  <si>
    <t>Trny z oceli prováděné horolezeckou technikou s okem z betonářské oceli pro uchycení lana při montáži sítí a sloupků záchytného plotu zainjektované cementovou maltou délky přes 3 do 5 m, průměru přes 16 do 20 mm</t>
  </si>
  <si>
    <t>https://podminky.urs.cz/item/CS_URS_2022_02/155213321</t>
  </si>
  <si>
    <t>45</t>
  </si>
  <si>
    <t>155213322</t>
  </si>
  <si>
    <t>Trn z oceli pro ploty s okem D 26 mm l 5 m zainjektovaný cementovou maltou prováděný horolezecky</t>
  </si>
  <si>
    <t>90</t>
  </si>
  <si>
    <t>Trny z oceli prováděné horolezeckou technikou s okem z betonářské oceli pro uchycení lana při montáži sítí a sloupků záchytného plotu zainjektované cementovou maltou délky přes 3 do 5 m, průměru přes 20 do 26 mm</t>
  </si>
  <si>
    <t>https://podminky.urs.cz/item/CS_URS_2022_02/155213322</t>
  </si>
  <si>
    <t>155213411</t>
  </si>
  <si>
    <t>Trn z oceli pro ploty s okem D 20 mm l 1,5 m upnutý lepicími ampulemi prováděný horolezecky</t>
  </si>
  <si>
    <t>92</t>
  </si>
  <si>
    <t>Trny z oceli prováděné horolezeckou technikou s okem z betonářské oceli pro uchycení lana při montáži sítí a sloupků záchytného plotu upnuté lepicími ampulemi délky do 1,5 m, průměru přes 16 do 20 mm</t>
  </si>
  <si>
    <t>https://podminky.urs.cz/item/CS_URS_2022_02/155213411</t>
  </si>
  <si>
    <t>47</t>
  </si>
  <si>
    <t>155213412</t>
  </si>
  <si>
    <t>Trn z oceli pro ploty s okem D 26 mm l 1,5 m upnutý lepicími ampulemi prováděný horolezecky</t>
  </si>
  <si>
    <t>94</t>
  </si>
  <si>
    <t>Trny z oceli prováděné horolezeckou technikou s okem z betonářské oceli pro uchycení lana při montáži sítí a sloupků záchytného plotu upnuté lepicími ampulemi délky do 1,5 m, průměru přes 20 do 26 mm</t>
  </si>
  <si>
    <t>https://podminky.urs.cz/item/CS_URS_2022_02/155213412</t>
  </si>
  <si>
    <t>155213312</t>
  </si>
  <si>
    <t>Trn z oceli pro ploty s okem D 26 mm l 3 m zainjektovaný cementovou maltou prováděný horolezecky</t>
  </si>
  <si>
    <t>96</t>
  </si>
  <si>
    <t>Trny z oceli prováděné horolezeckou technikou s okem z betonářské oceli pro uchycení lana při montáži sítí a sloupků záchytného plotu zainjektované cementovou maltou délky do 3 m, průměru přes 20 do 26 mm</t>
  </si>
  <si>
    <t>https://podminky.urs.cz/item/CS_URS_2022_02/155213312</t>
  </si>
  <si>
    <t>49</t>
  </si>
  <si>
    <t>155213313</t>
  </si>
  <si>
    <t>Trn z oceli pro ploty s okem D 32 mm l 3 m zainjektovaný cementovou maltou prováděný horolezecky</t>
  </si>
  <si>
    <t>98</t>
  </si>
  <si>
    <t>Trny z oceli prováděné horolezeckou technikou s okem z betonářské oceli pro uchycení lana při montáži sítí a sloupků záchytného plotu zainjektované cementovou maltou délky do 3 m, průměru přes 26 do 32 mm</t>
  </si>
  <si>
    <t>https://podminky.urs.cz/item/CS_URS_2022_02/155213313</t>
  </si>
  <si>
    <t>155213323</t>
  </si>
  <si>
    <t>Trn z oceli pro ploty s okem D 32 mm l 5 m zainjektovaný cementovou maltou prováděný horolezecky</t>
  </si>
  <si>
    <t>100</t>
  </si>
  <si>
    <t>Trny z oceli prováděné horolezeckou technikou s okem z betonářské oceli pro uchycení lana při montáži sítí a sloupků záchytného plotu zainjektované cementovou maltou délky přes 3 do 5 m, průměru přes 26 do 32 mm</t>
  </si>
  <si>
    <t>https://podminky.urs.cz/item/CS_URS_2022_02/155213323</t>
  </si>
  <si>
    <t>51</t>
  </si>
  <si>
    <t>155213413</t>
  </si>
  <si>
    <t>Trn z oceli pro ploty s okem D 32 mm l 1,5 m upnutý lepicími ampulemi prováděný horolezecky</t>
  </si>
  <si>
    <t>102</t>
  </si>
  <si>
    <t>Trny z oceli prováděné horolezeckou technikou s okem z betonářské oceli pro uchycení lana při montáži sítí a sloupků záchytného plotu upnuté lepicími ampulemi délky do 1,5 m, průměru přes 26 do 32 mm</t>
  </si>
  <si>
    <t>https://podminky.urs.cz/item/CS_URS_2022_02/155213413</t>
  </si>
  <si>
    <t>155213614</t>
  </si>
  <si>
    <t>Trn z injekčních zavrtávacích tyčí D 32 mm l 5 m včetně vrtu D 51 mm prováděný horolezecky</t>
  </si>
  <si>
    <t>104</t>
  </si>
  <si>
    <t>Trny z injekčních zavrtávacích tyčí prováděné horolezeckou technikou zainjektované cementovou maltou průměru 32 mm včetně vrtů přenosnými vrtacími kladivy na ztracenou korunku průměru 51 mm, délky přes 4 do 5 m</t>
  </si>
  <si>
    <t>https://podminky.urs.cz/item/CS_URS_2022_02/155213614</t>
  </si>
  <si>
    <t xml:space="preserve">Poznámka k souboru cen:
Poznámka k souboru cen: 1. V cenách jsou započteny i náklady na provedení vrtu kotevní tyčí se ztracenou korunkou, injektáž cementouvou maltou včetně dodávky injektážní hmoty, korunky, kotevních tyčí, spojníků, podložek a matic. </t>
  </si>
  <si>
    <t>53</t>
  </si>
  <si>
    <t>155213615</t>
  </si>
  <si>
    <t>Trn z injekčních zavrtávacích tyčí D 32 mm l 6 m včetně vrtu D 51 mm prováděný horolezecky</t>
  </si>
  <si>
    <t>106</t>
  </si>
  <si>
    <t>Trny z injekčních zavrtávacích tyčí prováděné horolezeckou technikou zainjektované cementovou maltou průměru 32 mm včetně vrtů přenosnými vrtacími kladivy na ztracenou korunku průměru 51 mm, délky přes 5 do 6 m</t>
  </si>
  <si>
    <t>https://podminky.urs.cz/item/CS_URS_2022_02/155213615</t>
  </si>
  <si>
    <t>155213624</t>
  </si>
  <si>
    <t>Trn z injekčních zavrtávacích tyčí D 32 mm l 5 m včetně vrtu D 76 mm prováděný horolezecky</t>
  </si>
  <si>
    <t>108</t>
  </si>
  <si>
    <t>Trny z injekčních zavrtávacích tyčí prováděné horolezeckou technikou zainjektované cementovou maltou průměru 32 mm včetně vrtů přenosnými vrtacími kladivy na ztracenou korunku průměru 76 mm, délky přes 4 do 5 m</t>
  </si>
  <si>
    <t>https://podminky.urs.cz/item/CS_URS_2022_02/155213624</t>
  </si>
  <si>
    <t>55</t>
  </si>
  <si>
    <t>155213625</t>
  </si>
  <si>
    <t>Trn z injekčních zavrtávacích tyčí D 32 mm l 6 m včetně vrtu D 76 mm prováděný horolezecky</t>
  </si>
  <si>
    <t>110</t>
  </si>
  <si>
    <t>Trny z injekčních zavrtávacích tyčí prováděné horolezeckou technikou zainjektované cementovou maltou průměru 32 mm včetně vrtů přenosnými vrtacími kladivy na ztracenou korunku průměru 76 mm, délky přes 5 do 6 m</t>
  </si>
  <si>
    <t>https://podminky.urs.cz/item/CS_URS_2022_02/155213625</t>
  </si>
  <si>
    <t>155214111</t>
  </si>
  <si>
    <t>Montáž ocelové sítě na skalní stěnu prováděná horolezeckou technikou</t>
  </si>
  <si>
    <t>112</t>
  </si>
  <si>
    <t>Síťování skalních stěn prováděné horolezeckou technikou montáž pásů ocelové sítě</t>
  </si>
  <si>
    <t>https://podminky.urs.cz/item/CS_URS_2022_02/155214111</t>
  </si>
  <si>
    <t xml:space="preserve">Poznámka k souboru cen:
Poznámka k souboru cen: 1. V cenách -4111 a -4112 Montáž pásů sítě a geomříže jsou započteny i náklady na rozvinutí a vytažení pásů na skalní stěnu, jejich spojení předepsaným spojovacím materiálem včetně jeho dodávky a přitažení podložek a matic na ocelové trny. 2. V cenách -4211 a -4212 jsou započteny i náklady na manipulaci s lanem, montáž a dodávku spojovacího materiálu (svorky). 3. V cenách nejsou započteny náklady na: a) dodání sítě nebo lana; tyto náklady se oceňují ve specifikaci. Ztratné lze stanovit ve výši 20 %, b) vrty; tyto náklady se oceňují cenami souboru cen 155 21-2 Vrty do skalních stěn prováděné horolezeckou technikou, c) trny; tyto náklady se oceňují cenami souboru cen 155 21-3 Trny z oceli nebo 155 21-36 Trny z injekčních zavrtávacích tyčí prováděné horolezeckou technikou, d) dočasné ochranné sítě pro zajištění bezpečnosti horolezců a provozu na pozemních komunikacích a železnici; tyto náklady se oceňují cenami souborů cen 944 51-1111, -1211 a -1811 Montáž, příplatek za každý den použití a demontáž ochranné sítě katalogu 800-3 Lešení. </t>
  </si>
  <si>
    <t>57</t>
  </si>
  <si>
    <t>31319100</t>
  </si>
  <si>
    <t>síť na skálu s oky 80x100mm s vpleteným lanem po 300mm 2,15x50m</t>
  </si>
  <si>
    <t>114</t>
  </si>
  <si>
    <t>VV</t>
  </si>
  <si>
    <t>266,666666666667*1,2 "Přepočtené koeficientem množství</t>
  </si>
  <si>
    <t>Součet</t>
  </si>
  <si>
    <t>31319101</t>
  </si>
  <si>
    <t>síť na skálu s oky 80x100mm s vpleteným lanem po 300mm 3,05x25m</t>
  </si>
  <si>
    <t>116</t>
  </si>
  <si>
    <t>59</t>
  </si>
  <si>
    <t>31319102</t>
  </si>
  <si>
    <t>síť na skálu s oky 80x100mm s vpleteným lanem po 300mm 3,05x50m</t>
  </si>
  <si>
    <t>118</t>
  </si>
  <si>
    <t>31319104</t>
  </si>
  <si>
    <t>síť na skálu s oky 80x100mm s vpleteným lanem po 500mm 2,2x25m</t>
  </si>
  <si>
    <t>120</t>
  </si>
  <si>
    <t>61</t>
  </si>
  <si>
    <t>31319115</t>
  </si>
  <si>
    <t>síť na skálu s oky 60x80mm povrch galfan s poplastováním 50x3m</t>
  </si>
  <si>
    <t>122</t>
  </si>
  <si>
    <t>31319105</t>
  </si>
  <si>
    <t>síť na skálu s oky 80x100mm s vpleteným lanem po 500mm 2,9x25m</t>
  </si>
  <si>
    <t>124</t>
  </si>
  <si>
    <t>63</t>
  </si>
  <si>
    <t>31319111</t>
  </si>
  <si>
    <t>síť na skálu s oky 80x100mm drát D 2,7mm povrch galfan 50x2m</t>
  </si>
  <si>
    <t>126</t>
  </si>
  <si>
    <t>31319125</t>
  </si>
  <si>
    <t>síť na skálu s oky 80x100mm drát D 2,78mm s protierozním geosyntetikem 25x2m</t>
  </si>
  <si>
    <t>128</t>
  </si>
  <si>
    <t>65</t>
  </si>
  <si>
    <t>31319126</t>
  </si>
  <si>
    <t>síť na skálu s oky 80x100mm drát D 2,4mm s poplastováním 50x2m</t>
  </si>
  <si>
    <t>130</t>
  </si>
  <si>
    <t>31319117</t>
  </si>
  <si>
    <t>síť na skálu s oky 80x100mm povrch galfan s poplastováním 50x2m</t>
  </si>
  <si>
    <t>132</t>
  </si>
  <si>
    <t>67</t>
  </si>
  <si>
    <t>31319180</t>
  </si>
  <si>
    <t>kompletní systém: síť na skálu z vysokopevnostní oceli, sk 2, tř B dle EAD-230025-00-0106, σmin=220kN/m, oko Dmax=143mm</t>
  </si>
  <si>
    <t>134</t>
  </si>
  <si>
    <t>P</t>
  </si>
  <si>
    <t>Poznámka k položce:
Poznámka k položce: drát D=6,5mm, role 3,9x30 m, Zahrnuje: síť, obvodová ocelová lana, kotevní desky, spojovací materiál, lanové kotvy/flexibilní hlavy k uchycení obvodových lan. Tyčové kotvy + matky nejsou součástí.</t>
  </si>
  <si>
    <t>31319178</t>
  </si>
  <si>
    <t>kompletní systém: síť na skálu z vysokopevnostní oceli, sk 2, tř A dle EAD-230025-00-0106, σmin=150kN/m, oko Dmax=65mm</t>
  </si>
  <si>
    <t>136</t>
  </si>
  <si>
    <t>Poznámka k položce:
Poznámka k položce: drát D=3mm, role 3,9x30 m, Zahrnuje: síť, obvodová ocelová lana, kotevní desky, spojovací materiál, lanové kotvy/flexibilní hlavy k uchycení obvodových lan. Tyčové kotvy + matky nejsou součástí.</t>
  </si>
  <si>
    <t>69</t>
  </si>
  <si>
    <t>155214112</t>
  </si>
  <si>
    <t>Montáž geomříže na skalní stěnu prováděná horolezeckou technikou</t>
  </si>
  <si>
    <t>138</t>
  </si>
  <si>
    <t>Síťování skalních stěn prováděné horolezeckou technikou montáž pásů geomříže</t>
  </si>
  <si>
    <t>https://podminky.urs.cz/item/CS_URS_2022_02/155214112</t>
  </si>
  <si>
    <t>69321026</t>
  </si>
  <si>
    <t>geomříž jednoosá HDPE s tahovou pevností 170kN/m</t>
  </si>
  <si>
    <t>140</t>
  </si>
  <si>
    <t>250*1,2 "Přepočtené koeficientem množství</t>
  </si>
  <si>
    <t>71</t>
  </si>
  <si>
    <t>69321025</t>
  </si>
  <si>
    <t>geomříž jednoosá HDPE s tahovou pevností 130kN/m</t>
  </si>
  <si>
    <t>142</t>
  </si>
  <si>
    <t>155214211</t>
  </si>
  <si>
    <t>Montáž ocelového lana D do 10 mm pro uchycení sítí prováděná horolezeckou technikou</t>
  </si>
  <si>
    <t>144</t>
  </si>
  <si>
    <t>Síťování skalních stěn prováděné horolezeckou technikou montáž ocelového lana pro uchycení sítě průměru do 10 mm</t>
  </si>
  <si>
    <t>https://podminky.urs.cz/item/CS_URS_2022_02/155214211</t>
  </si>
  <si>
    <t>73</t>
  </si>
  <si>
    <t>31452112</t>
  </si>
  <si>
    <t>lano ocelové šestipramenné Pz+PVC 6x19 drátů D 10,0/12,0mm</t>
  </si>
  <si>
    <t>146</t>
  </si>
  <si>
    <t>750*1,2 "Přepočtené koeficientem množství</t>
  </si>
  <si>
    <t>31452111</t>
  </si>
  <si>
    <t>lano ocelové šestipramenné Pz+PVC 6x19 drátů D 8,0/10,0mm</t>
  </si>
  <si>
    <t>148</t>
  </si>
  <si>
    <t>75</t>
  </si>
  <si>
    <t>155214212</t>
  </si>
  <si>
    <t>Montáž ocelového lana D přes 10 mm pro uchycení sítí prováděná horolezeckou technikou</t>
  </si>
  <si>
    <t>150</t>
  </si>
  <si>
    <t>Síťování skalních stěn prováděné horolezeckou technikou montáž ocelového lana pro uchycení sítě průměru přes 10 mm</t>
  </si>
  <si>
    <t>https://podminky.urs.cz/item/CS_URS_2022_02/155214212</t>
  </si>
  <si>
    <t>31452114</t>
  </si>
  <si>
    <t>lano ocelové šestipramenné Pz+PVC 6x19 drátů D 14,0/16,0mm</t>
  </si>
  <si>
    <t>152</t>
  </si>
  <si>
    <t>77</t>
  </si>
  <si>
    <t>31452113</t>
  </si>
  <si>
    <t>lano ocelové šestipramenné Pz+PVC 6x19 drátů D 12,5/14,5mm</t>
  </si>
  <si>
    <t>154</t>
  </si>
  <si>
    <t>155214322</t>
  </si>
  <si>
    <t>Sloupky pro záchytný plot lehký z betonářské výztuže D přes 32 mm l přes 3 m do vrtů horolezecky</t>
  </si>
  <si>
    <t>156</t>
  </si>
  <si>
    <t>Záchytný plot prováděný horolezeckou technikou sloupky osazené do vrtů včetně vystředění a zalití cementovou injekční směsí pro plot lehký betonářská výztuž délky přes 3 m, průměru přes 32 mm</t>
  </si>
  <si>
    <t>https://podminky.urs.cz/item/CS_URS_2022_02/155214322</t>
  </si>
  <si>
    <t xml:space="preserve">Poznámka k souboru cen:
Poznámka k souboru cen: 1. V cenách -4311 až -4422 Sloupky pro plot prováděný horolezeckou technikou jsou započteny i náklady dodání sloupků. 2. V ceně -4511 Ukotvení sloupků jsou započteny i náklady na dodávku lana a spojovacího materiálu. 3. V ceně -4521 Montáž pletiva na sloupky jsou započteny i náklady na přivázání pletiva ke sloupkům vázacím drátem včetně jeho dodávky. 4. V ceně -4525 Montáž ztužujících lan jsou započteny i náklady na manipulaci s lanem, montáž a dodávku spojovacího materiálu. 5. V cenách -4311 až -4422 Sloupky pro plot nejsou započteny náklady na: a) vrty pro založení sloupku; tyto náklady se oceňují cenami souboru cen 155 21-2 Vrty do skalních stěn prováděné horolezeckou technikou. b) antikorozní nátěr sloupku; tyto náklady se oceňují cenami katalogu 800-789 Povrchové úpravy ocelových konstrukcí a technologických zařízení, 6. V ceně -4511 Ukotvení sloupku lany nejsou započteny náklady na: a) vrty pro trny; tyto náklady se oceňují cenami souboru cen 155 21-2 Vrty do skalních stěn prováděné horolezeckou technikou. b) trny pro uchycení kotvení sloupků, které se oceňují cenami souboru cen 155 21-3 Trny z oceli nebo 155 27-36 Trny z injekčních zavrtávacích tyčí prováděné horolezeckou technikou, 7. V ceně -4521 Montáž pletiva na sloupky nejsou započteny náklady na dodávku pletiva, které se oceňují ve specifikaci. 8. V ceně -4525 Montáž ztužujících lan k pletivu nejsou započteny náklady na dodávku lan, které se oceňují ve specifikaci. </t>
  </si>
  <si>
    <t>79</t>
  </si>
  <si>
    <t>155214311</t>
  </si>
  <si>
    <t>Sloupky pro záchytný plot lehký z betonářské výztuže D do 32 mm l do 3 m do vrtů horolezecky</t>
  </si>
  <si>
    <t>158</t>
  </si>
  <si>
    <t>Záchytný plot prováděný horolezeckou technikou sloupky osazené do vrtů včetně vystředění a zalití cementovou injekční směsí pro plot lehký betonářská výztuž délky do 3 m, průměru do 32 mm</t>
  </si>
  <si>
    <t>https://podminky.urs.cz/item/CS_URS_2022_02/155214311</t>
  </si>
  <si>
    <t>155214312</t>
  </si>
  <si>
    <t>Sloupky pro záchytný plot lehký z betonářské výztuže D přes 32 mm l do 3 m do vrtů horolezecky</t>
  </si>
  <si>
    <t>160</t>
  </si>
  <si>
    <t>Záchytný plot prováděný horolezeckou technikou sloupky osazené do vrtů včetně vystředění a zalití cementovou injekční směsí pro plot lehký betonářská výztuž délky do 3 m, průměru přes 32 mm</t>
  </si>
  <si>
    <t>https://podminky.urs.cz/item/CS_URS_2022_02/155214312</t>
  </si>
  <si>
    <t>81</t>
  </si>
  <si>
    <t>155214321</t>
  </si>
  <si>
    <t>Sloupky pro záchytný plot lehký z betonářské výztuže D do 32 mm l přes 3 m do vrtů horolezecky</t>
  </si>
  <si>
    <t>162</t>
  </si>
  <si>
    <t>Záchytný plot prováděný horolezeckou technikou sloupky osazené do vrtů včetně vystředění a zalití cementovou injekční směsí pro plot lehký betonářská výztuž délky přes 3 m, průměru do 32 mm</t>
  </si>
  <si>
    <t>https://podminky.urs.cz/item/CS_URS_2022_02/155214321</t>
  </si>
  <si>
    <t>155214421</t>
  </si>
  <si>
    <t>Sloupky pro záchytný plot těžký z ocelové trubky D do 89/10 mm l přes 3 m do vrtů horolezecky</t>
  </si>
  <si>
    <t>164</t>
  </si>
  <si>
    <t>Záchytný plot prováděný horolezeckou technikou sloupky osazené do vrtů včetně vystředění a zalití cementovou injekční směsí pro plot těžký ocelová trubka délky přes 3 m, průměru do 89/10 mm</t>
  </si>
  <si>
    <t>https://podminky.urs.cz/item/CS_URS_2022_02/155214421</t>
  </si>
  <si>
    <t>83</t>
  </si>
  <si>
    <t>155214411</t>
  </si>
  <si>
    <t>Sloupky pro záchytný plot těžký z ocelové trubky D do 89/10 mm l do 3 m do vrtů horolezecky</t>
  </si>
  <si>
    <t>166</t>
  </si>
  <si>
    <t>Záchytný plot prováděný horolezeckou technikou sloupky osazené do vrtů včetně vystředění a zalití cementovou injekční směsí pro plot těžký ocelová trubka délky do 3 m, průměru do 89/10 mm</t>
  </si>
  <si>
    <t>https://podminky.urs.cz/item/CS_URS_2022_02/155214411</t>
  </si>
  <si>
    <t>155214412</t>
  </si>
  <si>
    <t>Sloupky pro záchytný plot těžký z ocelové trubky D přes 89/10 mm l do 3 m do vrtů horolezecky</t>
  </si>
  <si>
    <t>168</t>
  </si>
  <si>
    <t>Záchytný plot prováděný horolezeckou technikou sloupky osazené do vrtů včetně vystředění a zalití cementovou injekční směsí pro plot těžký ocelová trubka délky do 3 m, průměru přes 89/10 mm</t>
  </si>
  <si>
    <t>https://podminky.urs.cz/item/CS_URS_2022_02/155214412</t>
  </si>
  <si>
    <t>85</t>
  </si>
  <si>
    <t>155214422</t>
  </si>
  <si>
    <t>Sloupky pro záchytný plot těžký z ocelové trubky D přes 89/10 mm l přes 3 m do vrtů horolezecky</t>
  </si>
  <si>
    <t>170</t>
  </si>
  <si>
    <t>Záchytný plot prováděný horolezeckou technikou sloupky osazené do vrtů včetně vystředění a zalití cementovou injekční směsí pro plot těžký ocelová trubka délky přes 3 m, průměru přes 89/10 mm</t>
  </si>
  <si>
    <t>https://podminky.urs.cz/item/CS_URS_2022_02/155214422</t>
  </si>
  <si>
    <t>155214511</t>
  </si>
  <si>
    <t>Ukotvení sloupku záchytného plotu lany prováděné horolezeckou technikou</t>
  </si>
  <si>
    <t>172</t>
  </si>
  <si>
    <t>Záchytný plot prováděný horolezeckou technikou ukotvení sloupků lany</t>
  </si>
  <si>
    <t>https://podminky.urs.cz/item/CS_URS_2022_02/155214511</t>
  </si>
  <si>
    <t>87</t>
  </si>
  <si>
    <t>155214521</t>
  </si>
  <si>
    <t>Montáž pletiva na sloupky záchytného plotu prováděná horolezeckou technikou</t>
  </si>
  <si>
    <t>174</t>
  </si>
  <si>
    <t>Záchytný plot prováděný horolezeckou technikou montáž pletiva na sloupky</t>
  </si>
  <si>
    <t>https://podminky.urs.cz/item/CS_URS_2022_02/155214521</t>
  </si>
  <si>
    <t>Montáž dynamické bariéry I. skupiny (odolnost do 1 000 kJ) prováděná horolezeckou technikou</t>
  </si>
  <si>
    <t>176</t>
  </si>
  <si>
    <t>Montáž dynamické bariéry prováděná horolezeckou technikou I. skupiny (odolnost do 1 000 kJ)</t>
  </si>
  <si>
    <t>https://podminky.urs.cz/item/CS_URS_2022_02/155215111</t>
  </si>
  <si>
    <t xml:space="preserve">Poznámka k souboru cen:
Poznámka k souboru cen: 1. V cenách jsou započteny i náklady na: a) osazení ocelových základových patek a sloupků, b) instalace pletiva a ocelových lan dynamické bariéry a ocelového pletiva pro záchyt drobné frakce včetně absorbérů kinetické energie. 2. V cenách nejsou započteny náklady na: a) dodávku dynamické bariéry; tyto náklady se oceňují ve specifikaci, b) vytyčení a vyčištění míst pro provedení základových patek a lanových kotev, c) vrty pro založení a kotvení bariéry; tyto náklady se oceňují cenami souboru cen 155 21-2 Vrty do skalních stěn prováděné horolezeckou technikou nebo cenami souborů cen 22. ..- Vrty, d) základové prvky bariéry (trny, mikropiloty); tyto náklady se oceňují cenami souborů cen 155 21-3 Trny z oceli, 155 21-36 Trny z injekčních zavrtávacích tyčí prováděné horolezeckou technikou nebo cenami souboru cen 283 1.-Mikropiloty, e) kotvy pro kotvení bariéry, jejich zhotovení včetně zainjektování; tyto náklady se oceňují cenami souboru cen 153 81-11 Osazení kotev, f) zemní práce pro provedení základových patek a pro správné provedení polí dynamických bariér; tyto náklady se oceňují cenami kataloguu 800-1 Zemní práce, g) provedení základových patek (bednění, výztuž, betonáž, odstranění bednění); h) náklady na antikorozní nátěry kotevních trnů v základové patce sloupku bariéry; tyto náklady se oceňují cenami katalogu 800-789 Povrchové úpravy ocelových konstrukcí a technologických zařízení, i) lešení pro vrtací soupravu, které se oceňují cenami katalogu 800-3 Lešení, j) dočasné ochranné sítě pro zajištění bezpečnosti horolezců a provozu na pozemních komunikacích a železnici; tyto náklady se oceňují cenami 944 51-1111, -1211 a -1811 Montáž, příplatek za každý den použití a demontáž ochranné sítě katalogu 800-3 Lešení. </t>
  </si>
  <si>
    <t>89</t>
  </si>
  <si>
    <t>Montáž dynamické bariéry II. skupiny (odolnost do 2 000 kJ) prováděná horolezeckou technikou</t>
  </si>
  <si>
    <t>178</t>
  </si>
  <si>
    <t>Montáž dynamické bariéry prováděná horolezeckou technikou II. skupiny (odolnost do 2 000 kJ)</t>
  </si>
  <si>
    <t>https://podminky.urs.cz/item/CS_URS_2022_02/155215121</t>
  </si>
  <si>
    <t>Montáž dynamické bariéry III. skupiny (odolnost do 8 000 kJ) prováděná horolezeckou technikou</t>
  </si>
  <si>
    <t>180</t>
  </si>
  <si>
    <t>Montáž dynamické bariéry prováděná horolezeckou technikou III. skupiny (odolnost do 8 000 kJ)</t>
  </si>
  <si>
    <t>https://podminky.urs.cz/item/CS_URS_2022_02/155215122</t>
  </si>
  <si>
    <t>91</t>
  </si>
  <si>
    <t>162432511</t>
  </si>
  <si>
    <t>Vodorovné přemístění výkopku do 2000 m pracovním vlakem</t>
  </si>
  <si>
    <t>182</t>
  </si>
  <si>
    <t>Vodorovné přemístění výkopku pracovním vlakem  bez naložení výkopku, avšak s jeho vyložením, pro jakoukoliv třídu horniny, na vzdálenost do 2 000 m</t>
  </si>
  <si>
    <t>https://podminky.urs.cz/item/CS_URS_2022_02/162432511</t>
  </si>
  <si>
    <t>162632511</t>
  </si>
  <si>
    <t>Vodorovné přemístění výkopku přes 2000 do 5000 m pracovním vlakem</t>
  </si>
  <si>
    <t>184</t>
  </si>
  <si>
    <t>Vodorovné přemístění výkopku pracovním vlakem  bez naložení výkopku, avšak s jeho vyložením, pro jakoukoliv třídu horniny, na vzdálenost přes 2 000 do 5 000 m</t>
  </si>
  <si>
    <t>https://podminky.urs.cz/item/CS_URS_2022_02/162632511</t>
  </si>
  <si>
    <t>93</t>
  </si>
  <si>
    <t>167151101</t>
  </si>
  <si>
    <t>Nakládání výkopku z hornin třídy těžitelnosti I skupiny 1 až 3 do 100 m3</t>
  </si>
  <si>
    <t>186</t>
  </si>
  <si>
    <t>Nakládání, skládání a překládání neulehlého výkopku nebo sypaniny strojně nakládání, množství do 100 m3, z horniny třídy těžitelnosti I, skupiny 1 až 3</t>
  </si>
  <si>
    <t>https://podminky.urs.cz/item/CS_URS_2022_02/167151101</t>
  </si>
  <si>
    <t>58931963</t>
  </si>
  <si>
    <t>beton C 8/10 kamenivo frakce 0/8</t>
  </si>
  <si>
    <t>188</t>
  </si>
  <si>
    <t>95</t>
  </si>
  <si>
    <t>58932310</t>
  </si>
  <si>
    <t>beton C 12/15 kamenivo frakce 0/8</t>
  </si>
  <si>
    <t>190</t>
  </si>
  <si>
    <t>58932563</t>
  </si>
  <si>
    <t>beton C 16/20 X0,XC1 kamenivo frakce 0/8</t>
  </si>
  <si>
    <t>192</t>
  </si>
  <si>
    <t>97</t>
  </si>
  <si>
    <t>58932908</t>
  </si>
  <si>
    <t>beton C 20/25 X0 XC2 kamenivo frakce 0/8</t>
  </si>
  <si>
    <t>194</t>
  </si>
  <si>
    <t>58933322</t>
  </si>
  <si>
    <t>beton C 30/37 X0 kamenivo frakce 0/8</t>
  </si>
  <si>
    <t>196</t>
  </si>
  <si>
    <t>99</t>
  </si>
  <si>
    <t>58933328</t>
  </si>
  <si>
    <t>beton C 30/37 XF1 kamenivo frakce 0/8</t>
  </si>
  <si>
    <t>198</t>
  </si>
  <si>
    <t>58912550</t>
  </si>
  <si>
    <t>malta cementová MC15 pojivo CEM II nebo CEM III</t>
  </si>
  <si>
    <t>200</t>
  </si>
  <si>
    <t>101</t>
  </si>
  <si>
    <t>58564004</t>
  </si>
  <si>
    <t>směs suchá maltová zdicí vápenocementová M5</t>
  </si>
  <si>
    <t>202</t>
  </si>
  <si>
    <t>Poznámka k položce:
Poznámka k položce: Spotřeba: 21,0 kg/m2, tl.12 mm</t>
  </si>
  <si>
    <t>58380757</t>
  </si>
  <si>
    <t>kámen lomový soklový (10 t = 6,2 m3)</t>
  </si>
  <si>
    <t>204</t>
  </si>
  <si>
    <t>103</t>
  </si>
  <si>
    <t>58380710</t>
  </si>
  <si>
    <t>kámen lomový neupravený netříděný pískovec</t>
  </si>
  <si>
    <t>206</t>
  </si>
  <si>
    <t>281604111</t>
  </si>
  <si>
    <t>Injektování aktivovanými směsmi nízkotlaké vzestupné tlakem do 0,6 MPa</t>
  </si>
  <si>
    <t>hod</t>
  </si>
  <si>
    <t>208</t>
  </si>
  <si>
    <t>Injektování aktivovanými směsmi  vzestupné, tlakem do 0,60 MPa</t>
  </si>
  <si>
    <t>https://podminky.urs.cz/item/CS_URS_2022_02/281604111</t>
  </si>
  <si>
    <t xml:space="preserve">Poznámka k souboru cen:
Poznámka k souboru cen: 1. Ceny jsou určeny pro injektování a) s obturátorem i bez obturátoru, b) injekční stanicí s automatickou registrací parametrů. 2. Ceny nelze použít pro injektování: a) neaktivovanými směsmi jednoduchým obturátorem; toto injektování se oceňuje cenami souboru cen 28. 60-11 Injektování, b) mikropilot a kotev; toto injektování se oceňuje cenami souboru cen 28. 60-21 Injektování povrchové s dvojitým obturátorem mikropilot nebo kotev, c) vysokotlaké s dvojitým obturátorem; toto injektování se oceňuje cenami souboru cen 282 60-31 Injektování vysokotlaké s dvojitým obturátorem, d) organickými pryskyřicemi neředitelnými vodou; toto injektování se oceňuje cenami souboru cen 282 60-51 Injektování povrchové vysokotlaké pryskyřicemi vodou, e) živicemi za tepla; toto injektování se oceňuje individuálně, f) tryskové; tato injektáž se oceňuje cenami souboru cen 282 60-21 Trysková injektáž. 3. Rozhodující pro volbu ceny podle výšky tlaku je maximální tlak na jednom vrtu. </t>
  </si>
  <si>
    <t>105</t>
  </si>
  <si>
    <t>58521130</t>
  </si>
  <si>
    <t>cement portlandský CEM I 42,5MPa</t>
  </si>
  <si>
    <t>210</t>
  </si>
  <si>
    <t>58525321</t>
  </si>
  <si>
    <t>cement portlandský bílý CEM I 52,5MPa</t>
  </si>
  <si>
    <t>212</t>
  </si>
  <si>
    <t>Poznámka k položce:
Poznámka k položce: SPECÁLNÍ INJEKÁŽNÍ CEMENTOVÁ SMĚS PRO KOTEVNÍ PRVKY.</t>
  </si>
  <si>
    <t>107</t>
  </si>
  <si>
    <t>997013501</t>
  </si>
  <si>
    <t>Odvoz suti a vybouraných hmot na skládku nebo meziskládku do 1 km se složením</t>
  </si>
  <si>
    <t>214</t>
  </si>
  <si>
    <t>Odvoz suti a vybouraných hmot na skládku nebo meziskládku  se složením, na vzdálenost do 1 km</t>
  </si>
  <si>
    <t>https://podminky.urs.cz/item/CS_URS_2022_02/997013501</t>
  </si>
  <si>
    <t xml:space="preserve">Poznámka k souboru cen:
Poznámka k souboru cen: 1. Délka odvozu suti je vzdálenost od místa naložení suti na dopravní prostředek až po místo složení na určené skládce nebo meziskládce. 2. V ceně -3501 jsou započteny i náklady na složení suti na skládku nebo meziskládku. 3. Ceny jsou určeny pro odvoz suti na skládku nebo meziskládku jakýmkoliv způsobem silniční dopravy (i prostřednictvím kontejnerů). 4. Odvoz suti z meziskládky se oceňuje cenou 997 01-3511. </t>
  </si>
  <si>
    <t>997013511</t>
  </si>
  <si>
    <t>Odvoz suti a vybouraných hmot z meziskládky na skládku do 1 km s naložením a se složením</t>
  </si>
  <si>
    <t>216</t>
  </si>
  <si>
    <t>Odvoz suti a vybouraných hmot z meziskládky na skládku  s naložením a se složením, na vzdálenost do 1 km</t>
  </si>
  <si>
    <t>https://podminky.urs.cz/item/CS_URS_2022_02/997013511</t>
  </si>
  <si>
    <t xml:space="preserve">Poznámka k souboru cen:
Poznámka k souboru cen: 1. Délka odvozu suti je vzdálenost od místa naložení suti na dopravní prostředek na meziskládce až po místo složení na určené skládce. 2. V ceně jsou započteny i náklady na naložení suti na dopravní prostředek a její složení na skládku. 3. Cena je určena pro odvoz suti na skládku jakýmkoliv způsobem silniční dopravy (i prostřednictvím kontejnerů). 4. Příplatek k ceně za každý další i započatý 1 km přes 1 km se oceňuje cenou 997 01-3509. </t>
  </si>
  <si>
    <t>109</t>
  </si>
  <si>
    <t>998153131</t>
  </si>
  <si>
    <t>Přesun hmot pro samostatné zdi a valy zděné z cihel, kamene, tvárnic nebo monolitické v do 12 m</t>
  </si>
  <si>
    <t>218</t>
  </si>
  <si>
    <t>Přesun hmot pro zdi a valy samostatné  se svislou nosnou konstrukcí zděnou nebo monolitickou betonovou tyčovou nebo plošnou vodorovná dopravní vzdálenost do 50 m, pro zdi výšky do 12 m</t>
  </si>
  <si>
    <t>https://podminky.urs.cz/item/CS_URS_2022_02/998153131</t>
  </si>
  <si>
    <t>R287100111</t>
  </si>
  <si>
    <t>Práce horolezeckým způsobem ve skalní stěně, zajišťovací prvky, kotevní systém</t>
  </si>
  <si>
    <t>220</t>
  </si>
  <si>
    <t>111</t>
  </si>
  <si>
    <t>R283905049</t>
  </si>
  <si>
    <t>Svorka pro ocelové lano D 8-10 mm</t>
  </si>
  <si>
    <t>ks</t>
  </si>
  <si>
    <t>222</t>
  </si>
  <si>
    <t>R283905041</t>
  </si>
  <si>
    <t>Kroužky pr. dr 3 mm - 1600 ks/karton</t>
  </si>
  <si>
    <t>kart.</t>
  </si>
  <si>
    <t>224</t>
  </si>
  <si>
    <t>113</t>
  </si>
  <si>
    <t>R949951015</t>
  </si>
  <si>
    <t>Zřízení horolezeckého úvazu pro práci ve výškách</t>
  </si>
  <si>
    <t>226</t>
  </si>
  <si>
    <t>113311121</t>
  </si>
  <si>
    <t>Odstranění geotextilií v komunikacích</t>
  </si>
  <si>
    <t>228</t>
  </si>
  <si>
    <t>Odstranění geosyntetik s uložením na vzdálenost do 20 m nebo naložením na dopravní prostředek geotextilie</t>
  </si>
  <si>
    <t>https://podminky.urs.cz/item/CS_URS_2022_02/113311121</t>
  </si>
  <si>
    <t xml:space="preserve">Poznámka k souboru cen:
Poznámka k souboru cen: 1. V cenách -1111 až -1131 nejsou započteny náklady na odstranění vrstev uložených nad geosyntetikem. 2. V ceně -1141 jsou započteny i náklady odstranění zásypu buněk a krycí vrstvy tl. 100 mm. </t>
  </si>
  <si>
    <t>115</t>
  </si>
  <si>
    <t>938902201</t>
  </si>
  <si>
    <t>Čištění příkopů ručně š dna do 400 mm objem nánosu do 0,15 m3/m</t>
  </si>
  <si>
    <t>230</t>
  </si>
  <si>
    <t>Čištění příkopů komunikací s odstraněním travnatého porostu nebo nánosu s naložením na dopravní prostředek nebo s přemístěním na hromady na vzdálenost do 20 m ručně při šířce dna do 400 mm a objemu nánosu do 0,15 m3/m</t>
  </si>
  <si>
    <t>https://podminky.urs.cz/item/CS_URS_2022_02/938902201</t>
  </si>
  <si>
    <t xml:space="preserve">Poznámka k souboru cen:
Poznámka k souboru cen: 1. Ceny nelze použít pro čištění příkopů zakrytých; toto čištění se oceňuje individuálně. 2. Pro volbu ceny se objem nánosu na 1 m délky příkopu určí jako podíl celkového množství nánosu všech příkopů objektu a jejich celkové délky. 3. V cenách nejsou započteny náklady na vodorovnou dopravu odstraněného materiálu, která se oceňuje cenami souboru cen 997 22-15 Vodorovná doprava suti. </t>
  </si>
  <si>
    <t>938902202</t>
  </si>
  <si>
    <t>Čištění příkopů ručně š dna do 400 mm objem nánosu do 0,30 m3/m</t>
  </si>
  <si>
    <t>232</t>
  </si>
  <si>
    <t>Čištění příkopů komunikací s odstraněním travnatého porostu nebo nánosu s naložením na dopravní prostředek nebo s přemístěním na hromady na vzdálenost do 20 m ručně při šířce dna do 400 mm a objemu nánosu přes 0,15 do 0,30 m3/m</t>
  </si>
  <si>
    <t>https://podminky.urs.cz/item/CS_URS_2022_02/938902202</t>
  </si>
  <si>
    <t>117</t>
  </si>
  <si>
    <t>938902203</t>
  </si>
  <si>
    <t>Čištění příkopů ručně š dna do 400 mm objem nánosu do 0,50 m3/m</t>
  </si>
  <si>
    <t>234</t>
  </si>
  <si>
    <t>Čištění příkopů komunikací s odstraněním travnatého porostu nebo nánosu s naložením na dopravní prostředek nebo s přemístěním na hromady na vzdálenost do 20 m ručně při šířce dna do 400 mm a objemu nánosu přes 0,30 do 0,50 m3/m</t>
  </si>
  <si>
    <t>https://podminky.urs.cz/item/CS_URS_2022_02/938902203</t>
  </si>
  <si>
    <t>938902204</t>
  </si>
  <si>
    <t>Čištění příkopů ručně š dna přes 400 mm objem nánosu do 0,15 m3/m</t>
  </si>
  <si>
    <t>236</t>
  </si>
  <si>
    <t>Čištění příkopů komunikací s odstraněním travnatého porostu nebo nánosu s naložením na dopravní prostředek nebo s přemístěním na hromady na vzdálenost do 20 m ručně při šířce dna přes 400 mm a objemu nánosu do 0,15 m3/m</t>
  </si>
  <si>
    <t>https://podminky.urs.cz/item/CS_URS_2022_02/938902204</t>
  </si>
  <si>
    <t>119</t>
  </si>
  <si>
    <t>938902205</t>
  </si>
  <si>
    <t>Čištění příkopů ručně š dna přes 400 mm objem nánosu do 0,30 m3/m</t>
  </si>
  <si>
    <t>238</t>
  </si>
  <si>
    <t>Čištění příkopů komunikací s odstraněním travnatého porostu nebo nánosu s naložením na dopravní prostředek nebo s přemístěním na hromady na vzdálenost do 20 m ručně při šířce dna přes 400 mm a objemu nánosu přes 0,15 do 0,30 m3/m</t>
  </si>
  <si>
    <t>https://podminky.urs.cz/item/CS_URS_2022_02/938902205</t>
  </si>
  <si>
    <t>938902206</t>
  </si>
  <si>
    <t>Čištění příkopů ručně š dna přes 400 mm objem nánosu do 0,50 m3/m</t>
  </si>
  <si>
    <t>240</t>
  </si>
  <si>
    <t>Čištění příkopů komunikací s odstraněním travnatého porostu nebo nánosu s naložením na dopravní prostředek nebo s přemístěním na hromady na vzdálenost do 20 m ručně při šířce dna přes 400 mm a objemu nánosu přes 0,30 do 0,50 m3/m</t>
  </si>
  <si>
    <t>https://podminky.urs.cz/item/CS_URS_2022_02/938902206</t>
  </si>
  <si>
    <t>121</t>
  </si>
  <si>
    <t>938902411</t>
  </si>
  <si>
    <t>Čištění propustků strojně tlakovou vodou D do 500 mm při tl nánosu do 25% DN</t>
  </si>
  <si>
    <t>242</t>
  </si>
  <si>
    <t>Čištění propustků s odstraněním travnatého porostu nebo nánosu, s naložením na dopravní prostředek nebo s přemístěním na hromady na vzdálenost do 20 m strojně tlakovou vodou tloušťky nánosu do 25% průměru propustku do 500 mm</t>
  </si>
  <si>
    <t>https://podminky.urs.cz/item/CS_URS_2022_02/938902411</t>
  </si>
  <si>
    <t xml:space="preserve">Poznámka k souboru cen:
Poznámka k souboru cen: 1. V cenách nejsou započteny náklady na vodorovnou dopravu odstraněného materiálu, která se oceňuje cenami souboru cen 997 22-15 Vodorovná doprava suti. 2. V cenách čištění propustků strojně tlakovou vodou nejsou započteny náklady na vodu, tyto se oceňují individuálně. 3. Ceny jsou kalkulovány pro propustky do délky 8 m, pro propustky delší než 8 m se použijí položky 938 90-2411 až -2484 a příplatek 938 90-2499 za každý další 1 metr propustku. </t>
  </si>
  <si>
    <t>112155115</t>
  </si>
  <si>
    <t>Štěpkování stromků a větví v zapojeném porostu průměru kmene do 300 mm s naložením</t>
  </si>
  <si>
    <t>244</t>
  </si>
  <si>
    <t>Štěpkování s naložením na dopravní prostředek a odvozem do 20 km stromků a větví v zapojeném porostu, průměru kmene do 300 mm</t>
  </si>
  <si>
    <t>https://podminky.urs.cz/item/CS_URS_2022_02/112155115</t>
  </si>
  <si>
    <t>123</t>
  </si>
  <si>
    <t>162201402</t>
  </si>
  <si>
    <t>Vodorovné přemístění větví stromů listnatých do 1 km D kmene do 500 mm</t>
  </si>
  <si>
    <t>246</t>
  </si>
  <si>
    <t>Vodorovné přemístění větví, kmenů nebo pařezů  s naložením, složením a dopravou do 1000 m větví stromů listnatých, průměru kmene přes 300 do 500 mm</t>
  </si>
  <si>
    <t>https://podminky.urs.cz/item/CS_URS_2022_02/162201402</t>
  </si>
  <si>
    <t xml:space="preserve">Poznámka k souboru cen:
Poznámka k souboru cen: 1. Průměr kmene i pařezu se měří v místě řezu. 2. Měrná jednotka je 1 strom. </t>
  </si>
  <si>
    <t>162201403</t>
  </si>
  <si>
    <t>Vodorovné přemístění větví stromů listnatých do 1 km D kmene do 700 mm</t>
  </si>
  <si>
    <t>248</t>
  </si>
  <si>
    <t>Vodorovné přemístění větví, kmenů nebo pařezů  s naložením, složením a dopravou do 1000 m větví stromů listnatých, průměru kmene přes 500 do 700 mm</t>
  </si>
  <si>
    <t>https://podminky.urs.cz/item/CS_URS_2022_02/162201403</t>
  </si>
  <si>
    <t>125</t>
  </si>
  <si>
    <t>162201406</t>
  </si>
  <si>
    <t>Vodorovné přemístění větví stromů jehličnatých do 1 km D kmene do 500 mm</t>
  </si>
  <si>
    <t>250</t>
  </si>
  <si>
    <t>Vodorovné přemístění větví, kmenů nebo pařezů  s naložením, složením a dopravou do 1000 m větví stromů jehličnatých, průměru kmene přes 300 do 500 mm</t>
  </si>
  <si>
    <t>https://podminky.urs.cz/item/CS_URS_2022_02/162201406</t>
  </si>
  <si>
    <t>162201407</t>
  </si>
  <si>
    <t>Vodorovné přemístění větví stromů jehličnatých do 1 km D kmene do 700 mm</t>
  </si>
  <si>
    <t>252</t>
  </si>
  <si>
    <t>Vodorovné přemístění větví, kmenů nebo pařezů  s naložením, složením a dopravou do 1000 m větví stromů jehličnatých, průměru kmene přes 500 do 700 mm</t>
  </si>
  <si>
    <t>https://podminky.urs.cz/item/CS_URS_2022_02/162201407</t>
  </si>
  <si>
    <t>127</t>
  </si>
  <si>
    <t>162201408</t>
  </si>
  <si>
    <t>Vodorovné přemístění větví stromů jehličnatých do 1 km D kmene do 900 mm</t>
  </si>
  <si>
    <t>254</t>
  </si>
  <si>
    <t>Vodorovné přemístění větví, kmenů nebo pařezů  s naložením, složením a dopravou do 1000 m větví stromů jehličnatých, průměru kmene přes 700 do 900 mm</t>
  </si>
  <si>
    <t>https://podminky.urs.cz/item/CS_URS_2022_02/162201408</t>
  </si>
  <si>
    <t>162201412</t>
  </si>
  <si>
    <t>Vodorovné přemístění kmenů stromů listnatých do 1 km D kmene do 500 mm</t>
  </si>
  <si>
    <t>256</t>
  </si>
  <si>
    <t>Vodorovné přemístění větví, kmenů nebo pařezů  s naložením, složením a dopravou do 1000 m kmenů stromů listnatých, průměru přes 300 do 500 mm</t>
  </si>
  <si>
    <t>https://podminky.urs.cz/item/CS_URS_2022_02/162201412</t>
  </si>
  <si>
    <t>129</t>
  </si>
  <si>
    <t>162201413</t>
  </si>
  <si>
    <t>Vodorovné přemístění kmenů stromů listnatých do 1 km D kmene do 700 mm</t>
  </si>
  <si>
    <t>258</t>
  </si>
  <si>
    <t>Vodorovné přemístění větví, kmenů nebo pařezů  s naložením, složením a dopravou do 1000 m kmenů stromů listnatých, průměru přes 500 do 700 mm</t>
  </si>
  <si>
    <t>https://podminky.urs.cz/item/CS_URS_2022_02/162201413</t>
  </si>
  <si>
    <t>162201414</t>
  </si>
  <si>
    <t>Vodorovné přemístění kmenů stromů listnatých do 1 km D kmene do 900 mm</t>
  </si>
  <si>
    <t>260</t>
  </si>
  <si>
    <t>Vodorovné přemístění větví, kmenů nebo pařezů  s naložením, složením a dopravou do 1000 m kmenů stromů listnatých, průměru přes 700 do 900 mm</t>
  </si>
  <si>
    <t>https://podminky.urs.cz/item/CS_URS_2022_02/162201414</t>
  </si>
  <si>
    <t>131</t>
  </si>
  <si>
    <t>162201416</t>
  </si>
  <si>
    <t>Vodorovné přemístění kmenů stromů jehličnatých do 1 km D kmene do 500 mm</t>
  </si>
  <si>
    <t>262</t>
  </si>
  <si>
    <t>Vodorovné přemístění větví, kmenů nebo pařezů  s naložením, složením a dopravou do 1000 m kmenů stromů jehličnatých, průměru přes 300 do 500 mm</t>
  </si>
  <si>
    <t>https://podminky.urs.cz/item/CS_URS_2022_02/162201416</t>
  </si>
  <si>
    <t>162201417</t>
  </si>
  <si>
    <t>Vodorovné přemístění kmenů stromů jehličnatých do 1 km D kmene do 700 mm</t>
  </si>
  <si>
    <t>264</t>
  </si>
  <si>
    <t>Vodorovné přemístění větví, kmenů nebo pařezů  s naložením, složením a dopravou do 1000 m kmenů stromů jehličnatých, průměru přes 500 do 700 mm</t>
  </si>
  <si>
    <t>https://podminky.urs.cz/item/CS_URS_2022_02/162201417</t>
  </si>
  <si>
    <t>133</t>
  </si>
  <si>
    <t>162201418</t>
  </si>
  <si>
    <t>Vodorovné přemístění kmenů stromů jehličnatých do 1 km D kmene do 900 mm</t>
  </si>
  <si>
    <t>266</t>
  </si>
  <si>
    <t>Vodorovné přemístění větví, kmenů nebo pařezů  s naložením, složením a dopravou do 1000 m kmenů stromů jehličnatých, průměru přes 700 do 900 mm</t>
  </si>
  <si>
    <t>https://podminky.urs.cz/item/CS_URS_2022_02/162201418</t>
  </si>
  <si>
    <t>997013811</t>
  </si>
  <si>
    <t>Poplatek za uložení na skládce (skládkovné) stavebního odpadu dřevěného kód odpadu 17 02 01</t>
  </si>
  <si>
    <t>268</t>
  </si>
  <si>
    <t>Poplatek za uložení stavebního odpadu na skládce (skládkovné) dřevěného zatříděného do Katalogu odpadů pod kódem 170 201</t>
  </si>
  <si>
    <t>https://podminky.urs.cz/item/CS_URS_2022_02/997013811</t>
  </si>
  <si>
    <t xml:space="preserve">Poznámka k souboru cen:
Poznámka k souboru cen: 1. Ceny uvedené v souboru cen je doporučeno upravit podle aktuálních cen místně příslušné skládky odpadů. 2. Uložení odpadů neuvedených v souboru cen se oceňuje individuálně. 3. V cenách je započítán poplatek za ukládaní odpadu dle zákona 185/2001 Sb. 4. Případné drcení stavebního odpadu lze ocenit souborem cen 997 00-60 Drcení stavebního odpadu z katalogu 800-6 Demolice objektů. </t>
  </si>
  <si>
    <t>135</t>
  </si>
  <si>
    <t>919726122</t>
  </si>
  <si>
    <t>Geotextilie pro ochranu, separaci a filtraci netkaná měrná hmotnost do 300 g/m2</t>
  </si>
  <si>
    <t>270</t>
  </si>
  <si>
    <t>Geotextilie netkaná pro ochranu, separaci nebo filtraci měrná hmotnost přes 200 do 300 g/m2</t>
  </si>
  <si>
    <t>https://podminky.urs.cz/item/CS_URS_2022_02/919726122</t>
  </si>
  <si>
    <t xml:space="preserve">Poznámka k souboru cen:
Poznámka k souboru cen: 1. V cenách jsou započteny i náklady na položení a dodání geotextilie včetně přesahů. </t>
  </si>
  <si>
    <t>69311081</t>
  </si>
  <si>
    <t>geotextilie netkaná separační, ochranná, filtrační, drenážní PES 300g/m2</t>
  </si>
  <si>
    <t>272</t>
  </si>
  <si>
    <t>137</t>
  </si>
  <si>
    <t>997013509</t>
  </si>
  <si>
    <t>Příplatek k odvozu suti a vybouraných hmot na skládku ZKD 1 km přes 1 km</t>
  </si>
  <si>
    <t>274</t>
  </si>
  <si>
    <t>Odvoz suti a vybouraných hmot na skládku nebo meziskládku  se složením, na vzdálenost Příplatek k ceně za každý další i započatý 1 km přes 1 km</t>
  </si>
  <si>
    <t>https://podminky.urs.cz/item/CS_URS_2022_02/997013509</t>
  </si>
  <si>
    <t>31319150</t>
  </si>
  <si>
    <t>síť na skálu s oky 60x80mm pozinkovaná drát D 2,2mm 50x2m</t>
  </si>
  <si>
    <t>276</t>
  </si>
  <si>
    <t>139</t>
  </si>
  <si>
    <t>31319151</t>
  </si>
  <si>
    <t>síť na skálu s oky 60x80mm pozinkovaná drát D 2,2mm 50x3m</t>
  </si>
  <si>
    <t>278</t>
  </si>
  <si>
    <t>31319152</t>
  </si>
  <si>
    <t>síť na skálu s oky 60x80mm pozinkovaná drát D 2,2mm 50x4m</t>
  </si>
  <si>
    <t>280</t>
  </si>
  <si>
    <t>141</t>
  </si>
  <si>
    <t>31319153</t>
  </si>
  <si>
    <t>síť na skálu s oky 60x80mm pozinkovaná drát D 2,7mm 50x2m</t>
  </si>
  <si>
    <t>282</t>
  </si>
  <si>
    <t>31319154</t>
  </si>
  <si>
    <t>síť na skálu s oky 60x80mm pozinkovaná drát D 2,7mm 50x3m</t>
  </si>
  <si>
    <t>284</t>
  </si>
  <si>
    <t>143</t>
  </si>
  <si>
    <t>31319155</t>
  </si>
  <si>
    <t>síť na skálu s oky 60x80mm pozinkovaná drát D 2,7mm 50x4m</t>
  </si>
  <si>
    <t>286</t>
  </si>
  <si>
    <t>31319156</t>
  </si>
  <si>
    <t>síť na skálu s oky 80x100mm pozinkovaná drát D 2,7mm 50x1m</t>
  </si>
  <si>
    <t>288</t>
  </si>
  <si>
    <t>145</t>
  </si>
  <si>
    <t>31319157</t>
  </si>
  <si>
    <t>síť na skálu s oky 80x100mm pozinkovaná drát D 2,7mm 50x2m</t>
  </si>
  <si>
    <t>290</t>
  </si>
  <si>
    <t>31319158</t>
  </si>
  <si>
    <t>síť na skálu s oky 80x100mm pozinkovaná drát D 2,7mm 50x3m</t>
  </si>
  <si>
    <t>292</t>
  </si>
  <si>
    <t>147</t>
  </si>
  <si>
    <t>31319159</t>
  </si>
  <si>
    <t>síť na skálu s oky 80x100mm pozinkovaná drát D 2,7mm 50x4m</t>
  </si>
  <si>
    <t>294</t>
  </si>
  <si>
    <t>31319160</t>
  </si>
  <si>
    <t>síť na skálu s oky 80x100mm pozinkovaná drát D 3,0mm 50x2m</t>
  </si>
  <si>
    <t>296</t>
  </si>
  <si>
    <t>149</t>
  </si>
  <si>
    <t>31319161</t>
  </si>
  <si>
    <t>síť na skálu s oky 80x100mm pozinkovaná drát D 3,0mm 50x3m</t>
  </si>
  <si>
    <t>298</t>
  </si>
  <si>
    <t>31319162</t>
  </si>
  <si>
    <t>síť na skálu s oky 80x100mm pozinkovaná drát D 3,0mm 50x4m</t>
  </si>
  <si>
    <t>300</t>
  </si>
  <si>
    <t>151</t>
  </si>
  <si>
    <t>31319103</t>
  </si>
  <si>
    <t>síť na skálu s oky 80x100mm drát D 2,7mm s vpleteným lanem po 300mm 3,05x25m</t>
  </si>
  <si>
    <t>302</t>
  </si>
  <si>
    <t>31319120</t>
  </si>
  <si>
    <t>síť na skálu s oky 80x100mm drát D 2,2mm s protierozním geosyntetikem 25x2m</t>
  </si>
  <si>
    <t>304</t>
  </si>
  <si>
    <t>153</t>
  </si>
  <si>
    <t>171201221</t>
  </si>
  <si>
    <t>Poplatek za uložení na skládce (skládkovné) zeminy a kamení kód odpadu 17 05 04</t>
  </si>
  <si>
    <t>306</t>
  </si>
  <si>
    <t>Poplatek za uložení stavebního odpadu na skládce (skládkovné) zeminy a kamení zatříděného do Katalogu odpadů pod kódem 17 05 04</t>
  </si>
  <si>
    <t>https://podminky.urs.cz/item/CS_URS_2022_02/171201221</t>
  </si>
  <si>
    <t xml:space="preserve">Poznámka k souboru cen:
Poznámka k souboru cen: 1. Ceny uvedené v souboru cen je doporučeno opravit podle aktuálních cen místně příslušné skládky. 2. V cenách je započítán poplatek za ukládání odpadu dle zákona 185/2001 Sb. </t>
  </si>
  <si>
    <t>167151102</t>
  </si>
  <si>
    <t>Nakládání výkopku z hornin třídy těžitelnosti II, skupiny 4 a 5 do 100 m3</t>
  </si>
  <si>
    <t>308</t>
  </si>
  <si>
    <t>Nakládání, skládání a překládání neulehlého výkopku nebo sypaniny strojně nakládání, množství do 100 m3, z horniny třídy těžitelnosti II, skupiny 4 a 5</t>
  </si>
  <si>
    <t>https://podminky.urs.cz/item/CS_URS_2022_02/167151102</t>
  </si>
  <si>
    <t xml:space="preserve">Poznámka k souboru cen:
Poznámka k souboru cen: 1. Ceny -1131 až -1133 jsou určeny pro nakládání, překládání a vykládání na vzdálenost a) do 20 m vodorovně; vodorovná vzdálenost se měří od těžnice lodi k těžnici druhé lodi, nebo k těžišti hromady na břehu nebo k těžišti dopravního prostředku na suchu, b) do 4 m svisle; svislá vzdálenost se měří od pracovní hladiny vody k úrovni srovna- 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 2. Množství měrných jednotek se určí v rostlém stavu horniny. </t>
  </si>
  <si>
    <t>155</t>
  </si>
  <si>
    <t>628195001</t>
  </si>
  <si>
    <t>Očištění zdiva nebo betonu zdí a valů před započetím oprav ručně</t>
  </si>
  <si>
    <t>310</t>
  </si>
  <si>
    <t>https://podminky.urs.cz/item/CS_URS_2022_02/628195001</t>
  </si>
  <si>
    <t xml:space="preserve">Poznámka k souboru cen:
Poznámka k souboru cen: 1. V ceně jsou započteny náklady na odstranění mechu, příp. i jiných rostlin a jejich odklizení na vzdálenost do 20 m. 2. Množství měrných jednotek se stanoví v m2 očištěné plochy. </t>
  </si>
  <si>
    <t>Zakládání</t>
  </si>
  <si>
    <t>274211411</t>
  </si>
  <si>
    <t>Zdivo základových pásů z lomového kamene na maltu cementovou</t>
  </si>
  <si>
    <t>312</t>
  </si>
  <si>
    <t>Zdivo základových pásů z lomového kamene nelícované na maltu cementovou</t>
  </si>
  <si>
    <t>https://podminky.urs.cz/item/CS_URS_2022_02/274211411</t>
  </si>
  <si>
    <t>157</t>
  </si>
  <si>
    <t>279113115</t>
  </si>
  <si>
    <t>Základová zeď tl přes 300 do 400 mm z tvárnic ztraceného bednění včetně výplně z betonu tř. C 8/10</t>
  </si>
  <si>
    <t>314</t>
  </si>
  <si>
    <t>Základové zdi z tvárnic ztraceného bednění včetně výplně z betonu bez zvláštních nároků na vliv prostředí třídy C 8/10, tloušťky zdiva přes 300 do 400 mm</t>
  </si>
  <si>
    <t>https://podminky.urs.cz/item/CS_URS_2022_02/279113115</t>
  </si>
  <si>
    <t>279113125</t>
  </si>
  <si>
    <t>Základová zeď tl přes 300 do 400 mm z tvárnic ztraceného bednění včetně výplně z betonu tř. C 12/15</t>
  </si>
  <si>
    <t>316</t>
  </si>
  <si>
    <t>Základové zdi z tvárnic ztraceného bednění včetně výplně z betonu bez zvláštních nároků na vliv prostředí třídy C 12/15, tloušťky zdiva přes 300 do 400 mm</t>
  </si>
  <si>
    <t>https://podminky.urs.cz/item/CS_URS_2022_02/279113125</t>
  </si>
  <si>
    <t>159</t>
  </si>
  <si>
    <t>279113135</t>
  </si>
  <si>
    <t>Základová zeď tl přes 300 do 400 mm z tvárnic ztraceného bednění včetně výplně z betonu tř. C 16/20</t>
  </si>
  <si>
    <t>318</t>
  </si>
  <si>
    <t>Základové zdi z tvárnic ztraceného bednění včetně výplně z betonu bez zvláštních nároků na vliv prostředí třídy C 16/20, tloušťky zdiva přes 300 do 400 mm</t>
  </si>
  <si>
    <t>https://podminky.urs.cz/item/CS_URS_2022_02/279113135</t>
  </si>
  <si>
    <t>279113145</t>
  </si>
  <si>
    <t>Základová zeď tl přes 300 do 400 mm z tvárnic ztraceného bednění včetně výplně z betonu tř. C 20/25</t>
  </si>
  <si>
    <t>320</t>
  </si>
  <si>
    <t>Základové zdi z tvárnic ztraceného bednění včetně výplně z betonu bez zvláštních nároků na vliv prostředí třídy C 20/25, tloušťky zdiva přes 300 do 400 mm</t>
  </si>
  <si>
    <t>https://podminky.urs.cz/item/CS_URS_2022_02/279113145</t>
  </si>
  <si>
    <t>161</t>
  </si>
  <si>
    <t>279361221</t>
  </si>
  <si>
    <t>Výztuž základových zdí nosných betonářskou ocelí 10 216</t>
  </si>
  <si>
    <t>322</t>
  </si>
  <si>
    <t>Výztuž základových zdí nosných svislých nebo odkloněných od svislice, rovinných nebo oblých, deskových nebo žebrových, včetně výztuže jejich žeber z betonářské oceli 10 216 (E)</t>
  </si>
  <si>
    <t>https://podminky.urs.cz/item/CS_URS_2022_02/279361221</t>
  </si>
  <si>
    <t>279362021</t>
  </si>
  <si>
    <t>Výztuž základových zdí nosných svařovanými sítěmi Kari</t>
  </si>
  <si>
    <t>324</t>
  </si>
  <si>
    <t>Výztuž základových zdí nosných svislých nebo odkloněných od svislice, rovinných nebo oblých, deskových nebo žebrových, včetně výztuže jejich žeber ze svařovaných sítí z drátů typu KARI</t>
  </si>
  <si>
    <t>https://podminky.urs.cz/item/CS_URS_2022_02/279362021</t>
  </si>
  <si>
    <t>Svislé a kompletní konstrukce</t>
  </si>
  <si>
    <t>163</t>
  </si>
  <si>
    <t>311113115</t>
  </si>
  <si>
    <t>Nosná zeď tl přes 300 do 400 mm z hladkých tvárnic ztraceného bednění včetně výplně z betonu tř. C 8/10</t>
  </si>
  <si>
    <t>326</t>
  </si>
  <si>
    <t>Nadzákladové zdi z tvárnic ztraceného bednění betonových hladkých, včetně výplně z betonu třídy C 8/10, tloušťky zdiva přes 300 do 400 mm</t>
  </si>
  <si>
    <t>https://podminky.urs.cz/item/CS_URS_2022_02/311113115</t>
  </si>
  <si>
    <t>311113125</t>
  </si>
  <si>
    <t>Nosná zeď tl přes 300 do 400 mm z hladkých tvárnic ztraceného bednění včetně výplně z betonu tř. C 12/15</t>
  </si>
  <si>
    <t>328</t>
  </si>
  <si>
    <t>Nadzákladové zdi z tvárnic ztraceného bednění betonových hladkých, včetně výplně z betonu třídy C 12/15, tloušťky zdiva přes 300 do 400 mm</t>
  </si>
  <si>
    <t>https://podminky.urs.cz/item/CS_URS_2022_02/311113125</t>
  </si>
  <si>
    <t>165</t>
  </si>
  <si>
    <t>311113135</t>
  </si>
  <si>
    <t>Nosná zeď tl přes 300 do 400 mm z hladkých tvárnic ztraceného bednění včetně výplně z betonu tř. C 16/20</t>
  </si>
  <si>
    <t>330</t>
  </si>
  <si>
    <t>Nadzákladové zdi z tvárnic ztraceného bednění betonových hladkých, včetně výplně z betonu třídy C 16/20, tloušťky zdiva přes 300 do 400 mm</t>
  </si>
  <si>
    <t>https://podminky.urs.cz/item/CS_URS_2022_02/311113135</t>
  </si>
  <si>
    <t>311113145</t>
  </si>
  <si>
    <t>Nosná zeď tl přes 300 do 400 mm z hladkých tvárnic ztraceného bednění včetně výplně z betonu tř. C 20/25</t>
  </si>
  <si>
    <t>332</t>
  </si>
  <si>
    <t>Nadzákladové zdi z tvárnic ztraceného bednění betonových hladkých, včetně výplně z betonu třídy C 20/25, tloušťky zdiva přes 300 do 400 mm</t>
  </si>
  <si>
    <t>https://podminky.urs.cz/item/CS_URS_2022_02/311113145</t>
  </si>
  <si>
    <t>167</t>
  </si>
  <si>
    <t>311213111</t>
  </si>
  <si>
    <t>Zdivo z nepravidelných kamenů na maltu objem jednoho kamene do 0,02 m3 š spáry do 4 mm</t>
  </si>
  <si>
    <t>334</t>
  </si>
  <si>
    <t>Zdivo nadzákladové z lomového kamene štípaného nebo ručně vybíraného na maltu z nepravidelných kamenů objemu 1 kusu kamene do 0,02 m3, šířka spáry do 4 mm</t>
  </si>
  <si>
    <t>https://podminky.urs.cz/item/CS_URS_2022_02/311213111</t>
  </si>
  <si>
    <t>311213121</t>
  </si>
  <si>
    <t>Zdivo z nepravidelných kamenů na maltu objem jednoho kamene přes 0,02 m3 š spáry do 4 mm</t>
  </si>
  <si>
    <t>336</t>
  </si>
  <si>
    <t>Zdivo nadzákladové z lomového kamene štípaného nebo ručně vybíraného na maltu z nepravidelných kamenů objemu 1 kusu kamene přes 0,02 m3, šířka spáry do 4 mm</t>
  </si>
  <si>
    <t>https://podminky.urs.cz/item/CS_URS_2022_02/311213121</t>
  </si>
  <si>
    <t>169</t>
  </si>
  <si>
    <t>326214221</t>
  </si>
  <si>
    <t>Zdiva LTM z gabionů svařovaná síť pozinkovaná vyplněná kamenem</t>
  </si>
  <si>
    <t>338</t>
  </si>
  <si>
    <t>Zdivo z lomového kamene na sucho do drátěných košů (gabionů) ze svařované ocelové sítě pozinkované</t>
  </si>
  <si>
    <t>https://podminky.urs.cz/item/CS_URS_2022_02/326214221</t>
  </si>
  <si>
    <t>31321011</t>
  </si>
  <si>
    <t>koš gabionový z panelů svařovaných z ocelových sítí s povrchovou úpravou pozink</t>
  </si>
  <si>
    <t>340</t>
  </si>
  <si>
    <t>Ostatní konstrukce a práce, bourání</t>
  </si>
  <si>
    <t>171</t>
  </si>
  <si>
    <t>941111132</t>
  </si>
  <si>
    <t>Montáž lešení řadového trubkového lehkého s podlahami zatížení do 200 kg/m2 š od 1,2 do 1,5 m v přes 10 do 25 m</t>
  </si>
  <si>
    <t>342</t>
  </si>
  <si>
    <t>Montáž lešení řadového trubkového lehkého pracovního s podlahami s provozním zatížením tř. 3 do 200 kg/m2 šířky tř. W12 od 1,2 do 1,5 m, výšky přes 10 do 25 m</t>
  </si>
  <si>
    <t>https://podminky.urs.cz/item/CS_URS_2022_02/941111132</t>
  </si>
  <si>
    <t>941111832</t>
  </si>
  <si>
    <t>Demontáž lešení řadového trubkového lehkého s podlahami zatížení do 200 kg/m2 š od 1,2 do 1,5 m v přes 10 do 25 m</t>
  </si>
  <si>
    <t>344</t>
  </si>
  <si>
    <t>Demontáž lešení řadového trubkového lehkého pracovního s podlahami s provozním zatížením tř. 3 do 200 kg/m2 šířky tř. W12 od 1,2 do 1,5 m, výšky přes 10 do 25 m</t>
  </si>
  <si>
    <t>https://podminky.urs.cz/item/CS_URS_2022_02/941111832</t>
  </si>
  <si>
    <t>173</t>
  </si>
  <si>
    <t>977131116</t>
  </si>
  <si>
    <t>Vrty příklepovými vrtáky D přes 16 do 20 mm do cihelného zdiva nebo prostého betonu</t>
  </si>
  <si>
    <t>346</t>
  </si>
  <si>
    <t>Vrty příklepovými vrtáky do cihelného zdiva nebo prostého betonu průměru přes 16 do 20 mm</t>
  </si>
  <si>
    <t>https://podminky.urs.cz/item/CS_URS_2022_02/977131116</t>
  </si>
  <si>
    <t>977131216</t>
  </si>
  <si>
    <t>Vrty dovrchní příklepovými vrtáky D přes 16 do 20 mm do cihelného zdiva nebo prostého betonu</t>
  </si>
  <si>
    <t>348</t>
  </si>
  <si>
    <t>Vrty příklepovými vrtáky do cihelného zdiva nebo prostého betonu dovrchní (směrem vzhůru), průměru přes 16 do 20 mm</t>
  </si>
  <si>
    <t>https://podminky.urs.cz/item/CS_URS_2022_02/977131216</t>
  </si>
  <si>
    <t>175</t>
  </si>
  <si>
    <t>985142111</t>
  </si>
  <si>
    <t>Vysekání spojovací hmoty ze spár zdiva hl do 40 mm dl do 6 m/m2</t>
  </si>
  <si>
    <t>350</t>
  </si>
  <si>
    <t>Vysekání spojovací hmoty ze spár zdiva včetně vyčištění hloubky spáry do 40 mm délky spáry na 1 m2 upravované plochy do 6 m</t>
  </si>
  <si>
    <t>https://podminky.urs.cz/item/CS_URS_2022_02/985142111</t>
  </si>
  <si>
    <t>985142112</t>
  </si>
  <si>
    <t>Vysekání spojovací hmoty ze spár zdiva hl do 40 mm dl přes 6 do 12 m/m2</t>
  </si>
  <si>
    <t>352</t>
  </si>
  <si>
    <t>Vysekání spojovací hmoty ze spár zdiva včetně vyčištění hloubky spáry do 40 mm délky spáry na 1 m2 upravované plochy přes 6 do 12 m</t>
  </si>
  <si>
    <t>https://podminky.urs.cz/item/CS_URS_2022_02/985142112</t>
  </si>
  <si>
    <t>177</t>
  </si>
  <si>
    <t>985142113</t>
  </si>
  <si>
    <t>Vysekání spojovací hmoty ze spár zdiva hl do 40 mm dl přes 12 m/m2</t>
  </si>
  <si>
    <t>354</t>
  </si>
  <si>
    <t>Vysekání spojovací hmoty ze spár zdiva včetně vyčištění hloubky spáry do 40 mm délky spáry na 1 m2 upravované plochy přes 12 m</t>
  </si>
  <si>
    <t>https://podminky.urs.cz/item/CS_URS_2022_02/985142113</t>
  </si>
  <si>
    <t>985142211</t>
  </si>
  <si>
    <t>Vysekání spojovací hmoty ze spár zdiva hl přes 40 mm dl do 6 m/m2</t>
  </si>
  <si>
    <t>356</t>
  </si>
  <si>
    <t>Vysekání spojovací hmoty ze spár zdiva včetně vyčištění hloubky spáry přes 40 mm délky spáry na 1 m2 upravované plochy do 6 m</t>
  </si>
  <si>
    <t>https://podminky.urs.cz/item/CS_URS_2022_02/985142211</t>
  </si>
  <si>
    <t>179</t>
  </si>
  <si>
    <t>985142212</t>
  </si>
  <si>
    <t>Vysekání spojovací hmoty ze spár zdiva hl přes 40 mm dl přes 6 do 12 m/m2</t>
  </si>
  <si>
    <t>358</t>
  </si>
  <si>
    <t>Vysekání spojovací hmoty ze spár zdiva včetně vyčištění hloubky spáry přes 40 mm délky spáry na 1 m2 upravované plochy přes 6 do 12 m</t>
  </si>
  <si>
    <t>https://podminky.urs.cz/item/CS_URS_2022_02/985142212</t>
  </si>
  <si>
    <t>985142213</t>
  </si>
  <si>
    <t>Vysekání spojovací hmoty ze spár zdiva hl přes 40 mm dl přes 12 m/m2</t>
  </si>
  <si>
    <t>360</t>
  </si>
  <si>
    <t>Vysekání spojovací hmoty ze spár zdiva včetně vyčištění hloubky spáry přes 40 mm délky spáry na 1 m2 upravované plochy přes 12 m</t>
  </si>
  <si>
    <t>https://podminky.urs.cz/item/CS_URS_2022_02/985142213</t>
  </si>
  <si>
    <t>181</t>
  </si>
  <si>
    <t>985221011</t>
  </si>
  <si>
    <t>Postupné rozebírání kamenného zdiva pro další použití do 1 m3</t>
  </si>
  <si>
    <t>362</t>
  </si>
  <si>
    <t>Postupné rozebírání zdiva pro další použití kamenného, objemu do 1 m3</t>
  </si>
  <si>
    <t>https://podminky.urs.cz/item/CS_URS_2022_02/985221011</t>
  </si>
  <si>
    <t>985221012</t>
  </si>
  <si>
    <t>Postupné rozebírání kamenného zdiva pro další použití přes 1 do 3 m3</t>
  </si>
  <si>
    <t>364</t>
  </si>
  <si>
    <t>Postupné rozebírání zdiva pro další použití kamenného, objemu přes 1 do 3 m3</t>
  </si>
  <si>
    <t>https://podminky.urs.cz/item/CS_URS_2022_02/985221012</t>
  </si>
  <si>
    <t>183</t>
  </si>
  <si>
    <t>985221013</t>
  </si>
  <si>
    <t>Postupné rozebírání kamenného zdiva pro další použití přes 3 m3</t>
  </si>
  <si>
    <t>366</t>
  </si>
  <si>
    <t>Postupné rozebírání zdiva pro další použití kamenného, objemu přes 3 m3</t>
  </si>
  <si>
    <t>https://podminky.urs.cz/item/CS_URS_2022_02/985221013</t>
  </si>
  <si>
    <t>985221021</t>
  </si>
  <si>
    <t>Postupné rozebírání cihelného zdiva pro další použití do 1 m3</t>
  </si>
  <si>
    <t>368</t>
  </si>
  <si>
    <t>Postupné rozebírání zdiva pro další použití cihelného, objemu do 1 m3</t>
  </si>
  <si>
    <t>https://podminky.urs.cz/item/CS_URS_2022_02/985221021</t>
  </si>
  <si>
    <t>185</t>
  </si>
  <si>
    <t>985221022</t>
  </si>
  <si>
    <t>Postupné rozebírání cihelného zdiva pro další použití přes 1 do 3 m3</t>
  </si>
  <si>
    <t>370</t>
  </si>
  <si>
    <t>Postupné rozebírání zdiva pro další použití cihelného, objemu přes 1 do 3 m3</t>
  </si>
  <si>
    <t>https://podminky.urs.cz/item/CS_URS_2022_02/985221022</t>
  </si>
  <si>
    <t>985221023</t>
  </si>
  <si>
    <t>Postupné rozebírání cihelného zdiva pro další použití přes 3 m3</t>
  </si>
  <si>
    <t>372</t>
  </si>
  <si>
    <t>Postupné rozebírání zdiva pro další použití cihelného, objemu přes 3 m3</t>
  </si>
  <si>
    <t>https://podminky.urs.cz/item/CS_URS_2022_02/985221023</t>
  </si>
  <si>
    <t>187</t>
  </si>
  <si>
    <t>985221101</t>
  </si>
  <si>
    <t>Doplnění zdiva cihlami do aktivované malty</t>
  </si>
  <si>
    <t>374</t>
  </si>
  <si>
    <t>Doplnění zdiva ručně do aktivované malty cihlami</t>
  </si>
  <si>
    <t>https://podminky.urs.cz/item/CS_URS_2022_02/985221101</t>
  </si>
  <si>
    <t>985221111</t>
  </si>
  <si>
    <t>Doplnění zdiva kamenem do aktivované malty se spárami dl do 6 m/m2</t>
  </si>
  <si>
    <t>376</t>
  </si>
  <si>
    <t>Doplnění zdiva ručně do aktivované malty kamenem délky spáry na 1 m2 upravované plochy do 6 m</t>
  </si>
  <si>
    <t>https://podminky.urs.cz/item/CS_URS_2022_02/985221111</t>
  </si>
  <si>
    <t>189</t>
  </si>
  <si>
    <t>985221112</t>
  </si>
  <si>
    <t>Doplnění zdiva kamenem do aktivované malty se spárami dl přes 6 do 12 m/m2</t>
  </si>
  <si>
    <t>378</t>
  </si>
  <si>
    <t>Doplnění zdiva ručně do aktivované malty kamenem délky spáry na 1 m2 upravované plochy přes 6 do 12 m</t>
  </si>
  <si>
    <t>https://podminky.urs.cz/item/CS_URS_2022_02/985221112</t>
  </si>
  <si>
    <t>985221113</t>
  </si>
  <si>
    <t>Doplnění zdiva kamenem do aktivované malty se spárami dl přes 12 m/m2</t>
  </si>
  <si>
    <t>380</t>
  </si>
  <si>
    <t>Doplnění zdiva ručně do aktivované malty kamenem délky spáry na 1 m2 upravované plochy přes 12 m</t>
  </si>
  <si>
    <t>https://podminky.urs.cz/item/CS_URS_2022_02/985221113</t>
  </si>
  <si>
    <t>191</t>
  </si>
  <si>
    <t>985223110</t>
  </si>
  <si>
    <t>Přezdívání cihelného zdiva do aktivované malty do 1 m3</t>
  </si>
  <si>
    <t>382</t>
  </si>
  <si>
    <t>Přezdívání zdiva do aktivované malty cihelného, objemu do 1 m3</t>
  </si>
  <si>
    <t>https://podminky.urs.cz/item/CS_URS_2022_02/985223110</t>
  </si>
  <si>
    <t>985223111</t>
  </si>
  <si>
    <t>Přezdívání cihelného zdiva do aktivované malty přes 1 do 3 m3</t>
  </si>
  <si>
    <t>384</t>
  </si>
  <si>
    <t>Přezdívání zdiva do aktivované malty cihelného, objemu přes 1 do 3 m3</t>
  </si>
  <si>
    <t>https://podminky.urs.cz/item/CS_URS_2022_02/985223111</t>
  </si>
  <si>
    <t>193</t>
  </si>
  <si>
    <t>985223112</t>
  </si>
  <si>
    <t>Přezdívání cihelného zdiva do aktivované malty přes 3 m3</t>
  </si>
  <si>
    <t>386</t>
  </si>
  <si>
    <t>Přezdívání zdiva do aktivované malty cihelného, objemu přes 3 m3</t>
  </si>
  <si>
    <t>https://podminky.urs.cz/item/CS_URS_2022_02/985223112</t>
  </si>
  <si>
    <t>985223210</t>
  </si>
  <si>
    <t>Přezdívání kamenného zdiva do aktivované malty do 1 m3</t>
  </si>
  <si>
    <t>388</t>
  </si>
  <si>
    <t>Přezdívání zdiva do aktivované malty kamenného, objemu do 1 m3</t>
  </si>
  <si>
    <t>https://podminky.urs.cz/item/CS_URS_2022_02/985223210</t>
  </si>
  <si>
    <t>195</t>
  </si>
  <si>
    <t>985223211</t>
  </si>
  <si>
    <t>Přezdívání kamenného zdiva do aktivované malty přes 1 do 3 m3</t>
  </si>
  <si>
    <t>390</t>
  </si>
  <si>
    <t>Přezdívání zdiva do aktivované malty kamenného, objemu přes 1 do 3 m3</t>
  </si>
  <si>
    <t>https://podminky.urs.cz/item/CS_URS_2022_02/985223211</t>
  </si>
  <si>
    <t>985223212</t>
  </si>
  <si>
    <t>Přezdívání kamenného zdiva do aktivované malty přes 3 m3</t>
  </si>
  <si>
    <t>392</t>
  </si>
  <si>
    <t>Přezdívání zdiva do aktivované malty kamenného, objemu přes 3 m3</t>
  </si>
  <si>
    <t>https://podminky.urs.cz/item/CS_URS_2022_02/985223212</t>
  </si>
  <si>
    <t>197</t>
  </si>
  <si>
    <t>985231111</t>
  </si>
  <si>
    <t>Spárování zdiva aktivovanou maltou spára hl do 40 mm dl do 6 m/m2</t>
  </si>
  <si>
    <t>394</t>
  </si>
  <si>
    <t>Spárování zdiva hloubky do 40 mm aktivovanou maltou délky spáry na 1 m2 upravované plochy do 6 m</t>
  </si>
  <si>
    <t>https://podminky.urs.cz/item/CS_URS_2022_02/985231111</t>
  </si>
  <si>
    <t>985231112</t>
  </si>
  <si>
    <t>Spárování zdiva aktivovanou maltou spára hl do 40 mm dl přes 6 do 12 m/m2</t>
  </si>
  <si>
    <t>396</t>
  </si>
  <si>
    <t>Spárování zdiva hloubky do 40 mm aktivovanou maltou délky spáry na 1 m2 upravované plochy přes 6 do 12 m</t>
  </si>
  <si>
    <t>https://podminky.urs.cz/item/CS_URS_2022_02/985231112</t>
  </si>
  <si>
    <t>199</t>
  </si>
  <si>
    <t>985232111</t>
  </si>
  <si>
    <t>Hloubkové spárování zdiva aktivovanou maltou spára hl do 80 mm dl do 6 m/m2</t>
  </si>
  <si>
    <t>398</t>
  </si>
  <si>
    <t>Hloubkové spárování zdiva hloubky přes 40 do 80 mm aktivovanou maltou délky spáry na 1 m2 upravované plochy do 6 m</t>
  </si>
  <si>
    <t>https://podminky.urs.cz/item/CS_URS_2022_02/985232111</t>
  </si>
  <si>
    <t>985232112</t>
  </si>
  <si>
    <t>Hloubkové spárování zdiva aktivovanou maltou spára hl do 80 mm dl přes 6 do 12 m/m2</t>
  </si>
  <si>
    <t>400</t>
  </si>
  <si>
    <t>Hloubkové spárování zdiva hloubky přes 40 do 80 mm aktivovanou maltou délky spáry na 1 m2 upravované plochy přes 6 do 12 m</t>
  </si>
  <si>
    <t>https://podminky.urs.cz/item/CS_URS_2022_02/985232112</t>
  </si>
  <si>
    <t>201</t>
  </si>
  <si>
    <t>985233111</t>
  </si>
  <si>
    <t>Úprava spár po spárování zdiva uhlazením spára dl do 6 m/m2</t>
  </si>
  <si>
    <t>402</t>
  </si>
  <si>
    <t>Úprava spár po spárování zdiva kamenného nebo cihelného délky spáry na 1 m2 upravované plochy do 6 m uhlazením</t>
  </si>
  <si>
    <t>https://podminky.urs.cz/item/CS_URS_2022_02/985233111</t>
  </si>
  <si>
    <t>985233121</t>
  </si>
  <si>
    <t>Úprava spár po spárování zdiva uhlazením spára dl přes 6 do 12 m/m2</t>
  </si>
  <si>
    <t>404</t>
  </si>
  <si>
    <t>Úprava spár po spárování zdiva kamenného nebo cihelného délky spáry na 1 m2 upravované plochy přes 6 do 12 m uhlazením</t>
  </si>
  <si>
    <t>https://podminky.urs.cz/item/CS_URS_2022_02/985233121</t>
  </si>
  <si>
    <t>203</t>
  </si>
  <si>
    <t>985233131</t>
  </si>
  <si>
    <t>Úprava spár po spárování zdiva uhlazením spára dl přes 12 m/m2</t>
  </si>
  <si>
    <t>406</t>
  </si>
  <si>
    <t>Úprava spár po spárování zdiva kamenného nebo cihelného délky spáry na 1 m2 upravované plochy přes 12 m uhlazením</t>
  </si>
  <si>
    <t>https://podminky.urs.cz/item/CS_URS_2022_02/985233131</t>
  </si>
  <si>
    <t>985411111</t>
  </si>
  <si>
    <t>Beztlakové zalití trhlin a dutin ve zdivu aktivovanou maltou</t>
  </si>
  <si>
    <t>408</t>
  </si>
  <si>
    <t>Beztlakové zalití trhlin a dutin aktivovanou maltou</t>
  </si>
  <si>
    <t>https://podminky.urs.cz/item/CS_URS_2022_02/985411111</t>
  </si>
  <si>
    <t>205</t>
  </si>
  <si>
    <t>985421112</t>
  </si>
  <si>
    <t>Injektáž trhlin š 2 mm v cihelném zdivu tl přes 300 do 450 mm aktivovanou cementovou maltou včetně vrtů</t>
  </si>
  <si>
    <t>410</t>
  </si>
  <si>
    <t>Injektáž trhlin v cihelném, kamenném nebo smíšeném zdivu nízkotlaká do 0,6 MP, včetně provedení vrtů aktivovanou cementovou maltou šířka trhlin do 2 mm tloušťka zdiva přes 300 do 450 mm</t>
  </si>
  <si>
    <t>https://podminky.urs.cz/item/CS_URS_2022_02/985421112</t>
  </si>
  <si>
    <t>985421122</t>
  </si>
  <si>
    <t>Injektáž trhlin š 5 mm v cihelném zdivu tl přes 300 do 450 mm aktivovanou cementovou maltou včetně vrtů</t>
  </si>
  <si>
    <t>412</t>
  </si>
  <si>
    <t>Injektáž trhlin v cihelném, kamenném nebo smíšeném zdivu nízkotlaká do 0,6 MP, včetně provedení vrtů aktivovanou cementovou maltou šířka trhlin přes 2 do 5 mm tloušťka zdiva přes 300 do 450 mm</t>
  </si>
  <si>
    <t>https://podminky.urs.cz/item/CS_URS_2022_02/985421122</t>
  </si>
  <si>
    <t>207</t>
  </si>
  <si>
    <t>985421132</t>
  </si>
  <si>
    <t>Injektáž trhlin š 10 mm v cihelném zdivu tl přes 300 do 450 mm aktivovanou cementovou maltou včetně vrtů</t>
  </si>
  <si>
    <t>414</t>
  </si>
  <si>
    <t>Injektáž trhlin v cihelném, kamenném nebo smíšeném zdivu nízkotlaká do 0,6 MP, včetně provedení vrtů aktivovanou cementovou maltou šířka trhlin přes 5 do 10 mm tloušťka zdiva přes 300 do 450 mm</t>
  </si>
  <si>
    <t>https://podminky.urs.cz/item/CS_URS_2022_02/985421132</t>
  </si>
  <si>
    <t>31316006</t>
  </si>
  <si>
    <t>síť výztužná svařovaná DIN 488 jakost B500A 100x100mm drát D 6mm</t>
  </si>
  <si>
    <t>416</t>
  </si>
  <si>
    <t>209</t>
  </si>
  <si>
    <t>31316008</t>
  </si>
  <si>
    <t>síť výztužná svařovaná DIN 488 jakost B500A 100x100mm drát D 8mm</t>
  </si>
  <si>
    <t>418</t>
  </si>
  <si>
    <t>síť výztužná svařovaná 100x100mm drát D 8mm</t>
  </si>
  <si>
    <t>31316013</t>
  </si>
  <si>
    <t>síť výztužná svařovaná DIN 488 jakost B500A 100x100mm drát D 10mm</t>
  </si>
  <si>
    <t>420</t>
  </si>
  <si>
    <t>211</t>
  </si>
  <si>
    <t>31316012</t>
  </si>
  <si>
    <t>síť výztužná svařovaná DIN 488 jakost B500A 150x150mm drát D 6mm</t>
  </si>
  <si>
    <t>422</t>
  </si>
  <si>
    <t>31316007</t>
  </si>
  <si>
    <t>síť výztužná svařovaná DIN 488 jakost B500A 150x150mm drát D 8mm</t>
  </si>
  <si>
    <t>424</t>
  </si>
  <si>
    <t>213</t>
  </si>
  <si>
    <t>31316015</t>
  </si>
  <si>
    <t>síť výztužná svařovaná DIN 488 jakost B500A 150x150mm drát D 10mm</t>
  </si>
  <si>
    <t>426</t>
  </si>
  <si>
    <t>13021011</t>
  </si>
  <si>
    <t>tyč ocelová kruhová žebírková DIN 488 jakost B500B (10 505) výztuž do betonu D 8mm</t>
  </si>
  <si>
    <t>428</t>
  </si>
  <si>
    <t>Poznámka k položce:
Poznámka k položce: Hmotnost: 0,40 kg/m</t>
  </si>
  <si>
    <t>215</t>
  </si>
  <si>
    <t>13021012</t>
  </si>
  <si>
    <t>tyč ocelová kruhová žebírková DIN 488 jakost B500B (10 505) výztuž do betonu D 10mm</t>
  </si>
  <si>
    <t>430</t>
  </si>
  <si>
    <t>Poznámka k položce:
Poznámka k položce: Hmotnost: 0,62 kg/m</t>
  </si>
  <si>
    <t>13021013</t>
  </si>
  <si>
    <t>tyč ocelová kruhová žebírková DIN 488 jakost B500B (10 505) výztuž do betonu D 12mm</t>
  </si>
  <si>
    <t>432</t>
  </si>
  <si>
    <t>Poznámka k položce:
Poznámka k položce: Hmotnost: 0,89 kg/m</t>
  </si>
  <si>
    <t>217</t>
  </si>
  <si>
    <t>13021014</t>
  </si>
  <si>
    <t>tyč ocelová kruhová žebírková DIN 488 jakost B500B (10 505) výztuž do betonu D 14mm</t>
  </si>
  <si>
    <t>434</t>
  </si>
  <si>
    <t>Poznámka k položce:
Poznámka k položce: Hmotnost: 1,21 kg/m</t>
  </si>
  <si>
    <t>13021015</t>
  </si>
  <si>
    <t>tyč ocelová kruhová žebírková DIN 488 jakost B500B (10 505) výztuž do betonu D 16mm</t>
  </si>
  <si>
    <t>436</t>
  </si>
  <si>
    <t>tyč ocelová žebírková jakost BSt 500S výztuž do betonu D 16mm</t>
  </si>
  <si>
    <t>Poznámka k položce:
Poznámka k položce: Hmotnost: 1,58 kg/m</t>
  </si>
  <si>
    <t>219</t>
  </si>
  <si>
    <t>13021016</t>
  </si>
  <si>
    <t>tyč ocelová kruhová žebírková DIN 488 jakost B500B (10 505) výztuž do betonu D 18mm</t>
  </si>
  <si>
    <t>438</t>
  </si>
  <si>
    <t>Poznámka k položce:
Poznámka k položce: Hmotnost: 2,00 kg/m</t>
  </si>
  <si>
    <t>13021017</t>
  </si>
  <si>
    <t>tyč ocelová kruhová žebírková DIN 488 jakost B500B (10 505) výztuž do betonu D 20mm</t>
  </si>
  <si>
    <t>440</t>
  </si>
  <si>
    <t>tyč ocelová žebírková jakost BSt 500S výztuž do betonu D 20mm</t>
  </si>
  <si>
    <t>Poznámka k položce:
Poznámka k položce: Hmotnost: 2,47 kg/m</t>
  </si>
  <si>
    <t>SO02 - VON</t>
  </si>
  <si>
    <t>VRN - Vedlejší rozpočtové náklady</t>
  </si>
  <si>
    <t xml:space="preserve">    VRN1 - Průzkumné, geodetické a projektové práce</t>
  </si>
  <si>
    <t>VRN</t>
  </si>
  <si>
    <t>Vedlejší rozpočtové náklady</t>
  </si>
  <si>
    <t>VRN1</t>
  </si>
  <si>
    <t>Průzkumné, geodetické a projektové práce</t>
  </si>
  <si>
    <t>012303000</t>
  </si>
  <si>
    <t>Geodetické práce po výstavbě</t>
  </si>
  <si>
    <t>Kpl</t>
  </si>
  <si>
    <t>https://podminky.urs.cz/item/CS_URS_2022_02/012303000</t>
  </si>
  <si>
    <t>013244000</t>
  </si>
  <si>
    <t>Dokumentace pro provádění stavby</t>
  </si>
  <si>
    <t>https://podminky.urs.cz/item/CS_URS_2022_02/013244000</t>
  </si>
  <si>
    <t>013254000</t>
  </si>
  <si>
    <t>Dokumentace skutečného provedení stavby</t>
  </si>
  <si>
    <t>https://podminky.urs.cz/item/CS_URS_2022_02/013254000</t>
  </si>
  <si>
    <t>032903000</t>
  </si>
  <si>
    <t>Náklady na provoz a údržbu vybavení staveniště</t>
  </si>
  <si>
    <t>https://podminky.urs.cz/item/CS_URS_2022_02/032903000</t>
  </si>
  <si>
    <t>041903000</t>
  </si>
  <si>
    <t>Dozor jiné osoby</t>
  </si>
  <si>
    <t>https://podminky.urs.cz/item/CS_URS_2022_02/041903000</t>
  </si>
  <si>
    <t>Poznámka k položce:
Poznámka k položce: Geotechnický dozor stavby.</t>
  </si>
  <si>
    <t>R-022121001</t>
  </si>
  <si>
    <t>Geodetické práce Diagnostika technické infrastruktury Vytýčení trasy inženýrských sítí</t>
  </si>
  <si>
    <t>kpl</t>
  </si>
  <si>
    <t>Geodetické práce Diagnostika technické infrastruktury Vytýčení trasy inženýrských sítí.</t>
  </si>
  <si>
    <t>Poznámka k položce:
Položku oproti poznámce k souboru cen, nacenit včetně materiálu.</t>
  </si>
  <si>
    <t>155215111R</t>
  </si>
  <si>
    <t>155215121R</t>
  </si>
  <si>
    <t>155215122R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</si>
</sst>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2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36" fillId="0" borderId="0" xfId="0" applyFont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20" applyFont="1" applyAlignment="1">
      <alignment vertical="center" wrapText="1"/>
    </xf>
    <xf numFmtId="0" fontId="39" fillId="0" borderId="22" xfId="0" applyFont="1" applyBorder="1" applyAlignment="1" applyProtection="1">
      <alignment horizontal="center" vertical="center"/>
      <protection locked="0"/>
    </xf>
    <xf numFmtId="49" fontId="39" fillId="0" borderId="22" xfId="0" applyNumberFormat="1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167" fontId="39" fillId="0" borderId="22" xfId="0" applyNumberFormat="1" applyFont="1" applyBorder="1" applyAlignment="1" applyProtection="1">
      <alignment vertical="center"/>
      <protection locked="0"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 locked="0"/>
    </xf>
    <xf numFmtId="0" fontId="40" fillId="0" borderId="3" xfId="0" applyFont="1" applyBorder="1" applyAlignment="1">
      <alignment vertical="center"/>
    </xf>
    <xf numFmtId="0" fontId="39" fillId="2" borderId="17" xfId="0" applyFont="1" applyFill="1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21" xfId="0" applyFont="1" applyFill="1" applyBorder="1" applyAlignment="1">
      <alignment horizontal="left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2155121" TargetMode="External" /><Relationship Id="rId2" Type="http://schemas.openxmlformats.org/officeDocument/2006/relationships/hyperlink" Target="https://podminky.urs.cz/item/CS_URS_2022_02/112155311" TargetMode="External" /><Relationship Id="rId3" Type="http://schemas.openxmlformats.org/officeDocument/2006/relationships/hyperlink" Target="https://podminky.urs.cz/item/CS_URS_2022_02/112155315" TargetMode="External" /><Relationship Id="rId4" Type="http://schemas.openxmlformats.org/officeDocument/2006/relationships/hyperlink" Target="https://podminky.urs.cz/item/CS_URS_2022_02/122412511" TargetMode="External" /><Relationship Id="rId5" Type="http://schemas.openxmlformats.org/officeDocument/2006/relationships/hyperlink" Target="https://podminky.urs.cz/item/CS_URS_2022_02/129911113" TargetMode="External" /><Relationship Id="rId6" Type="http://schemas.openxmlformats.org/officeDocument/2006/relationships/hyperlink" Target="https://podminky.urs.cz/item/CS_URS_2022_02/129951113" TargetMode="External" /><Relationship Id="rId7" Type="http://schemas.openxmlformats.org/officeDocument/2006/relationships/hyperlink" Target="https://podminky.urs.cz/item/CS_URS_2022_02/131213131" TargetMode="External" /><Relationship Id="rId8" Type="http://schemas.openxmlformats.org/officeDocument/2006/relationships/hyperlink" Target="https://podminky.urs.cz/item/CS_URS_2022_02/151103102" TargetMode="External" /><Relationship Id="rId9" Type="http://schemas.openxmlformats.org/officeDocument/2006/relationships/hyperlink" Target="https://podminky.urs.cz/item/CS_URS_2022_02/151103112" TargetMode="External" /><Relationship Id="rId10" Type="http://schemas.openxmlformats.org/officeDocument/2006/relationships/hyperlink" Target="https://podminky.urs.cz/item/CS_URS_2022_02/153211006" TargetMode="External" /><Relationship Id="rId11" Type="http://schemas.openxmlformats.org/officeDocument/2006/relationships/hyperlink" Target="https://podminky.urs.cz/item/CS_URS_2022_02/153271122" TargetMode="External" /><Relationship Id="rId12" Type="http://schemas.openxmlformats.org/officeDocument/2006/relationships/hyperlink" Target="https://podminky.urs.cz/item/CS_URS_2022_02/153273113" TargetMode="External" /><Relationship Id="rId13" Type="http://schemas.openxmlformats.org/officeDocument/2006/relationships/hyperlink" Target="https://podminky.urs.cz/item/CS_URS_2022_02/155211112" TargetMode="External" /><Relationship Id="rId14" Type="http://schemas.openxmlformats.org/officeDocument/2006/relationships/hyperlink" Target="https://podminky.urs.cz/item/CS_URS_2022_02/155211122" TargetMode="External" /><Relationship Id="rId15" Type="http://schemas.openxmlformats.org/officeDocument/2006/relationships/hyperlink" Target="https://podminky.urs.cz/item/CS_URS_2022_02/155211211" TargetMode="External" /><Relationship Id="rId16" Type="http://schemas.openxmlformats.org/officeDocument/2006/relationships/hyperlink" Target="https://podminky.urs.cz/item/CS_URS_2022_02/155211221" TargetMode="External" /><Relationship Id="rId17" Type="http://schemas.openxmlformats.org/officeDocument/2006/relationships/hyperlink" Target="https://podminky.urs.cz/item/CS_URS_2022_02/155211222" TargetMode="External" /><Relationship Id="rId18" Type="http://schemas.openxmlformats.org/officeDocument/2006/relationships/hyperlink" Target="https://podminky.urs.cz/item/CS_URS_2022_02/155211223" TargetMode="External" /><Relationship Id="rId19" Type="http://schemas.openxmlformats.org/officeDocument/2006/relationships/hyperlink" Target="https://podminky.urs.cz/item/CS_URS_2022_02/155211241" TargetMode="External" /><Relationship Id="rId20" Type="http://schemas.openxmlformats.org/officeDocument/2006/relationships/hyperlink" Target="https://podminky.urs.cz/item/CS_URS_2022_02/155211251" TargetMode="External" /><Relationship Id="rId21" Type="http://schemas.openxmlformats.org/officeDocument/2006/relationships/hyperlink" Target="https://podminky.urs.cz/item/CS_URS_2022_02/155211311" TargetMode="External" /><Relationship Id="rId22" Type="http://schemas.openxmlformats.org/officeDocument/2006/relationships/hyperlink" Target="https://podminky.urs.cz/item/CS_URS_2022_02/155211312" TargetMode="External" /><Relationship Id="rId23" Type="http://schemas.openxmlformats.org/officeDocument/2006/relationships/hyperlink" Target="https://podminky.urs.cz/item/CS_URS_2022_02/155211313" TargetMode="External" /><Relationship Id="rId24" Type="http://schemas.openxmlformats.org/officeDocument/2006/relationships/hyperlink" Target="https://podminky.urs.cz/item/CS_URS_2022_02/155211411" TargetMode="External" /><Relationship Id="rId25" Type="http://schemas.openxmlformats.org/officeDocument/2006/relationships/hyperlink" Target="https://podminky.urs.cz/item/CS_URS_2022_02/155211511" TargetMode="External" /><Relationship Id="rId26" Type="http://schemas.openxmlformats.org/officeDocument/2006/relationships/hyperlink" Target="https://podminky.urs.cz/item/CS_URS_2022_02/155211522" TargetMode="External" /><Relationship Id="rId27" Type="http://schemas.openxmlformats.org/officeDocument/2006/relationships/hyperlink" Target="https://podminky.urs.cz/item/CS_URS_2022_02/155211523" TargetMode="External" /><Relationship Id="rId28" Type="http://schemas.openxmlformats.org/officeDocument/2006/relationships/hyperlink" Target="https://podminky.urs.cz/item/CS_URS_2022_02/155211531" TargetMode="External" /><Relationship Id="rId29" Type="http://schemas.openxmlformats.org/officeDocument/2006/relationships/hyperlink" Target="https://podminky.urs.cz/item/CS_URS_2022_02/155211532" TargetMode="External" /><Relationship Id="rId30" Type="http://schemas.openxmlformats.org/officeDocument/2006/relationships/hyperlink" Target="https://podminky.urs.cz/item/CS_URS_2022_02/155212112" TargetMode="External" /><Relationship Id="rId31" Type="http://schemas.openxmlformats.org/officeDocument/2006/relationships/hyperlink" Target="https://podminky.urs.cz/item/CS_URS_2022_02/155212114" TargetMode="External" /><Relationship Id="rId32" Type="http://schemas.openxmlformats.org/officeDocument/2006/relationships/hyperlink" Target="https://podminky.urs.cz/item/CS_URS_2022_02/155212116" TargetMode="External" /><Relationship Id="rId33" Type="http://schemas.openxmlformats.org/officeDocument/2006/relationships/hyperlink" Target="https://podminky.urs.cz/item/CS_URS_2022_02/155212216" TargetMode="External" /><Relationship Id="rId34" Type="http://schemas.openxmlformats.org/officeDocument/2006/relationships/hyperlink" Target="https://podminky.urs.cz/item/CS_URS_2022_02/155212316" TargetMode="External" /><Relationship Id="rId35" Type="http://schemas.openxmlformats.org/officeDocument/2006/relationships/hyperlink" Target="https://podminky.urs.cz/item/CS_URS_2022_02/155212356" TargetMode="External" /><Relationship Id="rId36" Type="http://schemas.openxmlformats.org/officeDocument/2006/relationships/hyperlink" Target="https://podminky.urs.cz/item/CS_URS_2022_02/155213112" TargetMode="External" /><Relationship Id="rId37" Type="http://schemas.openxmlformats.org/officeDocument/2006/relationships/hyperlink" Target="https://podminky.urs.cz/item/CS_URS_2022_02/155213113" TargetMode="External" /><Relationship Id="rId38" Type="http://schemas.openxmlformats.org/officeDocument/2006/relationships/hyperlink" Target="https://podminky.urs.cz/item/CS_URS_2022_02/155213122" TargetMode="External" /><Relationship Id="rId39" Type="http://schemas.openxmlformats.org/officeDocument/2006/relationships/hyperlink" Target="https://podminky.urs.cz/item/CS_URS_2022_02/155213123" TargetMode="External" /><Relationship Id="rId40" Type="http://schemas.openxmlformats.org/officeDocument/2006/relationships/hyperlink" Target="https://podminky.urs.cz/item/CS_URS_2022_02/155213212" TargetMode="External" /><Relationship Id="rId41" Type="http://schemas.openxmlformats.org/officeDocument/2006/relationships/hyperlink" Target="https://podminky.urs.cz/item/CS_URS_2022_02/155213213" TargetMode="External" /><Relationship Id="rId42" Type="http://schemas.openxmlformats.org/officeDocument/2006/relationships/hyperlink" Target="https://podminky.urs.cz/item/CS_URS_2022_02/155213311" TargetMode="External" /><Relationship Id="rId43" Type="http://schemas.openxmlformats.org/officeDocument/2006/relationships/hyperlink" Target="https://podminky.urs.cz/item/CS_URS_2022_02/155213321" TargetMode="External" /><Relationship Id="rId44" Type="http://schemas.openxmlformats.org/officeDocument/2006/relationships/hyperlink" Target="https://podminky.urs.cz/item/CS_URS_2022_02/155213322" TargetMode="External" /><Relationship Id="rId45" Type="http://schemas.openxmlformats.org/officeDocument/2006/relationships/hyperlink" Target="https://podminky.urs.cz/item/CS_URS_2022_02/155213411" TargetMode="External" /><Relationship Id="rId46" Type="http://schemas.openxmlformats.org/officeDocument/2006/relationships/hyperlink" Target="https://podminky.urs.cz/item/CS_URS_2022_02/155213412" TargetMode="External" /><Relationship Id="rId47" Type="http://schemas.openxmlformats.org/officeDocument/2006/relationships/hyperlink" Target="https://podminky.urs.cz/item/CS_URS_2022_02/155213312" TargetMode="External" /><Relationship Id="rId48" Type="http://schemas.openxmlformats.org/officeDocument/2006/relationships/hyperlink" Target="https://podminky.urs.cz/item/CS_URS_2022_02/155213313" TargetMode="External" /><Relationship Id="rId49" Type="http://schemas.openxmlformats.org/officeDocument/2006/relationships/hyperlink" Target="https://podminky.urs.cz/item/CS_URS_2022_02/155213323" TargetMode="External" /><Relationship Id="rId50" Type="http://schemas.openxmlformats.org/officeDocument/2006/relationships/hyperlink" Target="https://podminky.urs.cz/item/CS_URS_2022_02/155213413" TargetMode="External" /><Relationship Id="rId51" Type="http://schemas.openxmlformats.org/officeDocument/2006/relationships/hyperlink" Target="https://podminky.urs.cz/item/CS_URS_2022_02/155213614" TargetMode="External" /><Relationship Id="rId52" Type="http://schemas.openxmlformats.org/officeDocument/2006/relationships/hyperlink" Target="https://podminky.urs.cz/item/CS_URS_2022_02/155213615" TargetMode="External" /><Relationship Id="rId53" Type="http://schemas.openxmlformats.org/officeDocument/2006/relationships/hyperlink" Target="https://podminky.urs.cz/item/CS_URS_2022_02/155213624" TargetMode="External" /><Relationship Id="rId54" Type="http://schemas.openxmlformats.org/officeDocument/2006/relationships/hyperlink" Target="https://podminky.urs.cz/item/CS_URS_2022_02/155213625" TargetMode="External" /><Relationship Id="rId55" Type="http://schemas.openxmlformats.org/officeDocument/2006/relationships/hyperlink" Target="https://podminky.urs.cz/item/CS_URS_2022_02/155214111" TargetMode="External" /><Relationship Id="rId56" Type="http://schemas.openxmlformats.org/officeDocument/2006/relationships/hyperlink" Target="https://podminky.urs.cz/item/CS_URS_2022_02/155214112" TargetMode="External" /><Relationship Id="rId57" Type="http://schemas.openxmlformats.org/officeDocument/2006/relationships/hyperlink" Target="https://podminky.urs.cz/item/CS_URS_2022_02/155214211" TargetMode="External" /><Relationship Id="rId58" Type="http://schemas.openxmlformats.org/officeDocument/2006/relationships/hyperlink" Target="https://podminky.urs.cz/item/CS_URS_2022_02/155214212" TargetMode="External" /><Relationship Id="rId59" Type="http://schemas.openxmlformats.org/officeDocument/2006/relationships/hyperlink" Target="https://podminky.urs.cz/item/CS_URS_2022_02/155214322" TargetMode="External" /><Relationship Id="rId60" Type="http://schemas.openxmlformats.org/officeDocument/2006/relationships/hyperlink" Target="https://podminky.urs.cz/item/CS_URS_2022_02/155214311" TargetMode="External" /><Relationship Id="rId61" Type="http://schemas.openxmlformats.org/officeDocument/2006/relationships/hyperlink" Target="https://podminky.urs.cz/item/CS_URS_2022_02/155214312" TargetMode="External" /><Relationship Id="rId62" Type="http://schemas.openxmlformats.org/officeDocument/2006/relationships/hyperlink" Target="https://podminky.urs.cz/item/CS_URS_2022_02/155214321" TargetMode="External" /><Relationship Id="rId63" Type="http://schemas.openxmlformats.org/officeDocument/2006/relationships/hyperlink" Target="https://podminky.urs.cz/item/CS_URS_2022_02/155214421" TargetMode="External" /><Relationship Id="rId64" Type="http://schemas.openxmlformats.org/officeDocument/2006/relationships/hyperlink" Target="https://podminky.urs.cz/item/CS_URS_2022_02/155214411" TargetMode="External" /><Relationship Id="rId65" Type="http://schemas.openxmlformats.org/officeDocument/2006/relationships/hyperlink" Target="https://podminky.urs.cz/item/CS_URS_2022_02/155214412" TargetMode="External" /><Relationship Id="rId66" Type="http://schemas.openxmlformats.org/officeDocument/2006/relationships/hyperlink" Target="https://podminky.urs.cz/item/CS_URS_2022_02/155214422" TargetMode="External" /><Relationship Id="rId67" Type="http://schemas.openxmlformats.org/officeDocument/2006/relationships/hyperlink" Target="https://podminky.urs.cz/item/CS_URS_2022_02/155214511" TargetMode="External" /><Relationship Id="rId68" Type="http://schemas.openxmlformats.org/officeDocument/2006/relationships/hyperlink" Target="https://podminky.urs.cz/item/CS_URS_2022_02/155214521" TargetMode="External" /><Relationship Id="rId69" Type="http://schemas.openxmlformats.org/officeDocument/2006/relationships/hyperlink" Target="https://podminky.urs.cz/item/CS_URS_2022_02/155215111" TargetMode="External" /><Relationship Id="rId70" Type="http://schemas.openxmlformats.org/officeDocument/2006/relationships/hyperlink" Target="https://podminky.urs.cz/item/CS_URS_2022_02/155215121" TargetMode="External" /><Relationship Id="rId71" Type="http://schemas.openxmlformats.org/officeDocument/2006/relationships/hyperlink" Target="https://podminky.urs.cz/item/CS_URS_2022_02/155215122" TargetMode="External" /><Relationship Id="rId72" Type="http://schemas.openxmlformats.org/officeDocument/2006/relationships/hyperlink" Target="https://podminky.urs.cz/item/CS_URS_2022_02/162432511" TargetMode="External" /><Relationship Id="rId73" Type="http://schemas.openxmlformats.org/officeDocument/2006/relationships/hyperlink" Target="https://podminky.urs.cz/item/CS_URS_2022_02/162632511" TargetMode="External" /><Relationship Id="rId74" Type="http://schemas.openxmlformats.org/officeDocument/2006/relationships/hyperlink" Target="https://podminky.urs.cz/item/CS_URS_2022_02/167151101" TargetMode="External" /><Relationship Id="rId75" Type="http://schemas.openxmlformats.org/officeDocument/2006/relationships/hyperlink" Target="https://podminky.urs.cz/item/CS_URS_2022_02/281604111" TargetMode="External" /><Relationship Id="rId76" Type="http://schemas.openxmlformats.org/officeDocument/2006/relationships/hyperlink" Target="https://podminky.urs.cz/item/CS_URS_2022_02/997013501" TargetMode="External" /><Relationship Id="rId77" Type="http://schemas.openxmlformats.org/officeDocument/2006/relationships/hyperlink" Target="https://podminky.urs.cz/item/CS_URS_2022_02/997013511" TargetMode="External" /><Relationship Id="rId78" Type="http://schemas.openxmlformats.org/officeDocument/2006/relationships/hyperlink" Target="https://podminky.urs.cz/item/CS_URS_2022_02/998153131" TargetMode="External" /><Relationship Id="rId79" Type="http://schemas.openxmlformats.org/officeDocument/2006/relationships/hyperlink" Target="https://podminky.urs.cz/item/CS_URS_2022_02/113311121" TargetMode="External" /><Relationship Id="rId80" Type="http://schemas.openxmlformats.org/officeDocument/2006/relationships/hyperlink" Target="https://podminky.urs.cz/item/CS_URS_2022_02/938902201" TargetMode="External" /><Relationship Id="rId81" Type="http://schemas.openxmlformats.org/officeDocument/2006/relationships/hyperlink" Target="https://podminky.urs.cz/item/CS_URS_2022_02/938902202" TargetMode="External" /><Relationship Id="rId82" Type="http://schemas.openxmlformats.org/officeDocument/2006/relationships/hyperlink" Target="https://podminky.urs.cz/item/CS_URS_2022_02/938902203" TargetMode="External" /><Relationship Id="rId83" Type="http://schemas.openxmlformats.org/officeDocument/2006/relationships/hyperlink" Target="https://podminky.urs.cz/item/CS_URS_2022_02/938902204" TargetMode="External" /><Relationship Id="rId84" Type="http://schemas.openxmlformats.org/officeDocument/2006/relationships/hyperlink" Target="https://podminky.urs.cz/item/CS_URS_2022_02/938902205" TargetMode="External" /><Relationship Id="rId85" Type="http://schemas.openxmlformats.org/officeDocument/2006/relationships/hyperlink" Target="https://podminky.urs.cz/item/CS_URS_2022_02/938902206" TargetMode="External" /><Relationship Id="rId86" Type="http://schemas.openxmlformats.org/officeDocument/2006/relationships/hyperlink" Target="https://podminky.urs.cz/item/CS_URS_2022_02/938902411" TargetMode="External" /><Relationship Id="rId87" Type="http://schemas.openxmlformats.org/officeDocument/2006/relationships/hyperlink" Target="https://podminky.urs.cz/item/CS_URS_2022_02/112155115" TargetMode="External" /><Relationship Id="rId88" Type="http://schemas.openxmlformats.org/officeDocument/2006/relationships/hyperlink" Target="https://podminky.urs.cz/item/CS_URS_2022_02/162201402" TargetMode="External" /><Relationship Id="rId89" Type="http://schemas.openxmlformats.org/officeDocument/2006/relationships/hyperlink" Target="https://podminky.urs.cz/item/CS_URS_2022_02/162201403" TargetMode="External" /><Relationship Id="rId90" Type="http://schemas.openxmlformats.org/officeDocument/2006/relationships/hyperlink" Target="https://podminky.urs.cz/item/CS_URS_2022_02/162201406" TargetMode="External" /><Relationship Id="rId91" Type="http://schemas.openxmlformats.org/officeDocument/2006/relationships/hyperlink" Target="https://podminky.urs.cz/item/CS_URS_2022_02/162201407" TargetMode="External" /><Relationship Id="rId92" Type="http://schemas.openxmlformats.org/officeDocument/2006/relationships/hyperlink" Target="https://podminky.urs.cz/item/CS_URS_2022_02/162201408" TargetMode="External" /><Relationship Id="rId93" Type="http://schemas.openxmlformats.org/officeDocument/2006/relationships/hyperlink" Target="https://podminky.urs.cz/item/CS_URS_2022_02/162201412" TargetMode="External" /><Relationship Id="rId94" Type="http://schemas.openxmlformats.org/officeDocument/2006/relationships/hyperlink" Target="https://podminky.urs.cz/item/CS_URS_2022_02/162201413" TargetMode="External" /><Relationship Id="rId95" Type="http://schemas.openxmlformats.org/officeDocument/2006/relationships/hyperlink" Target="https://podminky.urs.cz/item/CS_URS_2022_02/162201414" TargetMode="External" /><Relationship Id="rId96" Type="http://schemas.openxmlformats.org/officeDocument/2006/relationships/hyperlink" Target="https://podminky.urs.cz/item/CS_URS_2022_02/162201416" TargetMode="External" /><Relationship Id="rId97" Type="http://schemas.openxmlformats.org/officeDocument/2006/relationships/hyperlink" Target="https://podminky.urs.cz/item/CS_URS_2022_02/162201417" TargetMode="External" /><Relationship Id="rId98" Type="http://schemas.openxmlformats.org/officeDocument/2006/relationships/hyperlink" Target="https://podminky.urs.cz/item/CS_URS_2022_02/162201418" TargetMode="External" /><Relationship Id="rId99" Type="http://schemas.openxmlformats.org/officeDocument/2006/relationships/hyperlink" Target="https://podminky.urs.cz/item/CS_URS_2022_02/997013811" TargetMode="External" /><Relationship Id="rId100" Type="http://schemas.openxmlformats.org/officeDocument/2006/relationships/hyperlink" Target="https://podminky.urs.cz/item/CS_URS_2022_02/919726122" TargetMode="External" /><Relationship Id="rId101" Type="http://schemas.openxmlformats.org/officeDocument/2006/relationships/hyperlink" Target="https://podminky.urs.cz/item/CS_URS_2022_02/997013509" TargetMode="External" /><Relationship Id="rId102" Type="http://schemas.openxmlformats.org/officeDocument/2006/relationships/hyperlink" Target="https://podminky.urs.cz/item/CS_URS_2022_02/171201221" TargetMode="External" /><Relationship Id="rId103" Type="http://schemas.openxmlformats.org/officeDocument/2006/relationships/hyperlink" Target="https://podminky.urs.cz/item/CS_URS_2022_02/167151102" TargetMode="External" /><Relationship Id="rId104" Type="http://schemas.openxmlformats.org/officeDocument/2006/relationships/hyperlink" Target="https://podminky.urs.cz/item/CS_URS_2022_02/628195001" TargetMode="External" /><Relationship Id="rId105" Type="http://schemas.openxmlformats.org/officeDocument/2006/relationships/hyperlink" Target="https://podminky.urs.cz/item/CS_URS_2022_02/274211411" TargetMode="External" /><Relationship Id="rId106" Type="http://schemas.openxmlformats.org/officeDocument/2006/relationships/hyperlink" Target="https://podminky.urs.cz/item/CS_URS_2022_02/279113115" TargetMode="External" /><Relationship Id="rId107" Type="http://schemas.openxmlformats.org/officeDocument/2006/relationships/hyperlink" Target="https://podminky.urs.cz/item/CS_URS_2022_02/279113125" TargetMode="External" /><Relationship Id="rId108" Type="http://schemas.openxmlformats.org/officeDocument/2006/relationships/hyperlink" Target="https://podminky.urs.cz/item/CS_URS_2022_02/279113135" TargetMode="External" /><Relationship Id="rId109" Type="http://schemas.openxmlformats.org/officeDocument/2006/relationships/hyperlink" Target="https://podminky.urs.cz/item/CS_URS_2022_02/279113145" TargetMode="External" /><Relationship Id="rId110" Type="http://schemas.openxmlformats.org/officeDocument/2006/relationships/hyperlink" Target="https://podminky.urs.cz/item/CS_URS_2022_02/279361221" TargetMode="External" /><Relationship Id="rId111" Type="http://schemas.openxmlformats.org/officeDocument/2006/relationships/hyperlink" Target="https://podminky.urs.cz/item/CS_URS_2022_02/279362021" TargetMode="External" /><Relationship Id="rId112" Type="http://schemas.openxmlformats.org/officeDocument/2006/relationships/hyperlink" Target="https://podminky.urs.cz/item/CS_URS_2022_02/311113115" TargetMode="External" /><Relationship Id="rId113" Type="http://schemas.openxmlformats.org/officeDocument/2006/relationships/hyperlink" Target="https://podminky.urs.cz/item/CS_URS_2022_02/311113125" TargetMode="External" /><Relationship Id="rId114" Type="http://schemas.openxmlformats.org/officeDocument/2006/relationships/hyperlink" Target="https://podminky.urs.cz/item/CS_URS_2022_02/311113135" TargetMode="External" /><Relationship Id="rId115" Type="http://schemas.openxmlformats.org/officeDocument/2006/relationships/hyperlink" Target="https://podminky.urs.cz/item/CS_URS_2022_02/311113145" TargetMode="External" /><Relationship Id="rId116" Type="http://schemas.openxmlformats.org/officeDocument/2006/relationships/hyperlink" Target="https://podminky.urs.cz/item/CS_URS_2022_02/311213111" TargetMode="External" /><Relationship Id="rId117" Type="http://schemas.openxmlformats.org/officeDocument/2006/relationships/hyperlink" Target="https://podminky.urs.cz/item/CS_URS_2022_02/311213121" TargetMode="External" /><Relationship Id="rId118" Type="http://schemas.openxmlformats.org/officeDocument/2006/relationships/hyperlink" Target="https://podminky.urs.cz/item/CS_URS_2022_02/326214221" TargetMode="External" /><Relationship Id="rId119" Type="http://schemas.openxmlformats.org/officeDocument/2006/relationships/hyperlink" Target="https://podminky.urs.cz/item/CS_URS_2022_02/941111132" TargetMode="External" /><Relationship Id="rId120" Type="http://schemas.openxmlformats.org/officeDocument/2006/relationships/hyperlink" Target="https://podminky.urs.cz/item/CS_URS_2022_02/941111832" TargetMode="External" /><Relationship Id="rId121" Type="http://schemas.openxmlformats.org/officeDocument/2006/relationships/hyperlink" Target="https://podminky.urs.cz/item/CS_URS_2022_02/977131116" TargetMode="External" /><Relationship Id="rId122" Type="http://schemas.openxmlformats.org/officeDocument/2006/relationships/hyperlink" Target="https://podminky.urs.cz/item/CS_URS_2022_02/977131216" TargetMode="External" /><Relationship Id="rId123" Type="http://schemas.openxmlformats.org/officeDocument/2006/relationships/hyperlink" Target="https://podminky.urs.cz/item/CS_URS_2022_02/985142111" TargetMode="External" /><Relationship Id="rId124" Type="http://schemas.openxmlformats.org/officeDocument/2006/relationships/hyperlink" Target="https://podminky.urs.cz/item/CS_URS_2022_02/985142112" TargetMode="External" /><Relationship Id="rId125" Type="http://schemas.openxmlformats.org/officeDocument/2006/relationships/hyperlink" Target="https://podminky.urs.cz/item/CS_URS_2022_02/985142113" TargetMode="External" /><Relationship Id="rId126" Type="http://schemas.openxmlformats.org/officeDocument/2006/relationships/hyperlink" Target="https://podminky.urs.cz/item/CS_URS_2022_02/985142211" TargetMode="External" /><Relationship Id="rId127" Type="http://schemas.openxmlformats.org/officeDocument/2006/relationships/hyperlink" Target="https://podminky.urs.cz/item/CS_URS_2022_02/985142212" TargetMode="External" /><Relationship Id="rId128" Type="http://schemas.openxmlformats.org/officeDocument/2006/relationships/hyperlink" Target="https://podminky.urs.cz/item/CS_URS_2022_02/985142213" TargetMode="External" /><Relationship Id="rId129" Type="http://schemas.openxmlformats.org/officeDocument/2006/relationships/hyperlink" Target="https://podminky.urs.cz/item/CS_URS_2022_02/985221011" TargetMode="External" /><Relationship Id="rId130" Type="http://schemas.openxmlformats.org/officeDocument/2006/relationships/hyperlink" Target="https://podminky.urs.cz/item/CS_URS_2022_02/985221012" TargetMode="External" /><Relationship Id="rId131" Type="http://schemas.openxmlformats.org/officeDocument/2006/relationships/hyperlink" Target="https://podminky.urs.cz/item/CS_URS_2022_02/985221013" TargetMode="External" /><Relationship Id="rId132" Type="http://schemas.openxmlformats.org/officeDocument/2006/relationships/hyperlink" Target="https://podminky.urs.cz/item/CS_URS_2022_02/985221021" TargetMode="External" /><Relationship Id="rId133" Type="http://schemas.openxmlformats.org/officeDocument/2006/relationships/hyperlink" Target="https://podminky.urs.cz/item/CS_URS_2022_02/985221022" TargetMode="External" /><Relationship Id="rId134" Type="http://schemas.openxmlformats.org/officeDocument/2006/relationships/hyperlink" Target="https://podminky.urs.cz/item/CS_URS_2022_02/985221023" TargetMode="External" /><Relationship Id="rId135" Type="http://schemas.openxmlformats.org/officeDocument/2006/relationships/hyperlink" Target="https://podminky.urs.cz/item/CS_URS_2022_02/985221101" TargetMode="External" /><Relationship Id="rId136" Type="http://schemas.openxmlformats.org/officeDocument/2006/relationships/hyperlink" Target="https://podminky.urs.cz/item/CS_URS_2022_02/985221111" TargetMode="External" /><Relationship Id="rId137" Type="http://schemas.openxmlformats.org/officeDocument/2006/relationships/hyperlink" Target="https://podminky.urs.cz/item/CS_URS_2022_02/985221112" TargetMode="External" /><Relationship Id="rId138" Type="http://schemas.openxmlformats.org/officeDocument/2006/relationships/hyperlink" Target="https://podminky.urs.cz/item/CS_URS_2022_02/985221113" TargetMode="External" /><Relationship Id="rId139" Type="http://schemas.openxmlformats.org/officeDocument/2006/relationships/hyperlink" Target="https://podminky.urs.cz/item/CS_URS_2022_02/985223110" TargetMode="External" /><Relationship Id="rId140" Type="http://schemas.openxmlformats.org/officeDocument/2006/relationships/hyperlink" Target="https://podminky.urs.cz/item/CS_URS_2022_02/985223111" TargetMode="External" /><Relationship Id="rId141" Type="http://schemas.openxmlformats.org/officeDocument/2006/relationships/hyperlink" Target="https://podminky.urs.cz/item/CS_URS_2022_02/985223112" TargetMode="External" /><Relationship Id="rId142" Type="http://schemas.openxmlformats.org/officeDocument/2006/relationships/hyperlink" Target="https://podminky.urs.cz/item/CS_URS_2022_02/985223210" TargetMode="External" /><Relationship Id="rId143" Type="http://schemas.openxmlformats.org/officeDocument/2006/relationships/hyperlink" Target="https://podminky.urs.cz/item/CS_URS_2022_02/985223211" TargetMode="External" /><Relationship Id="rId144" Type="http://schemas.openxmlformats.org/officeDocument/2006/relationships/hyperlink" Target="https://podminky.urs.cz/item/CS_URS_2022_02/985223212" TargetMode="External" /><Relationship Id="rId145" Type="http://schemas.openxmlformats.org/officeDocument/2006/relationships/hyperlink" Target="https://podminky.urs.cz/item/CS_URS_2022_02/985231111" TargetMode="External" /><Relationship Id="rId146" Type="http://schemas.openxmlformats.org/officeDocument/2006/relationships/hyperlink" Target="https://podminky.urs.cz/item/CS_URS_2022_02/985231112" TargetMode="External" /><Relationship Id="rId147" Type="http://schemas.openxmlformats.org/officeDocument/2006/relationships/hyperlink" Target="https://podminky.urs.cz/item/CS_URS_2022_02/985232111" TargetMode="External" /><Relationship Id="rId148" Type="http://schemas.openxmlformats.org/officeDocument/2006/relationships/hyperlink" Target="https://podminky.urs.cz/item/CS_URS_2022_02/985232112" TargetMode="External" /><Relationship Id="rId149" Type="http://schemas.openxmlformats.org/officeDocument/2006/relationships/hyperlink" Target="https://podminky.urs.cz/item/CS_URS_2022_02/985233111" TargetMode="External" /><Relationship Id="rId150" Type="http://schemas.openxmlformats.org/officeDocument/2006/relationships/hyperlink" Target="https://podminky.urs.cz/item/CS_URS_2022_02/985233121" TargetMode="External" /><Relationship Id="rId151" Type="http://schemas.openxmlformats.org/officeDocument/2006/relationships/hyperlink" Target="https://podminky.urs.cz/item/CS_URS_2022_02/985233131" TargetMode="External" /><Relationship Id="rId152" Type="http://schemas.openxmlformats.org/officeDocument/2006/relationships/hyperlink" Target="https://podminky.urs.cz/item/CS_URS_2022_02/985411111" TargetMode="External" /><Relationship Id="rId153" Type="http://schemas.openxmlformats.org/officeDocument/2006/relationships/hyperlink" Target="https://podminky.urs.cz/item/CS_URS_2022_02/985421112" TargetMode="External" /><Relationship Id="rId154" Type="http://schemas.openxmlformats.org/officeDocument/2006/relationships/hyperlink" Target="https://podminky.urs.cz/item/CS_URS_2022_02/985421122" TargetMode="External" /><Relationship Id="rId155" Type="http://schemas.openxmlformats.org/officeDocument/2006/relationships/hyperlink" Target="https://podminky.urs.cz/item/CS_URS_2022_02/985421132" TargetMode="External" /><Relationship Id="rId15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2303000" TargetMode="External" /><Relationship Id="rId2" Type="http://schemas.openxmlformats.org/officeDocument/2006/relationships/hyperlink" Target="https://podminky.urs.cz/item/CS_URS_2022_02/013244000" TargetMode="External" /><Relationship Id="rId3" Type="http://schemas.openxmlformats.org/officeDocument/2006/relationships/hyperlink" Target="https://podminky.urs.cz/item/CS_URS_2022_02/013254000" TargetMode="External" /><Relationship Id="rId4" Type="http://schemas.openxmlformats.org/officeDocument/2006/relationships/hyperlink" Target="https://podminky.urs.cz/item/CS_URS_2022_02/032903000" TargetMode="External" /><Relationship Id="rId5" Type="http://schemas.openxmlformats.org/officeDocument/2006/relationships/hyperlink" Target="https://podminky.urs.cz/item/CS_URS_2022_02/041903000" TargetMode="External" /><Relationship Id="rId6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ht="36.95" customHeight="1">
      <c r="AR2" s="178" t="s">
        <v>5</v>
      </c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ht="12" customHeight="1">
      <c r="B5" s="18"/>
      <c r="D5" s="22" t="s">
        <v>13</v>
      </c>
      <c r="K5" s="209" t="s">
        <v>14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R5" s="18"/>
      <c r="BE5" s="206" t="s">
        <v>15</v>
      </c>
      <c r="BS5" s="15" t="s">
        <v>6</v>
      </c>
    </row>
    <row r="6" spans="2:71" ht="36.95" customHeight="1">
      <c r="B6" s="18"/>
      <c r="D6" s="24" t="s">
        <v>16</v>
      </c>
      <c r="K6" s="210" t="s">
        <v>17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R6" s="18"/>
      <c r="BE6" s="207"/>
      <c r="BS6" s="15" t="s">
        <v>6</v>
      </c>
    </row>
    <row r="7" spans="2:71" ht="12" customHeight="1">
      <c r="B7" s="18"/>
      <c r="D7" s="25" t="s">
        <v>18</v>
      </c>
      <c r="K7" s="23" t="s">
        <v>1</v>
      </c>
      <c r="AK7" s="25" t="s">
        <v>19</v>
      </c>
      <c r="AN7" s="23" t="s">
        <v>1</v>
      </c>
      <c r="AR7" s="18"/>
      <c r="BE7" s="207"/>
      <c r="BS7" s="15" t="s">
        <v>6</v>
      </c>
    </row>
    <row r="8" spans="2:71" ht="12" customHeight="1">
      <c r="B8" s="18"/>
      <c r="D8" s="25" t="s">
        <v>20</v>
      </c>
      <c r="K8" s="23" t="s">
        <v>21</v>
      </c>
      <c r="AK8" s="25" t="s">
        <v>22</v>
      </c>
      <c r="AN8" s="26" t="s">
        <v>23</v>
      </c>
      <c r="AR8" s="18"/>
      <c r="BE8" s="207"/>
      <c r="BS8" s="15" t="s">
        <v>6</v>
      </c>
    </row>
    <row r="9" spans="2:71" ht="14.45" customHeight="1">
      <c r="B9" s="18"/>
      <c r="AR9" s="18"/>
      <c r="BE9" s="207"/>
      <c r="BS9" s="15" t="s">
        <v>6</v>
      </c>
    </row>
    <row r="10" spans="2:71" ht="12" customHeight="1">
      <c r="B10" s="18"/>
      <c r="D10" s="25" t="s">
        <v>24</v>
      </c>
      <c r="AK10" s="25" t="s">
        <v>25</v>
      </c>
      <c r="AN10" s="23" t="s">
        <v>1</v>
      </c>
      <c r="AR10" s="18"/>
      <c r="BE10" s="207"/>
      <c r="BS10" s="15" t="s">
        <v>6</v>
      </c>
    </row>
    <row r="11" spans="2:71" ht="18.4" customHeight="1">
      <c r="B11" s="18"/>
      <c r="E11" s="23" t="s">
        <v>21</v>
      </c>
      <c r="AK11" s="25" t="s">
        <v>26</v>
      </c>
      <c r="AN11" s="23" t="s">
        <v>1</v>
      </c>
      <c r="AR11" s="18"/>
      <c r="BE11" s="207"/>
      <c r="BS11" s="15" t="s">
        <v>6</v>
      </c>
    </row>
    <row r="12" spans="2:71" ht="6.95" customHeight="1">
      <c r="B12" s="18"/>
      <c r="AR12" s="18"/>
      <c r="BE12" s="207"/>
      <c r="BS12" s="15" t="s">
        <v>6</v>
      </c>
    </row>
    <row r="13" spans="2:71" ht="12" customHeight="1">
      <c r="B13" s="18"/>
      <c r="D13" s="25" t="s">
        <v>27</v>
      </c>
      <c r="AK13" s="25" t="s">
        <v>25</v>
      </c>
      <c r="AN13" s="27" t="s">
        <v>28</v>
      </c>
      <c r="AR13" s="18"/>
      <c r="BE13" s="207"/>
      <c r="BS13" s="15" t="s">
        <v>6</v>
      </c>
    </row>
    <row r="14" spans="2:71" ht="12.75">
      <c r="B14" s="18"/>
      <c r="E14" s="211" t="s">
        <v>28</v>
      </c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5" t="s">
        <v>26</v>
      </c>
      <c r="AN14" s="27" t="s">
        <v>28</v>
      </c>
      <c r="AR14" s="18"/>
      <c r="BE14" s="207"/>
      <c r="BS14" s="15" t="s">
        <v>6</v>
      </c>
    </row>
    <row r="15" spans="2:71" ht="6.95" customHeight="1">
      <c r="B15" s="18"/>
      <c r="AR15" s="18"/>
      <c r="BE15" s="207"/>
      <c r="BS15" s="15" t="s">
        <v>3</v>
      </c>
    </row>
    <row r="16" spans="2:71" ht="12" customHeight="1">
      <c r="B16" s="18"/>
      <c r="D16" s="25" t="s">
        <v>29</v>
      </c>
      <c r="AK16" s="25" t="s">
        <v>25</v>
      </c>
      <c r="AN16" s="23" t="s">
        <v>1</v>
      </c>
      <c r="AR16" s="18"/>
      <c r="BE16" s="207"/>
      <c r="BS16" s="15" t="s">
        <v>3</v>
      </c>
    </row>
    <row r="17" spans="2:71" ht="18.4" customHeight="1">
      <c r="B17" s="18"/>
      <c r="E17" s="23" t="s">
        <v>21</v>
      </c>
      <c r="AK17" s="25" t="s">
        <v>26</v>
      </c>
      <c r="AN17" s="23" t="s">
        <v>1</v>
      </c>
      <c r="AR17" s="18"/>
      <c r="BE17" s="207"/>
      <c r="BS17" s="15" t="s">
        <v>30</v>
      </c>
    </row>
    <row r="18" spans="2:71" ht="6.95" customHeight="1">
      <c r="B18" s="18"/>
      <c r="AR18" s="18"/>
      <c r="BE18" s="207"/>
      <c r="BS18" s="15" t="s">
        <v>6</v>
      </c>
    </row>
    <row r="19" spans="2:71" ht="12" customHeight="1">
      <c r="B19" s="18"/>
      <c r="D19" s="25" t="s">
        <v>31</v>
      </c>
      <c r="AK19" s="25" t="s">
        <v>25</v>
      </c>
      <c r="AN19" s="23" t="s">
        <v>1</v>
      </c>
      <c r="AR19" s="18"/>
      <c r="BE19" s="207"/>
      <c r="BS19" s="15" t="s">
        <v>6</v>
      </c>
    </row>
    <row r="20" spans="2:71" ht="18.4" customHeight="1">
      <c r="B20" s="18"/>
      <c r="E20" s="23" t="s">
        <v>32</v>
      </c>
      <c r="AK20" s="25" t="s">
        <v>26</v>
      </c>
      <c r="AN20" s="23" t="s">
        <v>1</v>
      </c>
      <c r="AR20" s="18"/>
      <c r="BE20" s="207"/>
      <c r="BS20" s="15" t="s">
        <v>30</v>
      </c>
    </row>
    <row r="21" spans="2:57" ht="6.95" customHeight="1">
      <c r="B21" s="18"/>
      <c r="AR21" s="18"/>
      <c r="BE21" s="207"/>
    </row>
    <row r="22" spans="2:57" ht="12" customHeight="1">
      <c r="B22" s="18"/>
      <c r="D22" s="25" t="s">
        <v>33</v>
      </c>
      <c r="AR22" s="18"/>
      <c r="BE22" s="207"/>
    </row>
    <row r="23" spans="2:57" ht="16.5" customHeight="1">
      <c r="B23" s="18"/>
      <c r="E23" s="213" t="s">
        <v>1</v>
      </c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R23" s="18"/>
      <c r="BE23" s="207"/>
    </row>
    <row r="24" spans="2:57" ht="6.95" customHeight="1">
      <c r="B24" s="18"/>
      <c r="AR24" s="18"/>
      <c r="BE24" s="207"/>
    </row>
    <row r="25" spans="2:57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207"/>
    </row>
    <row r="26" spans="2:57" s="1" customFormat="1" ht="25.9" customHeight="1">
      <c r="B26" s="30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14">
        <f>ROUND(AG94,2)</f>
        <v>0</v>
      </c>
      <c r="AL26" s="215"/>
      <c r="AM26" s="215"/>
      <c r="AN26" s="215"/>
      <c r="AO26" s="215"/>
      <c r="AR26" s="30"/>
      <c r="BE26" s="207"/>
    </row>
    <row r="27" spans="2:57" s="1" customFormat="1" ht="6.95" customHeight="1">
      <c r="B27" s="30"/>
      <c r="AR27" s="30"/>
      <c r="BE27" s="207"/>
    </row>
    <row r="28" spans="2:57" s="1" customFormat="1" ht="12.75">
      <c r="B28" s="30"/>
      <c r="L28" s="216" t="s">
        <v>35</v>
      </c>
      <c r="M28" s="216"/>
      <c r="N28" s="216"/>
      <c r="O28" s="216"/>
      <c r="P28" s="216"/>
      <c r="W28" s="216" t="s">
        <v>36</v>
      </c>
      <c r="X28" s="216"/>
      <c r="Y28" s="216"/>
      <c r="Z28" s="216"/>
      <c r="AA28" s="216"/>
      <c r="AB28" s="216"/>
      <c r="AC28" s="216"/>
      <c r="AD28" s="216"/>
      <c r="AE28" s="216"/>
      <c r="AK28" s="216" t="s">
        <v>37</v>
      </c>
      <c r="AL28" s="216"/>
      <c r="AM28" s="216"/>
      <c r="AN28" s="216"/>
      <c r="AO28" s="216"/>
      <c r="AR28" s="30"/>
      <c r="BE28" s="207"/>
    </row>
    <row r="29" spans="2:57" s="2" customFormat="1" ht="14.45" customHeight="1">
      <c r="B29" s="34"/>
      <c r="D29" s="25" t="s">
        <v>38</v>
      </c>
      <c r="F29" s="25" t="s">
        <v>39</v>
      </c>
      <c r="L29" s="194">
        <v>0.21</v>
      </c>
      <c r="M29" s="193"/>
      <c r="N29" s="193"/>
      <c r="O29" s="193"/>
      <c r="P29" s="193"/>
      <c r="W29" s="192">
        <f>ROUND(AZ94,2)</f>
        <v>0</v>
      </c>
      <c r="X29" s="193"/>
      <c r="Y29" s="193"/>
      <c r="Z29" s="193"/>
      <c r="AA29" s="193"/>
      <c r="AB29" s="193"/>
      <c r="AC29" s="193"/>
      <c r="AD29" s="193"/>
      <c r="AE29" s="193"/>
      <c r="AK29" s="192">
        <f>ROUND(AV94,2)</f>
        <v>0</v>
      </c>
      <c r="AL29" s="193"/>
      <c r="AM29" s="193"/>
      <c r="AN29" s="193"/>
      <c r="AO29" s="193"/>
      <c r="AR29" s="34"/>
      <c r="BE29" s="208"/>
    </row>
    <row r="30" spans="2:57" s="2" customFormat="1" ht="14.45" customHeight="1">
      <c r="B30" s="34"/>
      <c r="F30" s="25" t="s">
        <v>40</v>
      </c>
      <c r="L30" s="194">
        <v>0.15</v>
      </c>
      <c r="M30" s="193"/>
      <c r="N30" s="193"/>
      <c r="O30" s="193"/>
      <c r="P30" s="193"/>
      <c r="W30" s="192">
        <f>ROUND(BA94,2)</f>
        <v>0</v>
      </c>
      <c r="X30" s="193"/>
      <c r="Y30" s="193"/>
      <c r="Z30" s="193"/>
      <c r="AA30" s="193"/>
      <c r="AB30" s="193"/>
      <c r="AC30" s="193"/>
      <c r="AD30" s="193"/>
      <c r="AE30" s="193"/>
      <c r="AK30" s="192">
        <f>ROUND(AW94,2)</f>
        <v>0</v>
      </c>
      <c r="AL30" s="193"/>
      <c r="AM30" s="193"/>
      <c r="AN30" s="193"/>
      <c r="AO30" s="193"/>
      <c r="AR30" s="34"/>
      <c r="BE30" s="208"/>
    </row>
    <row r="31" spans="2:57" s="2" customFormat="1" ht="14.45" customHeight="1" hidden="1">
      <c r="B31" s="34"/>
      <c r="F31" s="25" t="s">
        <v>41</v>
      </c>
      <c r="L31" s="194">
        <v>0.21</v>
      </c>
      <c r="M31" s="193"/>
      <c r="N31" s="193"/>
      <c r="O31" s="193"/>
      <c r="P31" s="193"/>
      <c r="W31" s="192">
        <f>ROUND(BB94,2)</f>
        <v>0</v>
      </c>
      <c r="X31" s="193"/>
      <c r="Y31" s="193"/>
      <c r="Z31" s="193"/>
      <c r="AA31" s="193"/>
      <c r="AB31" s="193"/>
      <c r="AC31" s="193"/>
      <c r="AD31" s="193"/>
      <c r="AE31" s="193"/>
      <c r="AK31" s="192">
        <v>0</v>
      </c>
      <c r="AL31" s="193"/>
      <c r="AM31" s="193"/>
      <c r="AN31" s="193"/>
      <c r="AO31" s="193"/>
      <c r="AR31" s="34"/>
      <c r="BE31" s="208"/>
    </row>
    <row r="32" spans="2:57" s="2" customFormat="1" ht="14.45" customHeight="1" hidden="1">
      <c r="B32" s="34"/>
      <c r="F32" s="25" t="s">
        <v>42</v>
      </c>
      <c r="L32" s="194">
        <v>0.15</v>
      </c>
      <c r="M32" s="193"/>
      <c r="N32" s="193"/>
      <c r="O32" s="193"/>
      <c r="P32" s="193"/>
      <c r="W32" s="192">
        <f>ROUND(BC94,2)</f>
        <v>0</v>
      </c>
      <c r="X32" s="193"/>
      <c r="Y32" s="193"/>
      <c r="Z32" s="193"/>
      <c r="AA32" s="193"/>
      <c r="AB32" s="193"/>
      <c r="AC32" s="193"/>
      <c r="AD32" s="193"/>
      <c r="AE32" s="193"/>
      <c r="AK32" s="192">
        <v>0</v>
      </c>
      <c r="AL32" s="193"/>
      <c r="AM32" s="193"/>
      <c r="AN32" s="193"/>
      <c r="AO32" s="193"/>
      <c r="AR32" s="34"/>
      <c r="BE32" s="208"/>
    </row>
    <row r="33" spans="2:57" s="2" customFormat="1" ht="14.45" customHeight="1" hidden="1">
      <c r="B33" s="34"/>
      <c r="F33" s="25" t="s">
        <v>43</v>
      </c>
      <c r="L33" s="194">
        <v>0</v>
      </c>
      <c r="M33" s="193"/>
      <c r="N33" s="193"/>
      <c r="O33" s="193"/>
      <c r="P33" s="193"/>
      <c r="W33" s="192">
        <f>ROUND(BD94,2)</f>
        <v>0</v>
      </c>
      <c r="X33" s="193"/>
      <c r="Y33" s="193"/>
      <c r="Z33" s="193"/>
      <c r="AA33" s="193"/>
      <c r="AB33" s="193"/>
      <c r="AC33" s="193"/>
      <c r="AD33" s="193"/>
      <c r="AE33" s="193"/>
      <c r="AK33" s="192">
        <v>0</v>
      </c>
      <c r="AL33" s="193"/>
      <c r="AM33" s="193"/>
      <c r="AN33" s="193"/>
      <c r="AO33" s="193"/>
      <c r="AR33" s="34"/>
      <c r="BE33" s="208"/>
    </row>
    <row r="34" spans="2:57" s="1" customFormat="1" ht="6.95" customHeight="1">
      <c r="B34" s="30"/>
      <c r="AR34" s="30"/>
      <c r="BE34" s="207"/>
    </row>
    <row r="35" spans="2:44" s="1" customFormat="1" ht="25.9" customHeight="1">
      <c r="B35" s="30"/>
      <c r="C35" s="35"/>
      <c r="D35" s="36" t="s">
        <v>44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45</v>
      </c>
      <c r="U35" s="37"/>
      <c r="V35" s="37"/>
      <c r="W35" s="37"/>
      <c r="X35" s="195" t="s">
        <v>46</v>
      </c>
      <c r="Y35" s="196"/>
      <c r="Z35" s="196"/>
      <c r="AA35" s="196"/>
      <c r="AB35" s="196"/>
      <c r="AC35" s="37"/>
      <c r="AD35" s="37"/>
      <c r="AE35" s="37"/>
      <c r="AF35" s="37"/>
      <c r="AG35" s="37"/>
      <c r="AH35" s="37"/>
      <c r="AI35" s="37"/>
      <c r="AJ35" s="37"/>
      <c r="AK35" s="197">
        <f>SUM(AK26:AK33)</f>
        <v>0</v>
      </c>
      <c r="AL35" s="196"/>
      <c r="AM35" s="196"/>
      <c r="AN35" s="196"/>
      <c r="AO35" s="198"/>
      <c r="AP35" s="35"/>
      <c r="AQ35" s="35"/>
      <c r="AR35" s="30"/>
    </row>
    <row r="36" spans="2:44" s="1" customFormat="1" ht="6.95" customHeight="1">
      <c r="B36" s="30"/>
      <c r="AR36" s="30"/>
    </row>
    <row r="37" spans="2:44" s="1" customFormat="1" ht="14.45" customHeight="1">
      <c r="B37" s="30"/>
      <c r="AR37" s="30"/>
    </row>
    <row r="38" spans="2:44" ht="14.45" customHeight="1">
      <c r="B38" s="18"/>
      <c r="AR38" s="18"/>
    </row>
    <row r="39" spans="2:44" ht="14.45" customHeight="1">
      <c r="B39" s="18"/>
      <c r="AR39" s="18"/>
    </row>
    <row r="40" spans="2:44" ht="14.45" customHeight="1">
      <c r="B40" s="18"/>
      <c r="AR40" s="18"/>
    </row>
    <row r="41" spans="2:44" ht="14.45" customHeight="1">
      <c r="B41" s="18"/>
      <c r="AR41" s="18"/>
    </row>
    <row r="42" spans="2:44" ht="14.45" customHeight="1">
      <c r="B42" s="18"/>
      <c r="AR42" s="18"/>
    </row>
    <row r="43" spans="2:44" ht="14.45" customHeight="1">
      <c r="B43" s="18"/>
      <c r="AR43" s="18"/>
    </row>
    <row r="44" spans="2:44" ht="14.45" customHeight="1">
      <c r="B44" s="18"/>
      <c r="AR44" s="18"/>
    </row>
    <row r="45" spans="2:44" ht="14.45" customHeight="1">
      <c r="B45" s="18"/>
      <c r="AR45" s="18"/>
    </row>
    <row r="46" spans="2:44" ht="14.45" customHeight="1">
      <c r="B46" s="18"/>
      <c r="AR46" s="18"/>
    </row>
    <row r="47" spans="2:44" ht="14.45" customHeight="1">
      <c r="B47" s="18"/>
      <c r="AR47" s="18"/>
    </row>
    <row r="48" spans="2:44" ht="14.45" customHeight="1">
      <c r="B48" s="18"/>
      <c r="AR48" s="18"/>
    </row>
    <row r="49" spans="2:44" s="1" customFormat="1" ht="14.45" customHeight="1">
      <c r="B49" s="30"/>
      <c r="D49" s="39" t="s">
        <v>47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48</v>
      </c>
      <c r="AI49" s="40"/>
      <c r="AJ49" s="40"/>
      <c r="AK49" s="40"/>
      <c r="AL49" s="40"/>
      <c r="AM49" s="40"/>
      <c r="AN49" s="40"/>
      <c r="AO49" s="40"/>
      <c r="AR49" s="30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ht="12">
      <c r="B57" s="18"/>
      <c r="AR57" s="18"/>
    </row>
    <row r="58" spans="2:44" ht="12">
      <c r="B58" s="18"/>
      <c r="AR58" s="18"/>
    </row>
    <row r="59" spans="2:44" ht="12">
      <c r="B59" s="18"/>
      <c r="AR59" s="18"/>
    </row>
    <row r="60" spans="2:44" s="1" customFormat="1" ht="12.75">
      <c r="B60" s="30"/>
      <c r="D60" s="41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1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1" t="s">
        <v>49</v>
      </c>
      <c r="AI60" s="32"/>
      <c r="AJ60" s="32"/>
      <c r="AK60" s="32"/>
      <c r="AL60" s="32"/>
      <c r="AM60" s="41" t="s">
        <v>50</v>
      </c>
      <c r="AN60" s="32"/>
      <c r="AO60" s="32"/>
      <c r="AR60" s="30"/>
    </row>
    <row r="61" spans="2:44" ht="12">
      <c r="B61" s="18"/>
      <c r="AR61" s="18"/>
    </row>
    <row r="62" spans="2:44" ht="12">
      <c r="B62" s="18"/>
      <c r="AR62" s="18"/>
    </row>
    <row r="63" spans="2:44" ht="12">
      <c r="B63" s="18"/>
      <c r="AR63" s="18"/>
    </row>
    <row r="64" spans="2:44" s="1" customFormat="1" ht="12.75">
      <c r="B64" s="30"/>
      <c r="D64" s="39" t="s">
        <v>51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52</v>
      </c>
      <c r="AI64" s="40"/>
      <c r="AJ64" s="40"/>
      <c r="AK64" s="40"/>
      <c r="AL64" s="40"/>
      <c r="AM64" s="40"/>
      <c r="AN64" s="40"/>
      <c r="AO64" s="40"/>
      <c r="AR64" s="30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ht="12">
      <c r="B72" s="18"/>
      <c r="AR72" s="18"/>
    </row>
    <row r="73" spans="2:44" ht="12">
      <c r="B73" s="18"/>
      <c r="AR73" s="18"/>
    </row>
    <row r="74" spans="2:44" ht="12">
      <c r="B74" s="18"/>
      <c r="AR74" s="18"/>
    </row>
    <row r="75" spans="2:44" s="1" customFormat="1" ht="12.75">
      <c r="B75" s="30"/>
      <c r="D75" s="41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1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1" t="s">
        <v>49</v>
      </c>
      <c r="AI75" s="32"/>
      <c r="AJ75" s="32"/>
      <c r="AK75" s="32"/>
      <c r="AL75" s="32"/>
      <c r="AM75" s="41" t="s">
        <v>50</v>
      </c>
      <c r="AN75" s="32"/>
      <c r="AO75" s="32"/>
      <c r="AR75" s="30"/>
    </row>
    <row r="76" spans="2:44" s="1" customFormat="1" ht="12">
      <c r="B76" s="30"/>
      <c r="AR76" s="30"/>
    </row>
    <row r="77" spans="2:44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0"/>
    </row>
    <row r="81" spans="2:44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0"/>
    </row>
    <row r="82" spans="2:44" s="1" customFormat="1" ht="24.95" customHeight="1">
      <c r="B82" s="30"/>
      <c r="C82" s="19" t="s">
        <v>53</v>
      </c>
      <c r="AR82" s="30"/>
    </row>
    <row r="83" spans="2:44" s="1" customFormat="1" ht="6.95" customHeight="1">
      <c r="B83" s="30"/>
      <c r="AR83" s="30"/>
    </row>
    <row r="84" spans="2:44" s="3" customFormat="1" ht="12" customHeight="1">
      <c r="B84" s="46"/>
      <c r="C84" s="25" t="s">
        <v>13</v>
      </c>
      <c r="L84" s="3" t="str">
        <f>K5</f>
        <v>64022XXX</v>
      </c>
      <c r="AR84" s="46"/>
    </row>
    <row r="85" spans="2:44" s="4" customFormat="1" ht="36.95" customHeight="1">
      <c r="B85" s="47"/>
      <c r="C85" s="48" t="s">
        <v>16</v>
      </c>
      <c r="L85" s="183" t="str">
        <f>K6</f>
        <v>Opravy a údržba skalních zářezů u ST 2023 - 2024</v>
      </c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4"/>
      <c r="AF85" s="184"/>
      <c r="AG85" s="184"/>
      <c r="AH85" s="184"/>
      <c r="AI85" s="184"/>
      <c r="AJ85" s="184"/>
      <c r="AR85" s="47"/>
    </row>
    <row r="86" spans="2:44" s="1" customFormat="1" ht="6.95" customHeight="1">
      <c r="B86" s="30"/>
      <c r="AR86" s="30"/>
    </row>
    <row r="87" spans="2:44" s="1" customFormat="1" ht="12" customHeight="1">
      <c r="B87" s="30"/>
      <c r="C87" s="25" t="s">
        <v>20</v>
      </c>
      <c r="L87" s="49" t="str">
        <f>IF(K8="","",K8)</f>
        <v xml:space="preserve"> </v>
      </c>
      <c r="AI87" s="25" t="s">
        <v>22</v>
      </c>
      <c r="AM87" s="185" t="str">
        <f>IF(AN8="","",AN8)</f>
        <v>30. 11. 2022</v>
      </c>
      <c r="AN87" s="185"/>
      <c r="AR87" s="30"/>
    </row>
    <row r="88" spans="2:44" s="1" customFormat="1" ht="6.95" customHeight="1">
      <c r="B88" s="30"/>
      <c r="AR88" s="30"/>
    </row>
    <row r="89" spans="2:56" s="1" customFormat="1" ht="15.2" customHeight="1">
      <c r="B89" s="30"/>
      <c r="C89" s="25" t="s">
        <v>24</v>
      </c>
      <c r="L89" s="3" t="str">
        <f>IF(E11="","",E11)</f>
        <v xml:space="preserve"> </v>
      </c>
      <c r="AI89" s="25" t="s">
        <v>29</v>
      </c>
      <c r="AM89" s="186" t="str">
        <f>IF(E17="","",E17)</f>
        <v xml:space="preserve"> </v>
      </c>
      <c r="AN89" s="187"/>
      <c r="AO89" s="187"/>
      <c r="AP89" s="187"/>
      <c r="AR89" s="30"/>
      <c r="AS89" s="188" t="s">
        <v>54</v>
      </c>
      <c r="AT89" s="189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2:56" s="1" customFormat="1" ht="15.2" customHeight="1">
      <c r="B90" s="30"/>
      <c r="C90" s="25" t="s">
        <v>27</v>
      </c>
      <c r="L90" s="3" t="str">
        <f>IF(E14="Vyplň údaj","",E14)</f>
        <v/>
      </c>
      <c r="AI90" s="25" t="s">
        <v>31</v>
      </c>
      <c r="AM90" s="186" t="str">
        <f>IF(E20="","",E20)</f>
        <v>Ladislav Svoboda</v>
      </c>
      <c r="AN90" s="187"/>
      <c r="AO90" s="187"/>
      <c r="AP90" s="187"/>
      <c r="AR90" s="30"/>
      <c r="AS90" s="190"/>
      <c r="AT90" s="191"/>
      <c r="BD90" s="53"/>
    </row>
    <row r="91" spans="2:56" s="1" customFormat="1" ht="10.9" customHeight="1">
      <c r="B91" s="30"/>
      <c r="AR91" s="30"/>
      <c r="AS91" s="190"/>
      <c r="AT91" s="191"/>
      <c r="BD91" s="53"/>
    </row>
    <row r="92" spans="2:56" s="1" customFormat="1" ht="29.25" customHeight="1">
      <c r="B92" s="30"/>
      <c r="C92" s="199" t="s">
        <v>55</v>
      </c>
      <c r="D92" s="200"/>
      <c r="E92" s="200"/>
      <c r="F92" s="200"/>
      <c r="G92" s="200"/>
      <c r="H92" s="54"/>
      <c r="I92" s="201" t="s">
        <v>56</v>
      </c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2" t="s">
        <v>57</v>
      </c>
      <c r="AH92" s="200"/>
      <c r="AI92" s="200"/>
      <c r="AJ92" s="200"/>
      <c r="AK92" s="200"/>
      <c r="AL92" s="200"/>
      <c r="AM92" s="200"/>
      <c r="AN92" s="201" t="s">
        <v>58</v>
      </c>
      <c r="AO92" s="200"/>
      <c r="AP92" s="203"/>
      <c r="AQ92" s="55" t="s">
        <v>59</v>
      </c>
      <c r="AR92" s="30"/>
      <c r="AS92" s="56" t="s">
        <v>60</v>
      </c>
      <c r="AT92" s="57" t="s">
        <v>61</v>
      </c>
      <c r="AU92" s="57" t="s">
        <v>62</v>
      </c>
      <c r="AV92" s="57" t="s">
        <v>63</v>
      </c>
      <c r="AW92" s="57" t="s">
        <v>64</v>
      </c>
      <c r="AX92" s="57" t="s">
        <v>65</v>
      </c>
      <c r="AY92" s="57" t="s">
        <v>66</v>
      </c>
      <c r="AZ92" s="57" t="s">
        <v>67</v>
      </c>
      <c r="BA92" s="57" t="s">
        <v>68</v>
      </c>
      <c r="BB92" s="57" t="s">
        <v>69</v>
      </c>
      <c r="BC92" s="57" t="s">
        <v>70</v>
      </c>
      <c r="BD92" s="58" t="s">
        <v>71</v>
      </c>
    </row>
    <row r="93" spans="2:56" s="1" customFormat="1" ht="10.9" customHeight="1">
      <c r="B93" s="30"/>
      <c r="AR93" s="30"/>
      <c r="AS93" s="59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2:90" s="5" customFormat="1" ht="32.45" customHeight="1">
      <c r="B94" s="60"/>
      <c r="C94" s="61" t="s">
        <v>72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204">
        <f>ROUND(SUM(AG95:AG97),2)</f>
        <v>0</v>
      </c>
      <c r="AH94" s="204"/>
      <c r="AI94" s="204"/>
      <c r="AJ94" s="204"/>
      <c r="AK94" s="204"/>
      <c r="AL94" s="204"/>
      <c r="AM94" s="204"/>
      <c r="AN94" s="205">
        <f>SUM(AG94,AT94)</f>
        <v>0</v>
      </c>
      <c r="AO94" s="205"/>
      <c r="AP94" s="205"/>
      <c r="AQ94" s="64" t="s">
        <v>1</v>
      </c>
      <c r="AR94" s="60"/>
      <c r="AS94" s="65">
        <f>ROUND(SUM(AS95:AS97),2)</f>
        <v>0</v>
      </c>
      <c r="AT94" s="66">
        <f>ROUND(SUM(AV94:AW94),2)</f>
        <v>0</v>
      </c>
      <c r="AU94" s="67">
        <f>ROUND(SUM(AU95:AU97),5)</f>
        <v>0</v>
      </c>
      <c r="AV94" s="66">
        <f>ROUND(AZ94*L29,2)</f>
        <v>0</v>
      </c>
      <c r="AW94" s="66">
        <f>ROUND(BA94*L30,2)</f>
        <v>0</v>
      </c>
      <c r="AX94" s="66">
        <f>ROUND(BB94*L29,2)</f>
        <v>0</v>
      </c>
      <c r="AY94" s="66">
        <f>ROUND(BC94*L30,2)</f>
        <v>0</v>
      </c>
      <c r="AZ94" s="66">
        <f>ROUND(SUM(AZ95:AZ97),2)</f>
        <v>0</v>
      </c>
      <c r="BA94" s="66">
        <f>ROUND(SUM(BA95:BA97),2)</f>
        <v>0</v>
      </c>
      <c r="BB94" s="66">
        <f>ROUND(SUM(BB95:BB97),2)</f>
        <v>0</v>
      </c>
      <c r="BC94" s="66">
        <f>ROUND(SUM(BC95:BC97),2)</f>
        <v>0</v>
      </c>
      <c r="BD94" s="68">
        <f>ROUND(SUM(BD95:BD97),2)</f>
        <v>0</v>
      </c>
      <c r="BS94" s="69" t="s">
        <v>73</v>
      </c>
      <c r="BT94" s="69" t="s">
        <v>74</v>
      </c>
      <c r="BU94" s="70" t="s">
        <v>75</v>
      </c>
      <c r="BV94" s="69" t="s">
        <v>76</v>
      </c>
      <c r="BW94" s="69" t="s">
        <v>4</v>
      </c>
      <c r="BX94" s="69" t="s">
        <v>77</v>
      </c>
      <c r="CL94" s="69" t="s">
        <v>1</v>
      </c>
    </row>
    <row r="95" spans="1:91" s="6" customFormat="1" ht="16.5" customHeight="1">
      <c r="A95" s="71" t="s">
        <v>78</v>
      </c>
      <c r="B95" s="72"/>
      <c r="C95" s="73"/>
      <c r="D95" s="182" t="s">
        <v>79</v>
      </c>
      <c r="E95" s="182"/>
      <c r="F95" s="182"/>
      <c r="G95" s="182"/>
      <c r="H95" s="182"/>
      <c r="I95" s="74"/>
      <c r="J95" s="182" t="s">
        <v>80</v>
      </c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0">
        <f>'PS01 - ÚOŽI'!J30</f>
        <v>0</v>
      </c>
      <c r="AH95" s="181"/>
      <c r="AI95" s="181"/>
      <c r="AJ95" s="181"/>
      <c r="AK95" s="181"/>
      <c r="AL95" s="181"/>
      <c r="AM95" s="181"/>
      <c r="AN95" s="180">
        <f>SUM(AG95,AT95)</f>
        <v>0</v>
      </c>
      <c r="AO95" s="181"/>
      <c r="AP95" s="181"/>
      <c r="AQ95" s="75" t="s">
        <v>81</v>
      </c>
      <c r="AR95" s="72"/>
      <c r="AS95" s="76">
        <v>0</v>
      </c>
      <c r="AT95" s="77">
        <f>ROUND(SUM(AV95:AW95),2)</f>
        <v>0</v>
      </c>
      <c r="AU95" s="78">
        <f>'PS01 - ÚOŽI'!P118</f>
        <v>0</v>
      </c>
      <c r="AV95" s="77">
        <f>'PS01 - ÚOŽI'!J33</f>
        <v>0</v>
      </c>
      <c r="AW95" s="77">
        <f>'PS01 - ÚOŽI'!J34</f>
        <v>0</v>
      </c>
      <c r="AX95" s="77">
        <f>'PS01 - ÚOŽI'!J35</f>
        <v>0</v>
      </c>
      <c r="AY95" s="77">
        <f>'PS01 - ÚOŽI'!J36</f>
        <v>0</v>
      </c>
      <c r="AZ95" s="77">
        <f>'PS01 - ÚOŽI'!F33</f>
        <v>0</v>
      </c>
      <c r="BA95" s="77">
        <f>'PS01 - ÚOŽI'!F34</f>
        <v>0</v>
      </c>
      <c r="BB95" s="77">
        <f>'PS01 - ÚOŽI'!F35</f>
        <v>0</v>
      </c>
      <c r="BC95" s="77">
        <f>'PS01 - ÚOŽI'!F36</f>
        <v>0</v>
      </c>
      <c r="BD95" s="79">
        <f>'PS01 - ÚOŽI'!F37</f>
        <v>0</v>
      </c>
      <c r="BT95" s="80" t="s">
        <v>82</v>
      </c>
      <c r="BV95" s="80" t="s">
        <v>76</v>
      </c>
      <c r="BW95" s="80" t="s">
        <v>83</v>
      </c>
      <c r="BX95" s="80" t="s">
        <v>4</v>
      </c>
      <c r="CL95" s="80" t="s">
        <v>1</v>
      </c>
      <c r="CM95" s="80" t="s">
        <v>84</v>
      </c>
    </row>
    <row r="96" spans="1:91" s="6" customFormat="1" ht="16.5" customHeight="1">
      <c r="A96" s="71" t="s">
        <v>78</v>
      </c>
      <c r="B96" s="72"/>
      <c r="C96" s="73"/>
      <c r="D96" s="182" t="s">
        <v>85</v>
      </c>
      <c r="E96" s="182"/>
      <c r="F96" s="182"/>
      <c r="G96" s="182"/>
      <c r="H96" s="182"/>
      <c r="I96" s="74"/>
      <c r="J96" s="182" t="s">
        <v>86</v>
      </c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0">
        <f>'PS02 - URS'!J30</f>
        <v>0</v>
      </c>
      <c r="AH96" s="181"/>
      <c r="AI96" s="181"/>
      <c r="AJ96" s="181"/>
      <c r="AK96" s="181"/>
      <c r="AL96" s="181"/>
      <c r="AM96" s="181"/>
      <c r="AN96" s="180">
        <f>SUM(AG96,AT96)</f>
        <v>0</v>
      </c>
      <c r="AO96" s="181"/>
      <c r="AP96" s="181"/>
      <c r="AQ96" s="75" t="s">
        <v>81</v>
      </c>
      <c r="AR96" s="72"/>
      <c r="AS96" s="76">
        <v>0</v>
      </c>
      <c r="AT96" s="77">
        <f>ROUND(SUM(AV96:AW96),2)</f>
        <v>0</v>
      </c>
      <c r="AU96" s="78">
        <f>'PS02 - URS'!P121</f>
        <v>0</v>
      </c>
      <c r="AV96" s="77">
        <f>'PS02 - URS'!J33</f>
        <v>0</v>
      </c>
      <c r="AW96" s="77">
        <f>'PS02 - URS'!J34</f>
        <v>0</v>
      </c>
      <c r="AX96" s="77">
        <f>'PS02 - URS'!J35</f>
        <v>0</v>
      </c>
      <c r="AY96" s="77">
        <f>'PS02 - URS'!J36</f>
        <v>0</v>
      </c>
      <c r="AZ96" s="77">
        <f>'PS02 - URS'!F33</f>
        <v>0</v>
      </c>
      <c r="BA96" s="77">
        <f>'PS02 - URS'!F34</f>
        <v>0</v>
      </c>
      <c r="BB96" s="77">
        <f>'PS02 - URS'!F35</f>
        <v>0</v>
      </c>
      <c r="BC96" s="77">
        <f>'PS02 - URS'!F36</f>
        <v>0</v>
      </c>
      <c r="BD96" s="79">
        <f>'PS02 - URS'!F37</f>
        <v>0</v>
      </c>
      <c r="BT96" s="80" t="s">
        <v>82</v>
      </c>
      <c r="BV96" s="80" t="s">
        <v>76</v>
      </c>
      <c r="BW96" s="80" t="s">
        <v>87</v>
      </c>
      <c r="BX96" s="80" t="s">
        <v>4</v>
      </c>
      <c r="CL96" s="80" t="s">
        <v>1</v>
      </c>
      <c r="CM96" s="80" t="s">
        <v>84</v>
      </c>
    </row>
    <row r="97" spans="1:91" s="6" customFormat="1" ht="16.5" customHeight="1">
      <c r="A97" s="71" t="s">
        <v>78</v>
      </c>
      <c r="B97" s="72"/>
      <c r="C97" s="73"/>
      <c r="D97" s="182" t="s">
        <v>88</v>
      </c>
      <c r="E97" s="182"/>
      <c r="F97" s="182"/>
      <c r="G97" s="182"/>
      <c r="H97" s="182"/>
      <c r="I97" s="74"/>
      <c r="J97" s="182" t="s">
        <v>89</v>
      </c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0">
        <f>'SO02 - VON'!J30</f>
        <v>0</v>
      </c>
      <c r="AH97" s="181"/>
      <c r="AI97" s="181"/>
      <c r="AJ97" s="181"/>
      <c r="AK97" s="181"/>
      <c r="AL97" s="181"/>
      <c r="AM97" s="181"/>
      <c r="AN97" s="180">
        <f>SUM(AG97,AT97)</f>
        <v>0</v>
      </c>
      <c r="AO97" s="181"/>
      <c r="AP97" s="181"/>
      <c r="AQ97" s="75" t="s">
        <v>81</v>
      </c>
      <c r="AR97" s="72"/>
      <c r="AS97" s="81">
        <v>0</v>
      </c>
      <c r="AT97" s="82">
        <f>ROUND(SUM(AV97:AW97),2)</f>
        <v>0</v>
      </c>
      <c r="AU97" s="83">
        <f>'SO02 - VON'!P118</f>
        <v>0</v>
      </c>
      <c r="AV97" s="82">
        <f>'SO02 - VON'!J33</f>
        <v>0</v>
      </c>
      <c r="AW97" s="82">
        <f>'SO02 - VON'!J34</f>
        <v>0</v>
      </c>
      <c r="AX97" s="82">
        <f>'SO02 - VON'!J35</f>
        <v>0</v>
      </c>
      <c r="AY97" s="82">
        <f>'SO02 - VON'!J36</f>
        <v>0</v>
      </c>
      <c r="AZ97" s="82">
        <f>'SO02 - VON'!F33</f>
        <v>0</v>
      </c>
      <c r="BA97" s="82">
        <f>'SO02 - VON'!F34</f>
        <v>0</v>
      </c>
      <c r="BB97" s="82">
        <f>'SO02 - VON'!F35</f>
        <v>0</v>
      </c>
      <c r="BC97" s="82">
        <f>'SO02 - VON'!F36</f>
        <v>0</v>
      </c>
      <c r="BD97" s="84">
        <f>'SO02 - VON'!F37</f>
        <v>0</v>
      </c>
      <c r="BT97" s="80" t="s">
        <v>82</v>
      </c>
      <c r="BV97" s="80" t="s">
        <v>76</v>
      </c>
      <c r="BW97" s="80" t="s">
        <v>90</v>
      </c>
      <c r="BX97" s="80" t="s">
        <v>4</v>
      </c>
      <c r="CL97" s="80" t="s">
        <v>1</v>
      </c>
      <c r="CM97" s="80" t="s">
        <v>84</v>
      </c>
    </row>
    <row r="98" spans="2:44" s="1" customFormat="1" ht="30" customHeight="1">
      <c r="B98" s="30"/>
      <c r="AR98" s="30"/>
    </row>
    <row r="99" spans="2:44" s="1" customFormat="1" ht="6.95" customHeight="1"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30"/>
    </row>
  </sheetData>
  <sheetProtection password="D0DA" sheet="1" objects="1" scenarios="1"/>
  <mergeCells count="50"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PS01 - ÚOŽI'!C2" display="/"/>
    <hyperlink ref="A96" location="'PS02 - URS'!C2" display="/"/>
    <hyperlink ref="A97" location="'SO02 - VO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66"/>
  <sheetViews>
    <sheetView showGridLines="0" workbookViewId="0" topLeftCell="A34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78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5" t="s">
        <v>83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84</v>
      </c>
    </row>
    <row r="4" spans="2:46" ht="24.95" customHeight="1">
      <c r="B4" s="18"/>
      <c r="D4" s="19" t="s">
        <v>91</v>
      </c>
      <c r="L4" s="18"/>
      <c r="M4" s="85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18" t="str">
        <f>'Rekapitulace stavby'!K6</f>
        <v>Opravy a údržba skalních zářezů u ST 2023 - 2024</v>
      </c>
      <c r="F7" s="219"/>
      <c r="G7" s="219"/>
      <c r="H7" s="219"/>
      <c r="L7" s="18"/>
    </row>
    <row r="8" spans="2:12" s="1" customFormat="1" ht="12" customHeight="1">
      <c r="B8" s="30"/>
      <c r="D8" s="25" t="s">
        <v>92</v>
      </c>
      <c r="L8" s="30"/>
    </row>
    <row r="9" spans="2:12" s="1" customFormat="1" ht="16.5" customHeight="1">
      <c r="B9" s="30"/>
      <c r="E9" s="183" t="s">
        <v>93</v>
      </c>
      <c r="F9" s="217"/>
      <c r="G9" s="217"/>
      <c r="H9" s="217"/>
      <c r="L9" s="30"/>
    </row>
    <row r="10" spans="2:12" s="1" customFormat="1" ht="12">
      <c r="B10" s="30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25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25" t="s">
        <v>22</v>
      </c>
      <c r="J12" s="50" t="str">
        <f>'Rekapitulace stavby'!AN8</f>
        <v>30. 11. 2022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24</v>
      </c>
      <c r="I14" s="25" t="s">
        <v>25</v>
      </c>
      <c r="J14" s="23" t="str">
        <f>IF('Rekapitulace stavby'!AN10="","",'Rekapitulace stavby'!AN10)</f>
        <v/>
      </c>
      <c r="L14" s="30"/>
    </row>
    <row r="15" spans="2:12" s="1" customFormat="1" ht="18" customHeight="1">
      <c r="B15" s="30"/>
      <c r="E15" s="23" t="str">
        <f>IF('Rekapitulace stavby'!E11="","",'Rekapitulace stavby'!E11)</f>
        <v xml:space="preserve"> </v>
      </c>
      <c r="I15" s="25" t="s">
        <v>26</v>
      </c>
      <c r="J15" s="23" t="str">
        <f>IF('Rekapitulace stavby'!AN11="","",'Rekapitulace stavby'!AN11)</f>
        <v/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27</v>
      </c>
      <c r="I17" s="25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20" t="str">
        <f>'Rekapitulace stavby'!E14</f>
        <v>Vyplň údaj</v>
      </c>
      <c r="F18" s="209"/>
      <c r="G18" s="209"/>
      <c r="H18" s="209"/>
      <c r="I18" s="25" t="s">
        <v>26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29</v>
      </c>
      <c r="I20" s="25" t="s">
        <v>25</v>
      </c>
      <c r="J20" s="23" t="str">
        <f>IF('Rekapitulace stavby'!AN16="","",'Rekapitulace stavby'!AN16)</f>
        <v/>
      </c>
      <c r="L20" s="30"/>
    </row>
    <row r="21" spans="2:12" s="1" customFormat="1" ht="18" customHeight="1">
      <c r="B21" s="30"/>
      <c r="E21" s="23" t="str">
        <f>IF('Rekapitulace stavby'!E17="","",'Rekapitulace stavby'!E17)</f>
        <v xml:space="preserve"> </v>
      </c>
      <c r="I21" s="25" t="s">
        <v>26</v>
      </c>
      <c r="J21" s="23" t="str">
        <f>IF('Rekapitulace stavby'!AN17="","",'Rekapitulace stavby'!AN17)</f>
        <v/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31</v>
      </c>
      <c r="I23" s="25" t="s">
        <v>25</v>
      </c>
      <c r="J23" s="23" t="str">
        <f>IF('Rekapitulace stavby'!AN19="","",'Rekapitulace stavby'!AN19)</f>
        <v/>
      </c>
      <c r="L23" s="30"/>
    </row>
    <row r="24" spans="2:12" s="1" customFormat="1" ht="18" customHeight="1">
      <c r="B24" s="30"/>
      <c r="E24" s="23" t="str">
        <f>IF('Rekapitulace stavby'!E20="","",'Rekapitulace stavby'!E20)</f>
        <v>Ladislav Svoboda</v>
      </c>
      <c r="I24" s="25" t="s">
        <v>26</v>
      </c>
      <c r="J24" s="23" t="str">
        <f>IF('Rekapitulace stavby'!AN20="","",'Rekapitulace stavby'!AN20)</f>
        <v/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33</v>
      </c>
      <c r="L26" s="30"/>
    </row>
    <row r="27" spans="2:12" s="7" customFormat="1" ht="16.5" customHeight="1">
      <c r="B27" s="86"/>
      <c r="E27" s="213" t="s">
        <v>1</v>
      </c>
      <c r="F27" s="213"/>
      <c r="G27" s="213"/>
      <c r="H27" s="213"/>
      <c r="L27" s="86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7" t="s">
        <v>34</v>
      </c>
      <c r="J30" s="63">
        <f>ROUND(J118,2)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36</v>
      </c>
      <c r="I32" s="33" t="s">
        <v>35</v>
      </c>
      <c r="J32" s="33" t="s">
        <v>37</v>
      </c>
      <c r="L32" s="30"/>
    </row>
    <row r="33" spans="2:12" s="1" customFormat="1" ht="14.45" customHeight="1">
      <c r="B33" s="30"/>
      <c r="D33" s="88" t="s">
        <v>38</v>
      </c>
      <c r="E33" s="25" t="s">
        <v>39</v>
      </c>
      <c r="F33" s="89">
        <f>ROUND((SUM(BE118:BE165)),2)</f>
        <v>0</v>
      </c>
      <c r="I33" s="90">
        <v>0.21</v>
      </c>
      <c r="J33" s="89">
        <f>ROUND(((SUM(BE118:BE165))*I33),2)</f>
        <v>0</v>
      </c>
      <c r="L33" s="30"/>
    </row>
    <row r="34" spans="2:12" s="1" customFormat="1" ht="14.45" customHeight="1">
      <c r="B34" s="30"/>
      <c r="E34" s="25" t="s">
        <v>40</v>
      </c>
      <c r="F34" s="89">
        <f>ROUND((SUM(BF118:BF165)),2)</f>
        <v>0</v>
      </c>
      <c r="I34" s="90">
        <v>0.15</v>
      </c>
      <c r="J34" s="89">
        <f>ROUND(((SUM(BF118:BF165))*I34),2)</f>
        <v>0</v>
      </c>
      <c r="L34" s="30"/>
    </row>
    <row r="35" spans="2:12" s="1" customFormat="1" ht="14.45" customHeight="1" hidden="1">
      <c r="B35" s="30"/>
      <c r="E35" s="25" t="s">
        <v>41</v>
      </c>
      <c r="F35" s="89">
        <f>ROUND((SUM(BG118:BG165)),2)</f>
        <v>0</v>
      </c>
      <c r="I35" s="90">
        <v>0.21</v>
      </c>
      <c r="J35" s="89">
        <f>0</f>
        <v>0</v>
      </c>
      <c r="L35" s="30"/>
    </row>
    <row r="36" spans="2:12" s="1" customFormat="1" ht="14.45" customHeight="1" hidden="1">
      <c r="B36" s="30"/>
      <c r="E36" s="25" t="s">
        <v>42</v>
      </c>
      <c r="F36" s="89">
        <f>ROUND((SUM(BH118:BH165)),2)</f>
        <v>0</v>
      </c>
      <c r="I36" s="90">
        <v>0.15</v>
      </c>
      <c r="J36" s="89">
        <f>0</f>
        <v>0</v>
      </c>
      <c r="L36" s="30"/>
    </row>
    <row r="37" spans="2:12" s="1" customFormat="1" ht="14.45" customHeight="1" hidden="1">
      <c r="B37" s="30"/>
      <c r="E37" s="25" t="s">
        <v>43</v>
      </c>
      <c r="F37" s="89">
        <f>ROUND((SUM(BI118:BI165)),2)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44</v>
      </c>
      <c r="E39" s="54"/>
      <c r="F39" s="54"/>
      <c r="G39" s="93" t="s">
        <v>45</v>
      </c>
      <c r="H39" s="94" t="s">
        <v>46</v>
      </c>
      <c r="I39" s="54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47</v>
      </c>
      <c r="E50" s="40"/>
      <c r="F50" s="40"/>
      <c r="G50" s="39" t="s">
        <v>48</v>
      </c>
      <c r="H50" s="40"/>
      <c r="I50" s="40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49</v>
      </c>
      <c r="E61" s="32"/>
      <c r="F61" s="97" t="s">
        <v>50</v>
      </c>
      <c r="G61" s="41" t="s">
        <v>49</v>
      </c>
      <c r="H61" s="32"/>
      <c r="I61" s="32"/>
      <c r="J61" s="98" t="s">
        <v>50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51</v>
      </c>
      <c r="E65" s="40"/>
      <c r="F65" s="40"/>
      <c r="G65" s="39" t="s">
        <v>52</v>
      </c>
      <c r="H65" s="40"/>
      <c r="I65" s="40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49</v>
      </c>
      <c r="E76" s="32"/>
      <c r="F76" s="97" t="s">
        <v>50</v>
      </c>
      <c r="G76" s="41" t="s">
        <v>49</v>
      </c>
      <c r="H76" s="32"/>
      <c r="I76" s="32"/>
      <c r="J76" s="98" t="s">
        <v>50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94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16</v>
      </c>
      <c r="L84" s="30"/>
    </row>
    <row r="85" spans="2:12" s="1" customFormat="1" ht="16.5" customHeight="1">
      <c r="B85" s="30"/>
      <c r="E85" s="218" t="str">
        <f>E7</f>
        <v>Opravy a údržba skalních zářezů u ST 2023 - 2024</v>
      </c>
      <c r="F85" s="219"/>
      <c r="G85" s="219"/>
      <c r="H85" s="219"/>
      <c r="L85" s="30"/>
    </row>
    <row r="86" spans="2:12" s="1" customFormat="1" ht="12" customHeight="1">
      <c r="B86" s="30"/>
      <c r="C86" s="25" t="s">
        <v>92</v>
      </c>
      <c r="L86" s="30"/>
    </row>
    <row r="87" spans="2:12" s="1" customFormat="1" ht="16.5" customHeight="1">
      <c r="B87" s="30"/>
      <c r="E87" s="183" t="str">
        <f>E9</f>
        <v>PS01 - ÚOŽI</v>
      </c>
      <c r="F87" s="217"/>
      <c r="G87" s="217"/>
      <c r="H87" s="217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20</v>
      </c>
      <c r="F89" s="23" t="str">
        <f>F12</f>
        <v xml:space="preserve"> </v>
      </c>
      <c r="I89" s="25" t="s">
        <v>22</v>
      </c>
      <c r="J89" s="50" t="str">
        <f>IF(J12="","",J12)</f>
        <v>30. 11. 2022</v>
      </c>
      <c r="L89" s="30"/>
    </row>
    <row r="90" spans="2:12" s="1" customFormat="1" ht="6.95" customHeight="1">
      <c r="B90" s="30"/>
      <c r="L90" s="30"/>
    </row>
    <row r="91" spans="2:12" s="1" customFormat="1" ht="15.2" customHeight="1">
      <c r="B91" s="30"/>
      <c r="C91" s="25" t="s">
        <v>24</v>
      </c>
      <c r="F91" s="23" t="str">
        <f>E15</f>
        <v xml:space="preserve"> </v>
      </c>
      <c r="I91" s="25" t="s">
        <v>29</v>
      </c>
      <c r="J91" s="28" t="str">
        <f>E21</f>
        <v xml:space="preserve"> </v>
      </c>
      <c r="L91" s="30"/>
    </row>
    <row r="92" spans="2:12" s="1" customFormat="1" ht="15.2" customHeight="1">
      <c r="B92" s="30"/>
      <c r="C92" s="25" t="s">
        <v>27</v>
      </c>
      <c r="F92" s="23" t="str">
        <f>IF(E18="","",E18)</f>
        <v>Vyplň údaj</v>
      </c>
      <c r="I92" s="25" t="s">
        <v>31</v>
      </c>
      <c r="J92" s="28" t="str">
        <f>E24</f>
        <v>Ladislav Svoboda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9" t="s">
        <v>95</v>
      </c>
      <c r="D94" s="91"/>
      <c r="E94" s="91"/>
      <c r="F94" s="91"/>
      <c r="G94" s="91"/>
      <c r="H94" s="91"/>
      <c r="I94" s="91"/>
      <c r="J94" s="100" t="s">
        <v>96</v>
      </c>
      <c r="K94" s="91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01" t="s">
        <v>97</v>
      </c>
      <c r="J96" s="63">
        <f>J118</f>
        <v>0</v>
      </c>
      <c r="L96" s="30"/>
      <c r="AU96" s="15" t="s">
        <v>98</v>
      </c>
    </row>
    <row r="97" spans="2:12" s="8" customFormat="1" ht="24.95" customHeight="1">
      <c r="B97" s="102"/>
      <c r="D97" s="103" t="s">
        <v>99</v>
      </c>
      <c r="E97" s="104"/>
      <c r="F97" s="104"/>
      <c r="G97" s="104"/>
      <c r="H97" s="104"/>
      <c r="I97" s="104"/>
      <c r="J97" s="105">
        <f>J119</f>
        <v>0</v>
      </c>
      <c r="L97" s="102"/>
    </row>
    <row r="98" spans="2:12" s="9" customFormat="1" ht="19.9" customHeight="1">
      <c r="B98" s="106"/>
      <c r="D98" s="107" t="s">
        <v>100</v>
      </c>
      <c r="E98" s="108"/>
      <c r="F98" s="108"/>
      <c r="G98" s="108"/>
      <c r="H98" s="108"/>
      <c r="I98" s="108"/>
      <c r="J98" s="109">
        <f>J120</f>
        <v>0</v>
      </c>
      <c r="L98" s="106"/>
    </row>
    <row r="99" spans="2:12" s="1" customFormat="1" ht="21.75" customHeight="1">
      <c r="B99" s="30"/>
      <c r="L99" s="30"/>
    </row>
    <row r="100" spans="2:12" s="1" customFormat="1" ht="6.95" customHeight="1"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30"/>
    </row>
    <row r="104" spans="2:12" s="1" customFormat="1" ht="6.95" customHeight="1"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0"/>
    </row>
    <row r="105" spans="2:12" s="1" customFormat="1" ht="24.95" customHeight="1">
      <c r="B105" s="30"/>
      <c r="C105" s="19" t="s">
        <v>101</v>
      </c>
      <c r="L105" s="30"/>
    </row>
    <row r="106" spans="2:12" s="1" customFormat="1" ht="6.95" customHeight="1">
      <c r="B106" s="30"/>
      <c r="L106" s="30"/>
    </row>
    <row r="107" spans="2:12" s="1" customFormat="1" ht="12" customHeight="1">
      <c r="B107" s="30"/>
      <c r="C107" s="25" t="s">
        <v>16</v>
      </c>
      <c r="L107" s="30"/>
    </row>
    <row r="108" spans="2:12" s="1" customFormat="1" ht="16.5" customHeight="1">
      <c r="B108" s="30"/>
      <c r="E108" s="218" t="str">
        <f>E7</f>
        <v>Opravy a údržba skalních zářezů u ST 2023 - 2024</v>
      </c>
      <c r="F108" s="219"/>
      <c r="G108" s="219"/>
      <c r="H108" s="219"/>
      <c r="L108" s="30"/>
    </row>
    <row r="109" spans="2:12" s="1" customFormat="1" ht="12" customHeight="1">
      <c r="B109" s="30"/>
      <c r="C109" s="25" t="s">
        <v>92</v>
      </c>
      <c r="L109" s="30"/>
    </row>
    <row r="110" spans="2:12" s="1" customFormat="1" ht="16.5" customHeight="1">
      <c r="B110" s="30"/>
      <c r="E110" s="183" t="str">
        <f>E9</f>
        <v>PS01 - ÚOŽI</v>
      </c>
      <c r="F110" s="217"/>
      <c r="G110" s="217"/>
      <c r="H110" s="217"/>
      <c r="L110" s="30"/>
    </row>
    <row r="111" spans="2:12" s="1" customFormat="1" ht="6.95" customHeight="1">
      <c r="B111" s="30"/>
      <c r="L111" s="30"/>
    </row>
    <row r="112" spans="2:12" s="1" customFormat="1" ht="12" customHeight="1">
      <c r="B112" s="30"/>
      <c r="C112" s="25" t="s">
        <v>20</v>
      </c>
      <c r="F112" s="23" t="str">
        <f>F12</f>
        <v xml:space="preserve"> </v>
      </c>
      <c r="I112" s="25" t="s">
        <v>22</v>
      </c>
      <c r="J112" s="50" t="str">
        <f>IF(J12="","",J12)</f>
        <v>30. 11. 2022</v>
      </c>
      <c r="L112" s="30"/>
    </row>
    <row r="113" spans="2:12" s="1" customFormat="1" ht="6.95" customHeight="1">
      <c r="B113" s="30"/>
      <c r="L113" s="30"/>
    </row>
    <row r="114" spans="2:12" s="1" customFormat="1" ht="15.2" customHeight="1">
      <c r="B114" s="30"/>
      <c r="C114" s="25" t="s">
        <v>24</v>
      </c>
      <c r="F114" s="23" t="str">
        <f>E15</f>
        <v xml:space="preserve"> </v>
      </c>
      <c r="I114" s="25" t="s">
        <v>29</v>
      </c>
      <c r="J114" s="28" t="str">
        <f>E21</f>
        <v xml:space="preserve"> </v>
      </c>
      <c r="L114" s="30"/>
    </row>
    <row r="115" spans="2:12" s="1" customFormat="1" ht="15.2" customHeight="1">
      <c r="B115" s="30"/>
      <c r="C115" s="25" t="s">
        <v>27</v>
      </c>
      <c r="F115" s="23" t="str">
        <f>IF(E18="","",E18)</f>
        <v>Vyplň údaj</v>
      </c>
      <c r="I115" s="25" t="s">
        <v>31</v>
      </c>
      <c r="J115" s="28" t="str">
        <f>E24</f>
        <v>Ladislav Svoboda</v>
      </c>
      <c r="L115" s="30"/>
    </row>
    <row r="116" spans="2:12" s="1" customFormat="1" ht="10.35" customHeight="1">
      <c r="B116" s="30"/>
      <c r="L116" s="30"/>
    </row>
    <row r="117" spans="2:20" s="10" customFormat="1" ht="29.25" customHeight="1">
      <c r="B117" s="110"/>
      <c r="C117" s="111" t="s">
        <v>102</v>
      </c>
      <c r="D117" s="112" t="s">
        <v>59</v>
      </c>
      <c r="E117" s="112" t="s">
        <v>55</v>
      </c>
      <c r="F117" s="112" t="s">
        <v>56</v>
      </c>
      <c r="G117" s="112" t="s">
        <v>103</v>
      </c>
      <c r="H117" s="112" t="s">
        <v>104</v>
      </c>
      <c r="I117" s="112" t="s">
        <v>105</v>
      </c>
      <c r="J117" s="112" t="s">
        <v>96</v>
      </c>
      <c r="K117" s="113" t="s">
        <v>106</v>
      </c>
      <c r="L117" s="110"/>
      <c r="M117" s="56" t="s">
        <v>1</v>
      </c>
      <c r="N117" s="57" t="s">
        <v>38</v>
      </c>
      <c r="O117" s="57" t="s">
        <v>107</v>
      </c>
      <c r="P117" s="57" t="s">
        <v>108</v>
      </c>
      <c r="Q117" s="57" t="s">
        <v>109</v>
      </c>
      <c r="R117" s="57" t="s">
        <v>110</v>
      </c>
      <c r="S117" s="57" t="s">
        <v>111</v>
      </c>
      <c r="T117" s="58" t="s">
        <v>112</v>
      </c>
    </row>
    <row r="118" spans="2:63" s="1" customFormat="1" ht="22.9" customHeight="1">
      <c r="B118" s="30"/>
      <c r="C118" s="61" t="s">
        <v>113</v>
      </c>
      <c r="J118" s="114">
        <f>BK118</f>
        <v>0</v>
      </c>
      <c r="L118" s="30"/>
      <c r="M118" s="59"/>
      <c r="N118" s="51"/>
      <c r="O118" s="51"/>
      <c r="P118" s="115">
        <f>P119</f>
        <v>0</v>
      </c>
      <c r="Q118" s="51"/>
      <c r="R118" s="115">
        <f>R119</f>
        <v>0</v>
      </c>
      <c r="S118" s="51"/>
      <c r="T118" s="116">
        <f>T119</f>
        <v>0</v>
      </c>
      <c r="AT118" s="15" t="s">
        <v>73</v>
      </c>
      <c r="AU118" s="15" t="s">
        <v>98</v>
      </c>
      <c r="BK118" s="117">
        <f>BK119</f>
        <v>0</v>
      </c>
    </row>
    <row r="119" spans="2:63" s="11" customFormat="1" ht="25.9" customHeight="1">
      <c r="B119" s="118"/>
      <c r="D119" s="119" t="s">
        <v>73</v>
      </c>
      <c r="E119" s="120" t="s">
        <v>114</v>
      </c>
      <c r="F119" s="120" t="s">
        <v>115</v>
      </c>
      <c r="I119" s="121"/>
      <c r="J119" s="122">
        <f>BK119</f>
        <v>0</v>
      </c>
      <c r="L119" s="118"/>
      <c r="M119" s="123"/>
      <c r="P119" s="124">
        <f>P120</f>
        <v>0</v>
      </c>
      <c r="R119" s="124">
        <f>R120</f>
        <v>0</v>
      </c>
      <c r="T119" s="125">
        <f>T120</f>
        <v>0</v>
      </c>
      <c r="AR119" s="119" t="s">
        <v>82</v>
      </c>
      <c r="AT119" s="126" t="s">
        <v>73</v>
      </c>
      <c r="AU119" s="126" t="s">
        <v>74</v>
      </c>
      <c r="AY119" s="119" t="s">
        <v>116</v>
      </c>
      <c r="BK119" s="127">
        <f>BK120</f>
        <v>0</v>
      </c>
    </row>
    <row r="120" spans="2:63" s="11" customFormat="1" ht="22.9" customHeight="1">
      <c r="B120" s="118"/>
      <c r="D120" s="119" t="s">
        <v>73</v>
      </c>
      <c r="E120" s="128" t="s">
        <v>117</v>
      </c>
      <c r="F120" s="128" t="s">
        <v>118</v>
      </c>
      <c r="I120" s="121"/>
      <c r="J120" s="129">
        <f>BK120</f>
        <v>0</v>
      </c>
      <c r="L120" s="118"/>
      <c r="M120" s="123"/>
      <c r="P120" s="124">
        <f>SUM(P121:P165)</f>
        <v>0</v>
      </c>
      <c r="R120" s="124">
        <f>SUM(R121:R165)</f>
        <v>0</v>
      </c>
      <c r="T120" s="125">
        <f>SUM(T121:T165)</f>
        <v>0</v>
      </c>
      <c r="AR120" s="119" t="s">
        <v>82</v>
      </c>
      <c r="AT120" s="126" t="s">
        <v>73</v>
      </c>
      <c r="AU120" s="126" t="s">
        <v>82</v>
      </c>
      <c r="AY120" s="119" t="s">
        <v>116</v>
      </c>
      <c r="BK120" s="127">
        <f>SUM(BK121:BK165)</f>
        <v>0</v>
      </c>
    </row>
    <row r="121" spans="2:65" s="1" customFormat="1" ht="33" customHeight="1">
      <c r="B121" s="130"/>
      <c r="C121" s="131" t="s">
        <v>82</v>
      </c>
      <c r="D121" s="131" t="s">
        <v>119</v>
      </c>
      <c r="E121" s="132" t="s">
        <v>120</v>
      </c>
      <c r="F121" s="133" t="s">
        <v>121</v>
      </c>
      <c r="G121" s="134" t="s">
        <v>122</v>
      </c>
      <c r="H121" s="135">
        <v>81</v>
      </c>
      <c r="I121" s="136"/>
      <c r="J121" s="137">
        <f>ROUND(I121*H121,2)</f>
        <v>0</v>
      </c>
      <c r="K121" s="133" t="s">
        <v>123</v>
      </c>
      <c r="L121" s="30"/>
      <c r="M121" s="138" t="s">
        <v>1</v>
      </c>
      <c r="N121" s="139" t="s">
        <v>39</v>
      </c>
      <c r="P121" s="140">
        <f>O121*H121</f>
        <v>0</v>
      </c>
      <c r="Q121" s="140">
        <v>0</v>
      </c>
      <c r="R121" s="140">
        <f>Q121*H121</f>
        <v>0</v>
      </c>
      <c r="S121" s="140">
        <v>0</v>
      </c>
      <c r="T121" s="141">
        <f>S121*H121</f>
        <v>0</v>
      </c>
      <c r="AR121" s="142" t="s">
        <v>124</v>
      </c>
      <c r="AT121" s="142" t="s">
        <v>119</v>
      </c>
      <c r="AU121" s="142" t="s">
        <v>84</v>
      </c>
      <c r="AY121" s="15" t="s">
        <v>116</v>
      </c>
      <c r="BE121" s="143">
        <f>IF(N121="základní",J121,0)</f>
        <v>0</v>
      </c>
      <c r="BF121" s="143">
        <f>IF(N121="snížená",J121,0)</f>
        <v>0</v>
      </c>
      <c r="BG121" s="143">
        <f>IF(N121="zákl. přenesená",J121,0)</f>
        <v>0</v>
      </c>
      <c r="BH121" s="143">
        <f>IF(N121="sníž. přenesená",J121,0)</f>
        <v>0</v>
      </c>
      <c r="BI121" s="143">
        <f>IF(N121="nulová",J121,0)</f>
        <v>0</v>
      </c>
      <c r="BJ121" s="15" t="s">
        <v>82</v>
      </c>
      <c r="BK121" s="143">
        <f>ROUND(I121*H121,2)</f>
        <v>0</v>
      </c>
      <c r="BL121" s="15" t="s">
        <v>124</v>
      </c>
      <c r="BM121" s="142" t="s">
        <v>84</v>
      </c>
    </row>
    <row r="122" spans="2:47" s="1" customFormat="1" ht="68.25">
      <c r="B122" s="30"/>
      <c r="D122" s="144" t="s">
        <v>125</v>
      </c>
      <c r="F122" s="145" t="s">
        <v>126</v>
      </c>
      <c r="I122" s="146"/>
      <c r="L122" s="30"/>
      <c r="M122" s="147"/>
      <c r="T122" s="53"/>
      <c r="AT122" s="15" t="s">
        <v>125</v>
      </c>
      <c r="AU122" s="15" t="s">
        <v>84</v>
      </c>
    </row>
    <row r="123" spans="2:47" s="1" customFormat="1" ht="58.5">
      <c r="B123" s="30"/>
      <c r="D123" s="144" t="s">
        <v>127</v>
      </c>
      <c r="F123" s="148" t="s">
        <v>128</v>
      </c>
      <c r="I123" s="146"/>
      <c r="L123" s="30"/>
      <c r="M123" s="147"/>
      <c r="T123" s="53"/>
      <c r="AT123" s="15" t="s">
        <v>127</v>
      </c>
      <c r="AU123" s="15" t="s">
        <v>84</v>
      </c>
    </row>
    <row r="124" spans="2:65" s="1" customFormat="1" ht="33" customHeight="1">
      <c r="B124" s="130"/>
      <c r="C124" s="131" t="s">
        <v>84</v>
      </c>
      <c r="D124" s="131" t="s">
        <v>119</v>
      </c>
      <c r="E124" s="132" t="s">
        <v>129</v>
      </c>
      <c r="F124" s="133" t="s">
        <v>130</v>
      </c>
      <c r="G124" s="134" t="s">
        <v>122</v>
      </c>
      <c r="H124" s="135">
        <v>63</v>
      </c>
      <c r="I124" s="136"/>
      <c r="J124" s="137">
        <f>ROUND(I124*H124,2)</f>
        <v>0</v>
      </c>
      <c r="K124" s="133" t="s">
        <v>123</v>
      </c>
      <c r="L124" s="30"/>
      <c r="M124" s="138" t="s">
        <v>1</v>
      </c>
      <c r="N124" s="139" t="s">
        <v>39</v>
      </c>
      <c r="P124" s="140">
        <f>O124*H124</f>
        <v>0</v>
      </c>
      <c r="Q124" s="140">
        <v>0</v>
      </c>
      <c r="R124" s="140">
        <f>Q124*H124</f>
        <v>0</v>
      </c>
      <c r="S124" s="140">
        <v>0</v>
      </c>
      <c r="T124" s="141">
        <f>S124*H124</f>
        <v>0</v>
      </c>
      <c r="AR124" s="142" t="s">
        <v>124</v>
      </c>
      <c r="AT124" s="142" t="s">
        <v>119</v>
      </c>
      <c r="AU124" s="142" t="s">
        <v>84</v>
      </c>
      <c r="AY124" s="15" t="s">
        <v>116</v>
      </c>
      <c r="BE124" s="143">
        <f>IF(N124="základní",J124,0)</f>
        <v>0</v>
      </c>
      <c r="BF124" s="143">
        <f>IF(N124="snížená",J124,0)</f>
        <v>0</v>
      </c>
      <c r="BG124" s="143">
        <f>IF(N124="zákl. přenesená",J124,0)</f>
        <v>0</v>
      </c>
      <c r="BH124" s="143">
        <f>IF(N124="sníž. přenesená",J124,0)</f>
        <v>0</v>
      </c>
      <c r="BI124" s="143">
        <f>IF(N124="nulová",J124,0)</f>
        <v>0</v>
      </c>
      <c r="BJ124" s="15" t="s">
        <v>82</v>
      </c>
      <c r="BK124" s="143">
        <f>ROUND(I124*H124,2)</f>
        <v>0</v>
      </c>
      <c r="BL124" s="15" t="s">
        <v>124</v>
      </c>
      <c r="BM124" s="142" t="s">
        <v>124</v>
      </c>
    </row>
    <row r="125" spans="2:47" s="1" customFormat="1" ht="68.25">
      <c r="B125" s="30"/>
      <c r="D125" s="144" t="s">
        <v>125</v>
      </c>
      <c r="F125" s="145" t="s">
        <v>131</v>
      </c>
      <c r="I125" s="146"/>
      <c r="L125" s="30"/>
      <c r="M125" s="147"/>
      <c r="T125" s="53"/>
      <c r="AT125" s="15" t="s">
        <v>125</v>
      </c>
      <c r="AU125" s="15" t="s">
        <v>84</v>
      </c>
    </row>
    <row r="126" spans="2:47" s="1" customFormat="1" ht="58.5">
      <c r="B126" s="30"/>
      <c r="D126" s="144" t="s">
        <v>127</v>
      </c>
      <c r="F126" s="148" t="s">
        <v>128</v>
      </c>
      <c r="I126" s="146"/>
      <c r="L126" s="30"/>
      <c r="M126" s="147"/>
      <c r="T126" s="53"/>
      <c r="AT126" s="15" t="s">
        <v>127</v>
      </c>
      <c r="AU126" s="15" t="s">
        <v>84</v>
      </c>
    </row>
    <row r="127" spans="2:65" s="1" customFormat="1" ht="33" customHeight="1">
      <c r="B127" s="130"/>
      <c r="C127" s="131" t="s">
        <v>132</v>
      </c>
      <c r="D127" s="131" t="s">
        <v>119</v>
      </c>
      <c r="E127" s="132" t="s">
        <v>133</v>
      </c>
      <c r="F127" s="133" t="s">
        <v>134</v>
      </c>
      <c r="G127" s="134" t="s">
        <v>122</v>
      </c>
      <c r="H127" s="135">
        <v>45</v>
      </c>
      <c r="I127" s="136"/>
      <c r="J127" s="137">
        <f>ROUND(I127*H127,2)</f>
        <v>0</v>
      </c>
      <c r="K127" s="133" t="s">
        <v>123</v>
      </c>
      <c r="L127" s="30"/>
      <c r="M127" s="138" t="s">
        <v>1</v>
      </c>
      <c r="N127" s="139" t="s">
        <v>39</v>
      </c>
      <c r="P127" s="140">
        <f>O127*H127</f>
        <v>0</v>
      </c>
      <c r="Q127" s="140">
        <v>0</v>
      </c>
      <c r="R127" s="140">
        <f>Q127*H127</f>
        <v>0</v>
      </c>
      <c r="S127" s="140">
        <v>0</v>
      </c>
      <c r="T127" s="141">
        <f>S127*H127</f>
        <v>0</v>
      </c>
      <c r="AR127" s="142" t="s">
        <v>124</v>
      </c>
      <c r="AT127" s="142" t="s">
        <v>119</v>
      </c>
      <c r="AU127" s="142" t="s">
        <v>84</v>
      </c>
      <c r="AY127" s="15" t="s">
        <v>116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15" t="s">
        <v>82</v>
      </c>
      <c r="BK127" s="143">
        <f>ROUND(I127*H127,2)</f>
        <v>0</v>
      </c>
      <c r="BL127" s="15" t="s">
        <v>124</v>
      </c>
      <c r="BM127" s="142" t="s">
        <v>135</v>
      </c>
    </row>
    <row r="128" spans="2:47" s="1" customFormat="1" ht="68.25">
      <c r="B128" s="30"/>
      <c r="D128" s="144" t="s">
        <v>125</v>
      </c>
      <c r="F128" s="145" t="s">
        <v>136</v>
      </c>
      <c r="I128" s="146"/>
      <c r="L128" s="30"/>
      <c r="M128" s="147"/>
      <c r="T128" s="53"/>
      <c r="AT128" s="15" t="s">
        <v>125</v>
      </c>
      <c r="AU128" s="15" t="s">
        <v>84</v>
      </c>
    </row>
    <row r="129" spans="2:47" s="1" customFormat="1" ht="58.5">
      <c r="B129" s="30"/>
      <c r="D129" s="144" t="s">
        <v>127</v>
      </c>
      <c r="F129" s="148" t="s">
        <v>128</v>
      </c>
      <c r="I129" s="146"/>
      <c r="L129" s="30"/>
      <c r="M129" s="147"/>
      <c r="T129" s="53"/>
      <c r="AT129" s="15" t="s">
        <v>127</v>
      </c>
      <c r="AU129" s="15" t="s">
        <v>84</v>
      </c>
    </row>
    <row r="130" spans="2:65" s="1" customFormat="1" ht="33" customHeight="1">
      <c r="B130" s="130"/>
      <c r="C130" s="131" t="s">
        <v>124</v>
      </c>
      <c r="D130" s="131" t="s">
        <v>119</v>
      </c>
      <c r="E130" s="132" t="s">
        <v>137</v>
      </c>
      <c r="F130" s="133" t="s">
        <v>138</v>
      </c>
      <c r="G130" s="134" t="s">
        <v>122</v>
      </c>
      <c r="H130" s="135">
        <v>9</v>
      </c>
      <c r="I130" s="136"/>
      <c r="J130" s="137">
        <f>ROUND(I130*H130,2)</f>
        <v>0</v>
      </c>
      <c r="K130" s="133" t="s">
        <v>123</v>
      </c>
      <c r="L130" s="30"/>
      <c r="M130" s="138" t="s">
        <v>1</v>
      </c>
      <c r="N130" s="139" t="s">
        <v>39</v>
      </c>
      <c r="P130" s="140">
        <f>O130*H130</f>
        <v>0</v>
      </c>
      <c r="Q130" s="140">
        <v>0</v>
      </c>
      <c r="R130" s="140">
        <f>Q130*H130</f>
        <v>0</v>
      </c>
      <c r="S130" s="140">
        <v>0</v>
      </c>
      <c r="T130" s="141">
        <f>S130*H130</f>
        <v>0</v>
      </c>
      <c r="AR130" s="142" t="s">
        <v>124</v>
      </c>
      <c r="AT130" s="142" t="s">
        <v>119</v>
      </c>
      <c r="AU130" s="142" t="s">
        <v>84</v>
      </c>
      <c r="AY130" s="15" t="s">
        <v>116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5" t="s">
        <v>82</v>
      </c>
      <c r="BK130" s="143">
        <f>ROUND(I130*H130,2)</f>
        <v>0</v>
      </c>
      <c r="BL130" s="15" t="s">
        <v>124</v>
      </c>
      <c r="BM130" s="142" t="s">
        <v>139</v>
      </c>
    </row>
    <row r="131" spans="2:47" s="1" customFormat="1" ht="68.25">
      <c r="B131" s="30"/>
      <c r="D131" s="144" t="s">
        <v>125</v>
      </c>
      <c r="F131" s="145" t="s">
        <v>140</v>
      </c>
      <c r="I131" s="146"/>
      <c r="L131" s="30"/>
      <c r="M131" s="147"/>
      <c r="T131" s="53"/>
      <c r="AT131" s="15" t="s">
        <v>125</v>
      </c>
      <c r="AU131" s="15" t="s">
        <v>84</v>
      </c>
    </row>
    <row r="132" spans="2:47" s="1" customFormat="1" ht="58.5">
      <c r="B132" s="30"/>
      <c r="D132" s="144" t="s">
        <v>127</v>
      </c>
      <c r="F132" s="148" t="s">
        <v>128</v>
      </c>
      <c r="I132" s="146"/>
      <c r="L132" s="30"/>
      <c r="M132" s="147"/>
      <c r="T132" s="53"/>
      <c r="AT132" s="15" t="s">
        <v>127</v>
      </c>
      <c r="AU132" s="15" t="s">
        <v>84</v>
      </c>
    </row>
    <row r="133" spans="2:65" s="1" customFormat="1" ht="33" customHeight="1">
      <c r="B133" s="130"/>
      <c r="C133" s="131" t="s">
        <v>117</v>
      </c>
      <c r="D133" s="131" t="s">
        <v>119</v>
      </c>
      <c r="E133" s="132" t="s">
        <v>141</v>
      </c>
      <c r="F133" s="133" t="s">
        <v>142</v>
      </c>
      <c r="G133" s="134" t="s">
        <v>122</v>
      </c>
      <c r="H133" s="135">
        <v>4</v>
      </c>
      <c r="I133" s="136"/>
      <c r="J133" s="137">
        <f>ROUND(I133*H133,2)</f>
        <v>0</v>
      </c>
      <c r="K133" s="133" t="s">
        <v>123</v>
      </c>
      <c r="L133" s="30"/>
      <c r="M133" s="138" t="s">
        <v>1</v>
      </c>
      <c r="N133" s="139" t="s">
        <v>39</v>
      </c>
      <c r="P133" s="140">
        <f>O133*H133</f>
        <v>0</v>
      </c>
      <c r="Q133" s="140">
        <v>0</v>
      </c>
      <c r="R133" s="140">
        <f>Q133*H133</f>
        <v>0</v>
      </c>
      <c r="S133" s="140">
        <v>0</v>
      </c>
      <c r="T133" s="141">
        <f>S133*H133</f>
        <v>0</v>
      </c>
      <c r="AR133" s="142" t="s">
        <v>124</v>
      </c>
      <c r="AT133" s="142" t="s">
        <v>119</v>
      </c>
      <c r="AU133" s="142" t="s">
        <v>84</v>
      </c>
      <c r="AY133" s="15" t="s">
        <v>116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5" t="s">
        <v>82</v>
      </c>
      <c r="BK133" s="143">
        <f>ROUND(I133*H133,2)</f>
        <v>0</v>
      </c>
      <c r="BL133" s="15" t="s">
        <v>124</v>
      </c>
      <c r="BM133" s="142" t="s">
        <v>143</v>
      </c>
    </row>
    <row r="134" spans="2:47" s="1" customFormat="1" ht="68.25">
      <c r="B134" s="30"/>
      <c r="D134" s="144" t="s">
        <v>125</v>
      </c>
      <c r="F134" s="145" t="s">
        <v>144</v>
      </c>
      <c r="I134" s="146"/>
      <c r="L134" s="30"/>
      <c r="M134" s="147"/>
      <c r="T134" s="53"/>
      <c r="AT134" s="15" t="s">
        <v>125</v>
      </c>
      <c r="AU134" s="15" t="s">
        <v>84</v>
      </c>
    </row>
    <row r="135" spans="2:47" s="1" customFormat="1" ht="58.5">
      <c r="B135" s="30"/>
      <c r="D135" s="144" t="s">
        <v>127</v>
      </c>
      <c r="F135" s="148" t="s">
        <v>145</v>
      </c>
      <c r="I135" s="146"/>
      <c r="L135" s="30"/>
      <c r="M135" s="147"/>
      <c r="T135" s="53"/>
      <c r="AT135" s="15" t="s">
        <v>127</v>
      </c>
      <c r="AU135" s="15" t="s">
        <v>84</v>
      </c>
    </row>
    <row r="136" spans="2:65" s="1" customFormat="1" ht="33" customHeight="1">
      <c r="B136" s="130"/>
      <c r="C136" s="131" t="s">
        <v>135</v>
      </c>
      <c r="D136" s="131" t="s">
        <v>119</v>
      </c>
      <c r="E136" s="132" t="s">
        <v>146</v>
      </c>
      <c r="F136" s="133" t="s">
        <v>147</v>
      </c>
      <c r="G136" s="134" t="s">
        <v>122</v>
      </c>
      <c r="H136" s="135">
        <v>81</v>
      </c>
      <c r="I136" s="136"/>
      <c r="J136" s="137">
        <f>ROUND(I136*H136,2)</f>
        <v>0</v>
      </c>
      <c r="K136" s="133" t="s">
        <v>123</v>
      </c>
      <c r="L136" s="30"/>
      <c r="M136" s="138" t="s">
        <v>1</v>
      </c>
      <c r="N136" s="139" t="s">
        <v>39</v>
      </c>
      <c r="P136" s="140">
        <f>O136*H136</f>
        <v>0</v>
      </c>
      <c r="Q136" s="140">
        <v>0</v>
      </c>
      <c r="R136" s="140">
        <f>Q136*H136</f>
        <v>0</v>
      </c>
      <c r="S136" s="140">
        <v>0</v>
      </c>
      <c r="T136" s="141">
        <f>S136*H136</f>
        <v>0</v>
      </c>
      <c r="AR136" s="142" t="s">
        <v>124</v>
      </c>
      <c r="AT136" s="142" t="s">
        <v>119</v>
      </c>
      <c r="AU136" s="142" t="s">
        <v>84</v>
      </c>
      <c r="AY136" s="15" t="s">
        <v>116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5" t="s">
        <v>82</v>
      </c>
      <c r="BK136" s="143">
        <f>ROUND(I136*H136,2)</f>
        <v>0</v>
      </c>
      <c r="BL136" s="15" t="s">
        <v>124</v>
      </c>
      <c r="BM136" s="142" t="s">
        <v>148</v>
      </c>
    </row>
    <row r="137" spans="2:47" s="1" customFormat="1" ht="68.25">
      <c r="B137" s="30"/>
      <c r="D137" s="144" t="s">
        <v>125</v>
      </c>
      <c r="F137" s="145" t="s">
        <v>149</v>
      </c>
      <c r="I137" s="146"/>
      <c r="L137" s="30"/>
      <c r="M137" s="147"/>
      <c r="T137" s="53"/>
      <c r="AT137" s="15" t="s">
        <v>125</v>
      </c>
      <c r="AU137" s="15" t="s">
        <v>84</v>
      </c>
    </row>
    <row r="138" spans="2:47" s="1" customFormat="1" ht="58.5">
      <c r="B138" s="30"/>
      <c r="D138" s="144" t="s">
        <v>127</v>
      </c>
      <c r="F138" s="148" t="s">
        <v>128</v>
      </c>
      <c r="I138" s="146"/>
      <c r="L138" s="30"/>
      <c r="M138" s="147"/>
      <c r="T138" s="53"/>
      <c r="AT138" s="15" t="s">
        <v>127</v>
      </c>
      <c r="AU138" s="15" t="s">
        <v>84</v>
      </c>
    </row>
    <row r="139" spans="2:65" s="1" customFormat="1" ht="33" customHeight="1">
      <c r="B139" s="130"/>
      <c r="C139" s="131" t="s">
        <v>150</v>
      </c>
      <c r="D139" s="131" t="s">
        <v>119</v>
      </c>
      <c r="E139" s="132" t="s">
        <v>151</v>
      </c>
      <c r="F139" s="133" t="s">
        <v>152</v>
      </c>
      <c r="G139" s="134" t="s">
        <v>122</v>
      </c>
      <c r="H139" s="135">
        <v>63</v>
      </c>
      <c r="I139" s="136"/>
      <c r="J139" s="137">
        <f>ROUND(I139*H139,2)</f>
        <v>0</v>
      </c>
      <c r="K139" s="133" t="s">
        <v>123</v>
      </c>
      <c r="L139" s="30"/>
      <c r="M139" s="138" t="s">
        <v>1</v>
      </c>
      <c r="N139" s="139" t="s">
        <v>39</v>
      </c>
      <c r="P139" s="140">
        <f>O139*H139</f>
        <v>0</v>
      </c>
      <c r="Q139" s="140">
        <v>0</v>
      </c>
      <c r="R139" s="140">
        <f>Q139*H139</f>
        <v>0</v>
      </c>
      <c r="S139" s="140">
        <v>0</v>
      </c>
      <c r="T139" s="141">
        <f>S139*H139</f>
        <v>0</v>
      </c>
      <c r="AR139" s="142" t="s">
        <v>124</v>
      </c>
      <c r="AT139" s="142" t="s">
        <v>119</v>
      </c>
      <c r="AU139" s="142" t="s">
        <v>84</v>
      </c>
      <c r="AY139" s="15" t="s">
        <v>116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5" t="s">
        <v>82</v>
      </c>
      <c r="BK139" s="143">
        <f>ROUND(I139*H139,2)</f>
        <v>0</v>
      </c>
      <c r="BL139" s="15" t="s">
        <v>124</v>
      </c>
      <c r="BM139" s="142" t="s">
        <v>153</v>
      </c>
    </row>
    <row r="140" spans="2:47" s="1" customFormat="1" ht="68.25">
      <c r="B140" s="30"/>
      <c r="D140" s="144" t="s">
        <v>125</v>
      </c>
      <c r="F140" s="145" t="s">
        <v>154</v>
      </c>
      <c r="I140" s="146"/>
      <c r="L140" s="30"/>
      <c r="M140" s="147"/>
      <c r="T140" s="53"/>
      <c r="AT140" s="15" t="s">
        <v>125</v>
      </c>
      <c r="AU140" s="15" t="s">
        <v>84</v>
      </c>
    </row>
    <row r="141" spans="2:47" s="1" customFormat="1" ht="58.5">
      <c r="B141" s="30"/>
      <c r="D141" s="144" t="s">
        <v>127</v>
      </c>
      <c r="F141" s="148" t="s">
        <v>128</v>
      </c>
      <c r="I141" s="146"/>
      <c r="L141" s="30"/>
      <c r="M141" s="147"/>
      <c r="T141" s="53"/>
      <c r="AT141" s="15" t="s">
        <v>127</v>
      </c>
      <c r="AU141" s="15" t="s">
        <v>84</v>
      </c>
    </row>
    <row r="142" spans="2:65" s="1" customFormat="1" ht="33" customHeight="1">
      <c r="B142" s="130"/>
      <c r="C142" s="131" t="s">
        <v>139</v>
      </c>
      <c r="D142" s="131" t="s">
        <v>119</v>
      </c>
      <c r="E142" s="132" t="s">
        <v>155</v>
      </c>
      <c r="F142" s="133" t="s">
        <v>156</v>
      </c>
      <c r="G142" s="134" t="s">
        <v>122</v>
      </c>
      <c r="H142" s="135">
        <v>45</v>
      </c>
      <c r="I142" s="136"/>
      <c r="J142" s="137">
        <f>ROUND(I142*H142,2)</f>
        <v>0</v>
      </c>
      <c r="K142" s="133" t="s">
        <v>123</v>
      </c>
      <c r="L142" s="30"/>
      <c r="M142" s="138" t="s">
        <v>1</v>
      </c>
      <c r="N142" s="139" t="s">
        <v>39</v>
      </c>
      <c r="P142" s="140">
        <f>O142*H142</f>
        <v>0</v>
      </c>
      <c r="Q142" s="140">
        <v>0</v>
      </c>
      <c r="R142" s="140">
        <f>Q142*H142</f>
        <v>0</v>
      </c>
      <c r="S142" s="140">
        <v>0</v>
      </c>
      <c r="T142" s="141">
        <f>S142*H142</f>
        <v>0</v>
      </c>
      <c r="AR142" s="142" t="s">
        <v>124</v>
      </c>
      <c r="AT142" s="142" t="s">
        <v>119</v>
      </c>
      <c r="AU142" s="142" t="s">
        <v>84</v>
      </c>
      <c r="AY142" s="15" t="s">
        <v>116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5" t="s">
        <v>82</v>
      </c>
      <c r="BK142" s="143">
        <f>ROUND(I142*H142,2)</f>
        <v>0</v>
      </c>
      <c r="BL142" s="15" t="s">
        <v>124</v>
      </c>
      <c r="BM142" s="142" t="s">
        <v>157</v>
      </c>
    </row>
    <row r="143" spans="2:47" s="1" customFormat="1" ht="68.25">
      <c r="B143" s="30"/>
      <c r="D143" s="144" t="s">
        <v>125</v>
      </c>
      <c r="F143" s="145" t="s">
        <v>158</v>
      </c>
      <c r="I143" s="146"/>
      <c r="L143" s="30"/>
      <c r="M143" s="147"/>
      <c r="T143" s="53"/>
      <c r="AT143" s="15" t="s">
        <v>125</v>
      </c>
      <c r="AU143" s="15" t="s">
        <v>84</v>
      </c>
    </row>
    <row r="144" spans="2:47" s="1" customFormat="1" ht="58.5">
      <c r="B144" s="30"/>
      <c r="D144" s="144" t="s">
        <v>127</v>
      </c>
      <c r="F144" s="148" t="s">
        <v>128</v>
      </c>
      <c r="I144" s="146"/>
      <c r="L144" s="30"/>
      <c r="M144" s="147"/>
      <c r="T144" s="53"/>
      <c r="AT144" s="15" t="s">
        <v>127</v>
      </c>
      <c r="AU144" s="15" t="s">
        <v>84</v>
      </c>
    </row>
    <row r="145" spans="2:65" s="1" customFormat="1" ht="33" customHeight="1">
      <c r="B145" s="130"/>
      <c r="C145" s="131" t="s">
        <v>159</v>
      </c>
      <c r="D145" s="131" t="s">
        <v>119</v>
      </c>
      <c r="E145" s="132" t="s">
        <v>160</v>
      </c>
      <c r="F145" s="133" t="s">
        <v>161</v>
      </c>
      <c r="G145" s="134" t="s">
        <v>122</v>
      </c>
      <c r="H145" s="135">
        <v>9</v>
      </c>
      <c r="I145" s="136"/>
      <c r="J145" s="137">
        <f>ROUND(I145*H145,2)</f>
        <v>0</v>
      </c>
      <c r="K145" s="133" t="s">
        <v>123</v>
      </c>
      <c r="L145" s="30"/>
      <c r="M145" s="138" t="s">
        <v>1</v>
      </c>
      <c r="N145" s="139" t="s">
        <v>39</v>
      </c>
      <c r="P145" s="140">
        <f>O145*H145</f>
        <v>0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124</v>
      </c>
      <c r="AT145" s="142" t="s">
        <v>119</v>
      </c>
      <c r="AU145" s="142" t="s">
        <v>84</v>
      </c>
      <c r="AY145" s="15" t="s">
        <v>116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5" t="s">
        <v>82</v>
      </c>
      <c r="BK145" s="143">
        <f>ROUND(I145*H145,2)</f>
        <v>0</v>
      </c>
      <c r="BL145" s="15" t="s">
        <v>124</v>
      </c>
      <c r="BM145" s="142" t="s">
        <v>162</v>
      </c>
    </row>
    <row r="146" spans="2:47" s="1" customFormat="1" ht="68.25">
      <c r="B146" s="30"/>
      <c r="D146" s="144" t="s">
        <v>125</v>
      </c>
      <c r="F146" s="145" t="s">
        <v>163</v>
      </c>
      <c r="I146" s="146"/>
      <c r="L146" s="30"/>
      <c r="M146" s="147"/>
      <c r="T146" s="53"/>
      <c r="AT146" s="15" t="s">
        <v>125</v>
      </c>
      <c r="AU146" s="15" t="s">
        <v>84</v>
      </c>
    </row>
    <row r="147" spans="2:47" s="1" customFormat="1" ht="58.5">
      <c r="B147" s="30"/>
      <c r="D147" s="144" t="s">
        <v>127</v>
      </c>
      <c r="F147" s="148" t="s">
        <v>128</v>
      </c>
      <c r="I147" s="146"/>
      <c r="L147" s="30"/>
      <c r="M147" s="147"/>
      <c r="T147" s="53"/>
      <c r="AT147" s="15" t="s">
        <v>127</v>
      </c>
      <c r="AU147" s="15" t="s">
        <v>84</v>
      </c>
    </row>
    <row r="148" spans="2:65" s="1" customFormat="1" ht="33" customHeight="1">
      <c r="B148" s="130"/>
      <c r="C148" s="131" t="s">
        <v>143</v>
      </c>
      <c r="D148" s="131" t="s">
        <v>119</v>
      </c>
      <c r="E148" s="132" t="s">
        <v>164</v>
      </c>
      <c r="F148" s="133" t="s">
        <v>165</v>
      </c>
      <c r="G148" s="134" t="s">
        <v>122</v>
      </c>
      <c r="H148" s="135">
        <v>9</v>
      </c>
      <c r="I148" s="136"/>
      <c r="J148" s="137">
        <f>ROUND(I148*H148,2)</f>
        <v>0</v>
      </c>
      <c r="K148" s="133" t="s">
        <v>123</v>
      </c>
      <c r="L148" s="30"/>
      <c r="M148" s="138" t="s">
        <v>1</v>
      </c>
      <c r="N148" s="139" t="s">
        <v>39</v>
      </c>
      <c r="P148" s="140">
        <f>O148*H148</f>
        <v>0</v>
      </c>
      <c r="Q148" s="140">
        <v>0</v>
      </c>
      <c r="R148" s="140">
        <f>Q148*H148</f>
        <v>0</v>
      </c>
      <c r="S148" s="140">
        <v>0</v>
      </c>
      <c r="T148" s="141">
        <f>S148*H148</f>
        <v>0</v>
      </c>
      <c r="AR148" s="142" t="s">
        <v>124</v>
      </c>
      <c r="AT148" s="142" t="s">
        <v>119</v>
      </c>
      <c r="AU148" s="142" t="s">
        <v>84</v>
      </c>
      <c r="AY148" s="15" t="s">
        <v>116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5" t="s">
        <v>82</v>
      </c>
      <c r="BK148" s="143">
        <f>ROUND(I148*H148,2)</f>
        <v>0</v>
      </c>
      <c r="BL148" s="15" t="s">
        <v>124</v>
      </c>
      <c r="BM148" s="142" t="s">
        <v>166</v>
      </c>
    </row>
    <row r="149" spans="2:47" s="1" customFormat="1" ht="68.25">
      <c r="B149" s="30"/>
      <c r="D149" s="144" t="s">
        <v>125</v>
      </c>
      <c r="F149" s="145" t="s">
        <v>167</v>
      </c>
      <c r="I149" s="146"/>
      <c r="L149" s="30"/>
      <c r="M149" s="147"/>
      <c r="T149" s="53"/>
      <c r="AT149" s="15" t="s">
        <v>125</v>
      </c>
      <c r="AU149" s="15" t="s">
        <v>84</v>
      </c>
    </row>
    <row r="150" spans="2:47" s="1" customFormat="1" ht="58.5">
      <c r="B150" s="30"/>
      <c r="D150" s="144" t="s">
        <v>127</v>
      </c>
      <c r="F150" s="148" t="s">
        <v>145</v>
      </c>
      <c r="I150" s="146"/>
      <c r="L150" s="30"/>
      <c r="M150" s="147"/>
      <c r="T150" s="53"/>
      <c r="AT150" s="15" t="s">
        <v>127</v>
      </c>
      <c r="AU150" s="15" t="s">
        <v>84</v>
      </c>
    </row>
    <row r="151" spans="2:65" s="1" customFormat="1" ht="21.75" customHeight="1">
      <c r="B151" s="130"/>
      <c r="C151" s="131" t="s">
        <v>168</v>
      </c>
      <c r="D151" s="131" t="s">
        <v>119</v>
      </c>
      <c r="E151" s="132" t="s">
        <v>169</v>
      </c>
      <c r="F151" s="133" t="s">
        <v>170</v>
      </c>
      <c r="G151" s="134" t="s">
        <v>122</v>
      </c>
      <c r="H151" s="135">
        <v>90</v>
      </c>
      <c r="I151" s="136"/>
      <c r="J151" s="137">
        <f>ROUND(I151*H151,2)</f>
        <v>0</v>
      </c>
      <c r="K151" s="133" t="s">
        <v>123</v>
      </c>
      <c r="L151" s="30"/>
      <c r="M151" s="138" t="s">
        <v>1</v>
      </c>
      <c r="N151" s="139" t="s">
        <v>39</v>
      </c>
      <c r="P151" s="140">
        <f>O151*H151</f>
        <v>0</v>
      </c>
      <c r="Q151" s="140">
        <v>0</v>
      </c>
      <c r="R151" s="140">
        <f>Q151*H151</f>
        <v>0</v>
      </c>
      <c r="S151" s="140">
        <v>0</v>
      </c>
      <c r="T151" s="141">
        <f>S151*H151</f>
        <v>0</v>
      </c>
      <c r="AR151" s="142" t="s">
        <v>124</v>
      </c>
      <c r="AT151" s="142" t="s">
        <v>119</v>
      </c>
      <c r="AU151" s="142" t="s">
        <v>84</v>
      </c>
      <c r="AY151" s="15" t="s">
        <v>116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5" t="s">
        <v>82</v>
      </c>
      <c r="BK151" s="143">
        <f>ROUND(I151*H151,2)</f>
        <v>0</v>
      </c>
      <c r="BL151" s="15" t="s">
        <v>124</v>
      </c>
      <c r="BM151" s="142" t="s">
        <v>171</v>
      </c>
    </row>
    <row r="152" spans="2:47" s="1" customFormat="1" ht="58.5">
      <c r="B152" s="30"/>
      <c r="D152" s="144" t="s">
        <v>125</v>
      </c>
      <c r="F152" s="145" t="s">
        <v>172</v>
      </c>
      <c r="I152" s="146"/>
      <c r="L152" s="30"/>
      <c r="M152" s="147"/>
      <c r="T152" s="53"/>
      <c r="AT152" s="15" t="s">
        <v>125</v>
      </c>
      <c r="AU152" s="15" t="s">
        <v>84</v>
      </c>
    </row>
    <row r="153" spans="2:47" s="1" customFormat="1" ht="58.5">
      <c r="B153" s="30"/>
      <c r="D153" s="144" t="s">
        <v>127</v>
      </c>
      <c r="F153" s="148" t="s">
        <v>173</v>
      </c>
      <c r="I153" s="146"/>
      <c r="L153" s="30"/>
      <c r="M153" s="147"/>
      <c r="T153" s="53"/>
      <c r="AT153" s="15" t="s">
        <v>127</v>
      </c>
      <c r="AU153" s="15" t="s">
        <v>84</v>
      </c>
    </row>
    <row r="154" spans="2:65" s="1" customFormat="1" ht="24.2" customHeight="1">
      <c r="B154" s="130"/>
      <c r="C154" s="131" t="s">
        <v>148</v>
      </c>
      <c r="D154" s="131" t="s">
        <v>119</v>
      </c>
      <c r="E154" s="132" t="s">
        <v>174</v>
      </c>
      <c r="F154" s="133" t="s">
        <v>175</v>
      </c>
      <c r="G154" s="134" t="s">
        <v>122</v>
      </c>
      <c r="H154" s="135">
        <v>81</v>
      </c>
      <c r="I154" s="136"/>
      <c r="J154" s="137">
        <f>ROUND(I154*H154,2)</f>
        <v>0</v>
      </c>
      <c r="K154" s="133" t="s">
        <v>123</v>
      </c>
      <c r="L154" s="30"/>
      <c r="M154" s="138" t="s">
        <v>1</v>
      </c>
      <c r="N154" s="139" t="s">
        <v>39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124</v>
      </c>
      <c r="AT154" s="142" t="s">
        <v>119</v>
      </c>
      <c r="AU154" s="142" t="s">
        <v>84</v>
      </c>
      <c r="AY154" s="15" t="s">
        <v>116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5" t="s">
        <v>82</v>
      </c>
      <c r="BK154" s="143">
        <f>ROUND(I154*H154,2)</f>
        <v>0</v>
      </c>
      <c r="BL154" s="15" t="s">
        <v>124</v>
      </c>
      <c r="BM154" s="142" t="s">
        <v>176</v>
      </c>
    </row>
    <row r="155" spans="2:47" s="1" customFormat="1" ht="58.5">
      <c r="B155" s="30"/>
      <c r="D155" s="144" t="s">
        <v>125</v>
      </c>
      <c r="F155" s="145" t="s">
        <v>177</v>
      </c>
      <c r="I155" s="146"/>
      <c r="L155" s="30"/>
      <c r="M155" s="147"/>
      <c r="T155" s="53"/>
      <c r="AT155" s="15" t="s">
        <v>125</v>
      </c>
      <c r="AU155" s="15" t="s">
        <v>84</v>
      </c>
    </row>
    <row r="156" spans="2:47" s="1" customFormat="1" ht="58.5">
      <c r="B156" s="30"/>
      <c r="D156" s="144" t="s">
        <v>127</v>
      </c>
      <c r="F156" s="148" t="s">
        <v>173</v>
      </c>
      <c r="I156" s="146"/>
      <c r="L156" s="30"/>
      <c r="M156" s="147"/>
      <c r="T156" s="53"/>
      <c r="AT156" s="15" t="s">
        <v>127</v>
      </c>
      <c r="AU156" s="15" t="s">
        <v>84</v>
      </c>
    </row>
    <row r="157" spans="2:65" s="1" customFormat="1" ht="24.2" customHeight="1">
      <c r="B157" s="130"/>
      <c r="C157" s="131" t="s">
        <v>178</v>
      </c>
      <c r="D157" s="131" t="s">
        <v>119</v>
      </c>
      <c r="E157" s="132" t="s">
        <v>179</v>
      </c>
      <c r="F157" s="133" t="s">
        <v>180</v>
      </c>
      <c r="G157" s="134" t="s">
        <v>122</v>
      </c>
      <c r="H157" s="135">
        <v>54</v>
      </c>
      <c r="I157" s="136"/>
      <c r="J157" s="137">
        <f>ROUND(I157*H157,2)</f>
        <v>0</v>
      </c>
      <c r="K157" s="133" t="s">
        <v>123</v>
      </c>
      <c r="L157" s="30"/>
      <c r="M157" s="138" t="s">
        <v>1</v>
      </c>
      <c r="N157" s="139" t="s">
        <v>39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124</v>
      </c>
      <c r="AT157" s="142" t="s">
        <v>119</v>
      </c>
      <c r="AU157" s="142" t="s">
        <v>84</v>
      </c>
      <c r="AY157" s="15" t="s">
        <v>116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5" t="s">
        <v>82</v>
      </c>
      <c r="BK157" s="143">
        <f>ROUND(I157*H157,2)</f>
        <v>0</v>
      </c>
      <c r="BL157" s="15" t="s">
        <v>124</v>
      </c>
      <c r="BM157" s="142" t="s">
        <v>181</v>
      </c>
    </row>
    <row r="158" spans="2:47" s="1" customFormat="1" ht="58.5">
      <c r="B158" s="30"/>
      <c r="D158" s="144" t="s">
        <v>125</v>
      </c>
      <c r="F158" s="145" t="s">
        <v>182</v>
      </c>
      <c r="I158" s="146"/>
      <c r="L158" s="30"/>
      <c r="M158" s="147"/>
      <c r="T158" s="53"/>
      <c r="AT158" s="15" t="s">
        <v>125</v>
      </c>
      <c r="AU158" s="15" t="s">
        <v>84</v>
      </c>
    </row>
    <row r="159" spans="2:47" s="1" customFormat="1" ht="58.5">
      <c r="B159" s="30"/>
      <c r="D159" s="144" t="s">
        <v>127</v>
      </c>
      <c r="F159" s="148" t="s">
        <v>173</v>
      </c>
      <c r="I159" s="146"/>
      <c r="L159" s="30"/>
      <c r="M159" s="147"/>
      <c r="T159" s="53"/>
      <c r="AT159" s="15" t="s">
        <v>127</v>
      </c>
      <c r="AU159" s="15" t="s">
        <v>84</v>
      </c>
    </row>
    <row r="160" spans="2:65" s="1" customFormat="1" ht="24.2" customHeight="1">
      <c r="B160" s="130"/>
      <c r="C160" s="131" t="s">
        <v>153</v>
      </c>
      <c r="D160" s="131" t="s">
        <v>119</v>
      </c>
      <c r="E160" s="132" t="s">
        <v>183</v>
      </c>
      <c r="F160" s="133" t="s">
        <v>184</v>
      </c>
      <c r="G160" s="134" t="s">
        <v>122</v>
      </c>
      <c r="H160" s="135">
        <v>12</v>
      </c>
      <c r="I160" s="136"/>
      <c r="J160" s="137">
        <f>ROUND(I160*H160,2)</f>
        <v>0</v>
      </c>
      <c r="K160" s="133" t="s">
        <v>123</v>
      </c>
      <c r="L160" s="30"/>
      <c r="M160" s="138" t="s">
        <v>1</v>
      </c>
      <c r="N160" s="139" t="s">
        <v>39</v>
      </c>
      <c r="P160" s="140">
        <f>O160*H160</f>
        <v>0</v>
      </c>
      <c r="Q160" s="140">
        <v>0</v>
      </c>
      <c r="R160" s="140">
        <f>Q160*H160</f>
        <v>0</v>
      </c>
      <c r="S160" s="140">
        <v>0</v>
      </c>
      <c r="T160" s="141">
        <f>S160*H160</f>
        <v>0</v>
      </c>
      <c r="AR160" s="142" t="s">
        <v>124</v>
      </c>
      <c r="AT160" s="142" t="s">
        <v>119</v>
      </c>
      <c r="AU160" s="142" t="s">
        <v>84</v>
      </c>
      <c r="AY160" s="15" t="s">
        <v>116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5" t="s">
        <v>82</v>
      </c>
      <c r="BK160" s="143">
        <f>ROUND(I160*H160,2)</f>
        <v>0</v>
      </c>
      <c r="BL160" s="15" t="s">
        <v>124</v>
      </c>
      <c r="BM160" s="142" t="s">
        <v>185</v>
      </c>
    </row>
    <row r="161" spans="2:47" s="1" customFormat="1" ht="58.5">
      <c r="B161" s="30"/>
      <c r="D161" s="144" t="s">
        <v>125</v>
      </c>
      <c r="F161" s="145" t="s">
        <v>186</v>
      </c>
      <c r="I161" s="146"/>
      <c r="L161" s="30"/>
      <c r="M161" s="147"/>
      <c r="T161" s="53"/>
      <c r="AT161" s="15" t="s">
        <v>125</v>
      </c>
      <c r="AU161" s="15" t="s">
        <v>84</v>
      </c>
    </row>
    <row r="162" spans="2:47" s="1" customFormat="1" ht="58.5">
      <c r="B162" s="30"/>
      <c r="D162" s="144" t="s">
        <v>127</v>
      </c>
      <c r="F162" s="148" t="s">
        <v>173</v>
      </c>
      <c r="I162" s="146"/>
      <c r="L162" s="30"/>
      <c r="M162" s="147"/>
      <c r="T162" s="53"/>
      <c r="AT162" s="15" t="s">
        <v>127</v>
      </c>
      <c r="AU162" s="15" t="s">
        <v>84</v>
      </c>
    </row>
    <row r="163" spans="2:65" s="1" customFormat="1" ht="21.75" customHeight="1">
      <c r="B163" s="130"/>
      <c r="C163" s="131" t="s">
        <v>8</v>
      </c>
      <c r="D163" s="131" t="s">
        <v>119</v>
      </c>
      <c r="E163" s="132" t="s">
        <v>187</v>
      </c>
      <c r="F163" s="133" t="s">
        <v>188</v>
      </c>
      <c r="G163" s="134" t="s">
        <v>122</v>
      </c>
      <c r="H163" s="135">
        <v>9</v>
      </c>
      <c r="I163" s="136"/>
      <c r="J163" s="137">
        <f>ROUND(I163*H163,2)</f>
        <v>0</v>
      </c>
      <c r="K163" s="133" t="s">
        <v>123</v>
      </c>
      <c r="L163" s="30"/>
      <c r="M163" s="138" t="s">
        <v>1</v>
      </c>
      <c r="N163" s="139" t="s">
        <v>39</v>
      </c>
      <c r="P163" s="140">
        <f>O163*H163</f>
        <v>0</v>
      </c>
      <c r="Q163" s="140">
        <v>0</v>
      </c>
      <c r="R163" s="140">
        <f>Q163*H163</f>
        <v>0</v>
      </c>
      <c r="S163" s="140">
        <v>0</v>
      </c>
      <c r="T163" s="141">
        <f>S163*H163</f>
        <v>0</v>
      </c>
      <c r="AR163" s="142" t="s">
        <v>124</v>
      </c>
      <c r="AT163" s="142" t="s">
        <v>119</v>
      </c>
      <c r="AU163" s="142" t="s">
        <v>84</v>
      </c>
      <c r="AY163" s="15" t="s">
        <v>116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5" t="s">
        <v>82</v>
      </c>
      <c r="BK163" s="143">
        <f>ROUND(I163*H163,2)</f>
        <v>0</v>
      </c>
      <c r="BL163" s="15" t="s">
        <v>124</v>
      </c>
      <c r="BM163" s="142" t="s">
        <v>189</v>
      </c>
    </row>
    <row r="164" spans="2:47" s="1" customFormat="1" ht="58.5">
      <c r="B164" s="30"/>
      <c r="D164" s="144" t="s">
        <v>125</v>
      </c>
      <c r="F164" s="145" t="s">
        <v>190</v>
      </c>
      <c r="I164" s="146"/>
      <c r="L164" s="30"/>
      <c r="M164" s="147"/>
      <c r="T164" s="53"/>
      <c r="AT164" s="15" t="s">
        <v>125</v>
      </c>
      <c r="AU164" s="15" t="s">
        <v>84</v>
      </c>
    </row>
    <row r="165" spans="2:47" s="1" customFormat="1" ht="58.5">
      <c r="B165" s="30"/>
      <c r="D165" s="144" t="s">
        <v>127</v>
      </c>
      <c r="F165" s="148" t="s">
        <v>173</v>
      </c>
      <c r="I165" s="146"/>
      <c r="L165" s="30"/>
      <c r="M165" s="149"/>
      <c r="N165" s="150"/>
      <c r="O165" s="150"/>
      <c r="P165" s="150"/>
      <c r="Q165" s="150"/>
      <c r="R165" s="150"/>
      <c r="S165" s="150"/>
      <c r="T165" s="151"/>
      <c r="AT165" s="15" t="s">
        <v>127</v>
      </c>
      <c r="AU165" s="15" t="s">
        <v>84</v>
      </c>
    </row>
    <row r="166" spans="2:12" s="1" customFormat="1" ht="6.95" customHeight="1">
      <c r="B166" s="42"/>
      <c r="C166" s="43"/>
      <c r="D166" s="43"/>
      <c r="E166" s="43"/>
      <c r="F166" s="43"/>
      <c r="G166" s="43"/>
      <c r="H166" s="43"/>
      <c r="I166" s="43"/>
      <c r="J166" s="43"/>
      <c r="K166" s="43"/>
      <c r="L166" s="30"/>
    </row>
  </sheetData>
  <sheetProtection password="D0DA" sheet="1" objects="1" scenarios="1"/>
  <autoFilter ref="C117:K165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839"/>
  <sheetViews>
    <sheetView showGridLines="0" tabSelected="1" workbookViewId="0" topLeftCell="A439">
      <selection activeCell="E450" sqref="E45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78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5" t="s">
        <v>87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84</v>
      </c>
    </row>
    <row r="4" spans="2:46" ht="24.95" customHeight="1">
      <c r="B4" s="18"/>
      <c r="D4" s="19" t="s">
        <v>91</v>
      </c>
      <c r="L4" s="18"/>
      <c r="M4" s="85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18" t="str">
        <f>'Rekapitulace stavby'!K6</f>
        <v>Opravy a údržba skalních zářezů u ST 2023 - 2024</v>
      </c>
      <c r="F7" s="219"/>
      <c r="G7" s="219"/>
      <c r="H7" s="219"/>
      <c r="L7" s="18"/>
    </row>
    <row r="8" spans="2:12" s="1" customFormat="1" ht="12" customHeight="1">
      <c r="B8" s="30"/>
      <c r="D8" s="25" t="s">
        <v>92</v>
      </c>
      <c r="L8" s="30"/>
    </row>
    <row r="9" spans="2:12" s="1" customFormat="1" ht="16.5" customHeight="1">
      <c r="B9" s="30"/>
      <c r="E9" s="183" t="s">
        <v>191</v>
      </c>
      <c r="F9" s="217"/>
      <c r="G9" s="217"/>
      <c r="H9" s="217"/>
      <c r="L9" s="30"/>
    </row>
    <row r="10" spans="2:12" s="1" customFormat="1" ht="12">
      <c r="B10" s="30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25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25" t="s">
        <v>22</v>
      </c>
      <c r="J12" s="50" t="str">
        <f>'Rekapitulace stavby'!AN8</f>
        <v>30. 11. 2022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24</v>
      </c>
      <c r="I14" s="25" t="s">
        <v>25</v>
      </c>
      <c r="J14" s="23" t="str">
        <f>IF('Rekapitulace stavby'!AN10="","",'Rekapitulace stavby'!AN10)</f>
        <v/>
      </c>
      <c r="L14" s="30"/>
    </row>
    <row r="15" spans="2:12" s="1" customFormat="1" ht="18" customHeight="1">
      <c r="B15" s="30"/>
      <c r="E15" s="23" t="str">
        <f>IF('Rekapitulace stavby'!E11="","",'Rekapitulace stavby'!E11)</f>
        <v xml:space="preserve"> </v>
      </c>
      <c r="I15" s="25" t="s">
        <v>26</v>
      </c>
      <c r="J15" s="23" t="str">
        <f>IF('Rekapitulace stavby'!AN11="","",'Rekapitulace stavby'!AN11)</f>
        <v/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27</v>
      </c>
      <c r="I17" s="25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20" t="str">
        <f>'Rekapitulace stavby'!E14</f>
        <v>Vyplň údaj</v>
      </c>
      <c r="F18" s="209"/>
      <c r="G18" s="209"/>
      <c r="H18" s="209"/>
      <c r="I18" s="25" t="s">
        <v>26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29</v>
      </c>
      <c r="I20" s="25" t="s">
        <v>25</v>
      </c>
      <c r="J20" s="23" t="str">
        <f>IF('Rekapitulace stavby'!AN16="","",'Rekapitulace stavby'!AN16)</f>
        <v/>
      </c>
      <c r="L20" s="30"/>
    </row>
    <row r="21" spans="2:12" s="1" customFormat="1" ht="18" customHeight="1">
      <c r="B21" s="30"/>
      <c r="E21" s="23" t="str">
        <f>IF('Rekapitulace stavby'!E17="","",'Rekapitulace stavby'!E17)</f>
        <v xml:space="preserve"> </v>
      </c>
      <c r="I21" s="25" t="s">
        <v>26</v>
      </c>
      <c r="J21" s="23" t="str">
        <f>IF('Rekapitulace stavby'!AN17="","",'Rekapitulace stavby'!AN17)</f>
        <v/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31</v>
      </c>
      <c r="I23" s="25" t="s">
        <v>25</v>
      </c>
      <c r="J23" s="23" t="str">
        <f>IF('Rekapitulace stavby'!AN19="","",'Rekapitulace stavby'!AN19)</f>
        <v/>
      </c>
      <c r="L23" s="30"/>
    </row>
    <row r="24" spans="2:12" s="1" customFormat="1" ht="18" customHeight="1">
      <c r="B24" s="30"/>
      <c r="E24" s="23" t="str">
        <f>IF('Rekapitulace stavby'!E20="","",'Rekapitulace stavby'!E20)</f>
        <v>Ladislav Svoboda</v>
      </c>
      <c r="I24" s="25" t="s">
        <v>26</v>
      </c>
      <c r="J24" s="23" t="str">
        <f>IF('Rekapitulace stavby'!AN20="","",'Rekapitulace stavby'!AN20)</f>
        <v/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33</v>
      </c>
      <c r="L26" s="30"/>
    </row>
    <row r="27" spans="2:12" s="7" customFormat="1" ht="16.5" customHeight="1">
      <c r="B27" s="86"/>
      <c r="E27" s="213" t="s">
        <v>1</v>
      </c>
      <c r="F27" s="213"/>
      <c r="G27" s="213"/>
      <c r="H27" s="213"/>
      <c r="L27" s="86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7" t="s">
        <v>34</v>
      </c>
      <c r="J30" s="63">
        <f>ROUND(J121,2)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36</v>
      </c>
      <c r="I32" s="33" t="s">
        <v>35</v>
      </c>
      <c r="J32" s="33" t="s">
        <v>37</v>
      </c>
      <c r="L32" s="30"/>
    </row>
    <row r="33" spans="2:12" s="1" customFormat="1" ht="14.45" customHeight="1">
      <c r="B33" s="30"/>
      <c r="D33" s="88" t="s">
        <v>38</v>
      </c>
      <c r="E33" s="25" t="s">
        <v>39</v>
      </c>
      <c r="F33" s="89">
        <f>ROUND((SUM(BE121:BE838)),2)</f>
        <v>0</v>
      </c>
      <c r="I33" s="90">
        <v>0.21</v>
      </c>
      <c r="J33" s="89">
        <f>ROUND(((SUM(BE121:BE838))*I33),2)</f>
        <v>0</v>
      </c>
      <c r="L33" s="30"/>
    </row>
    <row r="34" spans="2:12" s="1" customFormat="1" ht="14.45" customHeight="1">
      <c r="B34" s="30"/>
      <c r="E34" s="25" t="s">
        <v>40</v>
      </c>
      <c r="F34" s="89">
        <f>ROUND((SUM(BF121:BF838)),2)</f>
        <v>0</v>
      </c>
      <c r="I34" s="90">
        <v>0.15</v>
      </c>
      <c r="J34" s="89">
        <f>ROUND(((SUM(BF121:BF838))*I34),2)</f>
        <v>0</v>
      </c>
      <c r="L34" s="30"/>
    </row>
    <row r="35" spans="2:12" s="1" customFormat="1" ht="14.45" customHeight="1" hidden="1">
      <c r="B35" s="30"/>
      <c r="E35" s="25" t="s">
        <v>41</v>
      </c>
      <c r="F35" s="89">
        <f>ROUND((SUM(BG121:BG838)),2)</f>
        <v>0</v>
      </c>
      <c r="I35" s="90">
        <v>0.21</v>
      </c>
      <c r="J35" s="89">
        <f>0</f>
        <v>0</v>
      </c>
      <c r="L35" s="30"/>
    </row>
    <row r="36" spans="2:12" s="1" customFormat="1" ht="14.45" customHeight="1" hidden="1">
      <c r="B36" s="30"/>
      <c r="E36" s="25" t="s">
        <v>42</v>
      </c>
      <c r="F36" s="89">
        <f>ROUND((SUM(BH121:BH838)),2)</f>
        <v>0</v>
      </c>
      <c r="I36" s="90">
        <v>0.15</v>
      </c>
      <c r="J36" s="89">
        <f>0</f>
        <v>0</v>
      </c>
      <c r="L36" s="30"/>
    </row>
    <row r="37" spans="2:12" s="1" customFormat="1" ht="14.45" customHeight="1" hidden="1">
      <c r="B37" s="30"/>
      <c r="E37" s="25" t="s">
        <v>43</v>
      </c>
      <c r="F37" s="89">
        <f>ROUND((SUM(BI121:BI838)),2)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44</v>
      </c>
      <c r="E39" s="54"/>
      <c r="F39" s="54"/>
      <c r="G39" s="93" t="s">
        <v>45</v>
      </c>
      <c r="H39" s="94" t="s">
        <v>46</v>
      </c>
      <c r="I39" s="54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47</v>
      </c>
      <c r="E50" s="40"/>
      <c r="F50" s="40"/>
      <c r="G50" s="39" t="s">
        <v>48</v>
      </c>
      <c r="H50" s="40"/>
      <c r="I50" s="40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49</v>
      </c>
      <c r="E61" s="32"/>
      <c r="F61" s="97" t="s">
        <v>50</v>
      </c>
      <c r="G61" s="41" t="s">
        <v>49</v>
      </c>
      <c r="H61" s="32"/>
      <c r="I61" s="32"/>
      <c r="J61" s="98" t="s">
        <v>50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51</v>
      </c>
      <c r="E65" s="40"/>
      <c r="F65" s="40"/>
      <c r="G65" s="39" t="s">
        <v>52</v>
      </c>
      <c r="H65" s="40"/>
      <c r="I65" s="40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49</v>
      </c>
      <c r="E76" s="32"/>
      <c r="F76" s="97" t="s">
        <v>50</v>
      </c>
      <c r="G76" s="41" t="s">
        <v>49</v>
      </c>
      <c r="H76" s="32"/>
      <c r="I76" s="32"/>
      <c r="J76" s="98" t="s">
        <v>50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94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16</v>
      </c>
      <c r="L84" s="30"/>
    </row>
    <row r="85" spans="2:12" s="1" customFormat="1" ht="16.5" customHeight="1">
      <c r="B85" s="30"/>
      <c r="E85" s="218" t="str">
        <f>E7</f>
        <v>Opravy a údržba skalních zářezů u ST 2023 - 2024</v>
      </c>
      <c r="F85" s="219"/>
      <c r="G85" s="219"/>
      <c r="H85" s="219"/>
      <c r="L85" s="30"/>
    </row>
    <row r="86" spans="2:12" s="1" customFormat="1" ht="12" customHeight="1">
      <c r="B86" s="30"/>
      <c r="C86" s="25" t="s">
        <v>92</v>
      </c>
      <c r="L86" s="30"/>
    </row>
    <row r="87" spans="2:12" s="1" customFormat="1" ht="16.5" customHeight="1">
      <c r="B87" s="30"/>
      <c r="E87" s="183" t="str">
        <f>E9</f>
        <v>PS02 - URS</v>
      </c>
      <c r="F87" s="217"/>
      <c r="G87" s="217"/>
      <c r="H87" s="217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20</v>
      </c>
      <c r="F89" s="23" t="str">
        <f>F12</f>
        <v xml:space="preserve"> </v>
      </c>
      <c r="I89" s="25" t="s">
        <v>22</v>
      </c>
      <c r="J89" s="50" t="str">
        <f>IF(J12="","",J12)</f>
        <v>30. 11. 2022</v>
      </c>
      <c r="L89" s="30"/>
    </row>
    <row r="90" spans="2:12" s="1" customFormat="1" ht="6.95" customHeight="1">
      <c r="B90" s="30"/>
      <c r="L90" s="30"/>
    </row>
    <row r="91" spans="2:12" s="1" customFormat="1" ht="15.2" customHeight="1">
      <c r="B91" s="30"/>
      <c r="C91" s="25" t="s">
        <v>24</v>
      </c>
      <c r="F91" s="23" t="str">
        <f>E15</f>
        <v xml:space="preserve"> </v>
      </c>
      <c r="I91" s="25" t="s">
        <v>29</v>
      </c>
      <c r="J91" s="28" t="str">
        <f>E21</f>
        <v xml:space="preserve"> </v>
      </c>
      <c r="L91" s="30"/>
    </row>
    <row r="92" spans="2:12" s="1" customFormat="1" ht="15.2" customHeight="1">
      <c r="B92" s="30"/>
      <c r="C92" s="25" t="s">
        <v>27</v>
      </c>
      <c r="F92" s="23" t="str">
        <f>IF(E18="","",E18)</f>
        <v>Vyplň údaj</v>
      </c>
      <c r="I92" s="25" t="s">
        <v>31</v>
      </c>
      <c r="J92" s="28" t="str">
        <f>E24</f>
        <v>Ladislav Svoboda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9" t="s">
        <v>95</v>
      </c>
      <c r="D94" s="91"/>
      <c r="E94" s="91"/>
      <c r="F94" s="91"/>
      <c r="G94" s="91"/>
      <c r="H94" s="91"/>
      <c r="I94" s="91"/>
      <c r="J94" s="100" t="s">
        <v>96</v>
      </c>
      <c r="K94" s="91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01" t="s">
        <v>97</v>
      </c>
      <c r="J96" s="63">
        <f>J121</f>
        <v>0</v>
      </c>
      <c r="L96" s="30"/>
      <c r="AU96" s="15" t="s">
        <v>98</v>
      </c>
    </row>
    <row r="97" spans="2:12" s="8" customFormat="1" ht="24.95" customHeight="1">
      <c r="B97" s="102"/>
      <c r="D97" s="103" t="s">
        <v>99</v>
      </c>
      <c r="E97" s="104"/>
      <c r="F97" s="104"/>
      <c r="G97" s="104"/>
      <c r="H97" s="104"/>
      <c r="I97" s="104"/>
      <c r="J97" s="105">
        <f>J122</f>
        <v>0</v>
      </c>
      <c r="L97" s="102"/>
    </row>
    <row r="98" spans="2:12" s="9" customFormat="1" ht="19.9" customHeight="1">
      <c r="B98" s="106"/>
      <c r="D98" s="107" t="s">
        <v>192</v>
      </c>
      <c r="E98" s="108"/>
      <c r="F98" s="108"/>
      <c r="G98" s="108"/>
      <c r="H98" s="108"/>
      <c r="I98" s="108"/>
      <c r="J98" s="109">
        <f>J123</f>
        <v>0</v>
      </c>
      <c r="L98" s="106"/>
    </row>
    <row r="99" spans="2:12" s="9" customFormat="1" ht="19.9" customHeight="1">
      <c r="B99" s="106"/>
      <c r="D99" s="107" t="s">
        <v>193</v>
      </c>
      <c r="E99" s="108"/>
      <c r="F99" s="108"/>
      <c r="G99" s="108"/>
      <c r="H99" s="108"/>
      <c r="I99" s="108"/>
      <c r="J99" s="109">
        <f>J648</f>
        <v>0</v>
      </c>
      <c r="L99" s="106"/>
    </row>
    <row r="100" spans="2:12" s="9" customFormat="1" ht="19.9" customHeight="1">
      <c r="B100" s="106"/>
      <c r="D100" s="107" t="s">
        <v>194</v>
      </c>
      <c r="E100" s="108"/>
      <c r="F100" s="108"/>
      <c r="G100" s="108"/>
      <c r="H100" s="108"/>
      <c r="I100" s="108"/>
      <c r="J100" s="109">
        <f>J670</f>
        <v>0</v>
      </c>
      <c r="L100" s="106"/>
    </row>
    <row r="101" spans="2:12" s="9" customFormat="1" ht="19.9" customHeight="1">
      <c r="B101" s="106"/>
      <c r="D101" s="107" t="s">
        <v>195</v>
      </c>
      <c r="E101" s="108"/>
      <c r="F101" s="108"/>
      <c r="G101" s="108"/>
      <c r="H101" s="108"/>
      <c r="I101" s="108"/>
      <c r="J101" s="109">
        <f>J694</f>
        <v>0</v>
      </c>
      <c r="L101" s="106"/>
    </row>
    <row r="102" spans="2:12" s="1" customFormat="1" ht="21.75" customHeight="1">
      <c r="B102" s="30"/>
      <c r="L102" s="30"/>
    </row>
    <row r="103" spans="2:12" s="1" customFormat="1" ht="6.95" customHeight="1"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30"/>
    </row>
    <row r="107" spans="2:12" s="1" customFormat="1" ht="6.95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0"/>
    </row>
    <row r="108" spans="2:12" s="1" customFormat="1" ht="24.95" customHeight="1">
      <c r="B108" s="30"/>
      <c r="C108" s="19" t="s">
        <v>101</v>
      </c>
      <c r="L108" s="30"/>
    </row>
    <row r="109" spans="2:12" s="1" customFormat="1" ht="6.95" customHeight="1">
      <c r="B109" s="30"/>
      <c r="L109" s="30"/>
    </row>
    <row r="110" spans="2:12" s="1" customFormat="1" ht="12" customHeight="1">
      <c r="B110" s="30"/>
      <c r="C110" s="25" t="s">
        <v>16</v>
      </c>
      <c r="L110" s="30"/>
    </row>
    <row r="111" spans="2:12" s="1" customFormat="1" ht="16.5" customHeight="1">
      <c r="B111" s="30"/>
      <c r="E111" s="218" t="str">
        <f>E7</f>
        <v>Opravy a údržba skalních zářezů u ST 2023 - 2024</v>
      </c>
      <c r="F111" s="219"/>
      <c r="G111" s="219"/>
      <c r="H111" s="219"/>
      <c r="L111" s="30"/>
    </row>
    <row r="112" spans="2:12" s="1" customFormat="1" ht="12" customHeight="1">
      <c r="B112" s="30"/>
      <c r="C112" s="25" t="s">
        <v>92</v>
      </c>
      <c r="L112" s="30"/>
    </row>
    <row r="113" spans="2:12" s="1" customFormat="1" ht="16.5" customHeight="1">
      <c r="B113" s="30"/>
      <c r="E113" s="183" t="str">
        <f>E9</f>
        <v>PS02 - URS</v>
      </c>
      <c r="F113" s="217"/>
      <c r="G113" s="217"/>
      <c r="H113" s="217"/>
      <c r="L113" s="30"/>
    </row>
    <row r="114" spans="2:12" s="1" customFormat="1" ht="6.95" customHeight="1">
      <c r="B114" s="30"/>
      <c r="L114" s="30"/>
    </row>
    <row r="115" spans="2:12" s="1" customFormat="1" ht="12" customHeight="1">
      <c r="B115" s="30"/>
      <c r="C115" s="25" t="s">
        <v>20</v>
      </c>
      <c r="F115" s="23" t="str">
        <f>F12</f>
        <v xml:space="preserve"> </v>
      </c>
      <c r="I115" s="25" t="s">
        <v>22</v>
      </c>
      <c r="J115" s="50" t="str">
        <f>IF(J12="","",J12)</f>
        <v>30. 11. 2022</v>
      </c>
      <c r="L115" s="30"/>
    </row>
    <row r="116" spans="2:12" s="1" customFormat="1" ht="6.95" customHeight="1">
      <c r="B116" s="30"/>
      <c r="L116" s="30"/>
    </row>
    <row r="117" spans="2:12" s="1" customFormat="1" ht="15.2" customHeight="1">
      <c r="B117" s="30"/>
      <c r="C117" s="25" t="s">
        <v>24</v>
      </c>
      <c r="F117" s="23" t="str">
        <f>E15</f>
        <v xml:space="preserve"> </v>
      </c>
      <c r="I117" s="25" t="s">
        <v>29</v>
      </c>
      <c r="J117" s="28" t="str">
        <f>E21</f>
        <v xml:space="preserve"> </v>
      </c>
      <c r="L117" s="30"/>
    </row>
    <row r="118" spans="2:12" s="1" customFormat="1" ht="15.2" customHeight="1">
      <c r="B118" s="30"/>
      <c r="C118" s="25" t="s">
        <v>27</v>
      </c>
      <c r="F118" s="23" t="str">
        <f>IF(E18="","",E18)</f>
        <v>Vyplň údaj</v>
      </c>
      <c r="I118" s="25" t="s">
        <v>31</v>
      </c>
      <c r="J118" s="28" t="str">
        <f>E24</f>
        <v>Ladislav Svoboda</v>
      </c>
      <c r="L118" s="30"/>
    </row>
    <row r="119" spans="2:12" s="1" customFormat="1" ht="10.35" customHeight="1">
      <c r="B119" s="30"/>
      <c r="L119" s="30"/>
    </row>
    <row r="120" spans="2:20" s="10" customFormat="1" ht="29.25" customHeight="1">
      <c r="B120" s="110"/>
      <c r="C120" s="111" t="s">
        <v>102</v>
      </c>
      <c r="D120" s="112" t="s">
        <v>59</v>
      </c>
      <c r="E120" s="112" t="s">
        <v>55</v>
      </c>
      <c r="F120" s="112" t="s">
        <v>56</v>
      </c>
      <c r="G120" s="112" t="s">
        <v>103</v>
      </c>
      <c r="H120" s="112" t="s">
        <v>104</v>
      </c>
      <c r="I120" s="112" t="s">
        <v>105</v>
      </c>
      <c r="J120" s="112" t="s">
        <v>96</v>
      </c>
      <c r="K120" s="113" t="s">
        <v>106</v>
      </c>
      <c r="L120" s="110"/>
      <c r="M120" s="56" t="s">
        <v>1</v>
      </c>
      <c r="N120" s="57" t="s">
        <v>38</v>
      </c>
      <c r="O120" s="57" t="s">
        <v>107</v>
      </c>
      <c r="P120" s="57" t="s">
        <v>108</v>
      </c>
      <c r="Q120" s="57" t="s">
        <v>109</v>
      </c>
      <c r="R120" s="57" t="s">
        <v>110</v>
      </c>
      <c r="S120" s="57" t="s">
        <v>111</v>
      </c>
      <c r="T120" s="58" t="s">
        <v>112</v>
      </c>
    </row>
    <row r="121" spans="2:63" s="1" customFormat="1" ht="22.9" customHeight="1">
      <c r="B121" s="30"/>
      <c r="C121" s="61" t="s">
        <v>113</v>
      </c>
      <c r="J121" s="114">
        <f>BK121</f>
        <v>0</v>
      </c>
      <c r="L121" s="30"/>
      <c r="M121" s="59"/>
      <c r="N121" s="51"/>
      <c r="O121" s="51"/>
      <c r="P121" s="115">
        <f>P122</f>
        <v>0</v>
      </c>
      <c r="Q121" s="51"/>
      <c r="R121" s="115">
        <f>R122</f>
        <v>0</v>
      </c>
      <c r="S121" s="51"/>
      <c r="T121" s="116">
        <f>T122</f>
        <v>0</v>
      </c>
      <c r="AT121" s="15" t="s">
        <v>73</v>
      </c>
      <c r="AU121" s="15" t="s">
        <v>98</v>
      </c>
      <c r="BK121" s="117">
        <f>BK122</f>
        <v>0</v>
      </c>
    </row>
    <row r="122" spans="2:63" s="11" customFormat="1" ht="25.9" customHeight="1">
      <c r="B122" s="118"/>
      <c r="D122" s="119" t="s">
        <v>73</v>
      </c>
      <c r="E122" s="120" t="s">
        <v>114</v>
      </c>
      <c r="F122" s="120" t="s">
        <v>115</v>
      </c>
      <c r="I122" s="121"/>
      <c r="J122" s="122">
        <f>BK122</f>
        <v>0</v>
      </c>
      <c r="L122" s="118"/>
      <c r="M122" s="123"/>
      <c r="P122" s="124">
        <f>P123+P648+P670+P694</f>
        <v>0</v>
      </c>
      <c r="R122" s="124">
        <f>R123+R648+R670+R694</f>
        <v>0</v>
      </c>
      <c r="T122" s="125">
        <f>T123+T648+T670+T694</f>
        <v>0</v>
      </c>
      <c r="AR122" s="119" t="s">
        <v>82</v>
      </c>
      <c r="AT122" s="126" t="s">
        <v>73</v>
      </c>
      <c r="AU122" s="126" t="s">
        <v>74</v>
      </c>
      <c r="AY122" s="119" t="s">
        <v>116</v>
      </c>
      <c r="BK122" s="127">
        <f>BK123+BK648+BK670+BK694</f>
        <v>0</v>
      </c>
    </row>
    <row r="123" spans="2:63" s="11" customFormat="1" ht="22.9" customHeight="1">
      <c r="B123" s="118"/>
      <c r="D123" s="119" t="s">
        <v>73</v>
      </c>
      <c r="E123" s="128" t="s">
        <v>82</v>
      </c>
      <c r="F123" s="128" t="s">
        <v>196</v>
      </c>
      <c r="I123" s="121"/>
      <c r="J123" s="129">
        <f>BK123</f>
        <v>0</v>
      </c>
      <c r="L123" s="118"/>
      <c r="M123" s="123"/>
      <c r="P123" s="124">
        <f>SUM(P124:P647)</f>
        <v>0</v>
      </c>
      <c r="R123" s="124">
        <f>SUM(R124:R647)</f>
        <v>0</v>
      </c>
      <c r="T123" s="125">
        <f>SUM(T124:T647)</f>
        <v>0</v>
      </c>
      <c r="AR123" s="119" t="s">
        <v>82</v>
      </c>
      <c r="AT123" s="126" t="s">
        <v>73</v>
      </c>
      <c r="AU123" s="126" t="s">
        <v>82</v>
      </c>
      <c r="AY123" s="119" t="s">
        <v>116</v>
      </c>
      <c r="BK123" s="127">
        <f>SUM(BK124:BK647)</f>
        <v>0</v>
      </c>
    </row>
    <row r="124" spans="2:65" s="1" customFormat="1" ht="33" customHeight="1">
      <c r="B124" s="130"/>
      <c r="C124" s="131" t="s">
        <v>82</v>
      </c>
      <c r="D124" s="131" t="s">
        <v>119</v>
      </c>
      <c r="E124" s="132" t="s">
        <v>197</v>
      </c>
      <c r="F124" s="133" t="s">
        <v>198</v>
      </c>
      <c r="G124" s="134" t="s">
        <v>122</v>
      </c>
      <c r="H124" s="135">
        <v>60</v>
      </c>
      <c r="I124" s="136"/>
      <c r="J124" s="137">
        <f>ROUND(I124*H124,2)</f>
        <v>0</v>
      </c>
      <c r="K124" s="133" t="s">
        <v>199</v>
      </c>
      <c r="L124" s="30"/>
      <c r="M124" s="138" t="s">
        <v>1</v>
      </c>
      <c r="N124" s="139" t="s">
        <v>39</v>
      </c>
      <c r="P124" s="140">
        <f>O124*H124</f>
        <v>0</v>
      </c>
      <c r="Q124" s="140">
        <v>0</v>
      </c>
      <c r="R124" s="140">
        <f>Q124*H124</f>
        <v>0</v>
      </c>
      <c r="S124" s="140">
        <v>0</v>
      </c>
      <c r="T124" s="141">
        <f>S124*H124</f>
        <v>0</v>
      </c>
      <c r="AR124" s="142" t="s">
        <v>124</v>
      </c>
      <c r="AT124" s="142" t="s">
        <v>119</v>
      </c>
      <c r="AU124" s="142" t="s">
        <v>84</v>
      </c>
      <c r="AY124" s="15" t="s">
        <v>116</v>
      </c>
      <c r="BE124" s="143">
        <f>IF(N124="základní",J124,0)</f>
        <v>0</v>
      </c>
      <c r="BF124" s="143">
        <f>IF(N124="snížená",J124,0)</f>
        <v>0</v>
      </c>
      <c r="BG124" s="143">
        <f>IF(N124="zákl. přenesená",J124,0)</f>
        <v>0</v>
      </c>
      <c r="BH124" s="143">
        <f>IF(N124="sníž. přenesená",J124,0)</f>
        <v>0</v>
      </c>
      <c r="BI124" s="143">
        <f>IF(N124="nulová",J124,0)</f>
        <v>0</v>
      </c>
      <c r="BJ124" s="15" t="s">
        <v>82</v>
      </c>
      <c r="BK124" s="143">
        <f>ROUND(I124*H124,2)</f>
        <v>0</v>
      </c>
      <c r="BL124" s="15" t="s">
        <v>124</v>
      </c>
      <c r="BM124" s="142" t="s">
        <v>84</v>
      </c>
    </row>
    <row r="125" spans="2:47" s="1" customFormat="1" ht="29.25">
      <c r="B125" s="30"/>
      <c r="D125" s="144" t="s">
        <v>125</v>
      </c>
      <c r="F125" s="145" t="s">
        <v>200</v>
      </c>
      <c r="I125" s="146"/>
      <c r="L125" s="30"/>
      <c r="M125" s="147"/>
      <c r="T125" s="53"/>
      <c r="AT125" s="15" t="s">
        <v>125</v>
      </c>
      <c r="AU125" s="15" t="s">
        <v>84</v>
      </c>
    </row>
    <row r="126" spans="2:47" s="1" customFormat="1" ht="12">
      <c r="B126" s="30"/>
      <c r="D126" s="152" t="s">
        <v>201</v>
      </c>
      <c r="F126" s="153" t="s">
        <v>202</v>
      </c>
      <c r="I126" s="146"/>
      <c r="L126" s="30"/>
      <c r="M126" s="147"/>
      <c r="T126" s="53"/>
      <c r="AT126" s="15" t="s">
        <v>201</v>
      </c>
      <c r="AU126" s="15" t="s">
        <v>84</v>
      </c>
    </row>
    <row r="127" spans="2:65" s="1" customFormat="1" ht="24.2" customHeight="1">
      <c r="B127" s="130"/>
      <c r="C127" s="131" t="s">
        <v>84</v>
      </c>
      <c r="D127" s="131" t="s">
        <v>119</v>
      </c>
      <c r="E127" s="132" t="s">
        <v>203</v>
      </c>
      <c r="F127" s="133" t="s">
        <v>204</v>
      </c>
      <c r="G127" s="134" t="s">
        <v>205</v>
      </c>
      <c r="H127" s="135">
        <v>600</v>
      </c>
      <c r="I127" s="136"/>
      <c r="J127" s="137">
        <f>ROUND(I127*H127,2)</f>
        <v>0</v>
      </c>
      <c r="K127" s="133" t="s">
        <v>199</v>
      </c>
      <c r="L127" s="30"/>
      <c r="M127" s="138" t="s">
        <v>1</v>
      </c>
      <c r="N127" s="139" t="s">
        <v>39</v>
      </c>
      <c r="P127" s="140">
        <f>O127*H127</f>
        <v>0</v>
      </c>
      <c r="Q127" s="140">
        <v>0</v>
      </c>
      <c r="R127" s="140">
        <f>Q127*H127</f>
        <v>0</v>
      </c>
      <c r="S127" s="140">
        <v>0</v>
      </c>
      <c r="T127" s="141">
        <f>S127*H127</f>
        <v>0</v>
      </c>
      <c r="AR127" s="142" t="s">
        <v>124</v>
      </c>
      <c r="AT127" s="142" t="s">
        <v>119</v>
      </c>
      <c r="AU127" s="142" t="s">
        <v>84</v>
      </c>
      <c r="AY127" s="15" t="s">
        <v>116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15" t="s">
        <v>82</v>
      </c>
      <c r="BK127" s="143">
        <f>ROUND(I127*H127,2)</f>
        <v>0</v>
      </c>
      <c r="BL127" s="15" t="s">
        <v>124</v>
      </c>
      <c r="BM127" s="142" t="s">
        <v>124</v>
      </c>
    </row>
    <row r="128" spans="2:47" s="1" customFormat="1" ht="19.5">
      <c r="B128" s="30"/>
      <c r="D128" s="144" t="s">
        <v>125</v>
      </c>
      <c r="F128" s="145" t="s">
        <v>206</v>
      </c>
      <c r="I128" s="146"/>
      <c r="L128" s="30"/>
      <c r="M128" s="147"/>
      <c r="T128" s="53"/>
      <c r="AT128" s="15" t="s">
        <v>125</v>
      </c>
      <c r="AU128" s="15" t="s">
        <v>84</v>
      </c>
    </row>
    <row r="129" spans="2:47" s="1" customFormat="1" ht="12">
      <c r="B129" s="30"/>
      <c r="D129" s="152" t="s">
        <v>201</v>
      </c>
      <c r="F129" s="153" t="s">
        <v>207</v>
      </c>
      <c r="I129" s="146"/>
      <c r="L129" s="30"/>
      <c r="M129" s="147"/>
      <c r="T129" s="53"/>
      <c r="AT129" s="15" t="s">
        <v>201</v>
      </c>
      <c r="AU129" s="15" t="s">
        <v>84</v>
      </c>
    </row>
    <row r="130" spans="2:65" s="1" customFormat="1" ht="21.75" customHeight="1">
      <c r="B130" s="130"/>
      <c r="C130" s="131" t="s">
        <v>132</v>
      </c>
      <c r="D130" s="131" t="s">
        <v>119</v>
      </c>
      <c r="E130" s="132" t="s">
        <v>208</v>
      </c>
      <c r="F130" s="133" t="s">
        <v>209</v>
      </c>
      <c r="G130" s="134" t="s">
        <v>205</v>
      </c>
      <c r="H130" s="135">
        <v>600</v>
      </c>
      <c r="I130" s="136"/>
      <c r="J130" s="137">
        <f>ROUND(I130*H130,2)</f>
        <v>0</v>
      </c>
      <c r="K130" s="133" t="s">
        <v>199</v>
      </c>
      <c r="L130" s="30"/>
      <c r="M130" s="138" t="s">
        <v>1</v>
      </c>
      <c r="N130" s="139" t="s">
        <v>39</v>
      </c>
      <c r="P130" s="140">
        <f>O130*H130</f>
        <v>0</v>
      </c>
      <c r="Q130" s="140">
        <v>0</v>
      </c>
      <c r="R130" s="140">
        <f>Q130*H130</f>
        <v>0</v>
      </c>
      <c r="S130" s="140">
        <v>0</v>
      </c>
      <c r="T130" s="141">
        <f>S130*H130</f>
        <v>0</v>
      </c>
      <c r="AR130" s="142" t="s">
        <v>124</v>
      </c>
      <c r="AT130" s="142" t="s">
        <v>119</v>
      </c>
      <c r="AU130" s="142" t="s">
        <v>84</v>
      </c>
      <c r="AY130" s="15" t="s">
        <v>116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5" t="s">
        <v>82</v>
      </c>
      <c r="BK130" s="143">
        <f>ROUND(I130*H130,2)</f>
        <v>0</v>
      </c>
      <c r="BL130" s="15" t="s">
        <v>124</v>
      </c>
      <c r="BM130" s="142" t="s">
        <v>135</v>
      </c>
    </row>
    <row r="131" spans="2:47" s="1" customFormat="1" ht="19.5">
      <c r="B131" s="30"/>
      <c r="D131" s="144" t="s">
        <v>125</v>
      </c>
      <c r="F131" s="145" t="s">
        <v>210</v>
      </c>
      <c r="I131" s="146"/>
      <c r="L131" s="30"/>
      <c r="M131" s="147"/>
      <c r="T131" s="53"/>
      <c r="AT131" s="15" t="s">
        <v>125</v>
      </c>
      <c r="AU131" s="15" t="s">
        <v>84</v>
      </c>
    </row>
    <row r="132" spans="2:47" s="1" customFormat="1" ht="12">
      <c r="B132" s="30"/>
      <c r="D132" s="152" t="s">
        <v>201</v>
      </c>
      <c r="F132" s="153" t="s">
        <v>211</v>
      </c>
      <c r="I132" s="146"/>
      <c r="L132" s="30"/>
      <c r="M132" s="147"/>
      <c r="T132" s="53"/>
      <c r="AT132" s="15" t="s">
        <v>201</v>
      </c>
      <c r="AU132" s="15" t="s">
        <v>84</v>
      </c>
    </row>
    <row r="133" spans="2:65" s="1" customFormat="1" ht="37.9" customHeight="1">
      <c r="B133" s="130"/>
      <c r="C133" s="131" t="s">
        <v>124</v>
      </c>
      <c r="D133" s="131" t="s">
        <v>119</v>
      </c>
      <c r="E133" s="132" t="s">
        <v>212</v>
      </c>
      <c r="F133" s="133" t="s">
        <v>213</v>
      </c>
      <c r="G133" s="134" t="s">
        <v>214</v>
      </c>
      <c r="H133" s="135">
        <v>180</v>
      </c>
      <c r="I133" s="136"/>
      <c r="J133" s="137">
        <f>ROUND(I133*H133,2)</f>
        <v>0</v>
      </c>
      <c r="K133" s="133" t="s">
        <v>199</v>
      </c>
      <c r="L133" s="30"/>
      <c r="M133" s="138" t="s">
        <v>1</v>
      </c>
      <c r="N133" s="139" t="s">
        <v>39</v>
      </c>
      <c r="P133" s="140">
        <f>O133*H133</f>
        <v>0</v>
      </c>
      <c r="Q133" s="140">
        <v>0</v>
      </c>
      <c r="R133" s="140">
        <f>Q133*H133</f>
        <v>0</v>
      </c>
      <c r="S133" s="140">
        <v>0</v>
      </c>
      <c r="T133" s="141">
        <f>S133*H133</f>
        <v>0</v>
      </c>
      <c r="AR133" s="142" t="s">
        <v>124</v>
      </c>
      <c r="AT133" s="142" t="s">
        <v>119</v>
      </c>
      <c r="AU133" s="142" t="s">
        <v>84</v>
      </c>
      <c r="AY133" s="15" t="s">
        <v>116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5" t="s">
        <v>82</v>
      </c>
      <c r="BK133" s="143">
        <f>ROUND(I133*H133,2)</f>
        <v>0</v>
      </c>
      <c r="BL133" s="15" t="s">
        <v>124</v>
      </c>
      <c r="BM133" s="142" t="s">
        <v>139</v>
      </c>
    </row>
    <row r="134" spans="2:47" s="1" customFormat="1" ht="29.25">
      <c r="B134" s="30"/>
      <c r="D134" s="144" t="s">
        <v>125</v>
      </c>
      <c r="F134" s="145" t="s">
        <v>215</v>
      </c>
      <c r="I134" s="146"/>
      <c r="L134" s="30"/>
      <c r="M134" s="147"/>
      <c r="T134" s="53"/>
      <c r="AT134" s="15" t="s">
        <v>125</v>
      </c>
      <c r="AU134" s="15" t="s">
        <v>84</v>
      </c>
    </row>
    <row r="135" spans="2:47" s="1" customFormat="1" ht="12">
      <c r="B135" s="30"/>
      <c r="D135" s="152" t="s">
        <v>201</v>
      </c>
      <c r="F135" s="153" t="s">
        <v>216</v>
      </c>
      <c r="I135" s="146"/>
      <c r="L135" s="30"/>
      <c r="M135" s="147"/>
      <c r="T135" s="53"/>
      <c r="AT135" s="15" t="s">
        <v>201</v>
      </c>
      <c r="AU135" s="15" t="s">
        <v>84</v>
      </c>
    </row>
    <row r="136" spans="2:47" s="1" customFormat="1" ht="78">
      <c r="B136" s="30"/>
      <c r="D136" s="144" t="s">
        <v>127</v>
      </c>
      <c r="F136" s="148" t="s">
        <v>217</v>
      </c>
      <c r="I136" s="146"/>
      <c r="L136" s="30"/>
      <c r="M136" s="147"/>
      <c r="T136" s="53"/>
      <c r="AT136" s="15" t="s">
        <v>127</v>
      </c>
      <c r="AU136" s="15" t="s">
        <v>84</v>
      </c>
    </row>
    <row r="137" spans="2:65" s="1" customFormat="1" ht="24.2" customHeight="1">
      <c r="B137" s="130"/>
      <c r="C137" s="131" t="s">
        <v>117</v>
      </c>
      <c r="D137" s="131" t="s">
        <v>119</v>
      </c>
      <c r="E137" s="132" t="s">
        <v>218</v>
      </c>
      <c r="F137" s="133" t="s">
        <v>219</v>
      </c>
      <c r="G137" s="134" t="s">
        <v>214</v>
      </c>
      <c r="H137" s="135">
        <v>10</v>
      </c>
      <c r="I137" s="136"/>
      <c r="J137" s="137">
        <f>ROUND(I137*H137,2)</f>
        <v>0</v>
      </c>
      <c r="K137" s="133" t="s">
        <v>199</v>
      </c>
      <c r="L137" s="30"/>
      <c r="M137" s="138" t="s">
        <v>1</v>
      </c>
      <c r="N137" s="139" t="s">
        <v>39</v>
      </c>
      <c r="P137" s="140">
        <f>O137*H137</f>
        <v>0</v>
      </c>
      <c r="Q137" s="140">
        <v>0</v>
      </c>
      <c r="R137" s="140">
        <f>Q137*H137</f>
        <v>0</v>
      </c>
      <c r="S137" s="140">
        <v>0</v>
      </c>
      <c r="T137" s="141">
        <f>S137*H137</f>
        <v>0</v>
      </c>
      <c r="AR137" s="142" t="s">
        <v>124</v>
      </c>
      <c r="AT137" s="142" t="s">
        <v>119</v>
      </c>
      <c r="AU137" s="142" t="s">
        <v>84</v>
      </c>
      <c r="AY137" s="15" t="s">
        <v>116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5" t="s">
        <v>82</v>
      </c>
      <c r="BK137" s="143">
        <f>ROUND(I137*H137,2)</f>
        <v>0</v>
      </c>
      <c r="BL137" s="15" t="s">
        <v>124</v>
      </c>
      <c r="BM137" s="142" t="s">
        <v>143</v>
      </c>
    </row>
    <row r="138" spans="2:47" s="1" customFormat="1" ht="39">
      <c r="B138" s="30"/>
      <c r="D138" s="144" t="s">
        <v>125</v>
      </c>
      <c r="F138" s="145" t="s">
        <v>220</v>
      </c>
      <c r="I138" s="146"/>
      <c r="L138" s="30"/>
      <c r="M138" s="147"/>
      <c r="T138" s="53"/>
      <c r="AT138" s="15" t="s">
        <v>125</v>
      </c>
      <c r="AU138" s="15" t="s">
        <v>84</v>
      </c>
    </row>
    <row r="139" spans="2:47" s="1" customFormat="1" ht="12">
      <c r="B139" s="30"/>
      <c r="D139" s="152" t="s">
        <v>201</v>
      </c>
      <c r="F139" s="153" t="s">
        <v>221</v>
      </c>
      <c r="I139" s="146"/>
      <c r="L139" s="30"/>
      <c r="M139" s="147"/>
      <c r="T139" s="53"/>
      <c r="AT139" s="15" t="s">
        <v>201</v>
      </c>
      <c r="AU139" s="15" t="s">
        <v>84</v>
      </c>
    </row>
    <row r="140" spans="2:65" s="1" customFormat="1" ht="24.2" customHeight="1">
      <c r="B140" s="130"/>
      <c r="C140" s="131" t="s">
        <v>135</v>
      </c>
      <c r="D140" s="131" t="s">
        <v>119</v>
      </c>
      <c r="E140" s="132" t="s">
        <v>222</v>
      </c>
      <c r="F140" s="133" t="s">
        <v>223</v>
      </c>
      <c r="G140" s="134" t="s">
        <v>214</v>
      </c>
      <c r="H140" s="135">
        <v>10</v>
      </c>
      <c r="I140" s="136"/>
      <c r="J140" s="137">
        <f>ROUND(I140*H140,2)</f>
        <v>0</v>
      </c>
      <c r="K140" s="133" t="s">
        <v>199</v>
      </c>
      <c r="L140" s="30"/>
      <c r="M140" s="138" t="s">
        <v>1</v>
      </c>
      <c r="N140" s="139" t="s">
        <v>39</v>
      </c>
      <c r="P140" s="140">
        <f>O140*H140</f>
        <v>0</v>
      </c>
      <c r="Q140" s="140">
        <v>0</v>
      </c>
      <c r="R140" s="140">
        <f>Q140*H140</f>
        <v>0</v>
      </c>
      <c r="S140" s="140">
        <v>0</v>
      </c>
      <c r="T140" s="141">
        <f>S140*H140</f>
        <v>0</v>
      </c>
      <c r="AR140" s="142" t="s">
        <v>124</v>
      </c>
      <c r="AT140" s="142" t="s">
        <v>119</v>
      </c>
      <c r="AU140" s="142" t="s">
        <v>84</v>
      </c>
      <c r="AY140" s="15" t="s">
        <v>116</v>
      </c>
      <c r="BE140" s="143">
        <f>IF(N140="základní",J140,0)</f>
        <v>0</v>
      </c>
      <c r="BF140" s="143">
        <f>IF(N140="snížená",J140,0)</f>
        <v>0</v>
      </c>
      <c r="BG140" s="143">
        <f>IF(N140="zákl. přenesená",J140,0)</f>
        <v>0</v>
      </c>
      <c r="BH140" s="143">
        <f>IF(N140="sníž. přenesená",J140,0)</f>
        <v>0</v>
      </c>
      <c r="BI140" s="143">
        <f>IF(N140="nulová",J140,0)</f>
        <v>0</v>
      </c>
      <c r="BJ140" s="15" t="s">
        <v>82</v>
      </c>
      <c r="BK140" s="143">
        <f>ROUND(I140*H140,2)</f>
        <v>0</v>
      </c>
      <c r="BL140" s="15" t="s">
        <v>124</v>
      </c>
      <c r="BM140" s="142" t="s">
        <v>148</v>
      </c>
    </row>
    <row r="141" spans="2:47" s="1" customFormat="1" ht="39">
      <c r="B141" s="30"/>
      <c r="D141" s="144" t="s">
        <v>125</v>
      </c>
      <c r="F141" s="145" t="s">
        <v>224</v>
      </c>
      <c r="I141" s="146"/>
      <c r="L141" s="30"/>
      <c r="M141" s="147"/>
      <c r="T141" s="53"/>
      <c r="AT141" s="15" t="s">
        <v>125</v>
      </c>
      <c r="AU141" s="15" t="s">
        <v>84</v>
      </c>
    </row>
    <row r="142" spans="2:47" s="1" customFormat="1" ht="12">
      <c r="B142" s="30"/>
      <c r="D142" s="152" t="s">
        <v>201</v>
      </c>
      <c r="F142" s="153" t="s">
        <v>225</v>
      </c>
      <c r="I142" s="146"/>
      <c r="L142" s="30"/>
      <c r="M142" s="147"/>
      <c r="T142" s="53"/>
      <c r="AT142" s="15" t="s">
        <v>201</v>
      </c>
      <c r="AU142" s="15" t="s">
        <v>84</v>
      </c>
    </row>
    <row r="143" spans="2:65" s="1" customFormat="1" ht="37.9" customHeight="1">
      <c r="B143" s="130"/>
      <c r="C143" s="131" t="s">
        <v>150</v>
      </c>
      <c r="D143" s="131" t="s">
        <v>119</v>
      </c>
      <c r="E143" s="132" t="s">
        <v>226</v>
      </c>
      <c r="F143" s="133" t="s">
        <v>227</v>
      </c>
      <c r="G143" s="134" t="s">
        <v>214</v>
      </c>
      <c r="H143" s="135">
        <v>9</v>
      </c>
      <c r="I143" s="136"/>
      <c r="J143" s="137">
        <f>ROUND(I143*H143,2)</f>
        <v>0</v>
      </c>
      <c r="K143" s="133" t="s">
        <v>199</v>
      </c>
      <c r="L143" s="30"/>
      <c r="M143" s="138" t="s">
        <v>1</v>
      </c>
      <c r="N143" s="139" t="s">
        <v>39</v>
      </c>
      <c r="P143" s="140">
        <f>O143*H143</f>
        <v>0</v>
      </c>
      <c r="Q143" s="140">
        <v>0</v>
      </c>
      <c r="R143" s="140">
        <f>Q143*H143</f>
        <v>0</v>
      </c>
      <c r="S143" s="140">
        <v>0</v>
      </c>
      <c r="T143" s="141">
        <f>S143*H143</f>
        <v>0</v>
      </c>
      <c r="AR143" s="142" t="s">
        <v>124</v>
      </c>
      <c r="AT143" s="142" t="s">
        <v>119</v>
      </c>
      <c r="AU143" s="142" t="s">
        <v>84</v>
      </c>
      <c r="AY143" s="15" t="s">
        <v>116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5" t="s">
        <v>82</v>
      </c>
      <c r="BK143" s="143">
        <f>ROUND(I143*H143,2)</f>
        <v>0</v>
      </c>
      <c r="BL143" s="15" t="s">
        <v>124</v>
      </c>
      <c r="BM143" s="142" t="s">
        <v>153</v>
      </c>
    </row>
    <row r="144" spans="2:47" s="1" customFormat="1" ht="39">
      <c r="B144" s="30"/>
      <c r="D144" s="144" t="s">
        <v>125</v>
      </c>
      <c r="F144" s="145" t="s">
        <v>228</v>
      </c>
      <c r="I144" s="146"/>
      <c r="L144" s="30"/>
      <c r="M144" s="147"/>
      <c r="T144" s="53"/>
      <c r="AT144" s="15" t="s">
        <v>125</v>
      </c>
      <c r="AU144" s="15" t="s">
        <v>84</v>
      </c>
    </row>
    <row r="145" spans="2:47" s="1" customFormat="1" ht="12">
      <c r="B145" s="30"/>
      <c r="D145" s="152" t="s">
        <v>201</v>
      </c>
      <c r="F145" s="153" t="s">
        <v>229</v>
      </c>
      <c r="I145" s="146"/>
      <c r="L145" s="30"/>
      <c r="M145" s="147"/>
      <c r="T145" s="53"/>
      <c r="AT145" s="15" t="s">
        <v>201</v>
      </c>
      <c r="AU145" s="15" t="s">
        <v>84</v>
      </c>
    </row>
    <row r="146" spans="2:65" s="1" customFormat="1" ht="24.2" customHeight="1">
      <c r="B146" s="130"/>
      <c r="C146" s="131" t="s">
        <v>139</v>
      </c>
      <c r="D146" s="131" t="s">
        <v>119</v>
      </c>
      <c r="E146" s="132" t="s">
        <v>230</v>
      </c>
      <c r="F146" s="133" t="s">
        <v>231</v>
      </c>
      <c r="G146" s="134" t="s">
        <v>205</v>
      </c>
      <c r="H146" s="135">
        <v>9</v>
      </c>
      <c r="I146" s="136"/>
      <c r="J146" s="137">
        <f>ROUND(I146*H146,2)</f>
        <v>0</v>
      </c>
      <c r="K146" s="133" t="s">
        <v>199</v>
      </c>
      <c r="L146" s="30"/>
      <c r="M146" s="138" t="s">
        <v>1</v>
      </c>
      <c r="N146" s="139" t="s">
        <v>39</v>
      </c>
      <c r="P146" s="140">
        <f>O146*H146</f>
        <v>0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124</v>
      </c>
      <c r="AT146" s="142" t="s">
        <v>119</v>
      </c>
      <c r="AU146" s="142" t="s">
        <v>84</v>
      </c>
      <c r="AY146" s="15" t="s">
        <v>116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5" t="s">
        <v>82</v>
      </c>
      <c r="BK146" s="143">
        <f>ROUND(I146*H146,2)</f>
        <v>0</v>
      </c>
      <c r="BL146" s="15" t="s">
        <v>124</v>
      </c>
      <c r="BM146" s="142" t="s">
        <v>157</v>
      </c>
    </row>
    <row r="147" spans="2:47" s="1" customFormat="1" ht="19.5">
      <c r="B147" s="30"/>
      <c r="D147" s="144" t="s">
        <v>125</v>
      </c>
      <c r="F147" s="145" t="s">
        <v>232</v>
      </c>
      <c r="I147" s="146"/>
      <c r="L147" s="30"/>
      <c r="M147" s="147"/>
      <c r="T147" s="53"/>
      <c r="AT147" s="15" t="s">
        <v>125</v>
      </c>
      <c r="AU147" s="15" t="s">
        <v>84</v>
      </c>
    </row>
    <row r="148" spans="2:47" s="1" customFormat="1" ht="12">
      <c r="B148" s="30"/>
      <c r="D148" s="152" t="s">
        <v>201</v>
      </c>
      <c r="F148" s="153" t="s">
        <v>233</v>
      </c>
      <c r="I148" s="146"/>
      <c r="L148" s="30"/>
      <c r="M148" s="147"/>
      <c r="T148" s="53"/>
      <c r="AT148" s="15" t="s">
        <v>201</v>
      </c>
      <c r="AU148" s="15" t="s">
        <v>84</v>
      </c>
    </row>
    <row r="149" spans="2:65" s="1" customFormat="1" ht="24.2" customHeight="1">
      <c r="B149" s="130"/>
      <c r="C149" s="131" t="s">
        <v>159</v>
      </c>
      <c r="D149" s="131" t="s">
        <v>119</v>
      </c>
      <c r="E149" s="132" t="s">
        <v>234</v>
      </c>
      <c r="F149" s="133" t="s">
        <v>235</v>
      </c>
      <c r="G149" s="134" t="s">
        <v>205</v>
      </c>
      <c r="H149" s="135">
        <v>9</v>
      </c>
      <c r="I149" s="136"/>
      <c r="J149" s="137">
        <f>ROUND(I149*H149,2)</f>
        <v>0</v>
      </c>
      <c r="K149" s="133" t="s">
        <v>199</v>
      </c>
      <c r="L149" s="30"/>
      <c r="M149" s="138" t="s">
        <v>1</v>
      </c>
      <c r="N149" s="139" t="s">
        <v>39</v>
      </c>
      <c r="P149" s="140">
        <f>O149*H149</f>
        <v>0</v>
      </c>
      <c r="Q149" s="140">
        <v>0</v>
      </c>
      <c r="R149" s="140">
        <f>Q149*H149</f>
        <v>0</v>
      </c>
      <c r="S149" s="140">
        <v>0</v>
      </c>
      <c r="T149" s="141">
        <f>S149*H149</f>
        <v>0</v>
      </c>
      <c r="AR149" s="142" t="s">
        <v>124</v>
      </c>
      <c r="AT149" s="142" t="s">
        <v>119</v>
      </c>
      <c r="AU149" s="142" t="s">
        <v>84</v>
      </c>
      <c r="AY149" s="15" t="s">
        <v>116</v>
      </c>
      <c r="BE149" s="143">
        <f>IF(N149="základní",J149,0)</f>
        <v>0</v>
      </c>
      <c r="BF149" s="143">
        <f>IF(N149="snížená",J149,0)</f>
        <v>0</v>
      </c>
      <c r="BG149" s="143">
        <f>IF(N149="zákl. přenesená",J149,0)</f>
        <v>0</v>
      </c>
      <c r="BH149" s="143">
        <f>IF(N149="sníž. přenesená",J149,0)</f>
        <v>0</v>
      </c>
      <c r="BI149" s="143">
        <f>IF(N149="nulová",J149,0)</f>
        <v>0</v>
      </c>
      <c r="BJ149" s="15" t="s">
        <v>82</v>
      </c>
      <c r="BK149" s="143">
        <f>ROUND(I149*H149,2)</f>
        <v>0</v>
      </c>
      <c r="BL149" s="15" t="s">
        <v>124</v>
      </c>
      <c r="BM149" s="142" t="s">
        <v>162</v>
      </c>
    </row>
    <row r="150" spans="2:47" s="1" customFormat="1" ht="29.25">
      <c r="B150" s="30"/>
      <c r="D150" s="144" t="s">
        <v>125</v>
      </c>
      <c r="F150" s="145" t="s">
        <v>236</v>
      </c>
      <c r="I150" s="146"/>
      <c r="L150" s="30"/>
      <c r="M150" s="147"/>
      <c r="T150" s="53"/>
      <c r="AT150" s="15" t="s">
        <v>125</v>
      </c>
      <c r="AU150" s="15" t="s">
        <v>84</v>
      </c>
    </row>
    <row r="151" spans="2:47" s="1" customFormat="1" ht="12">
      <c r="B151" s="30"/>
      <c r="D151" s="152" t="s">
        <v>201</v>
      </c>
      <c r="F151" s="153" t="s">
        <v>237</v>
      </c>
      <c r="I151" s="146"/>
      <c r="L151" s="30"/>
      <c r="M151" s="147"/>
      <c r="T151" s="53"/>
      <c r="AT151" s="15" t="s">
        <v>201</v>
      </c>
      <c r="AU151" s="15" t="s">
        <v>84</v>
      </c>
    </row>
    <row r="152" spans="2:65" s="1" customFormat="1" ht="24.2" customHeight="1">
      <c r="B152" s="130"/>
      <c r="C152" s="131" t="s">
        <v>143</v>
      </c>
      <c r="D152" s="131" t="s">
        <v>119</v>
      </c>
      <c r="E152" s="132" t="s">
        <v>238</v>
      </c>
      <c r="F152" s="133" t="s">
        <v>239</v>
      </c>
      <c r="G152" s="134" t="s">
        <v>205</v>
      </c>
      <c r="H152" s="135">
        <v>72</v>
      </c>
      <c r="I152" s="136"/>
      <c r="J152" s="137">
        <f>ROUND(I152*H152,2)</f>
        <v>0</v>
      </c>
      <c r="K152" s="133" t="s">
        <v>199</v>
      </c>
      <c r="L152" s="30"/>
      <c r="M152" s="138" t="s">
        <v>1</v>
      </c>
      <c r="N152" s="139" t="s">
        <v>39</v>
      </c>
      <c r="P152" s="140">
        <f>O152*H152</f>
        <v>0</v>
      </c>
      <c r="Q152" s="140">
        <v>0</v>
      </c>
      <c r="R152" s="140">
        <f>Q152*H152</f>
        <v>0</v>
      </c>
      <c r="S152" s="140">
        <v>0</v>
      </c>
      <c r="T152" s="141">
        <f>S152*H152</f>
        <v>0</v>
      </c>
      <c r="AR152" s="142" t="s">
        <v>124</v>
      </c>
      <c r="AT152" s="142" t="s">
        <v>119</v>
      </c>
      <c r="AU152" s="142" t="s">
        <v>84</v>
      </c>
      <c r="AY152" s="15" t="s">
        <v>116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5" t="s">
        <v>82</v>
      </c>
      <c r="BK152" s="143">
        <f>ROUND(I152*H152,2)</f>
        <v>0</v>
      </c>
      <c r="BL152" s="15" t="s">
        <v>124</v>
      </c>
      <c r="BM152" s="142" t="s">
        <v>166</v>
      </c>
    </row>
    <row r="153" spans="2:47" s="1" customFormat="1" ht="19.5">
      <c r="B153" s="30"/>
      <c r="D153" s="144" t="s">
        <v>125</v>
      </c>
      <c r="F153" s="145" t="s">
        <v>240</v>
      </c>
      <c r="I153" s="146"/>
      <c r="L153" s="30"/>
      <c r="M153" s="147"/>
      <c r="T153" s="53"/>
      <c r="AT153" s="15" t="s">
        <v>125</v>
      </c>
      <c r="AU153" s="15" t="s">
        <v>84</v>
      </c>
    </row>
    <row r="154" spans="2:47" s="1" customFormat="1" ht="12">
      <c r="B154" s="30"/>
      <c r="D154" s="152" t="s">
        <v>201</v>
      </c>
      <c r="F154" s="153" t="s">
        <v>241</v>
      </c>
      <c r="I154" s="146"/>
      <c r="L154" s="30"/>
      <c r="M154" s="147"/>
      <c r="T154" s="53"/>
      <c r="AT154" s="15" t="s">
        <v>201</v>
      </c>
      <c r="AU154" s="15" t="s">
        <v>84</v>
      </c>
    </row>
    <row r="155" spans="2:47" s="1" customFormat="1" ht="117">
      <c r="B155" s="30"/>
      <c r="D155" s="144" t="s">
        <v>127</v>
      </c>
      <c r="F155" s="148" t="s">
        <v>242</v>
      </c>
      <c r="I155" s="146"/>
      <c r="L155" s="30"/>
      <c r="M155" s="147"/>
      <c r="T155" s="53"/>
      <c r="AT155" s="15" t="s">
        <v>127</v>
      </c>
      <c r="AU155" s="15" t="s">
        <v>84</v>
      </c>
    </row>
    <row r="156" spans="2:65" s="1" customFormat="1" ht="24.2" customHeight="1">
      <c r="B156" s="130"/>
      <c r="C156" s="154" t="s">
        <v>168</v>
      </c>
      <c r="D156" s="154" t="s">
        <v>243</v>
      </c>
      <c r="E156" s="155" t="s">
        <v>244</v>
      </c>
      <c r="F156" s="156" t="s">
        <v>245</v>
      </c>
      <c r="G156" s="157" t="s">
        <v>246</v>
      </c>
      <c r="H156" s="158">
        <v>60</v>
      </c>
      <c r="I156" s="159"/>
      <c r="J156" s="160">
        <f>ROUND(I156*H156,2)</f>
        <v>0</v>
      </c>
      <c r="K156" s="156" t="s">
        <v>199</v>
      </c>
      <c r="L156" s="161"/>
      <c r="M156" s="162" t="s">
        <v>1</v>
      </c>
      <c r="N156" s="163" t="s">
        <v>39</v>
      </c>
      <c r="P156" s="140">
        <f>O156*H156</f>
        <v>0</v>
      </c>
      <c r="Q156" s="140">
        <v>0</v>
      </c>
      <c r="R156" s="140">
        <f>Q156*H156</f>
        <v>0</v>
      </c>
      <c r="S156" s="140">
        <v>0</v>
      </c>
      <c r="T156" s="141">
        <f>S156*H156</f>
        <v>0</v>
      </c>
      <c r="AR156" s="142" t="s">
        <v>139</v>
      </c>
      <c r="AT156" s="142" t="s">
        <v>243</v>
      </c>
      <c r="AU156" s="142" t="s">
        <v>84</v>
      </c>
      <c r="AY156" s="15" t="s">
        <v>116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5" t="s">
        <v>82</v>
      </c>
      <c r="BK156" s="143">
        <f>ROUND(I156*H156,2)</f>
        <v>0</v>
      </c>
      <c r="BL156" s="15" t="s">
        <v>124</v>
      </c>
      <c r="BM156" s="142" t="s">
        <v>171</v>
      </c>
    </row>
    <row r="157" spans="2:47" s="1" customFormat="1" ht="12">
      <c r="B157" s="30"/>
      <c r="D157" s="144" t="s">
        <v>125</v>
      </c>
      <c r="F157" s="145" t="s">
        <v>247</v>
      </c>
      <c r="I157" s="146"/>
      <c r="L157" s="30"/>
      <c r="M157" s="147"/>
      <c r="T157" s="53"/>
      <c r="AT157" s="15" t="s">
        <v>125</v>
      </c>
      <c r="AU157" s="15" t="s">
        <v>84</v>
      </c>
    </row>
    <row r="158" spans="2:65" s="1" customFormat="1" ht="24.2" customHeight="1">
      <c r="B158" s="130"/>
      <c r="C158" s="131" t="s">
        <v>148</v>
      </c>
      <c r="D158" s="131" t="s">
        <v>119</v>
      </c>
      <c r="E158" s="132" t="s">
        <v>248</v>
      </c>
      <c r="F158" s="133" t="s">
        <v>249</v>
      </c>
      <c r="G158" s="134" t="s">
        <v>122</v>
      </c>
      <c r="H158" s="135">
        <v>90</v>
      </c>
      <c r="I158" s="136"/>
      <c r="J158" s="137">
        <f>ROUND(I158*H158,2)</f>
        <v>0</v>
      </c>
      <c r="K158" s="133" t="s">
        <v>199</v>
      </c>
      <c r="L158" s="30"/>
      <c r="M158" s="138" t="s">
        <v>1</v>
      </c>
      <c r="N158" s="139" t="s">
        <v>39</v>
      </c>
      <c r="P158" s="140">
        <f>O158*H158</f>
        <v>0</v>
      </c>
      <c r="Q158" s="140">
        <v>0</v>
      </c>
      <c r="R158" s="140">
        <f>Q158*H158</f>
        <v>0</v>
      </c>
      <c r="S158" s="140">
        <v>0</v>
      </c>
      <c r="T158" s="141">
        <f>S158*H158</f>
        <v>0</v>
      </c>
      <c r="AR158" s="142" t="s">
        <v>124</v>
      </c>
      <c r="AT158" s="142" t="s">
        <v>119</v>
      </c>
      <c r="AU158" s="142" t="s">
        <v>84</v>
      </c>
      <c r="AY158" s="15" t="s">
        <v>116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5" t="s">
        <v>82</v>
      </c>
      <c r="BK158" s="143">
        <f>ROUND(I158*H158,2)</f>
        <v>0</v>
      </c>
      <c r="BL158" s="15" t="s">
        <v>124</v>
      </c>
      <c r="BM158" s="142" t="s">
        <v>176</v>
      </c>
    </row>
    <row r="159" spans="2:47" s="1" customFormat="1" ht="19.5">
      <c r="B159" s="30"/>
      <c r="D159" s="144" t="s">
        <v>125</v>
      </c>
      <c r="F159" s="145" t="s">
        <v>250</v>
      </c>
      <c r="I159" s="146"/>
      <c r="L159" s="30"/>
      <c r="M159" s="147"/>
      <c r="T159" s="53"/>
      <c r="AT159" s="15" t="s">
        <v>125</v>
      </c>
      <c r="AU159" s="15" t="s">
        <v>84</v>
      </c>
    </row>
    <row r="160" spans="2:47" s="1" customFormat="1" ht="12">
      <c r="B160" s="30"/>
      <c r="D160" s="152" t="s">
        <v>201</v>
      </c>
      <c r="F160" s="153" t="s">
        <v>251</v>
      </c>
      <c r="I160" s="146"/>
      <c r="L160" s="30"/>
      <c r="M160" s="147"/>
      <c r="T160" s="53"/>
      <c r="AT160" s="15" t="s">
        <v>201</v>
      </c>
      <c r="AU160" s="15" t="s">
        <v>84</v>
      </c>
    </row>
    <row r="161" spans="2:47" s="1" customFormat="1" ht="48.75">
      <c r="B161" s="30"/>
      <c r="D161" s="144" t="s">
        <v>127</v>
      </c>
      <c r="F161" s="148" t="s">
        <v>252</v>
      </c>
      <c r="I161" s="146"/>
      <c r="L161" s="30"/>
      <c r="M161" s="147"/>
      <c r="T161" s="53"/>
      <c r="AT161" s="15" t="s">
        <v>127</v>
      </c>
      <c r="AU161" s="15" t="s">
        <v>84</v>
      </c>
    </row>
    <row r="162" spans="2:65" s="1" customFormat="1" ht="33" customHeight="1">
      <c r="B162" s="130"/>
      <c r="C162" s="131" t="s">
        <v>178</v>
      </c>
      <c r="D162" s="131" t="s">
        <v>119</v>
      </c>
      <c r="E162" s="132" t="s">
        <v>253</v>
      </c>
      <c r="F162" s="133" t="s">
        <v>254</v>
      </c>
      <c r="G162" s="134" t="s">
        <v>205</v>
      </c>
      <c r="H162" s="135">
        <v>54</v>
      </c>
      <c r="I162" s="136"/>
      <c r="J162" s="137">
        <f>ROUND(I162*H162,2)</f>
        <v>0</v>
      </c>
      <c r="K162" s="133" t="s">
        <v>199</v>
      </c>
      <c r="L162" s="30"/>
      <c r="M162" s="138" t="s">
        <v>1</v>
      </c>
      <c r="N162" s="139" t="s">
        <v>39</v>
      </c>
      <c r="P162" s="140">
        <f>O162*H162</f>
        <v>0</v>
      </c>
      <c r="Q162" s="140">
        <v>0</v>
      </c>
      <c r="R162" s="140">
        <f>Q162*H162</f>
        <v>0</v>
      </c>
      <c r="S162" s="140">
        <v>0</v>
      </c>
      <c r="T162" s="141">
        <f>S162*H162</f>
        <v>0</v>
      </c>
      <c r="AR162" s="142" t="s">
        <v>124</v>
      </c>
      <c r="AT162" s="142" t="s">
        <v>119</v>
      </c>
      <c r="AU162" s="142" t="s">
        <v>84</v>
      </c>
      <c r="AY162" s="15" t="s">
        <v>116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5" t="s">
        <v>82</v>
      </c>
      <c r="BK162" s="143">
        <f>ROUND(I162*H162,2)</f>
        <v>0</v>
      </c>
      <c r="BL162" s="15" t="s">
        <v>124</v>
      </c>
      <c r="BM162" s="142" t="s">
        <v>181</v>
      </c>
    </row>
    <row r="163" spans="2:47" s="1" customFormat="1" ht="19.5">
      <c r="B163" s="30"/>
      <c r="D163" s="144" t="s">
        <v>125</v>
      </c>
      <c r="F163" s="145" t="s">
        <v>255</v>
      </c>
      <c r="I163" s="146"/>
      <c r="L163" s="30"/>
      <c r="M163" s="147"/>
      <c r="T163" s="53"/>
      <c r="AT163" s="15" t="s">
        <v>125</v>
      </c>
      <c r="AU163" s="15" t="s">
        <v>84</v>
      </c>
    </row>
    <row r="164" spans="2:47" s="1" customFormat="1" ht="12">
      <c r="B164" s="30"/>
      <c r="D164" s="152" t="s">
        <v>201</v>
      </c>
      <c r="F164" s="153" t="s">
        <v>256</v>
      </c>
      <c r="I164" s="146"/>
      <c r="L164" s="30"/>
      <c r="M164" s="147"/>
      <c r="T164" s="53"/>
      <c r="AT164" s="15" t="s">
        <v>201</v>
      </c>
      <c r="AU164" s="15" t="s">
        <v>84</v>
      </c>
    </row>
    <row r="165" spans="2:47" s="1" customFormat="1" ht="68.25">
      <c r="B165" s="30"/>
      <c r="D165" s="144" t="s">
        <v>127</v>
      </c>
      <c r="F165" s="148" t="s">
        <v>257</v>
      </c>
      <c r="I165" s="146"/>
      <c r="L165" s="30"/>
      <c r="M165" s="147"/>
      <c r="T165" s="53"/>
      <c r="AT165" s="15" t="s">
        <v>127</v>
      </c>
      <c r="AU165" s="15" t="s">
        <v>84</v>
      </c>
    </row>
    <row r="166" spans="2:65" s="1" customFormat="1" ht="24.2" customHeight="1">
      <c r="B166" s="130"/>
      <c r="C166" s="131" t="s">
        <v>153</v>
      </c>
      <c r="D166" s="131" t="s">
        <v>119</v>
      </c>
      <c r="E166" s="132" t="s">
        <v>258</v>
      </c>
      <c r="F166" s="133" t="s">
        <v>259</v>
      </c>
      <c r="G166" s="134" t="s">
        <v>205</v>
      </c>
      <c r="H166" s="135">
        <v>5000</v>
      </c>
      <c r="I166" s="136"/>
      <c r="J166" s="137">
        <f>ROUND(I166*H166,2)</f>
        <v>0</v>
      </c>
      <c r="K166" s="133" t="s">
        <v>199</v>
      </c>
      <c r="L166" s="30"/>
      <c r="M166" s="138" t="s">
        <v>1</v>
      </c>
      <c r="N166" s="139" t="s">
        <v>39</v>
      </c>
      <c r="P166" s="140">
        <f>O166*H166</f>
        <v>0</v>
      </c>
      <c r="Q166" s="140">
        <v>0</v>
      </c>
      <c r="R166" s="140">
        <f>Q166*H166</f>
        <v>0</v>
      </c>
      <c r="S166" s="140">
        <v>0</v>
      </c>
      <c r="T166" s="141">
        <f>S166*H166</f>
        <v>0</v>
      </c>
      <c r="AR166" s="142" t="s">
        <v>124</v>
      </c>
      <c r="AT166" s="142" t="s">
        <v>119</v>
      </c>
      <c r="AU166" s="142" t="s">
        <v>84</v>
      </c>
      <c r="AY166" s="15" t="s">
        <v>116</v>
      </c>
      <c r="BE166" s="143">
        <f>IF(N166="základní",J166,0)</f>
        <v>0</v>
      </c>
      <c r="BF166" s="143">
        <f>IF(N166="snížená",J166,0)</f>
        <v>0</v>
      </c>
      <c r="BG166" s="143">
        <f>IF(N166="zákl. přenesená",J166,0)</f>
        <v>0</v>
      </c>
      <c r="BH166" s="143">
        <f>IF(N166="sníž. přenesená",J166,0)</f>
        <v>0</v>
      </c>
      <c r="BI166" s="143">
        <f>IF(N166="nulová",J166,0)</f>
        <v>0</v>
      </c>
      <c r="BJ166" s="15" t="s">
        <v>82</v>
      </c>
      <c r="BK166" s="143">
        <f>ROUND(I166*H166,2)</f>
        <v>0</v>
      </c>
      <c r="BL166" s="15" t="s">
        <v>124</v>
      </c>
      <c r="BM166" s="142" t="s">
        <v>185</v>
      </c>
    </row>
    <row r="167" spans="2:47" s="1" customFormat="1" ht="39">
      <c r="B167" s="30"/>
      <c r="D167" s="144" t="s">
        <v>125</v>
      </c>
      <c r="F167" s="145" t="s">
        <v>260</v>
      </c>
      <c r="I167" s="146"/>
      <c r="L167" s="30"/>
      <c r="M167" s="147"/>
      <c r="T167" s="53"/>
      <c r="AT167" s="15" t="s">
        <v>125</v>
      </c>
      <c r="AU167" s="15" t="s">
        <v>84</v>
      </c>
    </row>
    <row r="168" spans="2:47" s="1" customFormat="1" ht="12">
      <c r="B168" s="30"/>
      <c r="D168" s="152" t="s">
        <v>201</v>
      </c>
      <c r="F168" s="153" t="s">
        <v>261</v>
      </c>
      <c r="I168" s="146"/>
      <c r="L168" s="30"/>
      <c r="M168" s="147"/>
      <c r="T168" s="53"/>
      <c r="AT168" s="15" t="s">
        <v>201</v>
      </c>
      <c r="AU168" s="15" t="s">
        <v>84</v>
      </c>
    </row>
    <row r="169" spans="2:47" s="1" customFormat="1" ht="126.75">
      <c r="B169" s="30"/>
      <c r="D169" s="144" t="s">
        <v>127</v>
      </c>
      <c r="F169" s="148" t="s">
        <v>262</v>
      </c>
      <c r="I169" s="146"/>
      <c r="L169" s="30"/>
      <c r="M169" s="147"/>
      <c r="T169" s="53"/>
      <c r="AT169" s="15" t="s">
        <v>127</v>
      </c>
      <c r="AU169" s="15" t="s">
        <v>84</v>
      </c>
    </row>
    <row r="170" spans="2:65" s="1" customFormat="1" ht="24.2" customHeight="1">
      <c r="B170" s="130"/>
      <c r="C170" s="131" t="s">
        <v>8</v>
      </c>
      <c r="D170" s="131" t="s">
        <v>119</v>
      </c>
      <c r="E170" s="132" t="s">
        <v>263</v>
      </c>
      <c r="F170" s="133" t="s">
        <v>264</v>
      </c>
      <c r="G170" s="134" t="s">
        <v>214</v>
      </c>
      <c r="H170" s="135">
        <v>1400</v>
      </c>
      <c r="I170" s="136"/>
      <c r="J170" s="137">
        <f>ROUND(I170*H170,2)</f>
        <v>0</v>
      </c>
      <c r="K170" s="133" t="s">
        <v>199</v>
      </c>
      <c r="L170" s="30"/>
      <c r="M170" s="138" t="s">
        <v>1</v>
      </c>
      <c r="N170" s="139" t="s">
        <v>39</v>
      </c>
      <c r="P170" s="140">
        <f>O170*H170</f>
        <v>0</v>
      </c>
      <c r="Q170" s="140">
        <v>0</v>
      </c>
      <c r="R170" s="140">
        <f>Q170*H170</f>
        <v>0</v>
      </c>
      <c r="S170" s="140">
        <v>0</v>
      </c>
      <c r="T170" s="141">
        <f>S170*H170</f>
        <v>0</v>
      </c>
      <c r="AR170" s="142" t="s">
        <v>124</v>
      </c>
      <c r="AT170" s="142" t="s">
        <v>119</v>
      </c>
      <c r="AU170" s="142" t="s">
        <v>84</v>
      </c>
      <c r="AY170" s="15" t="s">
        <v>116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5" t="s">
        <v>82</v>
      </c>
      <c r="BK170" s="143">
        <f>ROUND(I170*H170,2)</f>
        <v>0</v>
      </c>
      <c r="BL170" s="15" t="s">
        <v>124</v>
      </c>
      <c r="BM170" s="142" t="s">
        <v>189</v>
      </c>
    </row>
    <row r="171" spans="2:47" s="1" customFormat="1" ht="19.5">
      <c r="B171" s="30"/>
      <c r="D171" s="144" t="s">
        <v>125</v>
      </c>
      <c r="F171" s="145" t="s">
        <v>265</v>
      </c>
      <c r="I171" s="146"/>
      <c r="L171" s="30"/>
      <c r="M171" s="147"/>
      <c r="T171" s="53"/>
      <c r="AT171" s="15" t="s">
        <v>125</v>
      </c>
      <c r="AU171" s="15" t="s">
        <v>84</v>
      </c>
    </row>
    <row r="172" spans="2:47" s="1" customFormat="1" ht="12">
      <c r="B172" s="30"/>
      <c r="D172" s="152" t="s">
        <v>201</v>
      </c>
      <c r="F172" s="153" t="s">
        <v>266</v>
      </c>
      <c r="I172" s="146"/>
      <c r="L172" s="30"/>
      <c r="M172" s="147"/>
      <c r="T172" s="53"/>
      <c r="AT172" s="15" t="s">
        <v>201</v>
      </c>
      <c r="AU172" s="15" t="s">
        <v>84</v>
      </c>
    </row>
    <row r="173" spans="2:47" s="1" customFormat="1" ht="126.75">
      <c r="B173" s="30"/>
      <c r="D173" s="144" t="s">
        <v>127</v>
      </c>
      <c r="F173" s="148" t="s">
        <v>262</v>
      </c>
      <c r="I173" s="146"/>
      <c r="L173" s="30"/>
      <c r="M173" s="147"/>
      <c r="T173" s="53"/>
      <c r="AT173" s="15" t="s">
        <v>127</v>
      </c>
      <c r="AU173" s="15" t="s">
        <v>84</v>
      </c>
    </row>
    <row r="174" spans="2:65" s="1" customFormat="1" ht="24.2" customHeight="1">
      <c r="B174" s="130"/>
      <c r="C174" s="131" t="s">
        <v>157</v>
      </c>
      <c r="D174" s="131" t="s">
        <v>119</v>
      </c>
      <c r="E174" s="132" t="s">
        <v>267</v>
      </c>
      <c r="F174" s="133" t="s">
        <v>268</v>
      </c>
      <c r="G174" s="134" t="s">
        <v>269</v>
      </c>
      <c r="H174" s="135">
        <v>10</v>
      </c>
      <c r="I174" s="136"/>
      <c r="J174" s="137">
        <f>ROUND(I174*H174,2)</f>
        <v>0</v>
      </c>
      <c r="K174" s="133" t="s">
        <v>199</v>
      </c>
      <c r="L174" s="30"/>
      <c r="M174" s="138" t="s">
        <v>1</v>
      </c>
      <c r="N174" s="139" t="s">
        <v>39</v>
      </c>
      <c r="P174" s="140">
        <f>O174*H174</f>
        <v>0</v>
      </c>
      <c r="Q174" s="140">
        <v>0</v>
      </c>
      <c r="R174" s="140">
        <f>Q174*H174</f>
        <v>0</v>
      </c>
      <c r="S174" s="140">
        <v>0</v>
      </c>
      <c r="T174" s="141">
        <f>S174*H174</f>
        <v>0</v>
      </c>
      <c r="AR174" s="142" t="s">
        <v>124</v>
      </c>
      <c r="AT174" s="142" t="s">
        <v>119</v>
      </c>
      <c r="AU174" s="142" t="s">
        <v>84</v>
      </c>
      <c r="AY174" s="15" t="s">
        <v>116</v>
      </c>
      <c r="BE174" s="143">
        <f>IF(N174="základní",J174,0)</f>
        <v>0</v>
      </c>
      <c r="BF174" s="143">
        <f>IF(N174="snížená",J174,0)</f>
        <v>0</v>
      </c>
      <c r="BG174" s="143">
        <f>IF(N174="zákl. přenesená",J174,0)</f>
        <v>0</v>
      </c>
      <c r="BH174" s="143">
        <f>IF(N174="sníž. přenesená",J174,0)</f>
        <v>0</v>
      </c>
      <c r="BI174" s="143">
        <f>IF(N174="nulová",J174,0)</f>
        <v>0</v>
      </c>
      <c r="BJ174" s="15" t="s">
        <v>82</v>
      </c>
      <c r="BK174" s="143">
        <f>ROUND(I174*H174,2)</f>
        <v>0</v>
      </c>
      <c r="BL174" s="15" t="s">
        <v>124</v>
      </c>
      <c r="BM174" s="142" t="s">
        <v>270</v>
      </c>
    </row>
    <row r="175" spans="2:47" s="1" customFormat="1" ht="19.5">
      <c r="B175" s="30"/>
      <c r="D175" s="144" t="s">
        <v>125</v>
      </c>
      <c r="F175" s="145" t="s">
        <v>271</v>
      </c>
      <c r="I175" s="146"/>
      <c r="L175" s="30"/>
      <c r="M175" s="147"/>
      <c r="T175" s="53"/>
      <c r="AT175" s="15" t="s">
        <v>125</v>
      </c>
      <c r="AU175" s="15" t="s">
        <v>84</v>
      </c>
    </row>
    <row r="176" spans="2:47" s="1" customFormat="1" ht="12">
      <c r="B176" s="30"/>
      <c r="D176" s="152" t="s">
        <v>201</v>
      </c>
      <c r="F176" s="153" t="s">
        <v>272</v>
      </c>
      <c r="I176" s="146"/>
      <c r="L176" s="30"/>
      <c r="M176" s="147"/>
      <c r="T176" s="53"/>
      <c r="AT176" s="15" t="s">
        <v>201</v>
      </c>
      <c r="AU176" s="15" t="s">
        <v>84</v>
      </c>
    </row>
    <row r="177" spans="2:65" s="1" customFormat="1" ht="24.2" customHeight="1">
      <c r="B177" s="130"/>
      <c r="C177" s="131" t="s">
        <v>273</v>
      </c>
      <c r="D177" s="131" t="s">
        <v>119</v>
      </c>
      <c r="E177" s="132" t="s">
        <v>274</v>
      </c>
      <c r="F177" s="133" t="s">
        <v>275</v>
      </c>
      <c r="G177" s="134" t="s">
        <v>269</v>
      </c>
      <c r="H177" s="135">
        <v>10</v>
      </c>
      <c r="I177" s="136"/>
      <c r="J177" s="137">
        <f>ROUND(I177*H177,2)</f>
        <v>0</v>
      </c>
      <c r="K177" s="133" t="s">
        <v>199</v>
      </c>
      <c r="L177" s="30"/>
      <c r="M177" s="138" t="s">
        <v>1</v>
      </c>
      <c r="N177" s="139" t="s">
        <v>39</v>
      </c>
      <c r="P177" s="140">
        <f>O177*H177</f>
        <v>0</v>
      </c>
      <c r="Q177" s="140">
        <v>0</v>
      </c>
      <c r="R177" s="140">
        <f>Q177*H177</f>
        <v>0</v>
      </c>
      <c r="S177" s="140">
        <v>0</v>
      </c>
      <c r="T177" s="141">
        <f>S177*H177</f>
        <v>0</v>
      </c>
      <c r="AR177" s="142" t="s">
        <v>124</v>
      </c>
      <c r="AT177" s="142" t="s">
        <v>119</v>
      </c>
      <c r="AU177" s="142" t="s">
        <v>84</v>
      </c>
      <c r="AY177" s="15" t="s">
        <v>116</v>
      </c>
      <c r="BE177" s="143">
        <f>IF(N177="základní",J177,0)</f>
        <v>0</v>
      </c>
      <c r="BF177" s="143">
        <f>IF(N177="snížená",J177,0)</f>
        <v>0</v>
      </c>
      <c r="BG177" s="143">
        <f>IF(N177="zákl. přenesená",J177,0)</f>
        <v>0</v>
      </c>
      <c r="BH177" s="143">
        <f>IF(N177="sníž. přenesená",J177,0)</f>
        <v>0</v>
      </c>
      <c r="BI177" s="143">
        <f>IF(N177="nulová",J177,0)</f>
        <v>0</v>
      </c>
      <c r="BJ177" s="15" t="s">
        <v>82</v>
      </c>
      <c r="BK177" s="143">
        <f>ROUND(I177*H177,2)</f>
        <v>0</v>
      </c>
      <c r="BL177" s="15" t="s">
        <v>124</v>
      </c>
      <c r="BM177" s="142" t="s">
        <v>276</v>
      </c>
    </row>
    <row r="178" spans="2:47" s="1" customFormat="1" ht="19.5">
      <c r="B178" s="30"/>
      <c r="D178" s="144" t="s">
        <v>125</v>
      </c>
      <c r="F178" s="145" t="s">
        <v>277</v>
      </c>
      <c r="I178" s="146"/>
      <c r="L178" s="30"/>
      <c r="M178" s="147"/>
      <c r="T178" s="53"/>
      <c r="AT178" s="15" t="s">
        <v>125</v>
      </c>
      <c r="AU178" s="15" t="s">
        <v>84</v>
      </c>
    </row>
    <row r="179" spans="2:47" s="1" customFormat="1" ht="12">
      <c r="B179" s="30"/>
      <c r="D179" s="152" t="s">
        <v>201</v>
      </c>
      <c r="F179" s="153" t="s">
        <v>278</v>
      </c>
      <c r="I179" s="146"/>
      <c r="L179" s="30"/>
      <c r="M179" s="147"/>
      <c r="T179" s="53"/>
      <c r="AT179" s="15" t="s">
        <v>201</v>
      </c>
      <c r="AU179" s="15" t="s">
        <v>84</v>
      </c>
    </row>
    <row r="180" spans="2:65" s="1" customFormat="1" ht="33" customHeight="1">
      <c r="B180" s="130"/>
      <c r="C180" s="131" t="s">
        <v>162</v>
      </c>
      <c r="D180" s="131" t="s">
        <v>119</v>
      </c>
      <c r="E180" s="132" t="s">
        <v>279</v>
      </c>
      <c r="F180" s="133" t="s">
        <v>280</v>
      </c>
      <c r="G180" s="134" t="s">
        <v>269</v>
      </c>
      <c r="H180" s="135">
        <v>10</v>
      </c>
      <c r="I180" s="136"/>
      <c r="J180" s="137">
        <f>ROUND(I180*H180,2)</f>
        <v>0</v>
      </c>
      <c r="K180" s="133" t="s">
        <v>199</v>
      </c>
      <c r="L180" s="30"/>
      <c r="M180" s="138" t="s">
        <v>1</v>
      </c>
      <c r="N180" s="139" t="s">
        <v>39</v>
      </c>
      <c r="P180" s="140">
        <f>O180*H180</f>
        <v>0</v>
      </c>
      <c r="Q180" s="140">
        <v>0</v>
      </c>
      <c r="R180" s="140">
        <f>Q180*H180</f>
        <v>0</v>
      </c>
      <c r="S180" s="140">
        <v>0</v>
      </c>
      <c r="T180" s="141">
        <f>S180*H180</f>
        <v>0</v>
      </c>
      <c r="AR180" s="142" t="s">
        <v>124</v>
      </c>
      <c r="AT180" s="142" t="s">
        <v>119</v>
      </c>
      <c r="AU180" s="142" t="s">
        <v>84</v>
      </c>
      <c r="AY180" s="15" t="s">
        <v>116</v>
      </c>
      <c r="BE180" s="143">
        <f>IF(N180="základní",J180,0)</f>
        <v>0</v>
      </c>
      <c r="BF180" s="143">
        <f>IF(N180="snížená",J180,0)</f>
        <v>0</v>
      </c>
      <c r="BG180" s="143">
        <f>IF(N180="zákl. přenesená",J180,0)</f>
        <v>0</v>
      </c>
      <c r="BH180" s="143">
        <f>IF(N180="sníž. přenesená",J180,0)</f>
        <v>0</v>
      </c>
      <c r="BI180" s="143">
        <f>IF(N180="nulová",J180,0)</f>
        <v>0</v>
      </c>
      <c r="BJ180" s="15" t="s">
        <v>82</v>
      </c>
      <c r="BK180" s="143">
        <f>ROUND(I180*H180,2)</f>
        <v>0</v>
      </c>
      <c r="BL180" s="15" t="s">
        <v>124</v>
      </c>
      <c r="BM180" s="142" t="s">
        <v>281</v>
      </c>
    </row>
    <row r="181" spans="2:47" s="1" customFormat="1" ht="19.5">
      <c r="B181" s="30"/>
      <c r="D181" s="144" t="s">
        <v>125</v>
      </c>
      <c r="F181" s="145" t="s">
        <v>282</v>
      </c>
      <c r="I181" s="146"/>
      <c r="L181" s="30"/>
      <c r="M181" s="147"/>
      <c r="T181" s="53"/>
      <c r="AT181" s="15" t="s">
        <v>125</v>
      </c>
      <c r="AU181" s="15" t="s">
        <v>84</v>
      </c>
    </row>
    <row r="182" spans="2:47" s="1" customFormat="1" ht="12">
      <c r="B182" s="30"/>
      <c r="D182" s="152" t="s">
        <v>201</v>
      </c>
      <c r="F182" s="153" t="s">
        <v>283</v>
      </c>
      <c r="I182" s="146"/>
      <c r="L182" s="30"/>
      <c r="M182" s="147"/>
      <c r="T182" s="53"/>
      <c r="AT182" s="15" t="s">
        <v>201</v>
      </c>
      <c r="AU182" s="15" t="s">
        <v>84</v>
      </c>
    </row>
    <row r="183" spans="2:65" s="1" customFormat="1" ht="24.2" customHeight="1">
      <c r="B183" s="130"/>
      <c r="C183" s="131" t="s">
        <v>284</v>
      </c>
      <c r="D183" s="131" t="s">
        <v>119</v>
      </c>
      <c r="E183" s="132" t="s">
        <v>285</v>
      </c>
      <c r="F183" s="133" t="s">
        <v>286</v>
      </c>
      <c r="G183" s="134" t="s">
        <v>269</v>
      </c>
      <c r="H183" s="135">
        <v>115</v>
      </c>
      <c r="I183" s="136"/>
      <c r="J183" s="137">
        <f>ROUND(I183*H183,2)</f>
        <v>0</v>
      </c>
      <c r="K183" s="133" t="s">
        <v>199</v>
      </c>
      <c r="L183" s="30"/>
      <c r="M183" s="138" t="s">
        <v>1</v>
      </c>
      <c r="N183" s="139" t="s">
        <v>39</v>
      </c>
      <c r="P183" s="140">
        <f>O183*H183</f>
        <v>0</v>
      </c>
      <c r="Q183" s="140">
        <v>0</v>
      </c>
      <c r="R183" s="140">
        <f>Q183*H183</f>
        <v>0</v>
      </c>
      <c r="S183" s="140">
        <v>0</v>
      </c>
      <c r="T183" s="141">
        <f>S183*H183</f>
        <v>0</v>
      </c>
      <c r="AR183" s="142" t="s">
        <v>124</v>
      </c>
      <c r="AT183" s="142" t="s">
        <v>119</v>
      </c>
      <c r="AU183" s="142" t="s">
        <v>84</v>
      </c>
      <c r="AY183" s="15" t="s">
        <v>116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5" t="s">
        <v>82</v>
      </c>
      <c r="BK183" s="143">
        <f>ROUND(I183*H183,2)</f>
        <v>0</v>
      </c>
      <c r="BL183" s="15" t="s">
        <v>124</v>
      </c>
      <c r="BM183" s="142" t="s">
        <v>287</v>
      </c>
    </row>
    <row r="184" spans="2:47" s="1" customFormat="1" ht="19.5">
      <c r="B184" s="30"/>
      <c r="D184" s="144" t="s">
        <v>125</v>
      </c>
      <c r="F184" s="145" t="s">
        <v>288</v>
      </c>
      <c r="I184" s="146"/>
      <c r="L184" s="30"/>
      <c r="M184" s="147"/>
      <c r="T184" s="53"/>
      <c r="AT184" s="15" t="s">
        <v>125</v>
      </c>
      <c r="AU184" s="15" t="s">
        <v>84</v>
      </c>
    </row>
    <row r="185" spans="2:47" s="1" customFormat="1" ht="12">
      <c r="B185" s="30"/>
      <c r="D185" s="152" t="s">
        <v>201</v>
      </c>
      <c r="F185" s="153" t="s">
        <v>289</v>
      </c>
      <c r="I185" s="146"/>
      <c r="L185" s="30"/>
      <c r="M185" s="147"/>
      <c r="T185" s="53"/>
      <c r="AT185" s="15" t="s">
        <v>201</v>
      </c>
      <c r="AU185" s="15" t="s">
        <v>84</v>
      </c>
    </row>
    <row r="186" spans="2:47" s="1" customFormat="1" ht="126.75">
      <c r="B186" s="30"/>
      <c r="D186" s="144" t="s">
        <v>127</v>
      </c>
      <c r="F186" s="148" t="s">
        <v>290</v>
      </c>
      <c r="I186" s="146"/>
      <c r="L186" s="30"/>
      <c r="M186" s="147"/>
      <c r="T186" s="53"/>
      <c r="AT186" s="15" t="s">
        <v>127</v>
      </c>
      <c r="AU186" s="15" t="s">
        <v>84</v>
      </c>
    </row>
    <row r="187" spans="2:65" s="1" customFormat="1" ht="24.2" customHeight="1">
      <c r="B187" s="130"/>
      <c r="C187" s="131" t="s">
        <v>166</v>
      </c>
      <c r="D187" s="131" t="s">
        <v>119</v>
      </c>
      <c r="E187" s="132" t="s">
        <v>291</v>
      </c>
      <c r="F187" s="133" t="s">
        <v>292</v>
      </c>
      <c r="G187" s="134" t="s">
        <v>214</v>
      </c>
      <c r="H187" s="135">
        <v>150</v>
      </c>
      <c r="I187" s="136"/>
      <c r="J187" s="137">
        <f>ROUND(I187*H187,2)</f>
        <v>0</v>
      </c>
      <c r="K187" s="133" t="s">
        <v>199</v>
      </c>
      <c r="L187" s="30"/>
      <c r="M187" s="138" t="s">
        <v>1</v>
      </c>
      <c r="N187" s="139" t="s">
        <v>39</v>
      </c>
      <c r="P187" s="140">
        <f>O187*H187</f>
        <v>0</v>
      </c>
      <c r="Q187" s="140">
        <v>0</v>
      </c>
      <c r="R187" s="140">
        <f>Q187*H187</f>
        <v>0</v>
      </c>
      <c r="S187" s="140">
        <v>0</v>
      </c>
      <c r="T187" s="141">
        <f>S187*H187</f>
        <v>0</v>
      </c>
      <c r="AR187" s="142" t="s">
        <v>124</v>
      </c>
      <c r="AT187" s="142" t="s">
        <v>119</v>
      </c>
      <c r="AU187" s="142" t="s">
        <v>84</v>
      </c>
      <c r="AY187" s="15" t="s">
        <v>116</v>
      </c>
      <c r="BE187" s="143">
        <f>IF(N187="základní",J187,0)</f>
        <v>0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15" t="s">
        <v>82</v>
      </c>
      <c r="BK187" s="143">
        <f>ROUND(I187*H187,2)</f>
        <v>0</v>
      </c>
      <c r="BL187" s="15" t="s">
        <v>124</v>
      </c>
      <c r="BM187" s="142" t="s">
        <v>293</v>
      </c>
    </row>
    <row r="188" spans="2:47" s="1" customFormat="1" ht="19.5">
      <c r="B188" s="30"/>
      <c r="D188" s="144" t="s">
        <v>125</v>
      </c>
      <c r="F188" s="145" t="s">
        <v>294</v>
      </c>
      <c r="I188" s="146"/>
      <c r="L188" s="30"/>
      <c r="M188" s="147"/>
      <c r="T188" s="53"/>
      <c r="AT188" s="15" t="s">
        <v>125</v>
      </c>
      <c r="AU188" s="15" t="s">
        <v>84</v>
      </c>
    </row>
    <row r="189" spans="2:47" s="1" customFormat="1" ht="12">
      <c r="B189" s="30"/>
      <c r="D189" s="152" t="s">
        <v>201</v>
      </c>
      <c r="F189" s="153" t="s">
        <v>295</v>
      </c>
      <c r="I189" s="146"/>
      <c r="L189" s="30"/>
      <c r="M189" s="147"/>
      <c r="T189" s="53"/>
      <c r="AT189" s="15" t="s">
        <v>201</v>
      </c>
      <c r="AU189" s="15" t="s">
        <v>84</v>
      </c>
    </row>
    <row r="190" spans="2:47" s="1" customFormat="1" ht="126.75">
      <c r="B190" s="30"/>
      <c r="D190" s="144" t="s">
        <v>127</v>
      </c>
      <c r="F190" s="148" t="s">
        <v>290</v>
      </c>
      <c r="I190" s="146"/>
      <c r="L190" s="30"/>
      <c r="M190" s="147"/>
      <c r="T190" s="53"/>
      <c r="AT190" s="15" t="s">
        <v>127</v>
      </c>
      <c r="AU190" s="15" t="s">
        <v>84</v>
      </c>
    </row>
    <row r="191" spans="2:65" s="1" customFormat="1" ht="24.2" customHeight="1">
      <c r="B191" s="130"/>
      <c r="C191" s="131" t="s">
        <v>7</v>
      </c>
      <c r="D191" s="131" t="s">
        <v>119</v>
      </c>
      <c r="E191" s="132" t="s">
        <v>296</v>
      </c>
      <c r="F191" s="133" t="s">
        <v>297</v>
      </c>
      <c r="G191" s="134" t="s">
        <v>214</v>
      </c>
      <c r="H191" s="135">
        <v>80</v>
      </c>
      <c r="I191" s="136"/>
      <c r="J191" s="137">
        <f>ROUND(I191*H191,2)</f>
        <v>0</v>
      </c>
      <c r="K191" s="133" t="s">
        <v>199</v>
      </c>
      <c r="L191" s="30"/>
      <c r="M191" s="138" t="s">
        <v>1</v>
      </c>
      <c r="N191" s="139" t="s">
        <v>39</v>
      </c>
      <c r="P191" s="140">
        <f>O191*H191</f>
        <v>0</v>
      </c>
      <c r="Q191" s="140">
        <v>0</v>
      </c>
      <c r="R191" s="140">
        <f>Q191*H191</f>
        <v>0</v>
      </c>
      <c r="S191" s="140">
        <v>0</v>
      </c>
      <c r="T191" s="141">
        <f>S191*H191</f>
        <v>0</v>
      </c>
      <c r="AR191" s="142" t="s">
        <v>124</v>
      </c>
      <c r="AT191" s="142" t="s">
        <v>119</v>
      </c>
      <c r="AU191" s="142" t="s">
        <v>84</v>
      </c>
      <c r="AY191" s="15" t="s">
        <v>116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5" t="s">
        <v>82</v>
      </c>
      <c r="BK191" s="143">
        <f>ROUND(I191*H191,2)</f>
        <v>0</v>
      </c>
      <c r="BL191" s="15" t="s">
        <v>124</v>
      </c>
      <c r="BM191" s="142" t="s">
        <v>298</v>
      </c>
    </row>
    <row r="192" spans="2:47" s="1" customFormat="1" ht="19.5">
      <c r="B192" s="30"/>
      <c r="D192" s="144" t="s">
        <v>125</v>
      </c>
      <c r="F192" s="145" t="s">
        <v>299</v>
      </c>
      <c r="I192" s="146"/>
      <c r="L192" s="30"/>
      <c r="M192" s="147"/>
      <c r="T192" s="53"/>
      <c r="AT192" s="15" t="s">
        <v>125</v>
      </c>
      <c r="AU192" s="15" t="s">
        <v>84</v>
      </c>
    </row>
    <row r="193" spans="2:47" s="1" customFormat="1" ht="12">
      <c r="B193" s="30"/>
      <c r="D193" s="152" t="s">
        <v>201</v>
      </c>
      <c r="F193" s="153" t="s">
        <v>300</v>
      </c>
      <c r="I193" s="146"/>
      <c r="L193" s="30"/>
      <c r="M193" s="147"/>
      <c r="T193" s="53"/>
      <c r="AT193" s="15" t="s">
        <v>201</v>
      </c>
      <c r="AU193" s="15" t="s">
        <v>84</v>
      </c>
    </row>
    <row r="194" spans="2:47" s="1" customFormat="1" ht="126.75">
      <c r="B194" s="30"/>
      <c r="D194" s="144" t="s">
        <v>127</v>
      </c>
      <c r="F194" s="148" t="s">
        <v>290</v>
      </c>
      <c r="I194" s="146"/>
      <c r="L194" s="30"/>
      <c r="M194" s="147"/>
      <c r="T194" s="53"/>
      <c r="AT194" s="15" t="s">
        <v>127</v>
      </c>
      <c r="AU194" s="15" t="s">
        <v>84</v>
      </c>
    </row>
    <row r="195" spans="2:65" s="1" customFormat="1" ht="24.2" customHeight="1">
      <c r="B195" s="130"/>
      <c r="C195" s="131" t="s">
        <v>171</v>
      </c>
      <c r="D195" s="131" t="s">
        <v>119</v>
      </c>
      <c r="E195" s="132" t="s">
        <v>301</v>
      </c>
      <c r="F195" s="133" t="s">
        <v>302</v>
      </c>
      <c r="G195" s="134" t="s">
        <v>214</v>
      </c>
      <c r="H195" s="135">
        <v>120</v>
      </c>
      <c r="I195" s="136"/>
      <c r="J195" s="137">
        <f>ROUND(I195*H195,2)</f>
        <v>0</v>
      </c>
      <c r="K195" s="133" t="s">
        <v>199</v>
      </c>
      <c r="L195" s="30"/>
      <c r="M195" s="138" t="s">
        <v>1</v>
      </c>
      <c r="N195" s="139" t="s">
        <v>39</v>
      </c>
      <c r="P195" s="140">
        <f>O195*H195</f>
        <v>0</v>
      </c>
      <c r="Q195" s="140">
        <v>0</v>
      </c>
      <c r="R195" s="140">
        <f>Q195*H195</f>
        <v>0</v>
      </c>
      <c r="S195" s="140">
        <v>0</v>
      </c>
      <c r="T195" s="141">
        <f>S195*H195</f>
        <v>0</v>
      </c>
      <c r="AR195" s="142" t="s">
        <v>124</v>
      </c>
      <c r="AT195" s="142" t="s">
        <v>119</v>
      </c>
      <c r="AU195" s="142" t="s">
        <v>84</v>
      </c>
      <c r="AY195" s="15" t="s">
        <v>116</v>
      </c>
      <c r="BE195" s="143">
        <f>IF(N195="základní",J195,0)</f>
        <v>0</v>
      </c>
      <c r="BF195" s="143">
        <f>IF(N195="snížená",J195,0)</f>
        <v>0</v>
      </c>
      <c r="BG195" s="143">
        <f>IF(N195="zákl. přenesená",J195,0)</f>
        <v>0</v>
      </c>
      <c r="BH195" s="143">
        <f>IF(N195="sníž. přenesená",J195,0)</f>
        <v>0</v>
      </c>
      <c r="BI195" s="143">
        <f>IF(N195="nulová",J195,0)</f>
        <v>0</v>
      </c>
      <c r="BJ195" s="15" t="s">
        <v>82</v>
      </c>
      <c r="BK195" s="143">
        <f>ROUND(I195*H195,2)</f>
        <v>0</v>
      </c>
      <c r="BL195" s="15" t="s">
        <v>124</v>
      </c>
      <c r="BM195" s="142" t="s">
        <v>303</v>
      </c>
    </row>
    <row r="196" spans="2:47" s="1" customFormat="1" ht="29.25">
      <c r="B196" s="30"/>
      <c r="D196" s="144" t="s">
        <v>125</v>
      </c>
      <c r="F196" s="145" t="s">
        <v>304</v>
      </c>
      <c r="I196" s="146"/>
      <c r="L196" s="30"/>
      <c r="M196" s="147"/>
      <c r="T196" s="53"/>
      <c r="AT196" s="15" t="s">
        <v>125</v>
      </c>
      <c r="AU196" s="15" t="s">
        <v>84</v>
      </c>
    </row>
    <row r="197" spans="2:47" s="1" customFormat="1" ht="12">
      <c r="B197" s="30"/>
      <c r="D197" s="152" t="s">
        <v>201</v>
      </c>
      <c r="F197" s="153" t="s">
        <v>305</v>
      </c>
      <c r="I197" s="146"/>
      <c r="L197" s="30"/>
      <c r="M197" s="147"/>
      <c r="T197" s="53"/>
      <c r="AT197" s="15" t="s">
        <v>201</v>
      </c>
      <c r="AU197" s="15" t="s">
        <v>84</v>
      </c>
    </row>
    <row r="198" spans="2:47" s="1" customFormat="1" ht="97.5">
      <c r="B198" s="30"/>
      <c r="D198" s="144" t="s">
        <v>127</v>
      </c>
      <c r="F198" s="148" t="s">
        <v>306</v>
      </c>
      <c r="I198" s="146"/>
      <c r="L198" s="30"/>
      <c r="M198" s="147"/>
      <c r="T198" s="53"/>
      <c r="AT198" s="15" t="s">
        <v>127</v>
      </c>
      <c r="AU198" s="15" t="s">
        <v>84</v>
      </c>
    </row>
    <row r="199" spans="2:65" s="1" customFormat="1" ht="24.2" customHeight="1">
      <c r="B199" s="130"/>
      <c r="C199" s="131" t="s">
        <v>307</v>
      </c>
      <c r="D199" s="131" t="s">
        <v>119</v>
      </c>
      <c r="E199" s="132" t="s">
        <v>308</v>
      </c>
      <c r="F199" s="133" t="s">
        <v>309</v>
      </c>
      <c r="G199" s="134" t="s">
        <v>214</v>
      </c>
      <c r="H199" s="135">
        <v>10</v>
      </c>
      <c r="I199" s="136"/>
      <c r="J199" s="137">
        <f>ROUND(I199*H199,2)</f>
        <v>0</v>
      </c>
      <c r="K199" s="133" t="s">
        <v>199</v>
      </c>
      <c r="L199" s="30"/>
      <c r="M199" s="138" t="s">
        <v>1</v>
      </c>
      <c r="N199" s="139" t="s">
        <v>39</v>
      </c>
      <c r="P199" s="140">
        <f>O199*H199</f>
        <v>0</v>
      </c>
      <c r="Q199" s="140">
        <v>0</v>
      </c>
      <c r="R199" s="140">
        <f>Q199*H199</f>
        <v>0</v>
      </c>
      <c r="S199" s="140">
        <v>0</v>
      </c>
      <c r="T199" s="141">
        <f>S199*H199</f>
        <v>0</v>
      </c>
      <c r="AR199" s="142" t="s">
        <v>124</v>
      </c>
      <c r="AT199" s="142" t="s">
        <v>119</v>
      </c>
      <c r="AU199" s="142" t="s">
        <v>84</v>
      </c>
      <c r="AY199" s="15" t="s">
        <v>116</v>
      </c>
      <c r="BE199" s="143">
        <f>IF(N199="základní",J199,0)</f>
        <v>0</v>
      </c>
      <c r="BF199" s="143">
        <f>IF(N199="snížená",J199,0)</f>
        <v>0</v>
      </c>
      <c r="BG199" s="143">
        <f>IF(N199="zákl. přenesená",J199,0)</f>
        <v>0</v>
      </c>
      <c r="BH199" s="143">
        <f>IF(N199="sníž. přenesená",J199,0)</f>
        <v>0</v>
      </c>
      <c r="BI199" s="143">
        <f>IF(N199="nulová",J199,0)</f>
        <v>0</v>
      </c>
      <c r="BJ199" s="15" t="s">
        <v>82</v>
      </c>
      <c r="BK199" s="143">
        <f>ROUND(I199*H199,2)</f>
        <v>0</v>
      </c>
      <c r="BL199" s="15" t="s">
        <v>124</v>
      </c>
      <c r="BM199" s="142" t="s">
        <v>310</v>
      </c>
    </row>
    <row r="200" spans="2:47" s="1" customFormat="1" ht="29.25">
      <c r="B200" s="30"/>
      <c r="D200" s="144" t="s">
        <v>125</v>
      </c>
      <c r="F200" s="145" t="s">
        <v>311</v>
      </c>
      <c r="I200" s="146"/>
      <c r="L200" s="30"/>
      <c r="M200" s="147"/>
      <c r="T200" s="53"/>
      <c r="AT200" s="15" t="s">
        <v>125</v>
      </c>
      <c r="AU200" s="15" t="s">
        <v>84</v>
      </c>
    </row>
    <row r="201" spans="2:47" s="1" customFormat="1" ht="12">
      <c r="B201" s="30"/>
      <c r="D201" s="152" t="s">
        <v>201</v>
      </c>
      <c r="F201" s="153" t="s">
        <v>312</v>
      </c>
      <c r="I201" s="146"/>
      <c r="L201" s="30"/>
      <c r="M201" s="147"/>
      <c r="T201" s="53"/>
      <c r="AT201" s="15" t="s">
        <v>201</v>
      </c>
      <c r="AU201" s="15" t="s">
        <v>84</v>
      </c>
    </row>
    <row r="202" spans="2:65" s="1" customFormat="1" ht="24.2" customHeight="1">
      <c r="B202" s="130"/>
      <c r="C202" s="131" t="s">
        <v>176</v>
      </c>
      <c r="D202" s="131" t="s">
        <v>119</v>
      </c>
      <c r="E202" s="132" t="s">
        <v>313</v>
      </c>
      <c r="F202" s="133" t="s">
        <v>314</v>
      </c>
      <c r="G202" s="134" t="s">
        <v>214</v>
      </c>
      <c r="H202" s="135">
        <v>120</v>
      </c>
      <c r="I202" s="136"/>
      <c r="J202" s="137">
        <f>ROUND(I202*H202,2)</f>
        <v>0</v>
      </c>
      <c r="K202" s="133" t="s">
        <v>199</v>
      </c>
      <c r="L202" s="30"/>
      <c r="M202" s="138" t="s">
        <v>1</v>
      </c>
      <c r="N202" s="139" t="s">
        <v>39</v>
      </c>
      <c r="P202" s="140">
        <f>O202*H202</f>
        <v>0</v>
      </c>
      <c r="Q202" s="140">
        <v>0</v>
      </c>
      <c r="R202" s="140">
        <f>Q202*H202</f>
        <v>0</v>
      </c>
      <c r="S202" s="140">
        <v>0</v>
      </c>
      <c r="T202" s="141">
        <f>S202*H202</f>
        <v>0</v>
      </c>
      <c r="AR202" s="142" t="s">
        <v>124</v>
      </c>
      <c r="AT202" s="142" t="s">
        <v>119</v>
      </c>
      <c r="AU202" s="142" t="s">
        <v>84</v>
      </c>
      <c r="AY202" s="15" t="s">
        <v>116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5" t="s">
        <v>82</v>
      </c>
      <c r="BK202" s="143">
        <f>ROUND(I202*H202,2)</f>
        <v>0</v>
      </c>
      <c r="BL202" s="15" t="s">
        <v>124</v>
      </c>
      <c r="BM202" s="142" t="s">
        <v>315</v>
      </c>
    </row>
    <row r="203" spans="2:47" s="1" customFormat="1" ht="29.25">
      <c r="B203" s="30"/>
      <c r="D203" s="144" t="s">
        <v>125</v>
      </c>
      <c r="F203" s="145" t="s">
        <v>316</v>
      </c>
      <c r="I203" s="146"/>
      <c r="L203" s="30"/>
      <c r="M203" s="147"/>
      <c r="T203" s="53"/>
      <c r="AT203" s="15" t="s">
        <v>125</v>
      </c>
      <c r="AU203" s="15" t="s">
        <v>84</v>
      </c>
    </row>
    <row r="204" spans="2:47" s="1" customFormat="1" ht="12">
      <c r="B204" s="30"/>
      <c r="D204" s="152" t="s">
        <v>201</v>
      </c>
      <c r="F204" s="153" t="s">
        <v>317</v>
      </c>
      <c r="I204" s="146"/>
      <c r="L204" s="30"/>
      <c r="M204" s="147"/>
      <c r="T204" s="53"/>
      <c r="AT204" s="15" t="s">
        <v>201</v>
      </c>
      <c r="AU204" s="15" t="s">
        <v>84</v>
      </c>
    </row>
    <row r="205" spans="2:47" s="1" customFormat="1" ht="97.5">
      <c r="B205" s="30"/>
      <c r="D205" s="144" t="s">
        <v>127</v>
      </c>
      <c r="F205" s="148" t="s">
        <v>306</v>
      </c>
      <c r="I205" s="146"/>
      <c r="L205" s="30"/>
      <c r="M205" s="147"/>
      <c r="T205" s="53"/>
      <c r="AT205" s="15" t="s">
        <v>127</v>
      </c>
      <c r="AU205" s="15" t="s">
        <v>84</v>
      </c>
    </row>
    <row r="206" spans="2:65" s="1" customFormat="1" ht="24.2" customHeight="1">
      <c r="B206" s="130"/>
      <c r="C206" s="131" t="s">
        <v>318</v>
      </c>
      <c r="D206" s="131" t="s">
        <v>119</v>
      </c>
      <c r="E206" s="132" t="s">
        <v>319</v>
      </c>
      <c r="F206" s="133" t="s">
        <v>320</v>
      </c>
      <c r="G206" s="134" t="s">
        <v>214</v>
      </c>
      <c r="H206" s="135">
        <v>80</v>
      </c>
      <c r="I206" s="136"/>
      <c r="J206" s="137">
        <f>ROUND(I206*H206,2)</f>
        <v>0</v>
      </c>
      <c r="K206" s="133" t="s">
        <v>199</v>
      </c>
      <c r="L206" s="30"/>
      <c r="M206" s="138" t="s">
        <v>1</v>
      </c>
      <c r="N206" s="139" t="s">
        <v>39</v>
      </c>
      <c r="P206" s="140">
        <f>O206*H206</f>
        <v>0</v>
      </c>
      <c r="Q206" s="140">
        <v>0</v>
      </c>
      <c r="R206" s="140">
        <f>Q206*H206</f>
        <v>0</v>
      </c>
      <c r="S206" s="140">
        <v>0</v>
      </c>
      <c r="T206" s="141">
        <f>S206*H206</f>
        <v>0</v>
      </c>
      <c r="AR206" s="142" t="s">
        <v>124</v>
      </c>
      <c r="AT206" s="142" t="s">
        <v>119</v>
      </c>
      <c r="AU206" s="142" t="s">
        <v>84</v>
      </c>
      <c r="AY206" s="15" t="s">
        <v>116</v>
      </c>
      <c r="BE206" s="143">
        <f>IF(N206="základní",J206,0)</f>
        <v>0</v>
      </c>
      <c r="BF206" s="143">
        <f>IF(N206="snížená",J206,0)</f>
        <v>0</v>
      </c>
      <c r="BG206" s="143">
        <f>IF(N206="zákl. přenesená",J206,0)</f>
        <v>0</v>
      </c>
      <c r="BH206" s="143">
        <f>IF(N206="sníž. přenesená",J206,0)</f>
        <v>0</v>
      </c>
      <c r="BI206" s="143">
        <f>IF(N206="nulová",J206,0)</f>
        <v>0</v>
      </c>
      <c r="BJ206" s="15" t="s">
        <v>82</v>
      </c>
      <c r="BK206" s="143">
        <f>ROUND(I206*H206,2)</f>
        <v>0</v>
      </c>
      <c r="BL206" s="15" t="s">
        <v>124</v>
      </c>
      <c r="BM206" s="142" t="s">
        <v>321</v>
      </c>
    </row>
    <row r="207" spans="2:47" s="1" customFormat="1" ht="19.5">
      <c r="B207" s="30"/>
      <c r="D207" s="144" t="s">
        <v>125</v>
      </c>
      <c r="F207" s="145" t="s">
        <v>322</v>
      </c>
      <c r="I207" s="146"/>
      <c r="L207" s="30"/>
      <c r="M207" s="147"/>
      <c r="T207" s="53"/>
      <c r="AT207" s="15" t="s">
        <v>125</v>
      </c>
      <c r="AU207" s="15" t="s">
        <v>84</v>
      </c>
    </row>
    <row r="208" spans="2:47" s="1" customFormat="1" ht="12">
      <c r="B208" s="30"/>
      <c r="D208" s="152" t="s">
        <v>201</v>
      </c>
      <c r="F208" s="153" t="s">
        <v>323</v>
      </c>
      <c r="I208" s="146"/>
      <c r="L208" s="30"/>
      <c r="M208" s="147"/>
      <c r="T208" s="53"/>
      <c r="AT208" s="15" t="s">
        <v>201</v>
      </c>
      <c r="AU208" s="15" t="s">
        <v>84</v>
      </c>
    </row>
    <row r="209" spans="2:47" s="1" customFormat="1" ht="126.75">
      <c r="B209" s="30"/>
      <c r="D209" s="144" t="s">
        <v>127</v>
      </c>
      <c r="F209" s="148" t="s">
        <v>324</v>
      </c>
      <c r="I209" s="146"/>
      <c r="L209" s="30"/>
      <c r="M209" s="147"/>
      <c r="T209" s="53"/>
      <c r="AT209" s="15" t="s">
        <v>127</v>
      </c>
      <c r="AU209" s="15" t="s">
        <v>84</v>
      </c>
    </row>
    <row r="210" spans="2:65" s="1" customFormat="1" ht="33" customHeight="1">
      <c r="B210" s="130"/>
      <c r="C210" s="131" t="s">
        <v>181</v>
      </c>
      <c r="D210" s="131" t="s">
        <v>119</v>
      </c>
      <c r="E210" s="132" t="s">
        <v>325</v>
      </c>
      <c r="F210" s="133" t="s">
        <v>326</v>
      </c>
      <c r="G210" s="134" t="s">
        <v>269</v>
      </c>
      <c r="H210" s="135">
        <v>10</v>
      </c>
      <c r="I210" s="136"/>
      <c r="J210" s="137">
        <f>ROUND(I210*H210,2)</f>
        <v>0</v>
      </c>
      <c r="K210" s="133" t="s">
        <v>199</v>
      </c>
      <c r="L210" s="30"/>
      <c r="M210" s="138" t="s">
        <v>1</v>
      </c>
      <c r="N210" s="139" t="s">
        <v>39</v>
      </c>
      <c r="P210" s="140">
        <f>O210*H210</f>
        <v>0</v>
      </c>
      <c r="Q210" s="140">
        <v>0</v>
      </c>
      <c r="R210" s="140">
        <f>Q210*H210</f>
        <v>0</v>
      </c>
      <c r="S210" s="140">
        <v>0</v>
      </c>
      <c r="T210" s="141">
        <f>S210*H210</f>
        <v>0</v>
      </c>
      <c r="AR210" s="142" t="s">
        <v>124</v>
      </c>
      <c r="AT210" s="142" t="s">
        <v>119</v>
      </c>
      <c r="AU210" s="142" t="s">
        <v>84</v>
      </c>
      <c r="AY210" s="15" t="s">
        <v>116</v>
      </c>
      <c r="BE210" s="143">
        <f>IF(N210="základní",J210,0)</f>
        <v>0</v>
      </c>
      <c r="BF210" s="143">
        <f>IF(N210="snížená",J210,0)</f>
        <v>0</v>
      </c>
      <c r="BG210" s="143">
        <f>IF(N210="zákl. přenesená",J210,0)</f>
        <v>0</v>
      </c>
      <c r="BH210" s="143">
        <f>IF(N210="sníž. přenesená",J210,0)</f>
        <v>0</v>
      </c>
      <c r="BI210" s="143">
        <f>IF(N210="nulová",J210,0)</f>
        <v>0</v>
      </c>
      <c r="BJ210" s="15" t="s">
        <v>82</v>
      </c>
      <c r="BK210" s="143">
        <f>ROUND(I210*H210,2)</f>
        <v>0</v>
      </c>
      <c r="BL210" s="15" t="s">
        <v>124</v>
      </c>
      <c r="BM210" s="142" t="s">
        <v>327</v>
      </c>
    </row>
    <row r="211" spans="2:47" s="1" customFormat="1" ht="29.25">
      <c r="B211" s="30"/>
      <c r="D211" s="144" t="s">
        <v>125</v>
      </c>
      <c r="F211" s="145" t="s">
        <v>328</v>
      </c>
      <c r="I211" s="146"/>
      <c r="L211" s="30"/>
      <c r="M211" s="147"/>
      <c r="T211" s="53"/>
      <c r="AT211" s="15" t="s">
        <v>125</v>
      </c>
      <c r="AU211" s="15" t="s">
        <v>84</v>
      </c>
    </row>
    <row r="212" spans="2:47" s="1" customFormat="1" ht="12">
      <c r="B212" s="30"/>
      <c r="D212" s="152" t="s">
        <v>201</v>
      </c>
      <c r="F212" s="153" t="s">
        <v>329</v>
      </c>
      <c r="I212" s="146"/>
      <c r="L212" s="30"/>
      <c r="M212" s="147"/>
      <c r="T212" s="53"/>
      <c r="AT212" s="15" t="s">
        <v>201</v>
      </c>
      <c r="AU212" s="15" t="s">
        <v>84</v>
      </c>
    </row>
    <row r="213" spans="2:65" s="1" customFormat="1" ht="33" customHeight="1">
      <c r="B213" s="130"/>
      <c r="C213" s="131" t="s">
        <v>330</v>
      </c>
      <c r="D213" s="131" t="s">
        <v>119</v>
      </c>
      <c r="E213" s="132" t="s">
        <v>331</v>
      </c>
      <c r="F213" s="133" t="s">
        <v>332</v>
      </c>
      <c r="G213" s="134" t="s">
        <v>269</v>
      </c>
      <c r="H213" s="135">
        <v>150</v>
      </c>
      <c r="I213" s="136"/>
      <c r="J213" s="137">
        <f>ROUND(I213*H213,2)</f>
        <v>0</v>
      </c>
      <c r="K213" s="133" t="s">
        <v>199</v>
      </c>
      <c r="L213" s="30"/>
      <c r="M213" s="138" t="s">
        <v>1</v>
      </c>
      <c r="N213" s="139" t="s">
        <v>39</v>
      </c>
      <c r="P213" s="140">
        <f>O213*H213</f>
        <v>0</v>
      </c>
      <c r="Q213" s="140">
        <v>0</v>
      </c>
      <c r="R213" s="140">
        <f>Q213*H213</f>
        <v>0</v>
      </c>
      <c r="S213" s="140">
        <v>0</v>
      </c>
      <c r="T213" s="141">
        <f>S213*H213</f>
        <v>0</v>
      </c>
      <c r="AR213" s="142" t="s">
        <v>124</v>
      </c>
      <c r="AT213" s="142" t="s">
        <v>119</v>
      </c>
      <c r="AU213" s="142" t="s">
        <v>84</v>
      </c>
      <c r="AY213" s="15" t="s">
        <v>116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5" t="s">
        <v>82</v>
      </c>
      <c r="BK213" s="143">
        <f>ROUND(I213*H213,2)</f>
        <v>0</v>
      </c>
      <c r="BL213" s="15" t="s">
        <v>124</v>
      </c>
      <c r="BM213" s="142" t="s">
        <v>333</v>
      </c>
    </row>
    <row r="214" spans="2:47" s="1" customFormat="1" ht="39">
      <c r="B214" s="30"/>
      <c r="D214" s="144" t="s">
        <v>125</v>
      </c>
      <c r="F214" s="145" t="s">
        <v>334</v>
      </c>
      <c r="I214" s="146"/>
      <c r="L214" s="30"/>
      <c r="M214" s="147"/>
      <c r="T214" s="53"/>
      <c r="AT214" s="15" t="s">
        <v>125</v>
      </c>
      <c r="AU214" s="15" t="s">
        <v>84</v>
      </c>
    </row>
    <row r="215" spans="2:47" s="1" customFormat="1" ht="12">
      <c r="B215" s="30"/>
      <c r="D215" s="152" t="s">
        <v>201</v>
      </c>
      <c r="F215" s="153" t="s">
        <v>335</v>
      </c>
      <c r="I215" s="146"/>
      <c r="L215" s="30"/>
      <c r="M215" s="147"/>
      <c r="T215" s="53"/>
      <c r="AT215" s="15" t="s">
        <v>201</v>
      </c>
      <c r="AU215" s="15" t="s">
        <v>84</v>
      </c>
    </row>
    <row r="216" spans="2:47" s="1" customFormat="1" ht="156">
      <c r="B216" s="30"/>
      <c r="D216" s="144" t="s">
        <v>127</v>
      </c>
      <c r="F216" s="148" t="s">
        <v>336</v>
      </c>
      <c r="I216" s="146"/>
      <c r="L216" s="30"/>
      <c r="M216" s="147"/>
      <c r="T216" s="53"/>
      <c r="AT216" s="15" t="s">
        <v>127</v>
      </c>
      <c r="AU216" s="15" t="s">
        <v>84</v>
      </c>
    </row>
    <row r="217" spans="2:65" s="1" customFormat="1" ht="33" customHeight="1">
      <c r="B217" s="130"/>
      <c r="C217" s="131" t="s">
        <v>185</v>
      </c>
      <c r="D217" s="131" t="s">
        <v>119</v>
      </c>
      <c r="E217" s="132" t="s">
        <v>337</v>
      </c>
      <c r="F217" s="133" t="s">
        <v>338</v>
      </c>
      <c r="G217" s="134" t="s">
        <v>269</v>
      </c>
      <c r="H217" s="135">
        <v>150</v>
      </c>
      <c r="I217" s="136"/>
      <c r="J217" s="137">
        <f>ROUND(I217*H217,2)</f>
        <v>0</v>
      </c>
      <c r="K217" s="133" t="s">
        <v>199</v>
      </c>
      <c r="L217" s="30"/>
      <c r="M217" s="138" t="s">
        <v>1</v>
      </c>
      <c r="N217" s="139" t="s">
        <v>39</v>
      </c>
      <c r="P217" s="140">
        <f>O217*H217</f>
        <v>0</v>
      </c>
      <c r="Q217" s="140">
        <v>0</v>
      </c>
      <c r="R217" s="140">
        <f>Q217*H217</f>
        <v>0</v>
      </c>
      <c r="S217" s="140">
        <v>0</v>
      </c>
      <c r="T217" s="141">
        <f>S217*H217</f>
        <v>0</v>
      </c>
      <c r="AR217" s="142" t="s">
        <v>124</v>
      </c>
      <c r="AT217" s="142" t="s">
        <v>119</v>
      </c>
      <c r="AU217" s="142" t="s">
        <v>84</v>
      </c>
      <c r="AY217" s="15" t="s">
        <v>116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5" t="s">
        <v>82</v>
      </c>
      <c r="BK217" s="143">
        <f>ROUND(I217*H217,2)</f>
        <v>0</v>
      </c>
      <c r="BL217" s="15" t="s">
        <v>124</v>
      </c>
      <c r="BM217" s="142" t="s">
        <v>339</v>
      </c>
    </row>
    <row r="218" spans="2:47" s="1" customFormat="1" ht="39">
      <c r="B218" s="30"/>
      <c r="D218" s="144" t="s">
        <v>125</v>
      </c>
      <c r="F218" s="145" t="s">
        <v>340</v>
      </c>
      <c r="I218" s="146"/>
      <c r="L218" s="30"/>
      <c r="M218" s="147"/>
      <c r="T218" s="53"/>
      <c r="AT218" s="15" t="s">
        <v>125</v>
      </c>
      <c r="AU218" s="15" t="s">
        <v>84</v>
      </c>
    </row>
    <row r="219" spans="2:47" s="1" customFormat="1" ht="12">
      <c r="B219" s="30"/>
      <c r="D219" s="152" t="s">
        <v>201</v>
      </c>
      <c r="F219" s="153" t="s">
        <v>341</v>
      </c>
      <c r="I219" s="146"/>
      <c r="L219" s="30"/>
      <c r="M219" s="147"/>
      <c r="T219" s="53"/>
      <c r="AT219" s="15" t="s">
        <v>201</v>
      </c>
      <c r="AU219" s="15" t="s">
        <v>84</v>
      </c>
    </row>
    <row r="220" spans="2:47" s="1" customFormat="1" ht="156">
      <c r="B220" s="30"/>
      <c r="D220" s="144" t="s">
        <v>127</v>
      </c>
      <c r="F220" s="148" t="s">
        <v>336</v>
      </c>
      <c r="I220" s="146"/>
      <c r="L220" s="30"/>
      <c r="M220" s="147"/>
      <c r="T220" s="53"/>
      <c r="AT220" s="15" t="s">
        <v>127</v>
      </c>
      <c r="AU220" s="15" t="s">
        <v>84</v>
      </c>
    </row>
    <row r="221" spans="2:65" s="1" customFormat="1" ht="33" customHeight="1">
      <c r="B221" s="130"/>
      <c r="C221" s="131" t="s">
        <v>342</v>
      </c>
      <c r="D221" s="131" t="s">
        <v>119</v>
      </c>
      <c r="E221" s="132" t="s">
        <v>343</v>
      </c>
      <c r="F221" s="133" t="s">
        <v>344</v>
      </c>
      <c r="G221" s="134" t="s">
        <v>214</v>
      </c>
      <c r="H221" s="135">
        <v>60</v>
      </c>
      <c r="I221" s="136"/>
      <c r="J221" s="137">
        <f>ROUND(I221*H221,2)</f>
        <v>0</v>
      </c>
      <c r="K221" s="133" t="s">
        <v>199</v>
      </c>
      <c r="L221" s="30"/>
      <c r="M221" s="138" t="s">
        <v>1</v>
      </c>
      <c r="N221" s="139" t="s">
        <v>39</v>
      </c>
      <c r="P221" s="140">
        <f>O221*H221</f>
        <v>0</v>
      </c>
      <c r="Q221" s="140">
        <v>0</v>
      </c>
      <c r="R221" s="140">
        <f>Q221*H221</f>
        <v>0</v>
      </c>
      <c r="S221" s="140">
        <v>0</v>
      </c>
      <c r="T221" s="141">
        <f>S221*H221</f>
        <v>0</v>
      </c>
      <c r="AR221" s="142" t="s">
        <v>124</v>
      </c>
      <c r="AT221" s="142" t="s">
        <v>119</v>
      </c>
      <c r="AU221" s="142" t="s">
        <v>84</v>
      </c>
      <c r="AY221" s="15" t="s">
        <v>116</v>
      </c>
      <c r="BE221" s="143">
        <f>IF(N221="základní",J221,0)</f>
        <v>0</v>
      </c>
      <c r="BF221" s="143">
        <f>IF(N221="snížená",J221,0)</f>
        <v>0</v>
      </c>
      <c r="BG221" s="143">
        <f>IF(N221="zákl. přenesená",J221,0)</f>
        <v>0</v>
      </c>
      <c r="BH221" s="143">
        <f>IF(N221="sníž. přenesená",J221,0)</f>
        <v>0</v>
      </c>
      <c r="BI221" s="143">
        <f>IF(N221="nulová",J221,0)</f>
        <v>0</v>
      </c>
      <c r="BJ221" s="15" t="s">
        <v>82</v>
      </c>
      <c r="BK221" s="143">
        <f>ROUND(I221*H221,2)</f>
        <v>0</v>
      </c>
      <c r="BL221" s="15" t="s">
        <v>124</v>
      </c>
      <c r="BM221" s="142" t="s">
        <v>345</v>
      </c>
    </row>
    <row r="222" spans="2:47" s="1" customFormat="1" ht="39">
      <c r="B222" s="30"/>
      <c r="D222" s="144" t="s">
        <v>125</v>
      </c>
      <c r="F222" s="145" t="s">
        <v>346</v>
      </c>
      <c r="I222" s="146"/>
      <c r="L222" s="30"/>
      <c r="M222" s="147"/>
      <c r="T222" s="53"/>
      <c r="AT222" s="15" t="s">
        <v>125</v>
      </c>
      <c r="AU222" s="15" t="s">
        <v>84</v>
      </c>
    </row>
    <row r="223" spans="2:47" s="1" customFormat="1" ht="12">
      <c r="B223" s="30"/>
      <c r="D223" s="152" t="s">
        <v>201</v>
      </c>
      <c r="F223" s="153" t="s">
        <v>347</v>
      </c>
      <c r="I223" s="146"/>
      <c r="L223" s="30"/>
      <c r="M223" s="147"/>
      <c r="T223" s="53"/>
      <c r="AT223" s="15" t="s">
        <v>201</v>
      </c>
      <c r="AU223" s="15" t="s">
        <v>84</v>
      </c>
    </row>
    <row r="224" spans="2:47" s="1" customFormat="1" ht="156">
      <c r="B224" s="30"/>
      <c r="D224" s="144" t="s">
        <v>127</v>
      </c>
      <c r="F224" s="148" t="s">
        <v>336</v>
      </c>
      <c r="I224" s="146"/>
      <c r="L224" s="30"/>
      <c r="M224" s="147"/>
      <c r="T224" s="53"/>
      <c r="AT224" s="15" t="s">
        <v>127</v>
      </c>
      <c r="AU224" s="15" t="s">
        <v>84</v>
      </c>
    </row>
    <row r="225" spans="2:65" s="1" customFormat="1" ht="33" customHeight="1">
      <c r="B225" s="130"/>
      <c r="C225" s="131" t="s">
        <v>189</v>
      </c>
      <c r="D225" s="131" t="s">
        <v>119</v>
      </c>
      <c r="E225" s="132" t="s">
        <v>348</v>
      </c>
      <c r="F225" s="133" t="s">
        <v>349</v>
      </c>
      <c r="G225" s="134" t="s">
        <v>214</v>
      </c>
      <c r="H225" s="135">
        <v>180</v>
      </c>
      <c r="I225" s="136"/>
      <c r="J225" s="137">
        <f>ROUND(I225*H225,2)</f>
        <v>0</v>
      </c>
      <c r="K225" s="133" t="s">
        <v>199</v>
      </c>
      <c r="L225" s="30"/>
      <c r="M225" s="138" t="s">
        <v>1</v>
      </c>
      <c r="N225" s="139" t="s">
        <v>39</v>
      </c>
      <c r="P225" s="140">
        <f>O225*H225</f>
        <v>0</v>
      </c>
      <c r="Q225" s="140">
        <v>0</v>
      </c>
      <c r="R225" s="140">
        <f>Q225*H225</f>
        <v>0</v>
      </c>
      <c r="S225" s="140">
        <v>0</v>
      </c>
      <c r="T225" s="141">
        <f>S225*H225</f>
        <v>0</v>
      </c>
      <c r="AR225" s="142" t="s">
        <v>124</v>
      </c>
      <c r="AT225" s="142" t="s">
        <v>119</v>
      </c>
      <c r="AU225" s="142" t="s">
        <v>84</v>
      </c>
      <c r="AY225" s="15" t="s">
        <v>116</v>
      </c>
      <c r="BE225" s="143">
        <f>IF(N225="základní",J225,0)</f>
        <v>0</v>
      </c>
      <c r="BF225" s="143">
        <f>IF(N225="snížená",J225,0)</f>
        <v>0</v>
      </c>
      <c r="BG225" s="143">
        <f>IF(N225="zákl. přenesená",J225,0)</f>
        <v>0</v>
      </c>
      <c r="BH225" s="143">
        <f>IF(N225="sníž. přenesená",J225,0)</f>
        <v>0</v>
      </c>
      <c r="BI225" s="143">
        <f>IF(N225="nulová",J225,0)</f>
        <v>0</v>
      </c>
      <c r="BJ225" s="15" t="s">
        <v>82</v>
      </c>
      <c r="BK225" s="143">
        <f>ROUND(I225*H225,2)</f>
        <v>0</v>
      </c>
      <c r="BL225" s="15" t="s">
        <v>124</v>
      </c>
      <c r="BM225" s="142" t="s">
        <v>350</v>
      </c>
    </row>
    <row r="226" spans="2:47" s="1" customFormat="1" ht="29.25">
      <c r="B226" s="30"/>
      <c r="D226" s="144" t="s">
        <v>125</v>
      </c>
      <c r="F226" s="145" t="s">
        <v>351</v>
      </c>
      <c r="I226" s="146"/>
      <c r="L226" s="30"/>
      <c r="M226" s="147"/>
      <c r="T226" s="53"/>
      <c r="AT226" s="15" t="s">
        <v>125</v>
      </c>
      <c r="AU226" s="15" t="s">
        <v>84</v>
      </c>
    </row>
    <row r="227" spans="2:47" s="1" customFormat="1" ht="12">
      <c r="B227" s="30"/>
      <c r="D227" s="152" t="s">
        <v>201</v>
      </c>
      <c r="F227" s="153" t="s">
        <v>352</v>
      </c>
      <c r="I227" s="146"/>
      <c r="L227" s="30"/>
      <c r="M227" s="147"/>
      <c r="T227" s="53"/>
      <c r="AT227" s="15" t="s">
        <v>201</v>
      </c>
      <c r="AU227" s="15" t="s">
        <v>84</v>
      </c>
    </row>
    <row r="228" spans="2:47" s="1" customFormat="1" ht="156">
      <c r="B228" s="30"/>
      <c r="D228" s="144" t="s">
        <v>127</v>
      </c>
      <c r="F228" s="148" t="s">
        <v>336</v>
      </c>
      <c r="I228" s="146"/>
      <c r="L228" s="30"/>
      <c r="M228" s="147"/>
      <c r="T228" s="53"/>
      <c r="AT228" s="15" t="s">
        <v>127</v>
      </c>
      <c r="AU228" s="15" t="s">
        <v>84</v>
      </c>
    </row>
    <row r="229" spans="2:65" s="1" customFormat="1" ht="33" customHeight="1">
      <c r="B229" s="130"/>
      <c r="C229" s="131" t="s">
        <v>353</v>
      </c>
      <c r="D229" s="131" t="s">
        <v>119</v>
      </c>
      <c r="E229" s="132" t="s">
        <v>354</v>
      </c>
      <c r="F229" s="133" t="s">
        <v>355</v>
      </c>
      <c r="G229" s="134" t="s">
        <v>269</v>
      </c>
      <c r="H229" s="135">
        <v>10</v>
      </c>
      <c r="I229" s="136"/>
      <c r="J229" s="137">
        <f>ROUND(I229*H229,2)</f>
        <v>0</v>
      </c>
      <c r="K229" s="133" t="s">
        <v>199</v>
      </c>
      <c r="L229" s="30"/>
      <c r="M229" s="138" t="s">
        <v>1</v>
      </c>
      <c r="N229" s="139" t="s">
        <v>39</v>
      </c>
      <c r="P229" s="140">
        <f>O229*H229</f>
        <v>0</v>
      </c>
      <c r="Q229" s="140">
        <v>0</v>
      </c>
      <c r="R229" s="140">
        <f>Q229*H229</f>
        <v>0</v>
      </c>
      <c r="S229" s="140">
        <v>0</v>
      </c>
      <c r="T229" s="141">
        <f>S229*H229</f>
        <v>0</v>
      </c>
      <c r="AR229" s="142" t="s">
        <v>124</v>
      </c>
      <c r="AT229" s="142" t="s">
        <v>119</v>
      </c>
      <c r="AU229" s="142" t="s">
        <v>84</v>
      </c>
      <c r="AY229" s="15" t="s">
        <v>116</v>
      </c>
      <c r="BE229" s="143">
        <f>IF(N229="základní",J229,0)</f>
        <v>0</v>
      </c>
      <c r="BF229" s="143">
        <f>IF(N229="snížená",J229,0)</f>
        <v>0</v>
      </c>
      <c r="BG229" s="143">
        <f>IF(N229="zákl. přenesená",J229,0)</f>
        <v>0</v>
      </c>
      <c r="BH229" s="143">
        <f>IF(N229="sníž. přenesená",J229,0)</f>
        <v>0</v>
      </c>
      <c r="BI229" s="143">
        <f>IF(N229="nulová",J229,0)</f>
        <v>0</v>
      </c>
      <c r="BJ229" s="15" t="s">
        <v>82</v>
      </c>
      <c r="BK229" s="143">
        <f>ROUND(I229*H229,2)</f>
        <v>0</v>
      </c>
      <c r="BL229" s="15" t="s">
        <v>124</v>
      </c>
      <c r="BM229" s="142" t="s">
        <v>356</v>
      </c>
    </row>
    <row r="230" spans="2:47" s="1" customFormat="1" ht="29.25">
      <c r="B230" s="30"/>
      <c r="D230" s="144" t="s">
        <v>125</v>
      </c>
      <c r="F230" s="145" t="s">
        <v>357</v>
      </c>
      <c r="I230" s="146"/>
      <c r="L230" s="30"/>
      <c r="M230" s="147"/>
      <c r="T230" s="53"/>
      <c r="AT230" s="15" t="s">
        <v>125</v>
      </c>
      <c r="AU230" s="15" t="s">
        <v>84</v>
      </c>
    </row>
    <row r="231" spans="2:47" s="1" customFormat="1" ht="12">
      <c r="B231" s="30"/>
      <c r="D231" s="152" t="s">
        <v>201</v>
      </c>
      <c r="F231" s="153" t="s">
        <v>358</v>
      </c>
      <c r="I231" s="146"/>
      <c r="L231" s="30"/>
      <c r="M231" s="147"/>
      <c r="T231" s="53"/>
      <c r="AT231" s="15" t="s">
        <v>201</v>
      </c>
      <c r="AU231" s="15" t="s">
        <v>84</v>
      </c>
    </row>
    <row r="232" spans="2:65" s="1" customFormat="1" ht="33" customHeight="1">
      <c r="B232" s="130"/>
      <c r="C232" s="131" t="s">
        <v>270</v>
      </c>
      <c r="D232" s="131" t="s">
        <v>119</v>
      </c>
      <c r="E232" s="132" t="s">
        <v>359</v>
      </c>
      <c r="F232" s="133" t="s">
        <v>360</v>
      </c>
      <c r="G232" s="134" t="s">
        <v>269</v>
      </c>
      <c r="H232" s="135">
        <v>10</v>
      </c>
      <c r="I232" s="136"/>
      <c r="J232" s="137">
        <f>ROUND(I232*H232,2)</f>
        <v>0</v>
      </c>
      <c r="K232" s="133" t="s">
        <v>199</v>
      </c>
      <c r="L232" s="30"/>
      <c r="M232" s="138" t="s">
        <v>1</v>
      </c>
      <c r="N232" s="139" t="s">
        <v>39</v>
      </c>
      <c r="P232" s="140">
        <f>O232*H232</f>
        <v>0</v>
      </c>
      <c r="Q232" s="140">
        <v>0</v>
      </c>
      <c r="R232" s="140">
        <f>Q232*H232</f>
        <v>0</v>
      </c>
      <c r="S232" s="140">
        <v>0</v>
      </c>
      <c r="T232" s="141">
        <f>S232*H232</f>
        <v>0</v>
      </c>
      <c r="AR232" s="142" t="s">
        <v>124</v>
      </c>
      <c r="AT232" s="142" t="s">
        <v>119</v>
      </c>
      <c r="AU232" s="142" t="s">
        <v>84</v>
      </c>
      <c r="AY232" s="15" t="s">
        <v>116</v>
      </c>
      <c r="BE232" s="143">
        <f>IF(N232="základní",J232,0)</f>
        <v>0</v>
      </c>
      <c r="BF232" s="143">
        <f>IF(N232="snížená",J232,0)</f>
        <v>0</v>
      </c>
      <c r="BG232" s="143">
        <f>IF(N232="zákl. přenesená",J232,0)</f>
        <v>0</v>
      </c>
      <c r="BH232" s="143">
        <f>IF(N232="sníž. přenesená",J232,0)</f>
        <v>0</v>
      </c>
      <c r="BI232" s="143">
        <f>IF(N232="nulová",J232,0)</f>
        <v>0</v>
      </c>
      <c r="BJ232" s="15" t="s">
        <v>82</v>
      </c>
      <c r="BK232" s="143">
        <f>ROUND(I232*H232,2)</f>
        <v>0</v>
      </c>
      <c r="BL232" s="15" t="s">
        <v>124</v>
      </c>
      <c r="BM232" s="142" t="s">
        <v>361</v>
      </c>
    </row>
    <row r="233" spans="2:47" s="1" customFormat="1" ht="29.25">
      <c r="B233" s="30"/>
      <c r="D233" s="144" t="s">
        <v>125</v>
      </c>
      <c r="F233" s="145" t="s">
        <v>362</v>
      </c>
      <c r="I233" s="146"/>
      <c r="L233" s="30"/>
      <c r="M233" s="147"/>
      <c r="T233" s="53"/>
      <c r="AT233" s="15" t="s">
        <v>125</v>
      </c>
      <c r="AU233" s="15" t="s">
        <v>84</v>
      </c>
    </row>
    <row r="234" spans="2:47" s="1" customFormat="1" ht="12">
      <c r="B234" s="30"/>
      <c r="D234" s="152" t="s">
        <v>201</v>
      </c>
      <c r="F234" s="153" t="s">
        <v>363</v>
      </c>
      <c r="I234" s="146"/>
      <c r="L234" s="30"/>
      <c r="M234" s="147"/>
      <c r="T234" s="53"/>
      <c r="AT234" s="15" t="s">
        <v>201</v>
      </c>
      <c r="AU234" s="15" t="s">
        <v>84</v>
      </c>
    </row>
    <row r="235" spans="2:65" s="1" customFormat="1" ht="33" customHeight="1">
      <c r="B235" s="130"/>
      <c r="C235" s="131" t="s">
        <v>364</v>
      </c>
      <c r="D235" s="131" t="s">
        <v>119</v>
      </c>
      <c r="E235" s="132" t="s">
        <v>365</v>
      </c>
      <c r="F235" s="133" t="s">
        <v>366</v>
      </c>
      <c r="G235" s="134" t="s">
        <v>269</v>
      </c>
      <c r="H235" s="135">
        <v>2500</v>
      </c>
      <c r="I235" s="136"/>
      <c r="J235" s="137">
        <f>ROUND(I235*H235,2)</f>
        <v>0</v>
      </c>
      <c r="K235" s="133" t="s">
        <v>199</v>
      </c>
      <c r="L235" s="30"/>
      <c r="M235" s="138" t="s">
        <v>1</v>
      </c>
      <c r="N235" s="139" t="s">
        <v>39</v>
      </c>
      <c r="P235" s="140">
        <f>O235*H235</f>
        <v>0</v>
      </c>
      <c r="Q235" s="140">
        <v>0</v>
      </c>
      <c r="R235" s="140">
        <f>Q235*H235</f>
        <v>0</v>
      </c>
      <c r="S235" s="140">
        <v>0</v>
      </c>
      <c r="T235" s="141">
        <f>S235*H235</f>
        <v>0</v>
      </c>
      <c r="AR235" s="142" t="s">
        <v>124</v>
      </c>
      <c r="AT235" s="142" t="s">
        <v>119</v>
      </c>
      <c r="AU235" s="142" t="s">
        <v>84</v>
      </c>
      <c r="AY235" s="15" t="s">
        <v>116</v>
      </c>
      <c r="BE235" s="143">
        <f>IF(N235="základní",J235,0)</f>
        <v>0</v>
      </c>
      <c r="BF235" s="143">
        <f>IF(N235="snížená",J235,0)</f>
        <v>0</v>
      </c>
      <c r="BG235" s="143">
        <f>IF(N235="zákl. přenesená",J235,0)</f>
        <v>0</v>
      </c>
      <c r="BH235" s="143">
        <f>IF(N235="sníž. přenesená",J235,0)</f>
        <v>0</v>
      </c>
      <c r="BI235" s="143">
        <f>IF(N235="nulová",J235,0)</f>
        <v>0</v>
      </c>
      <c r="BJ235" s="15" t="s">
        <v>82</v>
      </c>
      <c r="BK235" s="143">
        <f>ROUND(I235*H235,2)</f>
        <v>0</v>
      </c>
      <c r="BL235" s="15" t="s">
        <v>124</v>
      </c>
      <c r="BM235" s="142" t="s">
        <v>367</v>
      </c>
    </row>
    <row r="236" spans="2:47" s="1" customFormat="1" ht="29.25">
      <c r="B236" s="30"/>
      <c r="D236" s="144" t="s">
        <v>125</v>
      </c>
      <c r="F236" s="145" t="s">
        <v>368</v>
      </c>
      <c r="I236" s="146"/>
      <c r="L236" s="30"/>
      <c r="M236" s="147"/>
      <c r="T236" s="53"/>
      <c r="AT236" s="15" t="s">
        <v>125</v>
      </c>
      <c r="AU236" s="15" t="s">
        <v>84</v>
      </c>
    </row>
    <row r="237" spans="2:47" s="1" customFormat="1" ht="12">
      <c r="B237" s="30"/>
      <c r="D237" s="152" t="s">
        <v>201</v>
      </c>
      <c r="F237" s="153" t="s">
        <v>369</v>
      </c>
      <c r="I237" s="146"/>
      <c r="L237" s="30"/>
      <c r="M237" s="147"/>
      <c r="T237" s="53"/>
      <c r="AT237" s="15" t="s">
        <v>201</v>
      </c>
      <c r="AU237" s="15" t="s">
        <v>84</v>
      </c>
    </row>
    <row r="238" spans="2:47" s="1" customFormat="1" ht="39">
      <c r="B238" s="30"/>
      <c r="D238" s="144" t="s">
        <v>127</v>
      </c>
      <c r="F238" s="148" t="s">
        <v>370</v>
      </c>
      <c r="I238" s="146"/>
      <c r="L238" s="30"/>
      <c r="M238" s="147"/>
      <c r="T238" s="53"/>
      <c r="AT238" s="15" t="s">
        <v>127</v>
      </c>
      <c r="AU238" s="15" t="s">
        <v>84</v>
      </c>
    </row>
    <row r="239" spans="2:65" s="1" customFormat="1" ht="33" customHeight="1">
      <c r="B239" s="130"/>
      <c r="C239" s="131" t="s">
        <v>276</v>
      </c>
      <c r="D239" s="131" t="s">
        <v>119</v>
      </c>
      <c r="E239" s="132" t="s">
        <v>371</v>
      </c>
      <c r="F239" s="133" t="s">
        <v>372</v>
      </c>
      <c r="G239" s="134" t="s">
        <v>269</v>
      </c>
      <c r="H239" s="135">
        <v>10</v>
      </c>
      <c r="I239" s="136"/>
      <c r="J239" s="137">
        <f>ROUND(I239*H239,2)</f>
        <v>0</v>
      </c>
      <c r="K239" s="133" t="s">
        <v>199</v>
      </c>
      <c r="L239" s="30"/>
      <c r="M239" s="138" t="s">
        <v>1</v>
      </c>
      <c r="N239" s="139" t="s">
        <v>39</v>
      </c>
      <c r="P239" s="140">
        <f>O239*H239</f>
        <v>0</v>
      </c>
      <c r="Q239" s="140">
        <v>0</v>
      </c>
      <c r="R239" s="140">
        <f>Q239*H239</f>
        <v>0</v>
      </c>
      <c r="S239" s="140">
        <v>0</v>
      </c>
      <c r="T239" s="141">
        <f>S239*H239</f>
        <v>0</v>
      </c>
      <c r="AR239" s="142" t="s">
        <v>124</v>
      </c>
      <c r="AT239" s="142" t="s">
        <v>119</v>
      </c>
      <c r="AU239" s="142" t="s">
        <v>84</v>
      </c>
      <c r="AY239" s="15" t="s">
        <v>116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5" t="s">
        <v>82</v>
      </c>
      <c r="BK239" s="143">
        <f>ROUND(I239*H239,2)</f>
        <v>0</v>
      </c>
      <c r="BL239" s="15" t="s">
        <v>124</v>
      </c>
      <c r="BM239" s="142" t="s">
        <v>373</v>
      </c>
    </row>
    <row r="240" spans="2:47" s="1" customFormat="1" ht="29.25">
      <c r="B240" s="30"/>
      <c r="D240" s="144" t="s">
        <v>125</v>
      </c>
      <c r="F240" s="145" t="s">
        <v>374</v>
      </c>
      <c r="I240" s="146"/>
      <c r="L240" s="30"/>
      <c r="M240" s="147"/>
      <c r="T240" s="53"/>
      <c r="AT240" s="15" t="s">
        <v>125</v>
      </c>
      <c r="AU240" s="15" t="s">
        <v>84</v>
      </c>
    </row>
    <row r="241" spans="2:47" s="1" customFormat="1" ht="12">
      <c r="B241" s="30"/>
      <c r="D241" s="152" t="s">
        <v>201</v>
      </c>
      <c r="F241" s="153" t="s">
        <v>375</v>
      </c>
      <c r="I241" s="146"/>
      <c r="L241" s="30"/>
      <c r="M241" s="147"/>
      <c r="T241" s="53"/>
      <c r="AT241" s="15" t="s">
        <v>201</v>
      </c>
      <c r="AU241" s="15" t="s">
        <v>84</v>
      </c>
    </row>
    <row r="242" spans="2:65" s="1" customFormat="1" ht="24.2" customHeight="1">
      <c r="B242" s="130"/>
      <c r="C242" s="131" t="s">
        <v>376</v>
      </c>
      <c r="D242" s="131" t="s">
        <v>119</v>
      </c>
      <c r="E242" s="132" t="s">
        <v>377</v>
      </c>
      <c r="F242" s="133" t="s">
        <v>378</v>
      </c>
      <c r="G242" s="134" t="s">
        <v>269</v>
      </c>
      <c r="H242" s="135">
        <v>600</v>
      </c>
      <c r="I242" s="136"/>
      <c r="J242" s="137">
        <f>ROUND(I242*H242,2)</f>
        <v>0</v>
      </c>
      <c r="K242" s="133" t="s">
        <v>199</v>
      </c>
      <c r="L242" s="30"/>
      <c r="M242" s="138" t="s">
        <v>1</v>
      </c>
      <c r="N242" s="139" t="s">
        <v>39</v>
      </c>
      <c r="P242" s="140">
        <f>O242*H242</f>
        <v>0</v>
      </c>
      <c r="Q242" s="140">
        <v>0</v>
      </c>
      <c r="R242" s="140">
        <f>Q242*H242</f>
        <v>0</v>
      </c>
      <c r="S242" s="140">
        <v>0</v>
      </c>
      <c r="T242" s="141">
        <f>S242*H242</f>
        <v>0</v>
      </c>
      <c r="AR242" s="142" t="s">
        <v>124</v>
      </c>
      <c r="AT242" s="142" t="s">
        <v>119</v>
      </c>
      <c r="AU242" s="142" t="s">
        <v>84</v>
      </c>
      <c r="AY242" s="15" t="s">
        <v>116</v>
      </c>
      <c r="BE242" s="143">
        <f>IF(N242="základní",J242,0)</f>
        <v>0</v>
      </c>
      <c r="BF242" s="143">
        <f>IF(N242="snížená",J242,0)</f>
        <v>0</v>
      </c>
      <c r="BG242" s="143">
        <f>IF(N242="zákl. přenesená",J242,0)</f>
        <v>0</v>
      </c>
      <c r="BH242" s="143">
        <f>IF(N242="sníž. přenesená",J242,0)</f>
        <v>0</v>
      </c>
      <c r="BI242" s="143">
        <f>IF(N242="nulová",J242,0)</f>
        <v>0</v>
      </c>
      <c r="BJ242" s="15" t="s">
        <v>82</v>
      </c>
      <c r="BK242" s="143">
        <f>ROUND(I242*H242,2)</f>
        <v>0</v>
      </c>
      <c r="BL242" s="15" t="s">
        <v>124</v>
      </c>
      <c r="BM242" s="142" t="s">
        <v>379</v>
      </c>
    </row>
    <row r="243" spans="2:47" s="1" customFormat="1" ht="29.25">
      <c r="B243" s="30"/>
      <c r="D243" s="144" t="s">
        <v>125</v>
      </c>
      <c r="F243" s="145" t="s">
        <v>380</v>
      </c>
      <c r="I243" s="146"/>
      <c r="L243" s="30"/>
      <c r="M243" s="147"/>
      <c r="T243" s="53"/>
      <c r="AT243" s="15" t="s">
        <v>125</v>
      </c>
      <c r="AU243" s="15" t="s">
        <v>84</v>
      </c>
    </row>
    <row r="244" spans="2:47" s="1" customFormat="1" ht="12">
      <c r="B244" s="30"/>
      <c r="D244" s="152" t="s">
        <v>201</v>
      </c>
      <c r="F244" s="153" t="s">
        <v>381</v>
      </c>
      <c r="I244" s="146"/>
      <c r="L244" s="30"/>
      <c r="M244" s="147"/>
      <c r="T244" s="53"/>
      <c r="AT244" s="15" t="s">
        <v>201</v>
      </c>
      <c r="AU244" s="15" t="s">
        <v>84</v>
      </c>
    </row>
    <row r="245" spans="2:47" s="1" customFormat="1" ht="39">
      <c r="B245" s="30"/>
      <c r="D245" s="144" t="s">
        <v>127</v>
      </c>
      <c r="F245" s="148" t="s">
        <v>370</v>
      </c>
      <c r="I245" s="146"/>
      <c r="L245" s="30"/>
      <c r="M245" s="147"/>
      <c r="T245" s="53"/>
      <c r="AT245" s="15" t="s">
        <v>127</v>
      </c>
      <c r="AU245" s="15" t="s">
        <v>84</v>
      </c>
    </row>
    <row r="246" spans="2:65" s="1" customFormat="1" ht="33" customHeight="1">
      <c r="B246" s="130"/>
      <c r="C246" s="131" t="s">
        <v>281</v>
      </c>
      <c r="D246" s="131" t="s">
        <v>119</v>
      </c>
      <c r="E246" s="132" t="s">
        <v>382</v>
      </c>
      <c r="F246" s="133" t="s">
        <v>383</v>
      </c>
      <c r="G246" s="134" t="s">
        <v>269</v>
      </c>
      <c r="H246" s="135">
        <v>600</v>
      </c>
      <c r="I246" s="136"/>
      <c r="J246" s="137">
        <f>ROUND(I246*H246,2)</f>
        <v>0</v>
      </c>
      <c r="K246" s="133" t="s">
        <v>199</v>
      </c>
      <c r="L246" s="30"/>
      <c r="M246" s="138" t="s">
        <v>1</v>
      </c>
      <c r="N246" s="139" t="s">
        <v>39</v>
      </c>
      <c r="P246" s="140">
        <f>O246*H246</f>
        <v>0</v>
      </c>
      <c r="Q246" s="140">
        <v>0</v>
      </c>
      <c r="R246" s="140">
        <f>Q246*H246</f>
        <v>0</v>
      </c>
      <c r="S246" s="140">
        <v>0</v>
      </c>
      <c r="T246" s="141">
        <f>S246*H246</f>
        <v>0</v>
      </c>
      <c r="AR246" s="142" t="s">
        <v>124</v>
      </c>
      <c r="AT246" s="142" t="s">
        <v>119</v>
      </c>
      <c r="AU246" s="142" t="s">
        <v>84</v>
      </c>
      <c r="AY246" s="15" t="s">
        <v>116</v>
      </c>
      <c r="BE246" s="143">
        <f>IF(N246="základní",J246,0)</f>
        <v>0</v>
      </c>
      <c r="BF246" s="143">
        <f>IF(N246="snížená",J246,0)</f>
        <v>0</v>
      </c>
      <c r="BG246" s="143">
        <f>IF(N246="zákl. přenesená",J246,0)</f>
        <v>0</v>
      </c>
      <c r="BH246" s="143">
        <f>IF(N246="sníž. přenesená",J246,0)</f>
        <v>0</v>
      </c>
      <c r="BI246" s="143">
        <f>IF(N246="nulová",J246,0)</f>
        <v>0</v>
      </c>
      <c r="BJ246" s="15" t="s">
        <v>82</v>
      </c>
      <c r="BK246" s="143">
        <f>ROUND(I246*H246,2)</f>
        <v>0</v>
      </c>
      <c r="BL246" s="15" t="s">
        <v>124</v>
      </c>
      <c r="BM246" s="142" t="s">
        <v>384</v>
      </c>
    </row>
    <row r="247" spans="2:47" s="1" customFormat="1" ht="29.25">
      <c r="B247" s="30"/>
      <c r="D247" s="144" t="s">
        <v>125</v>
      </c>
      <c r="F247" s="145" t="s">
        <v>385</v>
      </c>
      <c r="I247" s="146"/>
      <c r="L247" s="30"/>
      <c r="M247" s="147"/>
      <c r="T247" s="53"/>
      <c r="AT247" s="15" t="s">
        <v>125</v>
      </c>
      <c r="AU247" s="15" t="s">
        <v>84</v>
      </c>
    </row>
    <row r="248" spans="2:47" s="1" customFormat="1" ht="12">
      <c r="B248" s="30"/>
      <c r="D248" s="152" t="s">
        <v>201</v>
      </c>
      <c r="F248" s="153" t="s">
        <v>386</v>
      </c>
      <c r="I248" s="146"/>
      <c r="L248" s="30"/>
      <c r="M248" s="147"/>
      <c r="T248" s="53"/>
      <c r="AT248" s="15" t="s">
        <v>201</v>
      </c>
      <c r="AU248" s="15" t="s">
        <v>84</v>
      </c>
    </row>
    <row r="249" spans="2:47" s="1" customFormat="1" ht="39">
      <c r="B249" s="30"/>
      <c r="D249" s="144" t="s">
        <v>127</v>
      </c>
      <c r="F249" s="148" t="s">
        <v>370</v>
      </c>
      <c r="I249" s="146"/>
      <c r="L249" s="30"/>
      <c r="M249" s="147"/>
      <c r="T249" s="53"/>
      <c r="AT249" s="15" t="s">
        <v>127</v>
      </c>
      <c r="AU249" s="15" t="s">
        <v>84</v>
      </c>
    </row>
    <row r="250" spans="2:65" s="1" customFormat="1" ht="37.9" customHeight="1">
      <c r="B250" s="130"/>
      <c r="C250" s="131" t="s">
        <v>387</v>
      </c>
      <c r="D250" s="131" t="s">
        <v>119</v>
      </c>
      <c r="E250" s="132" t="s">
        <v>388</v>
      </c>
      <c r="F250" s="133" t="s">
        <v>389</v>
      </c>
      <c r="G250" s="134" t="s">
        <v>122</v>
      </c>
      <c r="H250" s="135">
        <v>90</v>
      </c>
      <c r="I250" s="136"/>
      <c r="J250" s="137">
        <f>ROUND(I250*H250,2)</f>
        <v>0</v>
      </c>
      <c r="K250" s="133" t="s">
        <v>199</v>
      </c>
      <c r="L250" s="30"/>
      <c r="M250" s="138" t="s">
        <v>1</v>
      </c>
      <c r="N250" s="139" t="s">
        <v>39</v>
      </c>
      <c r="P250" s="140">
        <f>O250*H250</f>
        <v>0</v>
      </c>
      <c r="Q250" s="140">
        <v>0</v>
      </c>
      <c r="R250" s="140">
        <f>Q250*H250</f>
        <v>0</v>
      </c>
      <c r="S250" s="140">
        <v>0</v>
      </c>
      <c r="T250" s="141">
        <f>S250*H250</f>
        <v>0</v>
      </c>
      <c r="AR250" s="142" t="s">
        <v>124</v>
      </c>
      <c r="AT250" s="142" t="s">
        <v>119</v>
      </c>
      <c r="AU250" s="142" t="s">
        <v>84</v>
      </c>
      <c r="AY250" s="15" t="s">
        <v>116</v>
      </c>
      <c r="BE250" s="143">
        <f>IF(N250="základní",J250,0)</f>
        <v>0</v>
      </c>
      <c r="BF250" s="143">
        <f>IF(N250="snížená",J250,0)</f>
        <v>0</v>
      </c>
      <c r="BG250" s="143">
        <f>IF(N250="zákl. přenesená",J250,0)</f>
        <v>0</v>
      </c>
      <c r="BH250" s="143">
        <f>IF(N250="sníž. přenesená",J250,0)</f>
        <v>0</v>
      </c>
      <c r="BI250" s="143">
        <f>IF(N250="nulová",J250,0)</f>
        <v>0</v>
      </c>
      <c r="BJ250" s="15" t="s">
        <v>82</v>
      </c>
      <c r="BK250" s="143">
        <f>ROUND(I250*H250,2)</f>
        <v>0</v>
      </c>
      <c r="BL250" s="15" t="s">
        <v>124</v>
      </c>
      <c r="BM250" s="142" t="s">
        <v>390</v>
      </c>
    </row>
    <row r="251" spans="2:47" s="1" customFormat="1" ht="29.25">
      <c r="B251" s="30"/>
      <c r="D251" s="144" t="s">
        <v>125</v>
      </c>
      <c r="F251" s="145" t="s">
        <v>391</v>
      </c>
      <c r="I251" s="146"/>
      <c r="L251" s="30"/>
      <c r="M251" s="147"/>
      <c r="T251" s="53"/>
      <c r="AT251" s="15" t="s">
        <v>125</v>
      </c>
      <c r="AU251" s="15" t="s">
        <v>84</v>
      </c>
    </row>
    <row r="252" spans="2:47" s="1" customFormat="1" ht="12">
      <c r="B252" s="30"/>
      <c r="D252" s="152" t="s">
        <v>201</v>
      </c>
      <c r="F252" s="153" t="s">
        <v>392</v>
      </c>
      <c r="I252" s="146"/>
      <c r="L252" s="30"/>
      <c r="M252" s="147"/>
      <c r="T252" s="53"/>
      <c r="AT252" s="15" t="s">
        <v>201</v>
      </c>
      <c r="AU252" s="15" t="s">
        <v>84</v>
      </c>
    </row>
    <row r="253" spans="2:47" s="1" customFormat="1" ht="87.75">
      <c r="B253" s="30"/>
      <c r="D253" s="144" t="s">
        <v>127</v>
      </c>
      <c r="F253" s="148" t="s">
        <v>393</v>
      </c>
      <c r="I253" s="146"/>
      <c r="L253" s="30"/>
      <c r="M253" s="147"/>
      <c r="T253" s="53"/>
      <c r="AT253" s="15" t="s">
        <v>127</v>
      </c>
      <c r="AU253" s="15" t="s">
        <v>84</v>
      </c>
    </row>
    <row r="254" spans="2:65" s="1" customFormat="1" ht="37.9" customHeight="1">
      <c r="B254" s="130"/>
      <c r="C254" s="131" t="s">
        <v>287</v>
      </c>
      <c r="D254" s="131" t="s">
        <v>119</v>
      </c>
      <c r="E254" s="132" t="s">
        <v>394</v>
      </c>
      <c r="F254" s="133" t="s">
        <v>395</v>
      </c>
      <c r="G254" s="134" t="s">
        <v>122</v>
      </c>
      <c r="H254" s="135">
        <v>90</v>
      </c>
      <c r="I254" s="136"/>
      <c r="J254" s="137">
        <f>ROUND(I254*H254,2)</f>
        <v>0</v>
      </c>
      <c r="K254" s="133" t="s">
        <v>199</v>
      </c>
      <c r="L254" s="30"/>
      <c r="M254" s="138" t="s">
        <v>1</v>
      </c>
      <c r="N254" s="139" t="s">
        <v>39</v>
      </c>
      <c r="P254" s="140">
        <f>O254*H254</f>
        <v>0</v>
      </c>
      <c r="Q254" s="140">
        <v>0</v>
      </c>
      <c r="R254" s="140">
        <f>Q254*H254</f>
        <v>0</v>
      </c>
      <c r="S254" s="140">
        <v>0</v>
      </c>
      <c r="T254" s="141">
        <f>S254*H254</f>
        <v>0</v>
      </c>
      <c r="AR254" s="142" t="s">
        <v>124</v>
      </c>
      <c r="AT254" s="142" t="s">
        <v>119</v>
      </c>
      <c r="AU254" s="142" t="s">
        <v>84</v>
      </c>
      <c r="AY254" s="15" t="s">
        <v>116</v>
      </c>
      <c r="BE254" s="143">
        <f>IF(N254="základní",J254,0)</f>
        <v>0</v>
      </c>
      <c r="BF254" s="143">
        <f>IF(N254="snížená",J254,0)</f>
        <v>0</v>
      </c>
      <c r="BG254" s="143">
        <f>IF(N254="zákl. přenesená",J254,0)</f>
        <v>0</v>
      </c>
      <c r="BH254" s="143">
        <f>IF(N254="sníž. přenesená",J254,0)</f>
        <v>0</v>
      </c>
      <c r="BI254" s="143">
        <f>IF(N254="nulová",J254,0)</f>
        <v>0</v>
      </c>
      <c r="BJ254" s="15" t="s">
        <v>82</v>
      </c>
      <c r="BK254" s="143">
        <f>ROUND(I254*H254,2)</f>
        <v>0</v>
      </c>
      <c r="BL254" s="15" t="s">
        <v>124</v>
      </c>
      <c r="BM254" s="142" t="s">
        <v>396</v>
      </c>
    </row>
    <row r="255" spans="2:47" s="1" customFormat="1" ht="29.25">
      <c r="B255" s="30"/>
      <c r="D255" s="144" t="s">
        <v>125</v>
      </c>
      <c r="F255" s="145" t="s">
        <v>397</v>
      </c>
      <c r="I255" s="146"/>
      <c r="L255" s="30"/>
      <c r="M255" s="147"/>
      <c r="T255" s="53"/>
      <c r="AT255" s="15" t="s">
        <v>125</v>
      </c>
      <c r="AU255" s="15" t="s">
        <v>84</v>
      </c>
    </row>
    <row r="256" spans="2:47" s="1" customFormat="1" ht="12">
      <c r="B256" s="30"/>
      <c r="D256" s="152" t="s">
        <v>201</v>
      </c>
      <c r="F256" s="153" t="s">
        <v>398</v>
      </c>
      <c r="I256" s="146"/>
      <c r="L256" s="30"/>
      <c r="M256" s="147"/>
      <c r="T256" s="53"/>
      <c r="AT256" s="15" t="s">
        <v>201</v>
      </c>
      <c r="AU256" s="15" t="s">
        <v>84</v>
      </c>
    </row>
    <row r="257" spans="2:47" s="1" customFormat="1" ht="87.75">
      <c r="B257" s="30"/>
      <c r="D257" s="144" t="s">
        <v>127</v>
      </c>
      <c r="F257" s="148" t="s">
        <v>393</v>
      </c>
      <c r="I257" s="146"/>
      <c r="L257" s="30"/>
      <c r="M257" s="147"/>
      <c r="T257" s="53"/>
      <c r="AT257" s="15" t="s">
        <v>127</v>
      </c>
      <c r="AU257" s="15" t="s">
        <v>84</v>
      </c>
    </row>
    <row r="258" spans="2:65" s="1" customFormat="1" ht="37.9" customHeight="1">
      <c r="B258" s="130"/>
      <c r="C258" s="131" t="s">
        <v>399</v>
      </c>
      <c r="D258" s="131" t="s">
        <v>119</v>
      </c>
      <c r="E258" s="132" t="s">
        <v>400</v>
      </c>
      <c r="F258" s="133" t="s">
        <v>401</v>
      </c>
      <c r="G258" s="134" t="s">
        <v>122</v>
      </c>
      <c r="H258" s="135">
        <v>90</v>
      </c>
      <c r="I258" s="136"/>
      <c r="J258" s="137">
        <f>ROUND(I258*H258,2)</f>
        <v>0</v>
      </c>
      <c r="K258" s="133" t="s">
        <v>199</v>
      </c>
      <c r="L258" s="30"/>
      <c r="M258" s="138" t="s">
        <v>1</v>
      </c>
      <c r="N258" s="139" t="s">
        <v>39</v>
      </c>
      <c r="P258" s="140">
        <f>O258*H258</f>
        <v>0</v>
      </c>
      <c r="Q258" s="140">
        <v>0</v>
      </c>
      <c r="R258" s="140">
        <f>Q258*H258</f>
        <v>0</v>
      </c>
      <c r="S258" s="140">
        <v>0</v>
      </c>
      <c r="T258" s="141">
        <f>S258*H258</f>
        <v>0</v>
      </c>
      <c r="AR258" s="142" t="s">
        <v>124</v>
      </c>
      <c r="AT258" s="142" t="s">
        <v>119</v>
      </c>
      <c r="AU258" s="142" t="s">
        <v>84</v>
      </c>
      <c r="AY258" s="15" t="s">
        <v>116</v>
      </c>
      <c r="BE258" s="143">
        <f>IF(N258="základní",J258,0)</f>
        <v>0</v>
      </c>
      <c r="BF258" s="143">
        <f>IF(N258="snížená",J258,0)</f>
        <v>0</v>
      </c>
      <c r="BG258" s="143">
        <f>IF(N258="zákl. přenesená",J258,0)</f>
        <v>0</v>
      </c>
      <c r="BH258" s="143">
        <f>IF(N258="sníž. přenesená",J258,0)</f>
        <v>0</v>
      </c>
      <c r="BI258" s="143">
        <f>IF(N258="nulová",J258,0)</f>
        <v>0</v>
      </c>
      <c r="BJ258" s="15" t="s">
        <v>82</v>
      </c>
      <c r="BK258" s="143">
        <f>ROUND(I258*H258,2)</f>
        <v>0</v>
      </c>
      <c r="BL258" s="15" t="s">
        <v>124</v>
      </c>
      <c r="BM258" s="142" t="s">
        <v>402</v>
      </c>
    </row>
    <row r="259" spans="2:47" s="1" customFormat="1" ht="29.25">
      <c r="B259" s="30"/>
      <c r="D259" s="144" t="s">
        <v>125</v>
      </c>
      <c r="F259" s="145" t="s">
        <v>403</v>
      </c>
      <c r="I259" s="146"/>
      <c r="L259" s="30"/>
      <c r="M259" s="147"/>
      <c r="T259" s="53"/>
      <c r="AT259" s="15" t="s">
        <v>125</v>
      </c>
      <c r="AU259" s="15" t="s">
        <v>84</v>
      </c>
    </row>
    <row r="260" spans="2:47" s="1" customFormat="1" ht="12">
      <c r="B260" s="30"/>
      <c r="D260" s="152" t="s">
        <v>201</v>
      </c>
      <c r="F260" s="153" t="s">
        <v>404</v>
      </c>
      <c r="I260" s="146"/>
      <c r="L260" s="30"/>
      <c r="M260" s="147"/>
      <c r="T260" s="53"/>
      <c r="AT260" s="15" t="s">
        <v>201</v>
      </c>
      <c r="AU260" s="15" t="s">
        <v>84</v>
      </c>
    </row>
    <row r="261" spans="2:47" s="1" customFormat="1" ht="87.75">
      <c r="B261" s="30"/>
      <c r="D261" s="144" t="s">
        <v>127</v>
      </c>
      <c r="F261" s="148" t="s">
        <v>393</v>
      </c>
      <c r="I261" s="146"/>
      <c r="L261" s="30"/>
      <c r="M261" s="147"/>
      <c r="T261" s="53"/>
      <c r="AT261" s="15" t="s">
        <v>127</v>
      </c>
      <c r="AU261" s="15" t="s">
        <v>84</v>
      </c>
    </row>
    <row r="262" spans="2:65" s="1" customFormat="1" ht="37.9" customHeight="1">
      <c r="B262" s="130"/>
      <c r="C262" s="131" t="s">
        <v>293</v>
      </c>
      <c r="D262" s="131" t="s">
        <v>119</v>
      </c>
      <c r="E262" s="132" t="s">
        <v>405</v>
      </c>
      <c r="F262" s="133" t="s">
        <v>406</v>
      </c>
      <c r="G262" s="134" t="s">
        <v>122</v>
      </c>
      <c r="H262" s="135">
        <v>180</v>
      </c>
      <c r="I262" s="136"/>
      <c r="J262" s="137">
        <f>ROUND(I262*H262,2)</f>
        <v>0</v>
      </c>
      <c r="K262" s="133" t="s">
        <v>199</v>
      </c>
      <c r="L262" s="30"/>
      <c r="M262" s="138" t="s">
        <v>1</v>
      </c>
      <c r="N262" s="139" t="s">
        <v>39</v>
      </c>
      <c r="P262" s="140">
        <f>O262*H262</f>
        <v>0</v>
      </c>
      <c r="Q262" s="140">
        <v>0</v>
      </c>
      <c r="R262" s="140">
        <f>Q262*H262</f>
        <v>0</v>
      </c>
      <c r="S262" s="140">
        <v>0</v>
      </c>
      <c r="T262" s="141">
        <f>S262*H262</f>
        <v>0</v>
      </c>
      <c r="AR262" s="142" t="s">
        <v>124</v>
      </c>
      <c r="AT262" s="142" t="s">
        <v>119</v>
      </c>
      <c r="AU262" s="142" t="s">
        <v>84</v>
      </c>
      <c r="AY262" s="15" t="s">
        <v>116</v>
      </c>
      <c r="BE262" s="143">
        <f>IF(N262="základní",J262,0)</f>
        <v>0</v>
      </c>
      <c r="BF262" s="143">
        <f>IF(N262="snížená",J262,0)</f>
        <v>0</v>
      </c>
      <c r="BG262" s="143">
        <f>IF(N262="zákl. přenesená",J262,0)</f>
        <v>0</v>
      </c>
      <c r="BH262" s="143">
        <f>IF(N262="sníž. přenesená",J262,0)</f>
        <v>0</v>
      </c>
      <c r="BI262" s="143">
        <f>IF(N262="nulová",J262,0)</f>
        <v>0</v>
      </c>
      <c r="BJ262" s="15" t="s">
        <v>82</v>
      </c>
      <c r="BK262" s="143">
        <f>ROUND(I262*H262,2)</f>
        <v>0</v>
      </c>
      <c r="BL262" s="15" t="s">
        <v>124</v>
      </c>
      <c r="BM262" s="142" t="s">
        <v>407</v>
      </c>
    </row>
    <row r="263" spans="2:47" s="1" customFormat="1" ht="29.25">
      <c r="B263" s="30"/>
      <c r="D263" s="144" t="s">
        <v>125</v>
      </c>
      <c r="F263" s="145" t="s">
        <v>408</v>
      </c>
      <c r="I263" s="146"/>
      <c r="L263" s="30"/>
      <c r="M263" s="147"/>
      <c r="T263" s="53"/>
      <c r="AT263" s="15" t="s">
        <v>125</v>
      </c>
      <c r="AU263" s="15" t="s">
        <v>84</v>
      </c>
    </row>
    <row r="264" spans="2:47" s="1" customFormat="1" ht="12">
      <c r="B264" s="30"/>
      <c r="D264" s="152" t="s">
        <v>201</v>
      </c>
      <c r="F264" s="153" t="s">
        <v>409</v>
      </c>
      <c r="I264" s="146"/>
      <c r="L264" s="30"/>
      <c r="M264" s="147"/>
      <c r="T264" s="53"/>
      <c r="AT264" s="15" t="s">
        <v>201</v>
      </c>
      <c r="AU264" s="15" t="s">
        <v>84</v>
      </c>
    </row>
    <row r="265" spans="2:47" s="1" customFormat="1" ht="87.75">
      <c r="B265" s="30"/>
      <c r="D265" s="144" t="s">
        <v>127</v>
      </c>
      <c r="F265" s="148" t="s">
        <v>393</v>
      </c>
      <c r="I265" s="146"/>
      <c r="L265" s="30"/>
      <c r="M265" s="147"/>
      <c r="T265" s="53"/>
      <c r="AT265" s="15" t="s">
        <v>127</v>
      </c>
      <c r="AU265" s="15" t="s">
        <v>84</v>
      </c>
    </row>
    <row r="266" spans="2:65" s="1" customFormat="1" ht="33" customHeight="1">
      <c r="B266" s="130"/>
      <c r="C266" s="131" t="s">
        <v>410</v>
      </c>
      <c r="D266" s="131" t="s">
        <v>119</v>
      </c>
      <c r="E266" s="132" t="s">
        <v>411</v>
      </c>
      <c r="F266" s="133" t="s">
        <v>412</v>
      </c>
      <c r="G266" s="134" t="s">
        <v>122</v>
      </c>
      <c r="H266" s="135">
        <v>90</v>
      </c>
      <c r="I266" s="136"/>
      <c r="J266" s="137">
        <f>ROUND(I266*H266,2)</f>
        <v>0</v>
      </c>
      <c r="K266" s="133" t="s">
        <v>199</v>
      </c>
      <c r="L266" s="30"/>
      <c r="M266" s="138" t="s">
        <v>1</v>
      </c>
      <c r="N266" s="139" t="s">
        <v>39</v>
      </c>
      <c r="P266" s="140">
        <f>O266*H266</f>
        <v>0</v>
      </c>
      <c r="Q266" s="140">
        <v>0</v>
      </c>
      <c r="R266" s="140">
        <f>Q266*H266</f>
        <v>0</v>
      </c>
      <c r="S266" s="140">
        <v>0</v>
      </c>
      <c r="T266" s="141">
        <f>S266*H266</f>
        <v>0</v>
      </c>
      <c r="AR266" s="142" t="s">
        <v>124</v>
      </c>
      <c r="AT266" s="142" t="s">
        <v>119</v>
      </c>
      <c r="AU266" s="142" t="s">
        <v>84</v>
      </c>
      <c r="AY266" s="15" t="s">
        <v>116</v>
      </c>
      <c r="BE266" s="143">
        <f>IF(N266="základní",J266,0)</f>
        <v>0</v>
      </c>
      <c r="BF266" s="143">
        <f>IF(N266="snížená",J266,0)</f>
        <v>0</v>
      </c>
      <c r="BG266" s="143">
        <f>IF(N266="zákl. přenesená",J266,0)</f>
        <v>0</v>
      </c>
      <c r="BH266" s="143">
        <f>IF(N266="sníž. přenesená",J266,0)</f>
        <v>0</v>
      </c>
      <c r="BI266" s="143">
        <f>IF(N266="nulová",J266,0)</f>
        <v>0</v>
      </c>
      <c r="BJ266" s="15" t="s">
        <v>82</v>
      </c>
      <c r="BK266" s="143">
        <f>ROUND(I266*H266,2)</f>
        <v>0</v>
      </c>
      <c r="BL266" s="15" t="s">
        <v>124</v>
      </c>
      <c r="BM266" s="142" t="s">
        <v>413</v>
      </c>
    </row>
    <row r="267" spans="2:47" s="1" customFormat="1" ht="29.25">
      <c r="B267" s="30"/>
      <c r="D267" s="144" t="s">
        <v>125</v>
      </c>
      <c r="F267" s="145" t="s">
        <v>414</v>
      </c>
      <c r="I267" s="146"/>
      <c r="L267" s="30"/>
      <c r="M267" s="147"/>
      <c r="T267" s="53"/>
      <c r="AT267" s="15" t="s">
        <v>125</v>
      </c>
      <c r="AU267" s="15" t="s">
        <v>84</v>
      </c>
    </row>
    <row r="268" spans="2:47" s="1" customFormat="1" ht="12">
      <c r="B268" s="30"/>
      <c r="D268" s="152" t="s">
        <v>201</v>
      </c>
      <c r="F268" s="153" t="s">
        <v>415</v>
      </c>
      <c r="I268" s="146"/>
      <c r="L268" s="30"/>
      <c r="M268" s="147"/>
      <c r="T268" s="53"/>
      <c r="AT268" s="15" t="s">
        <v>201</v>
      </c>
      <c r="AU268" s="15" t="s">
        <v>84</v>
      </c>
    </row>
    <row r="269" spans="2:47" s="1" customFormat="1" ht="87.75">
      <c r="B269" s="30"/>
      <c r="D269" s="144" t="s">
        <v>127</v>
      </c>
      <c r="F269" s="148" t="s">
        <v>393</v>
      </c>
      <c r="I269" s="146"/>
      <c r="L269" s="30"/>
      <c r="M269" s="147"/>
      <c r="T269" s="53"/>
      <c r="AT269" s="15" t="s">
        <v>127</v>
      </c>
      <c r="AU269" s="15" t="s">
        <v>84</v>
      </c>
    </row>
    <row r="270" spans="2:65" s="1" customFormat="1" ht="33" customHeight="1">
      <c r="B270" s="130"/>
      <c r="C270" s="131" t="s">
        <v>298</v>
      </c>
      <c r="D270" s="131" t="s">
        <v>119</v>
      </c>
      <c r="E270" s="132" t="s">
        <v>416</v>
      </c>
      <c r="F270" s="133" t="s">
        <v>417</v>
      </c>
      <c r="G270" s="134" t="s">
        <v>122</v>
      </c>
      <c r="H270" s="135">
        <v>180</v>
      </c>
      <c r="I270" s="136"/>
      <c r="J270" s="137">
        <f>ROUND(I270*H270,2)</f>
        <v>0</v>
      </c>
      <c r="K270" s="133" t="s">
        <v>199</v>
      </c>
      <c r="L270" s="30"/>
      <c r="M270" s="138" t="s">
        <v>1</v>
      </c>
      <c r="N270" s="139" t="s">
        <v>39</v>
      </c>
      <c r="P270" s="140">
        <f>O270*H270</f>
        <v>0</v>
      </c>
      <c r="Q270" s="140">
        <v>0</v>
      </c>
      <c r="R270" s="140">
        <f>Q270*H270</f>
        <v>0</v>
      </c>
      <c r="S270" s="140">
        <v>0</v>
      </c>
      <c r="T270" s="141">
        <f>S270*H270</f>
        <v>0</v>
      </c>
      <c r="AR270" s="142" t="s">
        <v>124</v>
      </c>
      <c r="AT270" s="142" t="s">
        <v>119</v>
      </c>
      <c r="AU270" s="142" t="s">
        <v>84</v>
      </c>
      <c r="AY270" s="15" t="s">
        <v>116</v>
      </c>
      <c r="BE270" s="143">
        <f>IF(N270="základní",J270,0)</f>
        <v>0</v>
      </c>
      <c r="BF270" s="143">
        <f>IF(N270="snížená",J270,0)</f>
        <v>0</v>
      </c>
      <c r="BG270" s="143">
        <f>IF(N270="zákl. přenesená",J270,0)</f>
        <v>0</v>
      </c>
      <c r="BH270" s="143">
        <f>IF(N270="sníž. přenesená",J270,0)</f>
        <v>0</v>
      </c>
      <c r="BI270" s="143">
        <f>IF(N270="nulová",J270,0)</f>
        <v>0</v>
      </c>
      <c r="BJ270" s="15" t="s">
        <v>82</v>
      </c>
      <c r="BK270" s="143">
        <f>ROUND(I270*H270,2)</f>
        <v>0</v>
      </c>
      <c r="BL270" s="15" t="s">
        <v>124</v>
      </c>
      <c r="BM270" s="142" t="s">
        <v>418</v>
      </c>
    </row>
    <row r="271" spans="2:47" s="1" customFormat="1" ht="29.25">
      <c r="B271" s="30"/>
      <c r="D271" s="144" t="s">
        <v>125</v>
      </c>
      <c r="F271" s="145" t="s">
        <v>419</v>
      </c>
      <c r="I271" s="146"/>
      <c r="L271" s="30"/>
      <c r="M271" s="147"/>
      <c r="T271" s="53"/>
      <c r="AT271" s="15" t="s">
        <v>125</v>
      </c>
      <c r="AU271" s="15" t="s">
        <v>84</v>
      </c>
    </row>
    <row r="272" spans="2:47" s="1" customFormat="1" ht="12">
      <c r="B272" s="30"/>
      <c r="D272" s="152" t="s">
        <v>201</v>
      </c>
      <c r="F272" s="153" t="s">
        <v>420</v>
      </c>
      <c r="I272" s="146"/>
      <c r="L272" s="30"/>
      <c r="M272" s="147"/>
      <c r="T272" s="53"/>
      <c r="AT272" s="15" t="s">
        <v>201</v>
      </c>
      <c r="AU272" s="15" t="s">
        <v>84</v>
      </c>
    </row>
    <row r="273" spans="2:47" s="1" customFormat="1" ht="87.75">
      <c r="B273" s="30"/>
      <c r="D273" s="144" t="s">
        <v>127</v>
      </c>
      <c r="F273" s="148" t="s">
        <v>393</v>
      </c>
      <c r="I273" s="146"/>
      <c r="L273" s="30"/>
      <c r="M273" s="147"/>
      <c r="T273" s="53"/>
      <c r="AT273" s="15" t="s">
        <v>127</v>
      </c>
      <c r="AU273" s="15" t="s">
        <v>84</v>
      </c>
    </row>
    <row r="274" spans="2:65" s="1" customFormat="1" ht="37.9" customHeight="1">
      <c r="B274" s="130"/>
      <c r="C274" s="131" t="s">
        <v>421</v>
      </c>
      <c r="D274" s="131" t="s">
        <v>119</v>
      </c>
      <c r="E274" s="132" t="s">
        <v>422</v>
      </c>
      <c r="F274" s="133" t="s">
        <v>423</v>
      </c>
      <c r="G274" s="134" t="s">
        <v>122</v>
      </c>
      <c r="H274" s="135">
        <v>90</v>
      </c>
      <c r="I274" s="136"/>
      <c r="J274" s="137">
        <f>ROUND(I274*H274,2)</f>
        <v>0</v>
      </c>
      <c r="K274" s="133" t="s">
        <v>199</v>
      </c>
      <c r="L274" s="30"/>
      <c r="M274" s="138" t="s">
        <v>1</v>
      </c>
      <c r="N274" s="139" t="s">
        <v>39</v>
      </c>
      <c r="P274" s="140">
        <f>O274*H274</f>
        <v>0</v>
      </c>
      <c r="Q274" s="140">
        <v>0</v>
      </c>
      <c r="R274" s="140">
        <f>Q274*H274</f>
        <v>0</v>
      </c>
      <c r="S274" s="140">
        <v>0</v>
      </c>
      <c r="T274" s="141">
        <f>S274*H274</f>
        <v>0</v>
      </c>
      <c r="AR274" s="142" t="s">
        <v>124</v>
      </c>
      <c r="AT274" s="142" t="s">
        <v>119</v>
      </c>
      <c r="AU274" s="142" t="s">
        <v>84</v>
      </c>
      <c r="AY274" s="15" t="s">
        <v>116</v>
      </c>
      <c r="BE274" s="143">
        <f>IF(N274="základní",J274,0)</f>
        <v>0</v>
      </c>
      <c r="BF274" s="143">
        <f>IF(N274="snížená",J274,0)</f>
        <v>0</v>
      </c>
      <c r="BG274" s="143">
        <f>IF(N274="zákl. přenesená",J274,0)</f>
        <v>0</v>
      </c>
      <c r="BH274" s="143">
        <f>IF(N274="sníž. přenesená",J274,0)</f>
        <v>0</v>
      </c>
      <c r="BI274" s="143">
        <f>IF(N274="nulová",J274,0)</f>
        <v>0</v>
      </c>
      <c r="BJ274" s="15" t="s">
        <v>82</v>
      </c>
      <c r="BK274" s="143">
        <f>ROUND(I274*H274,2)</f>
        <v>0</v>
      </c>
      <c r="BL274" s="15" t="s">
        <v>124</v>
      </c>
      <c r="BM274" s="142" t="s">
        <v>424</v>
      </c>
    </row>
    <row r="275" spans="2:47" s="1" customFormat="1" ht="39">
      <c r="B275" s="30"/>
      <c r="D275" s="144" t="s">
        <v>125</v>
      </c>
      <c r="F275" s="145" t="s">
        <v>425</v>
      </c>
      <c r="I275" s="146"/>
      <c r="L275" s="30"/>
      <c r="M275" s="147"/>
      <c r="T275" s="53"/>
      <c r="AT275" s="15" t="s">
        <v>125</v>
      </c>
      <c r="AU275" s="15" t="s">
        <v>84</v>
      </c>
    </row>
    <row r="276" spans="2:47" s="1" customFormat="1" ht="12">
      <c r="B276" s="30"/>
      <c r="D276" s="152" t="s">
        <v>201</v>
      </c>
      <c r="F276" s="153" t="s">
        <v>426</v>
      </c>
      <c r="I276" s="146"/>
      <c r="L276" s="30"/>
      <c r="M276" s="147"/>
      <c r="T276" s="53"/>
      <c r="AT276" s="15" t="s">
        <v>201</v>
      </c>
      <c r="AU276" s="15" t="s">
        <v>84</v>
      </c>
    </row>
    <row r="277" spans="2:47" s="1" customFormat="1" ht="87.75">
      <c r="B277" s="30"/>
      <c r="D277" s="144" t="s">
        <v>127</v>
      </c>
      <c r="F277" s="148" t="s">
        <v>393</v>
      </c>
      <c r="I277" s="146"/>
      <c r="L277" s="30"/>
      <c r="M277" s="147"/>
      <c r="T277" s="53"/>
      <c r="AT277" s="15" t="s">
        <v>127</v>
      </c>
      <c r="AU277" s="15" t="s">
        <v>84</v>
      </c>
    </row>
    <row r="278" spans="2:65" s="1" customFormat="1" ht="37.9" customHeight="1">
      <c r="B278" s="130"/>
      <c r="C278" s="131" t="s">
        <v>303</v>
      </c>
      <c r="D278" s="131" t="s">
        <v>119</v>
      </c>
      <c r="E278" s="132" t="s">
        <v>427</v>
      </c>
      <c r="F278" s="133" t="s">
        <v>428</v>
      </c>
      <c r="G278" s="134" t="s">
        <v>122</v>
      </c>
      <c r="H278" s="135">
        <v>90</v>
      </c>
      <c r="I278" s="136"/>
      <c r="J278" s="137">
        <f>ROUND(I278*H278,2)</f>
        <v>0</v>
      </c>
      <c r="K278" s="133" t="s">
        <v>199</v>
      </c>
      <c r="L278" s="30"/>
      <c r="M278" s="138" t="s">
        <v>1</v>
      </c>
      <c r="N278" s="139" t="s">
        <v>39</v>
      </c>
      <c r="P278" s="140">
        <f>O278*H278</f>
        <v>0</v>
      </c>
      <c r="Q278" s="140">
        <v>0</v>
      </c>
      <c r="R278" s="140">
        <f>Q278*H278</f>
        <v>0</v>
      </c>
      <c r="S278" s="140">
        <v>0</v>
      </c>
      <c r="T278" s="141">
        <f>S278*H278</f>
        <v>0</v>
      </c>
      <c r="AR278" s="142" t="s">
        <v>124</v>
      </c>
      <c r="AT278" s="142" t="s">
        <v>119</v>
      </c>
      <c r="AU278" s="142" t="s">
        <v>84</v>
      </c>
      <c r="AY278" s="15" t="s">
        <v>116</v>
      </c>
      <c r="BE278" s="143">
        <f>IF(N278="základní",J278,0)</f>
        <v>0</v>
      </c>
      <c r="BF278" s="143">
        <f>IF(N278="snížená",J278,0)</f>
        <v>0</v>
      </c>
      <c r="BG278" s="143">
        <f>IF(N278="zákl. přenesená",J278,0)</f>
        <v>0</v>
      </c>
      <c r="BH278" s="143">
        <f>IF(N278="sníž. přenesená",J278,0)</f>
        <v>0</v>
      </c>
      <c r="BI278" s="143">
        <f>IF(N278="nulová",J278,0)</f>
        <v>0</v>
      </c>
      <c r="BJ278" s="15" t="s">
        <v>82</v>
      </c>
      <c r="BK278" s="143">
        <f>ROUND(I278*H278,2)</f>
        <v>0</v>
      </c>
      <c r="BL278" s="15" t="s">
        <v>124</v>
      </c>
      <c r="BM278" s="142" t="s">
        <v>429</v>
      </c>
    </row>
    <row r="279" spans="2:47" s="1" customFormat="1" ht="39">
      <c r="B279" s="30"/>
      <c r="D279" s="144" t="s">
        <v>125</v>
      </c>
      <c r="F279" s="145" t="s">
        <v>430</v>
      </c>
      <c r="I279" s="146"/>
      <c r="L279" s="30"/>
      <c r="M279" s="147"/>
      <c r="T279" s="53"/>
      <c r="AT279" s="15" t="s">
        <v>125</v>
      </c>
      <c r="AU279" s="15" t="s">
        <v>84</v>
      </c>
    </row>
    <row r="280" spans="2:47" s="1" customFormat="1" ht="12">
      <c r="B280" s="30"/>
      <c r="D280" s="152" t="s">
        <v>201</v>
      </c>
      <c r="F280" s="153" t="s">
        <v>431</v>
      </c>
      <c r="I280" s="146"/>
      <c r="L280" s="30"/>
      <c r="M280" s="147"/>
      <c r="T280" s="53"/>
      <c r="AT280" s="15" t="s">
        <v>201</v>
      </c>
      <c r="AU280" s="15" t="s">
        <v>84</v>
      </c>
    </row>
    <row r="281" spans="2:47" s="1" customFormat="1" ht="87.75">
      <c r="B281" s="30"/>
      <c r="D281" s="144" t="s">
        <v>127</v>
      </c>
      <c r="F281" s="148" t="s">
        <v>393</v>
      </c>
      <c r="I281" s="146"/>
      <c r="L281" s="30"/>
      <c r="M281" s="147"/>
      <c r="T281" s="53"/>
      <c r="AT281" s="15" t="s">
        <v>127</v>
      </c>
      <c r="AU281" s="15" t="s">
        <v>84</v>
      </c>
    </row>
    <row r="282" spans="2:65" s="1" customFormat="1" ht="37.9" customHeight="1">
      <c r="B282" s="130"/>
      <c r="C282" s="131" t="s">
        <v>432</v>
      </c>
      <c r="D282" s="131" t="s">
        <v>119</v>
      </c>
      <c r="E282" s="132" t="s">
        <v>433</v>
      </c>
      <c r="F282" s="133" t="s">
        <v>434</v>
      </c>
      <c r="G282" s="134" t="s">
        <v>122</v>
      </c>
      <c r="H282" s="135">
        <v>90</v>
      </c>
      <c r="I282" s="136"/>
      <c r="J282" s="137">
        <f>ROUND(I282*H282,2)</f>
        <v>0</v>
      </c>
      <c r="K282" s="133" t="s">
        <v>199</v>
      </c>
      <c r="L282" s="30"/>
      <c r="M282" s="138" t="s">
        <v>1</v>
      </c>
      <c r="N282" s="139" t="s">
        <v>39</v>
      </c>
      <c r="P282" s="140">
        <f>O282*H282</f>
        <v>0</v>
      </c>
      <c r="Q282" s="140">
        <v>0</v>
      </c>
      <c r="R282" s="140">
        <f>Q282*H282</f>
        <v>0</v>
      </c>
      <c r="S282" s="140">
        <v>0</v>
      </c>
      <c r="T282" s="141">
        <f>S282*H282</f>
        <v>0</v>
      </c>
      <c r="AR282" s="142" t="s">
        <v>124</v>
      </c>
      <c r="AT282" s="142" t="s">
        <v>119</v>
      </c>
      <c r="AU282" s="142" t="s">
        <v>84</v>
      </c>
      <c r="AY282" s="15" t="s">
        <v>116</v>
      </c>
      <c r="BE282" s="143">
        <f>IF(N282="základní",J282,0)</f>
        <v>0</v>
      </c>
      <c r="BF282" s="143">
        <f>IF(N282="snížená",J282,0)</f>
        <v>0</v>
      </c>
      <c r="BG282" s="143">
        <f>IF(N282="zákl. přenesená",J282,0)</f>
        <v>0</v>
      </c>
      <c r="BH282" s="143">
        <f>IF(N282="sníž. přenesená",J282,0)</f>
        <v>0</v>
      </c>
      <c r="BI282" s="143">
        <f>IF(N282="nulová",J282,0)</f>
        <v>0</v>
      </c>
      <c r="BJ282" s="15" t="s">
        <v>82</v>
      </c>
      <c r="BK282" s="143">
        <f>ROUND(I282*H282,2)</f>
        <v>0</v>
      </c>
      <c r="BL282" s="15" t="s">
        <v>124</v>
      </c>
      <c r="BM282" s="142" t="s">
        <v>435</v>
      </c>
    </row>
    <row r="283" spans="2:47" s="1" customFormat="1" ht="39">
      <c r="B283" s="30"/>
      <c r="D283" s="144" t="s">
        <v>125</v>
      </c>
      <c r="F283" s="145" t="s">
        <v>436</v>
      </c>
      <c r="I283" s="146"/>
      <c r="L283" s="30"/>
      <c r="M283" s="147"/>
      <c r="T283" s="53"/>
      <c r="AT283" s="15" t="s">
        <v>125</v>
      </c>
      <c r="AU283" s="15" t="s">
        <v>84</v>
      </c>
    </row>
    <row r="284" spans="2:47" s="1" customFormat="1" ht="12">
      <c r="B284" s="30"/>
      <c r="D284" s="152" t="s">
        <v>201</v>
      </c>
      <c r="F284" s="153" t="s">
        <v>437</v>
      </c>
      <c r="I284" s="146"/>
      <c r="L284" s="30"/>
      <c r="M284" s="147"/>
      <c r="T284" s="53"/>
      <c r="AT284" s="15" t="s">
        <v>201</v>
      </c>
      <c r="AU284" s="15" t="s">
        <v>84</v>
      </c>
    </row>
    <row r="285" spans="2:47" s="1" customFormat="1" ht="87.75">
      <c r="B285" s="30"/>
      <c r="D285" s="144" t="s">
        <v>127</v>
      </c>
      <c r="F285" s="148" t="s">
        <v>393</v>
      </c>
      <c r="I285" s="146"/>
      <c r="L285" s="30"/>
      <c r="M285" s="147"/>
      <c r="T285" s="53"/>
      <c r="AT285" s="15" t="s">
        <v>127</v>
      </c>
      <c r="AU285" s="15" t="s">
        <v>84</v>
      </c>
    </row>
    <row r="286" spans="2:65" s="1" customFormat="1" ht="33" customHeight="1">
      <c r="B286" s="130"/>
      <c r="C286" s="131" t="s">
        <v>310</v>
      </c>
      <c r="D286" s="131" t="s">
        <v>119</v>
      </c>
      <c r="E286" s="132" t="s">
        <v>438</v>
      </c>
      <c r="F286" s="133" t="s">
        <v>439</v>
      </c>
      <c r="G286" s="134" t="s">
        <v>122</v>
      </c>
      <c r="H286" s="135">
        <v>90</v>
      </c>
      <c r="I286" s="136"/>
      <c r="J286" s="137">
        <f>ROUND(I286*H286,2)</f>
        <v>0</v>
      </c>
      <c r="K286" s="133" t="s">
        <v>199</v>
      </c>
      <c r="L286" s="30"/>
      <c r="M286" s="138" t="s">
        <v>1</v>
      </c>
      <c r="N286" s="139" t="s">
        <v>39</v>
      </c>
      <c r="P286" s="140">
        <f>O286*H286</f>
        <v>0</v>
      </c>
      <c r="Q286" s="140">
        <v>0</v>
      </c>
      <c r="R286" s="140">
        <f>Q286*H286</f>
        <v>0</v>
      </c>
      <c r="S286" s="140">
        <v>0</v>
      </c>
      <c r="T286" s="141">
        <f>S286*H286</f>
        <v>0</v>
      </c>
      <c r="AR286" s="142" t="s">
        <v>124</v>
      </c>
      <c r="AT286" s="142" t="s">
        <v>119</v>
      </c>
      <c r="AU286" s="142" t="s">
        <v>84</v>
      </c>
      <c r="AY286" s="15" t="s">
        <v>116</v>
      </c>
      <c r="BE286" s="143">
        <f>IF(N286="základní",J286,0)</f>
        <v>0</v>
      </c>
      <c r="BF286" s="143">
        <f>IF(N286="snížená",J286,0)</f>
        <v>0</v>
      </c>
      <c r="BG286" s="143">
        <f>IF(N286="zákl. přenesená",J286,0)</f>
        <v>0</v>
      </c>
      <c r="BH286" s="143">
        <f>IF(N286="sníž. přenesená",J286,0)</f>
        <v>0</v>
      </c>
      <c r="BI286" s="143">
        <f>IF(N286="nulová",J286,0)</f>
        <v>0</v>
      </c>
      <c r="BJ286" s="15" t="s">
        <v>82</v>
      </c>
      <c r="BK286" s="143">
        <f>ROUND(I286*H286,2)</f>
        <v>0</v>
      </c>
      <c r="BL286" s="15" t="s">
        <v>124</v>
      </c>
      <c r="BM286" s="142" t="s">
        <v>440</v>
      </c>
    </row>
    <row r="287" spans="2:47" s="1" customFormat="1" ht="39">
      <c r="B287" s="30"/>
      <c r="D287" s="144" t="s">
        <v>125</v>
      </c>
      <c r="F287" s="145" t="s">
        <v>441</v>
      </c>
      <c r="I287" s="146"/>
      <c r="L287" s="30"/>
      <c r="M287" s="147"/>
      <c r="T287" s="53"/>
      <c r="AT287" s="15" t="s">
        <v>125</v>
      </c>
      <c r="AU287" s="15" t="s">
        <v>84</v>
      </c>
    </row>
    <row r="288" spans="2:47" s="1" customFormat="1" ht="12">
      <c r="B288" s="30"/>
      <c r="D288" s="152" t="s">
        <v>201</v>
      </c>
      <c r="F288" s="153" t="s">
        <v>442</v>
      </c>
      <c r="I288" s="146"/>
      <c r="L288" s="30"/>
      <c r="M288" s="147"/>
      <c r="T288" s="53"/>
      <c r="AT288" s="15" t="s">
        <v>201</v>
      </c>
      <c r="AU288" s="15" t="s">
        <v>84</v>
      </c>
    </row>
    <row r="289" spans="2:47" s="1" customFormat="1" ht="87.75">
      <c r="B289" s="30"/>
      <c r="D289" s="144" t="s">
        <v>127</v>
      </c>
      <c r="F289" s="148" t="s">
        <v>393</v>
      </c>
      <c r="I289" s="146"/>
      <c r="L289" s="30"/>
      <c r="M289" s="147"/>
      <c r="T289" s="53"/>
      <c r="AT289" s="15" t="s">
        <v>127</v>
      </c>
      <c r="AU289" s="15" t="s">
        <v>84</v>
      </c>
    </row>
    <row r="290" spans="2:65" s="1" customFormat="1" ht="33" customHeight="1">
      <c r="B290" s="130"/>
      <c r="C290" s="131" t="s">
        <v>443</v>
      </c>
      <c r="D290" s="131" t="s">
        <v>119</v>
      </c>
      <c r="E290" s="132" t="s">
        <v>444</v>
      </c>
      <c r="F290" s="133" t="s">
        <v>445</v>
      </c>
      <c r="G290" s="134" t="s">
        <v>122</v>
      </c>
      <c r="H290" s="135">
        <v>90</v>
      </c>
      <c r="I290" s="136"/>
      <c r="J290" s="137">
        <f>ROUND(I290*H290,2)</f>
        <v>0</v>
      </c>
      <c r="K290" s="133" t="s">
        <v>199</v>
      </c>
      <c r="L290" s="30"/>
      <c r="M290" s="138" t="s">
        <v>1</v>
      </c>
      <c r="N290" s="139" t="s">
        <v>39</v>
      </c>
      <c r="P290" s="140">
        <f>O290*H290</f>
        <v>0</v>
      </c>
      <c r="Q290" s="140">
        <v>0</v>
      </c>
      <c r="R290" s="140">
        <f>Q290*H290</f>
        <v>0</v>
      </c>
      <c r="S290" s="140">
        <v>0</v>
      </c>
      <c r="T290" s="141">
        <f>S290*H290</f>
        <v>0</v>
      </c>
      <c r="AR290" s="142" t="s">
        <v>124</v>
      </c>
      <c r="AT290" s="142" t="s">
        <v>119</v>
      </c>
      <c r="AU290" s="142" t="s">
        <v>84</v>
      </c>
      <c r="AY290" s="15" t="s">
        <v>116</v>
      </c>
      <c r="BE290" s="143">
        <f>IF(N290="základní",J290,0)</f>
        <v>0</v>
      </c>
      <c r="BF290" s="143">
        <f>IF(N290="snížená",J290,0)</f>
        <v>0</v>
      </c>
      <c r="BG290" s="143">
        <f>IF(N290="zákl. přenesená",J290,0)</f>
        <v>0</v>
      </c>
      <c r="BH290" s="143">
        <f>IF(N290="sníž. přenesená",J290,0)</f>
        <v>0</v>
      </c>
      <c r="BI290" s="143">
        <f>IF(N290="nulová",J290,0)</f>
        <v>0</v>
      </c>
      <c r="BJ290" s="15" t="s">
        <v>82</v>
      </c>
      <c r="BK290" s="143">
        <f>ROUND(I290*H290,2)</f>
        <v>0</v>
      </c>
      <c r="BL290" s="15" t="s">
        <v>124</v>
      </c>
      <c r="BM290" s="142" t="s">
        <v>446</v>
      </c>
    </row>
    <row r="291" spans="2:47" s="1" customFormat="1" ht="39">
      <c r="B291" s="30"/>
      <c r="D291" s="144" t="s">
        <v>125</v>
      </c>
      <c r="F291" s="145" t="s">
        <v>447</v>
      </c>
      <c r="I291" s="146"/>
      <c r="L291" s="30"/>
      <c r="M291" s="147"/>
      <c r="T291" s="53"/>
      <c r="AT291" s="15" t="s">
        <v>125</v>
      </c>
      <c r="AU291" s="15" t="s">
        <v>84</v>
      </c>
    </row>
    <row r="292" spans="2:47" s="1" customFormat="1" ht="12">
      <c r="B292" s="30"/>
      <c r="D292" s="152" t="s">
        <v>201</v>
      </c>
      <c r="F292" s="153" t="s">
        <v>448</v>
      </c>
      <c r="I292" s="146"/>
      <c r="L292" s="30"/>
      <c r="M292" s="147"/>
      <c r="T292" s="53"/>
      <c r="AT292" s="15" t="s">
        <v>201</v>
      </c>
      <c r="AU292" s="15" t="s">
        <v>84</v>
      </c>
    </row>
    <row r="293" spans="2:47" s="1" customFormat="1" ht="87.75">
      <c r="B293" s="30"/>
      <c r="D293" s="144" t="s">
        <v>127</v>
      </c>
      <c r="F293" s="148" t="s">
        <v>393</v>
      </c>
      <c r="I293" s="146"/>
      <c r="L293" s="30"/>
      <c r="M293" s="147"/>
      <c r="T293" s="53"/>
      <c r="AT293" s="15" t="s">
        <v>127</v>
      </c>
      <c r="AU293" s="15" t="s">
        <v>84</v>
      </c>
    </row>
    <row r="294" spans="2:65" s="1" customFormat="1" ht="37.9" customHeight="1">
      <c r="B294" s="130"/>
      <c r="C294" s="131" t="s">
        <v>315</v>
      </c>
      <c r="D294" s="131" t="s">
        <v>119</v>
      </c>
      <c r="E294" s="132" t="s">
        <v>449</v>
      </c>
      <c r="F294" s="133" t="s">
        <v>450</v>
      </c>
      <c r="G294" s="134" t="s">
        <v>122</v>
      </c>
      <c r="H294" s="135">
        <v>90</v>
      </c>
      <c r="I294" s="136"/>
      <c r="J294" s="137">
        <f>ROUND(I294*H294,2)</f>
        <v>0</v>
      </c>
      <c r="K294" s="133" t="s">
        <v>199</v>
      </c>
      <c r="L294" s="30"/>
      <c r="M294" s="138" t="s">
        <v>1</v>
      </c>
      <c r="N294" s="139" t="s">
        <v>39</v>
      </c>
      <c r="P294" s="140">
        <f>O294*H294</f>
        <v>0</v>
      </c>
      <c r="Q294" s="140">
        <v>0</v>
      </c>
      <c r="R294" s="140">
        <f>Q294*H294</f>
        <v>0</v>
      </c>
      <c r="S294" s="140">
        <v>0</v>
      </c>
      <c r="T294" s="141">
        <f>S294*H294</f>
        <v>0</v>
      </c>
      <c r="AR294" s="142" t="s">
        <v>124</v>
      </c>
      <c r="AT294" s="142" t="s">
        <v>119</v>
      </c>
      <c r="AU294" s="142" t="s">
        <v>84</v>
      </c>
      <c r="AY294" s="15" t="s">
        <v>116</v>
      </c>
      <c r="BE294" s="143">
        <f>IF(N294="základní",J294,0)</f>
        <v>0</v>
      </c>
      <c r="BF294" s="143">
        <f>IF(N294="snížená",J294,0)</f>
        <v>0</v>
      </c>
      <c r="BG294" s="143">
        <f>IF(N294="zákl. přenesená",J294,0)</f>
        <v>0</v>
      </c>
      <c r="BH294" s="143">
        <f>IF(N294="sníž. přenesená",J294,0)</f>
        <v>0</v>
      </c>
      <c r="BI294" s="143">
        <f>IF(N294="nulová",J294,0)</f>
        <v>0</v>
      </c>
      <c r="BJ294" s="15" t="s">
        <v>82</v>
      </c>
      <c r="BK294" s="143">
        <f>ROUND(I294*H294,2)</f>
        <v>0</v>
      </c>
      <c r="BL294" s="15" t="s">
        <v>124</v>
      </c>
      <c r="BM294" s="142" t="s">
        <v>451</v>
      </c>
    </row>
    <row r="295" spans="2:47" s="1" customFormat="1" ht="39">
      <c r="B295" s="30"/>
      <c r="D295" s="144" t="s">
        <v>125</v>
      </c>
      <c r="F295" s="145" t="s">
        <v>452</v>
      </c>
      <c r="I295" s="146"/>
      <c r="L295" s="30"/>
      <c r="M295" s="147"/>
      <c r="T295" s="53"/>
      <c r="AT295" s="15" t="s">
        <v>125</v>
      </c>
      <c r="AU295" s="15" t="s">
        <v>84</v>
      </c>
    </row>
    <row r="296" spans="2:47" s="1" customFormat="1" ht="12">
      <c r="B296" s="30"/>
      <c r="D296" s="152" t="s">
        <v>201</v>
      </c>
      <c r="F296" s="153" t="s">
        <v>453</v>
      </c>
      <c r="I296" s="146"/>
      <c r="L296" s="30"/>
      <c r="M296" s="147"/>
      <c r="T296" s="53"/>
      <c r="AT296" s="15" t="s">
        <v>201</v>
      </c>
      <c r="AU296" s="15" t="s">
        <v>84</v>
      </c>
    </row>
    <row r="297" spans="2:47" s="1" customFormat="1" ht="87.75">
      <c r="B297" s="30"/>
      <c r="D297" s="144" t="s">
        <v>127</v>
      </c>
      <c r="F297" s="148" t="s">
        <v>393</v>
      </c>
      <c r="I297" s="146"/>
      <c r="L297" s="30"/>
      <c r="M297" s="147"/>
      <c r="T297" s="53"/>
      <c r="AT297" s="15" t="s">
        <v>127</v>
      </c>
      <c r="AU297" s="15" t="s">
        <v>84</v>
      </c>
    </row>
    <row r="298" spans="2:65" s="1" customFormat="1" ht="37.9" customHeight="1">
      <c r="B298" s="130"/>
      <c r="C298" s="131" t="s">
        <v>454</v>
      </c>
      <c r="D298" s="131" t="s">
        <v>119</v>
      </c>
      <c r="E298" s="132" t="s">
        <v>455</v>
      </c>
      <c r="F298" s="133" t="s">
        <v>456</v>
      </c>
      <c r="G298" s="134" t="s">
        <v>122</v>
      </c>
      <c r="H298" s="135">
        <v>150</v>
      </c>
      <c r="I298" s="136"/>
      <c r="J298" s="137">
        <f>ROUND(I298*H298,2)</f>
        <v>0</v>
      </c>
      <c r="K298" s="133" t="s">
        <v>199</v>
      </c>
      <c r="L298" s="30"/>
      <c r="M298" s="138" t="s">
        <v>1</v>
      </c>
      <c r="N298" s="139" t="s">
        <v>39</v>
      </c>
      <c r="P298" s="140">
        <f>O298*H298</f>
        <v>0</v>
      </c>
      <c r="Q298" s="140">
        <v>0</v>
      </c>
      <c r="R298" s="140">
        <f>Q298*H298</f>
        <v>0</v>
      </c>
      <c r="S298" s="140">
        <v>0</v>
      </c>
      <c r="T298" s="141">
        <f>S298*H298</f>
        <v>0</v>
      </c>
      <c r="AR298" s="142" t="s">
        <v>124</v>
      </c>
      <c r="AT298" s="142" t="s">
        <v>119</v>
      </c>
      <c r="AU298" s="142" t="s">
        <v>84</v>
      </c>
      <c r="AY298" s="15" t="s">
        <v>116</v>
      </c>
      <c r="BE298" s="143">
        <f>IF(N298="základní",J298,0)</f>
        <v>0</v>
      </c>
      <c r="BF298" s="143">
        <f>IF(N298="snížená",J298,0)</f>
        <v>0</v>
      </c>
      <c r="BG298" s="143">
        <f>IF(N298="zákl. přenesená",J298,0)</f>
        <v>0</v>
      </c>
      <c r="BH298" s="143">
        <f>IF(N298="sníž. přenesená",J298,0)</f>
        <v>0</v>
      </c>
      <c r="BI298" s="143">
        <f>IF(N298="nulová",J298,0)</f>
        <v>0</v>
      </c>
      <c r="BJ298" s="15" t="s">
        <v>82</v>
      </c>
      <c r="BK298" s="143">
        <f>ROUND(I298*H298,2)</f>
        <v>0</v>
      </c>
      <c r="BL298" s="15" t="s">
        <v>124</v>
      </c>
      <c r="BM298" s="142" t="s">
        <v>457</v>
      </c>
    </row>
    <row r="299" spans="2:47" s="1" customFormat="1" ht="39">
      <c r="B299" s="30"/>
      <c r="D299" s="144" t="s">
        <v>125</v>
      </c>
      <c r="F299" s="145" t="s">
        <v>458</v>
      </c>
      <c r="I299" s="146"/>
      <c r="L299" s="30"/>
      <c r="M299" s="147"/>
      <c r="T299" s="53"/>
      <c r="AT299" s="15" t="s">
        <v>125</v>
      </c>
      <c r="AU299" s="15" t="s">
        <v>84</v>
      </c>
    </row>
    <row r="300" spans="2:47" s="1" customFormat="1" ht="12">
      <c r="B300" s="30"/>
      <c r="D300" s="152" t="s">
        <v>201</v>
      </c>
      <c r="F300" s="153" t="s">
        <v>459</v>
      </c>
      <c r="I300" s="146"/>
      <c r="L300" s="30"/>
      <c r="M300" s="147"/>
      <c r="T300" s="53"/>
      <c r="AT300" s="15" t="s">
        <v>201</v>
      </c>
      <c r="AU300" s="15" t="s">
        <v>84</v>
      </c>
    </row>
    <row r="301" spans="2:47" s="1" customFormat="1" ht="87.75">
      <c r="B301" s="30"/>
      <c r="D301" s="144" t="s">
        <v>127</v>
      </c>
      <c r="F301" s="148" t="s">
        <v>393</v>
      </c>
      <c r="I301" s="146"/>
      <c r="L301" s="30"/>
      <c r="M301" s="147"/>
      <c r="T301" s="53"/>
      <c r="AT301" s="15" t="s">
        <v>127</v>
      </c>
      <c r="AU301" s="15" t="s">
        <v>84</v>
      </c>
    </row>
    <row r="302" spans="2:65" s="1" customFormat="1" ht="37.9" customHeight="1">
      <c r="B302" s="130"/>
      <c r="C302" s="131" t="s">
        <v>321</v>
      </c>
      <c r="D302" s="131" t="s">
        <v>119</v>
      </c>
      <c r="E302" s="132" t="s">
        <v>460</v>
      </c>
      <c r="F302" s="133" t="s">
        <v>461</v>
      </c>
      <c r="G302" s="134" t="s">
        <v>122</v>
      </c>
      <c r="H302" s="135">
        <v>150</v>
      </c>
      <c r="I302" s="136"/>
      <c r="J302" s="137">
        <f>ROUND(I302*H302,2)</f>
        <v>0</v>
      </c>
      <c r="K302" s="133" t="s">
        <v>199</v>
      </c>
      <c r="L302" s="30"/>
      <c r="M302" s="138" t="s">
        <v>1</v>
      </c>
      <c r="N302" s="139" t="s">
        <v>39</v>
      </c>
      <c r="P302" s="140">
        <f>O302*H302</f>
        <v>0</v>
      </c>
      <c r="Q302" s="140">
        <v>0</v>
      </c>
      <c r="R302" s="140">
        <f>Q302*H302</f>
        <v>0</v>
      </c>
      <c r="S302" s="140">
        <v>0</v>
      </c>
      <c r="T302" s="141">
        <f>S302*H302</f>
        <v>0</v>
      </c>
      <c r="AR302" s="142" t="s">
        <v>124</v>
      </c>
      <c r="AT302" s="142" t="s">
        <v>119</v>
      </c>
      <c r="AU302" s="142" t="s">
        <v>84</v>
      </c>
      <c r="AY302" s="15" t="s">
        <v>116</v>
      </c>
      <c r="BE302" s="143">
        <f>IF(N302="základní",J302,0)</f>
        <v>0</v>
      </c>
      <c r="BF302" s="143">
        <f>IF(N302="snížená",J302,0)</f>
        <v>0</v>
      </c>
      <c r="BG302" s="143">
        <f>IF(N302="zákl. přenesená",J302,0)</f>
        <v>0</v>
      </c>
      <c r="BH302" s="143">
        <f>IF(N302="sníž. přenesená",J302,0)</f>
        <v>0</v>
      </c>
      <c r="BI302" s="143">
        <f>IF(N302="nulová",J302,0)</f>
        <v>0</v>
      </c>
      <c r="BJ302" s="15" t="s">
        <v>82</v>
      </c>
      <c r="BK302" s="143">
        <f>ROUND(I302*H302,2)</f>
        <v>0</v>
      </c>
      <c r="BL302" s="15" t="s">
        <v>124</v>
      </c>
      <c r="BM302" s="142" t="s">
        <v>462</v>
      </c>
    </row>
    <row r="303" spans="2:47" s="1" customFormat="1" ht="39">
      <c r="B303" s="30"/>
      <c r="D303" s="144" t="s">
        <v>125</v>
      </c>
      <c r="F303" s="145" t="s">
        <v>463</v>
      </c>
      <c r="I303" s="146"/>
      <c r="L303" s="30"/>
      <c r="M303" s="147"/>
      <c r="T303" s="53"/>
      <c r="AT303" s="15" t="s">
        <v>125</v>
      </c>
      <c r="AU303" s="15" t="s">
        <v>84</v>
      </c>
    </row>
    <row r="304" spans="2:47" s="1" customFormat="1" ht="12">
      <c r="B304" s="30"/>
      <c r="D304" s="152" t="s">
        <v>201</v>
      </c>
      <c r="F304" s="153" t="s">
        <v>464</v>
      </c>
      <c r="I304" s="146"/>
      <c r="L304" s="30"/>
      <c r="M304" s="147"/>
      <c r="T304" s="53"/>
      <c r="AT304" s="15" t="s">
        <v>201</v>
      </c>
      <c r="AU304" s="15" t="s">
        <v>84</v>
      </c>
    </row>
    <row r="305" spans="2:47" s="1" customFormat="1" ht="87.75">
      <c r="B305" s="30"/>
      <c r="D305" s="144" t="s">
        <v>127</v>
      </c>
      <c r="F305" s="148" t="s">
        <v>393</v>
      </c>
      <c r="I305" s="146"/>
      <c r="L305" s="30"/>
      <c r="M305" s="147"/>
      <c r="T305" s="53"/>
      <c r="AT305" s="15" t="s">
        <v>127</v>
      </c>
      <c r="AU305" s="15" t="s">
        <v>84</v>
      </c>
    </row>
    <row r="306" spans="2:65" s="1" customFormat="1" ht="33" customHeight="1">
      <c r="B306" s="130"/>
      <c r="C306" s="131" t="s">
        <v>465</v>
      </c>
      <c r="D306" s="131" t="s">
        <v>119</v>
      </c>
      <c r="E306" s="132" t="s">
        <v>466</v>
      </c>
      <c r="F306" s="133" t="s">
        <v>467</v>
      </c>
      <c r="G306" s="134" t="s">
        <v>122</v>
      </c>
      <c r="H306" s="135">
        <v>100</v>
      </c>
      <c r="I306" s="136"/>
      <c r="J306" s="137">
        <f>ROUND(I306*H306,2)</f>
        <v>0</v>
      </c>
      <c r="K306" s="133" t="s">
        <v>199</v>
      </c>
      <c r="L306" s="30"/>
      <c r="M306" s="138" t="s">
        <v>1</v>
      </c>
      <c r="N306" s="139" t="s">
        <v>39</v>
      </c>
      <c r="P306" s="140">
        <f>O306*H306</f>
        <v>0</v>
      </c>
      <c r="Q306" s="140">
        <v>0</v>
      </c>
      <c r="R306" s="140">
        <f>Q306*H306</f>
        <v>0</v>
      </c>
      <c r="S306" s="140">
        <v>0</v>
      </c>
      <c r="T306" s="141">
        <f>S306*H306</f>
        <v>0</v>
      </c>
      <c r="AR306" s="142" t="s">
        <v>124</v>
      </c>
      <c r="AT306" s="142" t="s">
        <v>119</v>
      </c>
      <c r="AU306" s="142" t="s">
        <v>84</v>
      </c>
      <c r="AY306" s="15" t="s">
        <v>116</v>
      </c>
      <c r="BE306" s="143">
        <f>IF(N306="základní",J306,0)</f>
        <v>0</v>
      </c>
      <c r="BF306" s="143">
        <f>IF(N306="snížená",J306,0)</f>
        <v>0</v>
      </c>
      <c r="BG306" s="143">
        <f>IF(N306="zákl. přenesená",J306,0)</f>
        <v>0</v>
      </c>
      <c r="BH306" s="143">
        <f>IF(N306="sníž. přenesená",J306,0)</f>
        <v>0</v>
      </c>
      <c r="BI306" s="143">
        <f>IF(N306="nulová",J306,0)</f>
        <v>0</v>
      </c>
      <c r="BJ306" s="15" t="s">
        <v>82</v>
      </c>
      <c r="BK306" s="143">
        <f>ROUND(I306*H306,2)</f>
        <v>0</v>
      </c>
      <c r="BL306" s="15" t="s">
        <v>124</v>
      </c>
      <c r="BM306" s="142" t="s">
        <v>468</v>
      </c>
    </row>
    <row r="307" spans="2:47" s="1" customFormat="1" ht="39">
      <c r="B307" s="30"/>
      <c r="D307" s="144" t="s">
        <v>125</v>
      </c>
      <c r="F307" s="145" t="s">
        <v>469</v>
      </c>
      <c r="I307" s="146"/>
      <c r="L307" s="30"/>
      <c r="M307" s="147"/>
      <c r="T307" s="53"/>
      <c r="AT307" s="15" t="s">
        <v>125</v>
      </c>
      <c r="AU307" s="15" t="s">
        <v>84</v>
      </c>
    </row>
    <row r="308" spans="2:47" s="1" customFormat="1" ht="12">
      <c r="B308" s="30"/>
      <c r="D308" s="152" t="s">
        <v>201</v>
      </c>
      <c r="F308" s="153" t="s">
        <v>470</v>
      </c>
      <c r="I308" s="146"/>
      <c r="L308" s="30"/>
      <c r="M308" s="147"/>
      <c r="T308" s="53"/>
      <c r="AT308" s="15" t="s">
        <v>201</v>
      </c>
      <c r="AU308" s="15" t="s">
        <v>84</v>
      </c>
    </row>
    <row r="309" spans="2:47" s="1" customFormat="1" ht="87.75">
      <c r="B309" s="30"/>
      <c r="D309" s="144" t="s">
        <v>127</v>
      </c>
      <c r="F309" s="148" t="s">
        <v>393</v>
      </c>
      <c r="I309" s="146"/>
      <c r="L309" s="30"/>
      <c r="M309" s="147"/>
      <c r="T309" s="53"/>
      <c r="AT309" s="15" t="s">
        <v>127</v>
      </c>
      <c r="AU309" s="15" t="s">
        <v>84</v>
      </c>
    </row>
    <row r="310" spans="2:65" s="1" customFormat="1" ht="24.2" customHeight="1">
      <c r="B310" s="130"/>
      <c r="C310" s="131" t="s">
        <v>327</v>
      </c>
      <c r="D310" s="131" t="s">
        <v>119</v>
      </c>
      <c r="E310" s="132" t="s">
        <v>471</v>
      </c>
      <c r="F310" s="133" t="s">
        <v>472</v>
      </c>
      <c r="G310" s="134" t="s">
        <v>122</v>
      </c>
      <c r="H310" s="135">
        <v>75</v>
      </c>
      <c r="I310" s="136"/>
      <c r="J310" s="137">
        <f>ROUND(I310*H310,2)</f>
        <v>0</v>
      </c>
      <c r="K310" s="133" t="s">
        <v>199</v>
      </c>
      <c r="L310" s="30"/>
      <c r="M310" s="138" t="s">
        <v>1</v>
      </c>
      <c r="N310" s="139" t="s">
        <v>39</v>
      </c>
      <c r="P310" s="140">
        <f>O310*H310</f>
        <v>0</v>
      </c>
      <c r="Q310" s="140">
        <v>0</v>
      </c>
      <c r="R310" s="140">
        <f>Q310*H310</f>
        <v>0</v>
      </c>
      <c r="S310" s="140">
        <v>0</v>
      </c>
      <c r="T310" s="141">
        <f>S310*H310</f>
        <v>0</v>
      </c>
      <c r="AR310" s="142" t="s">
        <v>124</v>
      </c>
      <c r="AT310" s="142" t="s">
        <v>119</v>
      </c>
      <c r="AU310" s="142" t="s">
        <v>84</v>
      </c>
      <c r="AY310" s="15" t="s">
        <v>116</v>
      </c>
      <c r="BE310" s="143">
        <f>IF(N310="základní",J310,0)</f>
        <v>0</v>
      </c>
      <c r="BF310" s="143">
        <f>IF(N310="snížená",J310,0)</f>
        <v>0</v>
      </c>
      <c r="BG310" s="143">
        <f>IF(N310="zákl. přenesená",J310,0)</f>
        <v>0</v>
      </c>
      <c r="BH310" s="143">
        <f>IF(N310="sníž. přenesená",J310,0)</f>
        <v>0</v>
      </c>
      <c r="BI310" s="143">
        <f>IF(N310="nulová",J310,0)</f>
        <v>0</v>
      </c>
      <c r="BJ310" s="15" t="s">
        <v>82</v>
      </c>
      <c r="BK310" s="143">
        <f>ROUND(I310*H310,2)</f>
        <v>0</v>
      </c>
      <c r="BL310" s="15" t="s">
        <v>124</v>
      </c>
      <c r="BM310" s="142" t="s">
        <v>473</v>
      </c>
    </row>
    <row r="311" spans="2:47" s="1" customFormat="1" ht="39">
      <c r="B311" s="30"/>
      <c r="D311" s="144" t="s">
        <v>125</v>
      </c>
      <c r="F311" s="145" t="s">
        <v>474</v>
      </c>
      <c r="I311" s="146"/>
      <c r="L311" s="30"/>
      <c r="M311" s="147"/>
      <c r="T311" s="53"/>
      <c r="AT311" s="15" t="s">
        <v>125</v>
      </c>
      <c r="AU311" s="15" t="s">
        <v>84</v>
      </c>
    </row>
    <row r="312" spans="2:47" s="1" customFormat="1" ht="12">
      <c r="B312" s="30"/>
      <c r="D312" s="152" t="s">
        <v>201</v>
      </c>
      <c r="F312" s="153" t="s">
        <v>475</v>
      </c>
      <c r="I312" s="146"/>
      <c r="L312" s="30"/>
      <c r="M312" s="147"/>
      <c r="T312" s="53"/>
      <c r="AT312" s="15" t="s">
        <v>201</v>
      </c>
      <c r="AU312" s="15" t="s">
        <v>84</v>
      </c>
    </row>
    <row r="313" spans="2:47" s="1" customFormat="1" ht="48.75">
      <c r="B313" s="30"/>
      <c r="D313" s="144" t="s">
        <v>127</v>
      </c>
      <c r="F313" s="148" t="s">
        <v>476</v>
      </c>
      <c r="I313" s="146"/>
      <c r="L313" s="30"/>
      <c r="M313" s="147"/>
      <c r="T313" s="53"/>
      <c r="AT313" s="15" t="s">
        <v>127</v>
      </c>
      <c r="AU313" s="15" t="s">
        <v>84</v>
      </c>
    </row>
    <row r="314" spans="2:65" s="1" customFormat="1" ht="24.2" customHeight="1">
      <c r="B314" s="130"/>
      <c r="C314" s="131" t="s">
        <v>477</v>
      </c>
      <c r="D314" s="131" t="s">
        <v>119</v>
      </c>
      <c r="E314" s="132" t="s">
        <v>478</v>
      </c>
      <c r="F314" s="133" t="s">
        <v>479</v>
      </c>
      <c r="G314" s="134" t="s">
        <v>122</v>
      </c>
      <c r="H314" s="135">
        <v>130</v>
      </c>
      <c r="I314" s="136"/>
      <c r="J314" s="137">
        <f>ROUND(I314*H314,2)</f>
        <v>0</v>
      </c>
      <c r="K314" s="133" t="s">
        <v>199</v>
      </c>
      <c r="L314" s="30"/>
      <c r="M314" s="138" t="s">
        <v>1</v>
      </c>
      <c r="N314" s="139" t="s">
        <v>39</v>
      </c>
      <c r="P314" s="140">
        <f>O314*H314</f>
        <v>0</v>
      </c>
      <c r="Q314" s="140">
        <v>0</v>
      </c>
      <c r="R314" s="140">
        <f>Q314*H314</f>
        <v>0</v>
      </c>
      <c r="S314" s="140">
        <v>0</v>
      </c>
      <c r="T314" s="141">
        <f>S314*H314</f>
        <v>0</v>
      </c>
      <c r="AR314" s="142" t="s">
        <v>124</v>
      </c>
      <c r="AT314" s="142" t="s">
        <v>119</v>
      </c>
      <c r="AU314" s="142" t="s">
        <v>84</v>
      </c>
      <c r="AY314" s="15" t="s">
        <v>116</v>
      </c>
      <c r="BE314" s="143">
        <f>IF(N314="základní",J314,0)</f>
        <v>0</v>
      </c>
      <c r="BF314" s="143">
        <f>IF(N314="snížená",J314,0)</f>
        <v>0</v>
      </c>
      <c r="BG314" s="143">
        <f>IF(N314="zákl. přenesená",J314,0)</f>
        <v>0</v>
      </c>
      <c r="BH314" s="143">
        <f>IF(N314="sníž. přenesená",J314,0)</f>
        <v>0</v>
      </c>
      <c r="BI314" s="143">
        <f>IF(N314="nulová",J314,0)</f>
        <v>0</v>
      </c>
      <c r="BJ314" s="15" t="s">
        <v>82</v>
      </c>
      <c r="BK314" s="143">
        <f>ROUND(I314*H314,2)</f>
        <v>0</v>
      </c>
      <c r="BL314" s="15" t="s">
        <v>124</v>
      </c>
      <c r="BM314" s="142" t="s">
        <v>480</v>
      </c>
    </row>
    <row r="315" spans="2:47" s="1" customFormat="1" ht="39">
      <c r="B315" s="30"/>
      <c r="D315" s="144" t="s">
        <v>125</v>
      </c>
      <c r="F315" s="145" t="s">
        <v>481</v>
      </c>
      <c r="I315" s="146"/>
      <c r="L315" s="30"/>
      <c r="M315" s="147"/>
      <c r="T315" s="53"/>
      <c r="AT315" s="15" t="s">
        <v>125</v>
      </c>
      <c r="AU315" s="15" t="s">
        <v>84</v>
      </c>
    </row>
    <row r="316" spans="2:47" s="1" customFormat="1" ht="12">
      <c r="B316" s="30"/>
      <c r="D316" s="152" t="s">
        <v>201</v>
      </c>
      <c r="F316" s="153" t="s">
        <v>482</v>
      </c>
      <c r="I316" s="146"/>
      <c r="L316" s="30"/>
      <c r="M316" s="147"/>
      <c r="T316" s="53"/>
      <c r="AT316" s="15" t="s">
        <v>201</v>
      </c>
      <c r="AU316" s="15" t="s">
        <v>84</v>
      </c>
    </row>
    <row r="317" spans="2:47" s="1" customFormat="1" ht="48.75">
      <c r="B317" s="30"/>
      <c r="D317" s="144" t="s">
        <v>127</v>
      </c>
      <c r="F317" s="148" t="s">
        <v>476</v>
      </c>
      <c r="I317" s="146"/>
      <c r="L317" s="30"/>
      <c r="M317" s="147"/>
      <c r="T317" s="53"/>
      <c r="AT317" s="15" t="s">
        <v>127</v>
      </c>
      <c r="AU317" s="15" t="s">
        <v>84</v>
      </c>
    </row>
    <row r="318" spans="2:65" s="1" customFormat="1" ht="24.2" customHeight="1">
      <c r="B318" s="130"/>
      <c r="C318" s="131" t="s">
        <v>333</v>
      </c>
      <c r="D318" s="131" t="s">
        <v>119</v>
      </c>
      <c r="E318" s="132" t="s">
        <v>483</v>
      </c>
      <c r="F318" s="133" t="s">
        <v>484</v>
      </c>
      <c r="G318" s="134" t="s">
        <v>122</v>
      </c>
      <c r="H318" s="135">
        <v>54</v>
      </c>
      <c r="I318" s="136"/>
      <c r="J318" s="137">
        <f>ROUND(I318*H318,2)</f>
        <v>0</v>
      </c>
      <c r="K318" s="133" t="s">
        <v>199</v>
      </c>
      <c r="L318" s="30"/>
      <c r="M318" s="138" t="s">
        <v>1</v>
      </c>
      <c r="N318" s="139" t="s">
        <v>39</v>
      </c>
      <c r="P318" s="140">
        <f>O318*H318</f>
        <v>0</v>
      </c>
      <c r="Q318" s="140">
        <v>0</v>
      </c>
      <c r="R318" s="140">
        <f>Q318*H318</f>
        <v>0</v>
      </c>
      <c r="S318" s="140">
        <v>0</v>
      </c>
      <c r="T318" s="141">
        <f>S318*H318</f>
        <v>0</v>
      </c>
      <c r="AR318" s="142" t="s">
        <v>124</v>
      </c>
      <c r="AT318" s="142" t="s">
        <v>119</v>
      </c>
      <c r="AU318" s="142" t="s">
        <v>84</v>
      </c>
      <c r="AY318" s="15" t="s">
        <v>116</v>
      </c>
      <c r="BE318" s="143">
        <f>IF(N318="základní",J318,0)</f>
        <v>0</v>
      </c>
      <c r="BF318" s="143">
        <f>IF(N318="snížená",J318,0)</f>
        <v>0</v>
      </c>
      <c r="BG318" s="143">
        <f>IF(N318="zákl. přenesená",J318,0)</f>
        <v>0</v>
      </c>
      <c r="BH318" s="143">
        <f>IF(N318="sníž. přenesená",J318,0)</f>
        <v>0</v>
      </c>
      <c r="BI318" s="143">
        <f>IF(N318="nulová",J318,0)</f>
        <v>0</v>
      </c>
      <c r="BJ318" s="15" t="s">
        <v>82</v>
      </c>
      <c r="BK318" s="143">
        <f>ROUND(I318*H318,2)</f>
        <v>0</v>
      </c>
      <c r="BL318" s="15" t="s">
        <v>124</v>
      </c>
      <c r="BM318" s="142" t="s">
        <v>485</v>
      </c>
    </row>
    <row r="319" spans="2:47" s="1" customFormat="1" ht="39">
      <c r="B319" s="30"/>
      <c r="D319" s="144" t="s">
        <v>125</v>
      </c>
      <c r="F319" s="145" t="s">
        <v>486</v>
      </c>
      <c r="I319" s="146"/>
      <c r="L319" s="30"/>
      <c r="M319" s="147"/>
      <c r="T319" s="53"/>
      <c r="AT319" s="15" t="s">
        <v>125</v>
      </c>
      <c r="AU319" s="15" t="s">
        <v>84</v>
      </c>
    </row>
    <row r="320" spans="2:47" s="1" customFormat="1" ht="12">
      <c r="B320" s="30"/>
      <c r="D320" s="152" t="s">
        <v>201</v>
      </c>
      <c r="F320" s="153" t="s">
        <v>487</v>
      </c>
      <c r="I320" s="146"/>
      <c r="L320" s="30"/>
      <c r="M320" s="147"/>
      <c r="T320" s="53"/>
      <c r="AT320" s="15" t="s">
        <v>201</v>
      </c>
      <c r="AU320" s="15" t="s">
        <v>84</v>
      </c>
    </row>
    <row r="321" spans="2:47" s="1" customFormat="1" ht="48.75">
      <c r="B321" s="30"/>
      <c r="D321" s="144" t="s">
        <v>127</v>
      </c>
      <c r="F321" s="148" t="s">
        <v>476</v>
      </c>
      <c r="I321" s="146"/>
      <c r="L321" s="30"/>
      <c r="M321" s="147"/>
      <c r="T321" s="53"/>
      <c r="AT321" s="15" t="s">
        <v>127</v>
      </c>
      <c r="AU321" s="15" t="s">
        <v>84</v>
      </c>
    </row>
    <row r="322" spans="2:65" s="1" customFormat="1" ht="24.2" customHeight="1">
      <c r="B322" s="130"/>
      <c r="C322" s="131" t="s">
        <v>488</v>
      </c>
      <c r="D322" s="131" t="s">
        <v>119</v>
      </c>
      <c r="E322" s="132" t="s">
        <v>489</v>
      </c>
      <c r="F322" s="133" t="s">
        <v>490</v>
      </c>
      <c r="G322" s="134" t="s">
        <v>122</v>
      </c>
      <c r="H322" s="135">
        <v>150</v>
      </c>
      <c r="I322" s="136"/>
      <c r="J322" s="137">
        <f>ROUND(I322*H322,2)</f>
        <v>0</v>
      </c>
      <c r="K322" s="133" t="s">
        <v>199</v>
      </c>
      <c r="L322" s="30"/>
      <c r="M322" s="138" t="s">
        <v>1</v>
      </c>
      <c r="N322" s="139" t="s">
        <v>39</v>
      </c>
      <c r="P322" s="140">
        <f>O322*H322</f>
        <v>0</v>
      </c>
      <c r="Q322" s="140">
        <v>0</v>
      </c>
      <c r="R322" s="140">
        <f>Q322*H322</f>
        <v>0</v>
      </c>
      <c r="S322" s="140">
        <v>0</v>
      </c>
      <c r="T322" s="141">
        <f>S322*H322</f>
        <v>0</v>
      </c>
      <c r="AR322" s="142" t="s">
        <v>124</v>
      </c>
      <c r="AT322" s="142" t="s">
        <v>119</v>
      </c>
      <c r="AU322" s="142" t="s">
        <v>84</v>
      </c>
      <c r="AY322" s="15" t="s">
        <v>116</v>
      </c>
      <c r="BE322" s="143">
        <f>IF(N322="základní",J322,0)</f>
        <v>0</v>
      </c>
      <c r="BF322" s="143">
        <f>IF(N322="snížená",J322,0)</f>
        <v>0</v>
      </c>
      <c r="BG322" s="143">
        <f>IF(N322="zákl. přenesená",J322,0)</f>
        <v>0</v>
      </c>
      <c r="BH322" s="143">
        <f>IF(N322="sníž. přenesená",J322,0)</f>
        <v>0</v>
      </c>
      <c r="BI322" s="143">
        <f>IF(N322="nulová",J322,0)</f>
        <v>0</v>
      </c>
      <c r="BJ322" s="15" t="s">
        <v>82</v>
      </c>
      <c r="BK322" s="143">
        <f>ROUND(I322*H322,2)</f>
        <v>0</v>
      </c>
      <c r="BL322" s="15" t="s">
        <v>124</v>
      </c>
      <c r="BM322" s="142" t="s">
        <v>491</v>
      </c>
    </row>
    <row r="323" spans="2:47" s="1" customFormat="1" ht="39">
      <c r="B323" s="30"/>
      <c r="D323" s="144" t="s">
        <v>125</v>
      </c>
      <c r="F323" s="145" t="s">
        <v>492</v>
      </c>
      <c r="I323" s="146"/>
      <c r="L323" s="30"/>
      <c r="M323" s="147"/>
      <c r="T323" s="53"/>
      <c r="AT323" s="15" t="s">
        <v>125</v>
      </c>
      <c r="AU323" s="15" t="s">
        <v>84</v>
      </c>
    </row>
    <row r="324" spans="2:47" s="1" customFormat="1" ht="12">
      <c r="B324" s="30"/>
      <c r="D324" s="152" t="s">
        <v>201</v>
      </c>
      <c r="F324" s="153" t="s">
        <v>493</v>
      </c>
      <c r="I324" s="146"/>
      <c r="L324" s="30"/>
      <c r="M324" s="147"/>
      <c r="T324" s="53"/>
      <c r="AT324" s="15" t="s">
        <v>201</v>
      </c>
      <c r="AU324" s="15" t="s">
        <v>84</v>
      </c>
    </row>
    <row r="325" spans="2:47" s="1" customFormat="1" ht="48.75">
      <c r="B325" s="30"/>
      <c r="D325" s="144" t="s">
        <v>127</v>
      </c>
      <c r="F325" s="148" t="s">
        <v>476</v>
      </c>
      <c r="I325" s="146"/>
      <c r="L325" s="30"/>
      <c r="M325" s="147"/>
      <c r="T325" s="53"/>
      <c r="AT325" s="15" t="s">
        <v>127</v>
      </c>
      <c r="AU325" s="15" t="s">
        <v>84</v>
      </c>
    </row>
    <row r="326" spans="2:65" s="1" customFormat="1" ht="24.2" customHeight="1">
      <c r="B326" s="130"/>
      <c r="C326" s="131" t="s">
        <v>339</v>
      </c>
      <c r="D326" s="131" t="s">
        <v>119</v>
      </c>
      <c r="E326" s="132" t="s">
        <v>494</v>
      </c>
      <c r="F326" s="133" t="s">
        <v>495</v>
      </c>
      <c r="G326" s="134" t="s">
        <v>205</v>
      </c>
      <c r="H326" s="135">
        <v>2700</v>
      </c>
      <c r="I326" s="136"/>
      <c r="J326" s="137">
        <f>ROUND(I326*H326,2)</f>
        <v>0</v>
      </c>
      <c r="K326" s="133" t="s">
        <v>199</v>
      </c>
      <c r="L326" s="30"/>
      <c r="M326" s="138" t="s">
        <v>1</v>
      </c>
      <c r="N326" s="139" t="s">
        <v>39</v>
      </c>
      <c r="P326" s="140">
        <f>O326*H326</f>
        <v>0</v>
      </c>
      <c r="Q326" s="140">
        <v>0</v>
      </c>
      <c r="R326" s="140">
        <f>Q326*H326</f>
        <v>0</v>
      </c>
      <c r="S326" s="140">
        <v>0</v>
      </c>
      <c r="T326" s="141">
        <f>S326*H326</f>
        <v>0</v>
      </c>
      <c r="AR326" s="142" t="s">
        <v>124</v>
      </c>
      <c r="AT326" s="142" t="s">
        <v>119</v>
      </c>
      <c r="AU326" s="142" t="s">
        <v>84</v>
      </c>
      <c r="AY326" s="15" t="s">
        <v>116</v>
      </c>
      <c r="BE326" s="143">
        <f>IF(N326="základní",J326,0)</f>
        <v>0</v>
      </c>
      <c r="BF326" s="143">
        <f>IF(N326="snížená",J326,0)</f>
        <v>0</v>
      </c>
      <c r="BG326" s="143">
        <f>IF(N326="zákl. přenesená",J326,0)</f>
        <v>0</v>
      </c>
      <c r="BH326" s="143">
        <f>IF(N326="sníž. přenesená",J326,0)</f>
        <v>0</v>
      </c>
      <c r="BI326" s="143">
        <f>IF(N326="nulová",J326,0)</f>
        <v>0</v>
      </c>
      <c r="BJ326" s="15" t="s">
        <v>82</v>
      </c>
      <c r="BK326" s="143">
        <f>ROUND(I326*H326,2)</f>
        <v>0</v>
      </c>
      <c r="BL326" s="15" t="s">
        <v>124</v>
      </c>
      <c r="BM326" s="142" t="s">
        <v>496</v>
      </c>
    </row>
    <row r="327" spans="2:47" s="1" customFormat="1" ht="19.5">
      <c r="B327" s="30"/>
      <c r="D327" s="144" t="s">
        <v>125</v>
      </c>
      <c r="F327" s="145" t="s">
        <v>497</v>
      </c>
      <c r="I327" s="146"/>
      <c r="L327" s="30"/>
      <c r="M327" s="147"/>
      <c r="T327" s="53"/>
      <c r="AT327" s="15" t="s">
        <v>125</v>
      </c>
      <c r="AU327" s="15" t="s">
        <v>84</v>
      </c>
    </row>
    <row r="328" spans="2:47" s="1" customFormat="1" ht="12">
      <c r="B328" s="30"/>
      <c r="D328" s="152" t="s">
        <v>201</v>
      </c>
      <c r="F328" s="153" t="s">
        <v>498</v>
      </c>
      <c r="I328" s="146"/>
      <c r="L328" s="30"/>
      <c r="M328" s="147"/>
      <c r="T328" s="53"/>
      <c r="AT328" s="15" t="s">
        <v>201</v>
      </c>
      <c r="AU328" s="15" t="s">
        <v>84</v>
      </c>
    </row>
    <row r="329" spans="2:47" s="1" customFormat="1" ht="175.5">
      <c r="B329" s="30"/>
      <c r="D329" s="144" t="s">
        <v>127</v>
      </c>
      <c r="F329" s="148" t="s">
        <v>499</v>
      </c>
      <c r="I329" s="146"/>
      <c r="L329" s="30"/>
      <c r="M329" s="147"/>
      <c r="T329" s="53"/>
      <c r="AT329" s="15" t="s">
        <v>127</v>
      </c>
      <c r="AU329" s="15" t="s">
        <v>84</v>
      </c>
    </row>
    <row r="330" spans="2:65" s="1" customFormat="1" ht="24.2" customHeight="1">
      <c r="B330" s="130"/>
      <c r="C330" s="154" t="s">
        <v>500</v>
      </c>
      <c r="D330" s="154" t="s">
        <v>243</v>
      </c>
      <c r="E330" s="155" t="s">
        <v>501</v>
      </c>
      <c r="F330" s="156" t="s">
        <v>502</v>
      </c>
      <c r="G330" s="157" t="s">
        <v>205</v>
      </c>
      <c r="H330" s="158">
        <v>320</v>
      </c>
      <c r="I330" s="159"/>
      <c r="J330" s="160">
        <f>ROUND(I330*H330,2)</f>
        <v>0</v>
      </c>
      <c r="K330" s="156" t="s">
        <v>199</v>
      </c>
      <c r="L330" s="161"/>
      <c r="M330" s="162" t="s">
        <v>1</v>
      </c>
      <c r="N330" s="163" t="s">
        <v>39</v>
      </c>
      <c r="P330" s="140">
        <f>O330*H330</f>
        <v>0</v>
      </c>
      <c r="Q330" s="140">
        <v>0</v>
      </c>
      <c r="R330" s="140">
        <f>Q330*H330</f>
        <v>0</v>
      </c>
      <c r="S330" s="140">
        <v>0</v>
      </c>
      <c r="T330" s="141">
        <f>S330*H330</f>
        <v>0</v>
      </c>
      <c r="AR330" s="142" t="s">
        <v>139</v>
      </c>
      <c r="AT330" s="142" t="s">
        <v>243</v>
      </c>
      <c r="AU330" s="142" t="s">
        <v>84</v>
      </c>
      <c r="AY330" s="15" t="s">
        <v>116</v>
      </c>
      <c r="BE330" s="143">
        <f>IF(N330="základní",J330,0)</f>
        <v>0</v>
      </c>
      <c r="BF330" s="143">
        <f>IF(N330="snížená",J330,0)</f>
        <v>0</v>
      </c>
      <c r="BG330" s="143">
        <f>IF(N330="zákl. přenesená",J330,0)</f>
        <v>0</v>
      </c>
      <c r="BH330" s="143">
        <f>IF(N330="sníž. přenesená",J330,0)</f>
        <v>0</v>
      </c>
      <c r="BI330" s="143">
        <f>IF(N330="nulová",J330,0)</f>
        <v>0</v>
      </c>
      <c r="BJ330" s="15" t="s">
        <v>82</v>
      </c>
      <c r="BK330" s="143">
        <f>ROUND(I330*H330,2)</f>
        <v>0</v>
      </c>
      <c r="BL330" s="15" t="s">
        <v>124</v>
      </c>
      <c r="BM330" s="142" t="s">
        <v>503</v>
      </c>
    </row>
    <row r="331" spans="2:47" s="1" customFormat="1" ht="19.5">
      <c r="B331" s="30"/>
      <c r="D331" s="144" t="s">
        <v>125</v>
      </c>
      <c r="F331" s="145" t="s">
        <v>502</v>
      </c>
      <c r="I331" s="146"/>
      <c r="L331" s="30"/>
      <c r="M331" s="147"/>
      <c r="T331" s="53"/>
      <c r="AT331" s="15" t="s">
        <v>125</v>
      </c>
      <c r="AU331" s="15" t="s">
        <v>84</v>
      </c>
    </row>
    <row r="332" spans="2:51" s="12" customFormat="1" ht="12">
      <c r="B332" s="164"/>
      <c r="D332" s="144" t="s">
        <v>504</v>
      </c>
      <c r="E332" s="165" t="s">
        <v>1</v>
      </c>
      <c r="F332" s="166" t="s">
        <v>505</v>
      </c>
      <c r="H332" s="167">
        <v>320</v>
      </c>
      <c r="I332" s="168"/>
      <c r="L332" s="164"/>
      <c r="M332" s="169"/>
      <c r="T332" s="170"/>
      <c r="AT332" s="165" t="s">
        <v>504</v>
      </c>
      <c r="AU332" s="165" t="s">
        <v>84</v>
      </c>
      <c r="AV332" s="12" t="s">
        <v>84</v>
      </c>
      <c r="AW332" s="12" t="s">
        <v>30</v>
      </c>
      <c r="AX332" s="12" t="s">
        <v>74</v>
      </c>
      <c r="AY332" s="165" t="s">
        <v>116</v>
      </c>
    </row>
    <row r="333" spans="2:51" s="13" customFormat="1" ht="12">
      <c r="B333" s="171"/>
      <c r="D333" s="144" t="s">
        <v>504</v>
      </c>
      <c r="E333" s="172" t="s">
        <v>1</v>
      </c>
      <c r="F333" s="173" t="s">
        <v>506</v>
      </c>
      <c r="H333" s="174">
        <v>320</v>
      </c>
      <c r="I333" s="175"/>
      <c r="L333" s="171"/>
      <c r="M333" s="176"/>
      <c r="T333" s="177"/>
      <c r="AT333" s="172" t="s">
        <v>504</v>
      </c>
      <c r="AU333" s="172" t="s">
        <v>84</v>
      </c>
      <c r="AV333" s="13" t="s">
        <v>124</v>
      </c>
      <c r="AW333" s="13" t="s">
        <v>30</v>
      </c>
      <c r="AX333" s="13" t="s">
        <v>82</v>
      </c>
      <c r="AY333" s="172" t="s">
        <v>116</v>
      </c>
    </row>
    <row r="334" spans="2:65" s="1" customFormat="1" ht="24.2" customHeight="1">
      <c r="B334" s="130"/>
      <c r="C334" s="154" t="s">
        <v>345</v>
      </c>
      <c r="D334" s="154" t="s">
        <v>243</v>
      </c>
      <c r="E334" s="155" t="s">
        <v>507</v>
      </c>
      <c r="F334" s="156" t="s">
        <v>508</v>
      </c>
      <c r="G334" s="157" t="s">
        <v>205</v>
      </c>
      <c r="H334" s="158">
        <v>320</v>
      </c>
      <c r="I334" s="159"/>
      <c r="J334" s="160">
        <f>ROUND(I334*H334,2)</f>
        <v>0</v>
      </c>
      <c r="K334" s="156" t="s">
        <v>199</v>
      </c>
      <c r="L334" s="161"/>
      <c r="M334" s="162" t="s">
        <v>1</v>
      </c>
      <c r="N334" s="163" t="s">
        <v>39</v>
      </c>
      <c r="P334" s="140">
        <f>O334*H334</f>
        <v>0</v>
      </c>
      <c r="Q334" s="140">
        <v>0</v>
      </c>
      <c r="R334" s="140">
        <f>Q334*H334</f>
        <v>0</v>
      </c>
      <c r="S334" s="140">
        <v>0</v>
      </c>
      <c r="T334" s="141">
        <f>S334*H334</f>
        <v>0</v>
      </c>
      <c r="AR334" s="142" t="s">
        <v>139</v>
      </c>
      <c r="AT334" s="142" t="s">
        <v>243</v>
      </c>
      <c r="AU334" s="142" t="s">
        <v>84</v>
      </c>
      <c r="AY334" s="15" t="s">
        <v>116</v>
      </c>
      <c r="BE334" s="143">
        <f>IF(N334="základní",J334,0)</f>
        <v>0</v>
      </c>
      <c r="BF334" s="143">
        <f>IF(N334="snížená",J334,0)</f>
        <v>0</v>
      </c>
      <c r="BG334" s="143">
        <f>IF(N334="zákl. přenesená",J334,0)</f>
        <v>0</v>
      </c>
      <c r="BH334" s="143">
        <f>IF(N334="sníž. přenesená",J334,0)</f>
        <v>0</v>
      </c>
      <c r="BI334" s="143">
        <f>IF(N334="nulová",J334,0)</f>
        <v>0</v>
      </c>
      <c r="BJ334" s="15" t="s">
        <v>82</v>
      </c>
      <c r="BK334" s="143">
        <f>ROUND(I334*H334,2)</f>
        <v>0</v>
      </c>
      <c r="BL334" s="15" t="s">
        <v>124</v>
      </c>
      <c r="BM334" s="142" t="s">
        <v>509</v>
      </c>
    </row>
    <row r="335" spans="2:47" s="1" customFormat="1" ht="19.5">
      <c r="B335" s="30"/>
      <c r="D335" s="144" t="s">
        <v>125</v>
      </c>
      <c r="F335" s="145" t="s">
        <v>508</v>
      </c>
      <c r="I335" s="146"/>
      <c r="L335" s="30"/>
      <c r="M335" s="147"/>
      <c r="T335" s="53"/>
      <c r="AT335" s="15" t="s">
        <v>125</v>
      </c>
      <c r="AU335" s="15" t="s">
        <v>84</v>
      </c>
    </row>
    <row r="336" spans="2:51" s="12" customFormat="1" ht="12">
      <c r="B336" s="164"/>
      <c r="D336" s="144" t="s">
        <v>504</v>
      </c>
      <c r="E336" s="165" t="s">
        <v>1</v>
      </c>
      <c r="F336" s="166" t="s">
        <v>505</v>
      </c>
      <c r="H336" s="167">
        <v>320</v>
      </c>
      <c r="I336" s="168"/>
      <c r="L336" s="164"/>
      <c r="M336" s="169"/>
      <c r="T336" s="170"/>
      <c r="AT336" s="165" t="s">
        <v>504</v>
      </c>
      <c r="AU336" s="165" t="s">
        <v>84</v>
      </c>
      <c r="AV336" s="12" t="s">
        <v>84</v>
      </c>
      <c r="AW336" s="12" t="s">
        <v>30</v>
      </c>
      <c r="AX336" s="12" t="s">
        <v>74</v>
      </c>
      <c r="AY336" s="165" t="s">
        <v>116</v>
      </c>
    </row>
    <row r="337" spans="2:51" s="13" customFormat="1" ht="12">
      <c r="B337" s="171"/>
      <c r="D337" s="144" t="s">
        <v>504</v>
      </c>
      <c r="E337" s="172" t="s">
        <v>1</v>
      </c>
      <c r="F337" s="173" t="s">
        <v>506</v>
      </c>
      <c r="H337" s="174">
        <v>320</v>
      </c>
      <c r="I337" s="175"/>
      <c r="L337" s="171"/>
      <c r="M337" s="176"/>
      <c r="T337" s="177"/>
      <c r="AT337" s="172" t="s">
        <v>504</v>
      </c>
      <c r="AU337" s="172" t="s">
        <v>84</v>
      </c>
      <c r="AV337" s="13" t="s">
        <v>124</v>
      </c>
      <c r="AW337" s="13" t="s">
        <v>30</v>
      </c>
      <c r="AX337" s="13" t="s">
        <v>82</v>
      </c>
      <c r="AY337" s="172" t="s">
        <v>116</v>
      </c>
    </row>
    <row r="338" spans="2:65" s="1" customFormat="1" ht="24.2" customHeight="1">
      <c r="B338" s="130"/>
      <c r="C338" s="154" t="s">
        <v>510</v>
      </c>
      <c r="D338" s="154" t="s">
        <v>243</v>
      </c>
      <c r="E338" s="155" t="s">
        <v>511</v>
      </c>
      <c r="F338" s="156" t="s">
        <v>512</v>
      </c>
      <c r="G338" s="157" t="s">
        <v>205</v>
      </c>
      <c r="H338" s="158">
        <v>320</v>
      </c>
      <c r="I338" s="159"/>
      <c r="J338" s="160">
        <f>ROUND(I338*H338,2)</f>
        <v>0</v>
      </c>
      <c r="K338" s="156" t="s">
        <v>199</v>
      </c>
      <c r="L338" s="161"/>
      <c r="M338" s="162" t="s">
        <v>1</v>
      </c>
      <c r="N338" s="163" t="s">
        <v>39</v>
      </c>
      <c r="P338" s="140">
        <f>O338*H338</f>
        <v>0</v>
      </c>
      <c r="Q338" s="140">
        <v>0</v>
      </c>
      <c r="R338" s="140">
        <f>Q338*H338</f>
        <v>0</v>
      </c>
      <c r="S338" s="140">
        <v>0</v>
      </c>
      <c r="T338" s="141">
        <f>S338*H338</f>
        <v>0</v>
      </c>
      <c r="AR338" s="142" t="s">
        <v>139</v>
      </c>
      <c r="AT338" s="142" t="s">
        <v>243</v>
      </c>
      <c r="AU338" s="142" t="s">
        <v>84</v>
      </c>
      <c r="AY338" s="15" t="s">
        <v>116</v>
      </c>
      <c r="BE338" s="143">
        <f>IF(N338="základní",J338,0)</f>
        <v>0</v>
      </c>
      <c r="BF338" s="143">
        <f>IF(N338="snížená",J338,0)</f>
        <v>0</v>
      </c>
      <c r="BG338" s="143">
        <f>IF(N338="zákl. přenesená",J338,0)</f>
        <v>0</v>
      </c>
      <c r="BH338" s="143">
        <f>IF(N338="sníž. přenesená",J338,0)</f>
        <v>0</v>
      </c>
      <c r="BI338" s="143">
        <f>IF(N338="nulová",J338,0)</f>
        <v>0</v>
      </c>
      <c r="BJ338" s="15" t="s">
        <v>82</v>
      </c>
      <c r="BK338" s="143">
        <f>ROUND(I338*H338,2)</f>
        <v>0</v>
      </c>
      <c r="BL338" s="15" t="s">
        <v>124</v>
      </c>
      <c r="BM338" s="142" t="s">
        <v>513</v>
      </c>
    </row>
    <row r="339" spans="2:47" s="1" customFormat="1" ht="19.5">
      <c r="B339" s="30"/>
      <c r="D339" s="144" t="s">
        <v>125</v>
      </c>
      <c r="F339" s="145" t="s">
        <v>512</v>
      </c>
      <c r="I339" s="146"/>
      <c r="L339" s="30"/>
      <c r="M339" s="147"/>
      <c r="T339" s="53"/>
      <c r="AT339" s="15" t="s">
        <v>125</v>
      </c>
      <c r="AU339" s="15" t="s">
        <v>84</v>
      </c>
    </row>
    <row r="340" spans="2:51" s="12" customFormat="1" ht="12">
      <c r="B340" s="164"/>
      <c r="D340" s="144" t="s">
        <v>504</v>
      </c>
      <c r="E340" s="165" t="s">
        <v>1</v>
      </c>
      <c r="F340" s="166" t="s">
        <v>505</v>
      </c>
      <c r="H340" s="167">
        <v>320</v>
      </c>
      <c r="I340" s="168"/>
      <c r="L340" s="164"/>
      <c r="M340" s="169"/>
      <c r="T340" s="170"/>
      <c r="AT340" s="165" t="s">
        <v>504</v>
      </c>
      <c r="AU340" s="165" t="s">
        <v>84</v>
      </c>
      <c r="AV340" s="12" t="s">
        <v>84</v>
      </c>
      <c r="AW340" s="12" t="s">
        <v>30</v>
      </c>
      <c r="AX340" s="12" t="s">
        <v>74</v>
      </c>
      <c r="AY340" s="165" t="s">
        <v>116</v>
      </c>
    </row>
    <row r="341" spans="2:51" s="13" customFormat="1" ht="12">
      <c r="B341" s="171"/>
      <c r="D341" s="144" t="s">
        <v>504</v>
      </c>
      <c r="E341" s="172" t="s">
        <v>1</v>
      </c>
      <c r="F341" s="173" t="s">
        <v>506</v>
      </c>
      <c r="H341" s="174">
        <v>320</v>
      </c>
      <c r="I341" s="175"/>
      <c r="L341" s="171"/>
      <c r="M341" s="176"/>
      <c r="T341" s="177"/>
      <c r="AT341" s="172" t="s">
        <v>504</v>
      </c>
      <c r="AU341" s="172" t="s">
        <v>84</v>
      </c>
      <c r="AV341" s="13" t="s">
        <v>124</v>
      </c>
      <c r="AW341" s="13" t="s">
        <v>30</v>
      </c>
      <c r="AX341" s="13" t="s">
        <v>82</v>
      </c>
      <c r="AY341" s="172" t="s">
        <v>116</v>
      </c>
    </row>
    <row r="342" spans="2:65" s="1" customFormat="1" ht="24.2" customHeight="1">
      <c r="B342" s="130"/>
      <c r="C342" s="154" t="s">
        <v>350</v>
      </c>
      <c r="D342" s="154" t="s">
        <v>243</v>
      </c>
      <c r="E342" s="155" t="s">
        <v>514</v>
      </c>
      <c r="F342" s="156" t="s">
        <v>515</v>
      </c>
      <c r="G342" s="157" t="s">
        <v>205</v>
      </c>
      <c r="H342" s="158">
        <v>320</v>
      </c>
      <c r="I342" s="159"/>
      <c r="J342" s="160">
        <f>ROUND(I342*H342,2)</f>
        <v>0</v>
      </c>
      <c r="K342" s="156" t="s">
        <v>199</v>
      </c>
      <c r="L342" s="161"/>
      <c r="M342" s="162" t="s">
        <v>1</v>
      </c>
      <c r="N342" s="163" t="s">
        <v>39</v>
      </c>
      <c r="P342" s="140">
        <f>O342*H342</f>
        <v>0</v>
      </c>
      <c r="Q342" s="140">
        <v>0</v>
      </c>
      <c r="R342" s="140">
        <f>Q342*H342</f>
        <v>0</v>
      </c>
      <c r="S342" s="140">
        <v>0</v>
      </c>
      <c r="T342" s="141">
        <f>S342*H342</f>
        <v>0</v>
      </c>
      <c r="AR342" s="142" t="s">
        <v>139</v>
      </c>
      <c r="AT342" s="142" t="s">
        <v>243</v>
      </c>
      <c r="AU342" s="142" t="s">
        <v>84</v>
      </c>
      <c r="AY342" s="15" t="s">
        <v>116</v>
      </c>
      <c r="BE342" s="143">
        <f>IF(N342="základní",J342,0)</f>
        <v>0</v>
      </c>
      <c r="BF342" s="143">
        <f>IF(N342="snížená",J342,0)</f>
        <v>0</v>
      </c>
      <c r="BG342" s="143">
        <f>IF(N342="zákl. přenesená",J342,0)</f>
        <v>0</v>
      </c>
      <c r="BH342" s="143">
        <f>IF(N342="sníž. přenesená",J342,0)</f>
        <v>0</v>
      </c>
      <c r="BI342" s="143">
        <f>IF(N342="nulová",J342,0)</f>
        <v>0</v>
      </c>
      <c r="BJ342" s="15" t="s">
        <v>82</v>
      </c>
      <c r="BK342" s="143">
        <f>ROUND(I342*H342,2)</f>
        <v>0</v>
      </c>
      <c r="BL342" s="15" t="s">
        <v>124</v>
      </c>
      <c r="BM342" s="142" t="s">
        <v>516</v>
      </c>
    </row>
    <row r="343" spans="2:47" s="1" customFormat="1" ht="19.5">
      <c r="B343" s="30"/>
      <c r="D343" s="144" t="s">
        <v>125</v>
      </c>
      <c r="F343" s="145" t="s">
        <v>515</v>
      </c>
      <c r="I343" s="146"/>
      <c r="L343" s="30"/>
      <c r="M343" s="147"/>
      <c r="T343" s="53"/>
      <c r="AT343" s="15" t="s">
        <v>125</v>
      </c>
      <c r="AU343" s="15" t="s">
        <v>84</v>
      </c>
    </row>
    <row r="344" spans="2:65" s="1" customFormat="1" ht="24.2" customHeight="1">
      <c r="B344" s="130"/>
      <c r="C344" s="154" t="s">
        <v>517</v>
      </c>
      <c r="D344" s="154" t="s">
        <v>243</v>
      </c>
      <c r="E344" s="155" t="s">
        <v>518</v>
      </c>
      <c r="F344" s="156" t="s">
        <v>519</v>
      </c>
      <c r="G344" s="157" t="s">
        <v>205</v>
      </c>
      <c r="H344" s="158">
        <v>350</v>
      </c>
      <c r="I344" s="159"/>
      <c r="J344" s="160">
        <f>ROUND(I344*H344,2)</f>
        <v>0</v>
      </c>
      <c r="K344" s="156" t="s">
        <v>199</v>
      </c>
      <c r="L344" s="161"/>
      <c r="M344" s="162" t="s">
        <v>1</v>
      </c>
      <c r="N344" s="163" t="s">
        <v>39</v>
      </c>
      <c r="P344" s="140">
        <f>O344*H344</f>
        <v>0</v>
      </c>
      <c r="Q344" s="140">
        <v>0</v>
      </c>
      <c r="R344" s="140">
        <f>Q344*H344</f>
        <v>0</v>
      </c>
      <c r="S344" s="140">
        <v>0</v>
      </c>
      <c r="T344" s="141">
        <f>S344*H344</f>
        <v>0</v>
      </c>
      <c r="AR344" s="142" t="s">
        <v>139</v>
      </c>
      <c r="AT344" s="142" t="s">
        <v>243</v>
      </c>
      <c r="AU344" s="142" t="s">
        <v>84</v>
      </c>
      <c r="AY344" s="15" t="s">
        <v>116</v>
      </c>
      <c r="BE344" s="143">
        <f>IF(N344="základní",J344,0)</f>
        <v>0</v>
      </c>
      <c r="BF344" s="143">
        <f>IF(N344="snížená",J344,0)</f>
        <v>0</v>
      </c>
      <c r="BG344" s="143">
        <f>IF(N344="zákl. přenesená",J344,0)</f>
        <v>0</v>
      </c>
      <c r="BH344" s="143">
        <f>IF(N344="sníž. přenesená",J344,0)</f>
        <v>0</v>
      </c>
      <c r="BI344" s="143">
        <f>IF(N344="nulová",J344,0)</f>
        <v>0</v>
      </c>
      <c r="BJ344" s="15" t="s">
        <v>82</v>
      </c>
      <c r="BK344" s="143">
        <f>ROUND(I344*H344,2)</f>
        <v>0</v>
      </c>
      <c r="BL344" s="15" t="s">
        <v>124</v>
      </c>
      <c r="BM344" s="142" t="s">
        <v>520</v>
      </c>
    </row>
    <row r="345" spans="2:47" s="1" customFormat="1" ht="12">
      <c r="B345" s="30"/>
      <c r="D345" s="144" t="s">
        <v>125</v>
      </c>
      <c r="F345" s="145" t="s">
        <v>519</v>
      </c>
      <c r="I345" s="146"/>
      <c r="L345" s="30"/>
      <c r="M345" s="147"/>
      <c r="T345" s="53"/>
      <c r="AT345" s="15" t="s">
        <v>125</v>
      </c>
      <c r="AU345" s="15" t="s">
        <v>84</v>
      </c>
    </row>
    <row r="346" spans="2:65" s="1" customFormat="1" ht="24.2" customHeight="1">
      <c r="B346" s="130"/>
      <c r="C346" s="154" t="s">
        <v>356</v>
      </c>
      <c r="D346" s="154" t="s">
        <v>243</v>
      </c>
      <c r="E346" s="155" t="s">
        <v>521</v>
      </c>
      <c r="F346" s="156" t="s">
        <v>522</v>
      </c>
      <c r="G346" s="157" t="s">
        <v>205</v>
      </c>
      <c r="H346" s="158">
        <v>320</v>
      </c>
      <c r="I346" s="159"/>
      <c r="J346" s="160">
        <f>ROUND(I346*H346,2)</f>
        <v>0</v>
      </c>
      <c r="K346" s="156" t="s">
        <v>199</v>
      </c>
      <c r="L346" s="161"/>
      <c r="M346" s="162" t="s">
        <v>1</v>
      </c>
      <c r="N346" s="163" t="s">
        <v>39</v>
      </c>
      <c r="P346" s="140">
        <f>O346*H346</f>
        <v>0</v>
      </c>
      <c r="Q346" s="140">
        <v>0</v>
      </c>
      <c r="R346" s="140">
        <f>Q346*H346</f>
        <v>0</v>
      </c>
      <c r="S346" s="140">
        <v>0</v>
      </c>
      <c r="T346" s="141">
        <f>S346*H346</f>
        <v>0</v>
      </c>
      <c r="AR346" s="142" t="s">
        <v>139</v>
      </c>
      <c r="AT346" s="142" t="s">
        <v>243</v>
      </c>
      <c r="AU346" s="142" t="s">
        <v>84</v>
      </c>
      <c r="AY346" s="15" t="s">
        <v>116</v>
      </c>
      <c r="BE346" s="143">
        <f>IF(N346="základní",J346,0)</f>
        <v>0</v>
      </c>
      <c r="BF346" s="143">
        <f>IF(N346="snížená",J346,0)</f>
        <v>0</v>
      </c>
      <c r="BG346" s="143">
        <f>IF(N346="zákl. přenesená",J346,0)</f>
        <v>0</v>
      </c>
      <c r="BH346" s="143">
        <f>IF(N346="sníž. přenesená",J346,0)</f>
        <v>0</v>
      </c>
      <c r="BI346" s="143">
        <f>IF(N346="nulová",J346,0)</f>
        <v>0</v>
      </c>
      <c r="BJ346" s="15" t="s">
        <v>82</v>
      </c>
      <c r="BK346" s="143">
        <f>ROUND(I346*H346,2)</f>
        <v>0</v>
      </c>
      <c r="BL346" s="15" t="s">
        <v>124</v>
      </c>
      <c r="BM346" s="142" t="s">
        <v>523</v>
      </c>
    </row>
    <row r="347" spans="2:47" s="1" customFormat="1" ht="19.5">
      <c r="B347" s="30"/>
      <c r="D347" s="144" t="s">
        <v>125</v>
      </c>
      <c r="F347" s="145" t="s">
        <v>522</v>
      </c>
      <c r="I347" s="146"/>
      <c r="L347" s="30"/>
      <c r="M347" s="147"/>
      <c r="T347" s="53"/>
      <c r="AT347" s="15" t="s">
        <v>125</v>
      </c>
      <c r="AU347" s="15" t="s">
        <v>84</v>
      </c>
    </row>
    <row r="348" spans="2:51" s="12" customFormat="1" ht="12">
      <c r="B348" s="164"/>
      <c r="D348" s="144" t="s">
        <v>504</v>
      </c>
      <c r="E348" s="165" t="s">
        <v>1</v>
      </c>
      <c r="F348" s="166" t="s">
        <v>505</v>
      </c>
      <c r="H348" s="167">
        <v>320</v>
      </c>
      <c r="I348" s="168"/>
      <c r="L348" s="164"/>
      <c r="M348" s="169"/>
      <c r="T348" s="170"/>
      <c r="AT348" s="165" t="s">
        <v>504</v>
      </c>
      <c r="AU348" s="165" t="s">
        <v>84</v>
      </c>
      <c r="AV348" s="12" t="s">
        <v>84</v>
      </c>
      <c r="AW348" s="12" t="s">
        <v>30</v>
      </c>
      <c r="AX348" s="12" t="s">
        <v>74</v>
      </c>
      <c r="AY348" s="165" t="s">
        <v>116</v>
      </c>
    </row>
    <row r="349" spans="2:51" s="13" customFormat="1" ht="12">
      <c r="B349" s="171"/>
      <c r="D349" s="144" t="s">
        <v>504</v>
      </c>
      <c r="E349" s="172" t="s">
        <v>1</v>
      </c>
      <c r="F349" s="173" t="s">
        <v>506</v>
      </c>
      <c r="H349" s="174">
        <v>320</v>
      </c>
      <c r="I349" s="175"/>
      <c r="L349" s="171"/>
      <c r="M349" s="176"/>
      <c r="T349" s="177"/>
      <c r="AT349" s="172" t="s">
        <v>504</v>
      </c>
      <c r="AU349" s="172" t="s">
        <v>84</v>
      </c>
      <c r="AV349" s="13" t="s">
        <v>124</v>
      </c>
      <c r="AW349" s="13" t="s">
        <v>30</v>
      </c>
      <c r="AX349" s="13" t="s">
        <v>82</v>
      </c>
      <c r="AY349" s="172" t="s">
        <v>116</v>
      </c>
    </row>
    <row r="350" spans="2:65" s="1" customFormat="1" ht="24.2" customHeight="1">
      <c r="B350" s="130"/>
      <c r="C350" s="154" t="s">
        <v>524</v>
      </c>
      <c r="D350" s="154" t="s">
        <v>243</v>
      </c>
      <c r="E350" s="155" t="s">
        <v>525</v>
      </c>
      <c r="F350" s="156" t="s">
        <v>526</v>
      </c>
      <c r="G350" s="157" t="s">
        <v>205</v>
      </c>
      <c r="H350" s="158">
        <v>320</v>
      </c>
      <c r="I350" s="159"/>
      <c r="J350" s="160">
        <f>ROUND(I350*H350,2)</f>
        <v>0</v>
      </c>
      <c r="K350" s="156" t="s">
        <v>199</v>
      </c>
      <c r="L350" s="161"/>
      <c r="M350" s="162" t="s">
        <v>1</v>
      </c>
      <c r="N350" s="163" t="s">
        <v>39</v>
      </c>
      <c r="P350" s="140">
        <f>O350*H350</f>
        <v>0</v>
      </c>
      <c r="Q350" s="140">
        <v>0</v>
      </c>
      <c r="R350" s="140">
        <f>Q350*H350</f>
        <v>0</v>
      </c>
      <c r="S350" s="140">
        <v>0</v>
      </c>
      <c r="T350" s="141">
        <f>S350*H350</f>
        <v>0</v>
      </c>
      <c r="AR350" s="142" t="s">
        <v>139</v>
      </c>
      <c r="AT350" s="142" t="s">
        <v>243</v>
      </c>
      <c r="AU350" s="142" t="s">
        <v>84</v>
      </c>
      <c r="AY350" s="15" t="s">
        <v>116</v>
      </c>
      <c r="BE350" s="143">
        <f>IF(N350="základní",J350,0)</f>
        <v>0</v>
      </c>
      <c r="BF350" s="143">
        <f>IF(N350="snížená",J350,0)</f>
        <v>0</v>
      </c>
      <c r="BG350" s="143">
        <f>IF(N350="zákl. přenesená",J350,0)</f>
        <v>0</v>
      </c>
      <c r="BH350" s="143">
        <f>IF(N350="sníž. přenesená",J350,0)</f>
        <v>0</v>
      </c>
      <c r="BI350" s="143">
        <f>IF(N350="nulová",J350,0)</f>
        <v>0</v>
      </c>
      <c r="BJ350" s="15" t="s">
        <v>82</v>
      </c>
      <c r="BK350" s="143">
        <f>ROUND(I350*H350,2)</f>
        <v>0</v>
      </c>
      <c r="BL350" s="15" t="s">
        <v>124</v>
      </c>
      <c r="BM350" s="142" t="s">
        <v>527</v>
      </c>
    </row>
    <row r="351" spans="2:47" s="1" customFormat="1" ht="12">
      <c r="B351" s="30"/>
      <c r="D351" s="144" t="s">
        <v>125</v>
      </c>
      <c r="F351" s="145" t="s">
        <v>526</v>
      </c>
      <c r="I351" s="146"/>
      <c r="L351" s="30"/>
      <c r="M351" s="147"/>
      <c r="T351" s="53"/>
      <c r="AT351" s="15" t="s">
        <v>125</v>
      </c>
      <c r="AU351" s="15" t="s">
        <v>84</v>
      </c>
    </row>
    <row r="352" spans="2:65" s="1" customFormat="1" ht="24.2" customHeight="1">
      <c r="B352" s="130"/>
      <c r="C352" s="154" t="s">
        <v>361</v>
      </c>
      <c r="D352" s="154" t="s">
        <v>243</v>
      </c>
      <c r="E352" s="155" t="s">
        <v>528</v>
      </c>
      <c r="F352" s="156" t="s">
        <v>529</v>
      </c>
      <c r="G352" s="157" t="s">
        <v>205</v>
      </c>
      <c r="H352" s="158">
        <v>320</v>
      </c>
      <c r="I352" s="159"/>
      <c r="J352" s="160">
        <f>ROUND(I352*H352,2)</f>
        <v>0</v>
      </c>
      <c r="K352" s="156" t="s">
        <v>199</v>
      </c>
      <c r="L352" s="161"/>
      <c r="M352" s="162" t="s">
        <v>1</v>
      </c>
      <c r="N352" s="163" t="s">
        <v>39</v>
      </c>
      <c r="P352" s="140">
        <f>O352*H352</f>
        <v>0</v>
      </c>
      <c r="Q352" s="140">
        <v>0</v>
      </c>
      <c r="R352" s="140">
        <f>Q352*H352</f>
        <v>0</v>
      </c>
      <c r="S352" s="140">
        <v>0</v>
      </c>
      <c r="T352" s="141">
        <f>S352*H352</f>
        <v>0</v>
      </c>
      <c r="AR352" s="142" t="s">
        <v>139</v>
      </c>
      <c r="AT352" s="142" t="s">
        <v>243</v>
      </c>
      <c r="AU352" s="142" t="s">
        <v>84</v>
      </c>
      <c r="AY352" s="15" t="s">
        <v>116</v>
      </c>
      <c r="BE352" s="143">
        <f>IF(N352="základní",J352,0)</f>
        <v>0</v>
      </c>
      <c r="BF352" s="143">
        <f>IF(N352="snížená",J352,0)</f>
        <v>0</v>
      </c>
      <c r="BG352" s="143">
        <f>IF(N352="zákl. přenesená",J352,0)</f>
        <v>0</v>
      </c>
      <c r="BH352" s="143">
        <f>IF(N352="sníž. přenesená",J352,0)</f>
        <v>0</v>
      </c>
      <c r="BI352" s="143">
        <f>IF(N352="nulová",J352,0)</f>
        <v>0</v>
      </c>
      <c r="BJ352" s="15" t="s">
        <v>82</v>
      </c>
      <c r="BK352" s="143">
        <f>ROUND(I352*H352,2)</f>
        <v>0</v>
      </c>
      <c r="BL352" s="15" t="s">
        <v>124</v>
      </c>
      <c r="BM352" s="142" t="s">
        <v>530</v>
      </c>
    </row>
    <row r="353" spans="2:47" s="1" customFormat="1" ht="19.5">
      <c r="B353" s="30"/>
      <c r="D353" s="144" t="s">
        <v>125</v>
      </c>
      <c r="F353" s="145" t="s">
        <v>529</v>
      </c>
      <c r="I353" s="146"/>
      <c r="L353" s="30"/>
      <c r="M353" s="147"/>
      <c r="T353" s="53"/>
      <c r="AT353" s="15" t="s">
        <v>125</v>
      </c>
      <c r="AU353" s="15" t="s">
        <v>84</v>
      </c>
    </row>
    <row r="354" spans="2:65" s="1" customFormat="1" ht="24.2" customHeight="1">
      <c r="B354" s="130"/>
      <c r="C354" s="154" t="s">
        <v>531</v>
      </c>
      <c r="D354" s="154" t="s">
        <v>243</v>
      </c>
      <c r="E354" s="155" t="s">
        <v>532</v>
      </c>
      <c r="F354" s="156" t="s">
        <v>533</v>
      </c>
      <c r="G354" s="157" t="s">
        <v>205</v>
      </c>
      <c r="H354" s="158">
        <v>320</v>
      </c>
      <c r="I354" s="159"/>
      <c r="J354" s="160">
        <f>ROUND(I354*H354,2)</f>
        <v>0</v>
      </c>
      <c r="K354" s="156" t="s">
        <v>199</v>
      </c>
      <c r="L354" s="161"/>
      <c r="M354" s="162" t="s">
        <v>1</v>
      </c>
      <c r="N354" s="163" t="s">
        <v>39</v>
      </c>
      <c r="P354" s="140">
        <f>O354*H354</f>
        <v>0</v>
      </c>
      <c r="Q354" s="140">
        <v>0</v>
      </c>
      <c r="R354" s="140">
        <f>Q354*H354</f>
        <v>0</v>
      </c>
      <c r="S354" s="140">
        <v>0</v>
      </c>
      <c r="T354" s="141">
        <f>S354*H354</f>
        <v>0</v>
      </c>
      <c r="AR354" s="142" t="s">
        <v>139</v>
      </c>
      <c r="AT354" s="142" t="s">
        <v>243</v>
      </c>
      <c r="AU354" s="142" t="s">
        <v>84</v>
      </c>
      <c r="AY354" s="15" t="s">
        <v>116</v>
      </c>
      <c r="BE354" s="143">
        <f>IF(N354="základní",J354,0)</f>
        <v>0</v>
      </c>
      <c r="BF354" s="143">
        <f>IF(N354="snížená",J354,0)</f>
        <v>0</v>
      </c>
      <c r="BG354" s="143">
        <f>IF(N354="zákl. přenesená",J354,0)</f>
        <v>0</v>
      </c>
      <c r="BH354" s="143">
        <f>IF(N354="sníž. přenesená",J354,0)</f>
        <v>0</v>
      </c>
      <c r="BI354" s="143">
        <f>IF(N354="nulová",J354,0)</f>
        <v>0</v>
      </c>
      <c r="BJ354" s="15" t="s">
        <v>82</v>
      </c>
      <c r="BK354" s="143">
        <f>ROUND(I354*H354,2)</f>
        <v>0</v>
      </c>
      <c r="BL354" s="15" t="s">
        <v>124</v>
      </c>
      <c r="BM354" s="142" t="s">
        <v>534</v>
      </c>
    </row>
    <row r="355" spans="2:47" s="1" customFormat="1" ht="19.5">
      <c r="B355" s="30"/>
      <c r="D355" s="144" t="s">
        <v>125</v>
      </c>
      <c r="F355" s="145" t="s">
        <v>533</v>
      </c>
      <c r="I355" s="146"/>
      <c r="L355" s="30"/>
      <c r="M355" s="147"/>
      <c r="T355" s="53"/>
      <c r="AT355" s="15" t="s">
        <v>125</v>
      </c>
      <c r="AU355" s="15" t="s">
        <v>84</v>
      </c>
    </row>
    <row r="356" spans="2:65" s="1" customFormat="1" ht="24.2" customHeight="1">
      <c r="B356" s="130"/>
      <c r="C356" s="154" t="s">
        <v>367</v>
      </c>
      <c r="D356" s="154" t="s">
        <v>243</v>
      </c>
      <c r="E356" s="155" t="s">
        <v>535</v>
      </c>
      <c r="F356" s="156" t="s">
        <v>536</v>
      </c>
      <c r="G356" s="157" t="s">
        <v>205</v>
      </c>
      <c r="H356" s="158">
        <v>320</v>
      </c>
      <c r="I356" s="159"/>
      <c r="J356" s="160">
        <f>ROUND(I356*H356,2)</f>
        <v>0</v>
      </c>
      <c r="K356" s="156" t="s">
        <v>199</v>
      </c>
      <c r="L356" s="161"/>
      <c r="M356" s="162" t="s">
        <v>1</v>
      </c>
      <c r="N356" s="163" t="s">
        <v>39</v>
      </c>
      <c r="P356" s="140">
        <f>O356*H356</f>
        <v>0</v>
      </c>
      <c r="Q356" s="140">
        <v>0</v>
      </c>
      <c r="R356" s="140">
        <f>Q356*H356</f>
        <v>0</v>
      </c>
      <c r="S356" s="140">
        <v>0</v>
      </c>
      <c r="T356" s="141">
        <f>S356*H356</f>
        <v>0</v>
      </c>
      <c r="AR356" s="142" t="s">
        <v>139</v>
      </c>
      <c r="AT356" s="142" t="s">
        <v>243</v>
      </c>
      <c r="AU356" s="142" t="s">
        <v>84</v>
      </c>
      <c r="AY356" s="15" t="s">
        <v>116</v>
      </c>
      <c r="BE356" s="143">
        <f>IF(N356="základní",J356,0)</f>
        <v>0</v>
      </c>
      <c r="BF356" s="143">
        <f>IF(N356="snížená",J356,0)</f>
        <v>0</v>
      </c>
      <c r="BG356" s="143">
        <f>IF(N356="zákl. přenesená",J356,0)</f>
        <v>0</v>
      </c>
      <c r="BH356" s="143">
        <f>IF(N356="sníž. přenesená",J356,0)</f>
        <v>0</v>
      </c>
      <c r="BI356" s="143">
        <f>IF(N356="nulová",J356,0)</f>
        <v>0</v>
      </c>
      <c r="BJ356" s="15" t="s">
        <v>82</v>
      </c>
      <c r="BK356" s="143">
        <f>ROUND(I356*H356,2)</f>
        <v>0</v>
      </c>
      <c r="BL356" s="15" t="s">
        <v>124</v>
      </c>
      <c r="BM356" s="142" t="s">
        <v>537</v>
      </c>
    </row>
    <row r="357" spans="2:47" s="1" customFormat="1" ht="19.5">
      <c r="B357" s="30"/>
      <c r="D357" s="144" t="s">
        <v>125</v>
      </c>
      <c r="F357" s="145" t="s">
        <v>536</v>
      </c>
      <c r="I357" s="146"/>
      <c r="L357" s="30"/>
      <c r="M357" s="147"/>
      <c r="T357" s="53"/>
      <c r="AT357" s="15" t="s">
        <v>125</v>
      </c>
      <c r="AU357" s="15" t="s">
        <v>84</v>
      </c>
    </row>
    <row r="358" spans="2:65" s="1" customFormat="1" ht="44.25" customHeight="1">
      <c r="B358" s="130"/>
      <c r="C358" s="154" t="s">
        <v>538</v>
      </c>
      <c r="D358" s="154" t="s">
        <v>243</v>
      </c>
      <c r="E358" s="155" t="s">
        <v>539</v>
      </c>
      <c r="F358" s="156" t="s">
        <v>540</v>
      </c>
      <c r="G358" s="157" t="s">
        <v>205</v>
      </c>
      <c r="H358" s="158">
        <v>600</v>
      </c>
      <c r="I358" s="159"/>
      <c r="J358" s="160">
        <f>ROUND(I358*H358,2)</f>
        <v>0</v>
      </c>
      <c r="K358" s="156" t="s">
        <v>199</v>
      </c>
      <c r="L358" s="161"/>
      <c r="M358" s="162" t="s">
        <v>1</v>
      </c>
      <c r="N358" s="163" t="s">
        <v>39</v>
      </c>
      <c r="P358" s="140">
        <f>O358*H358</f>
        <v>0</v>
      </c>
      <c r="Q358" s="140">
        <v>0</v>
      </c>
      <c r="R358" s="140">
        <f>Q358*H358</f>
        <v>0</v>
      </c>
      <c r="S358" s="140">
        <v>0</v>
      </c>
      <c r="T358" s="141">
        <f>S358*H358</f>
        <v>0</v>
      </c>
      <c r="AR358" s="142" t="s">
        <v>139</v>
      </c>
      <c r="AT358" s="142" t="s">
        <v>243</v>
      </c>
      <c r="AU358" s="142" t="s">
        <v>84</v>
      </c>
      <c r="AY358" s="15" t="s">
        <v>116</v>
      </c>
      <c r="BE358" s="143">
        <f>IF(N358="základní",J358,0)</f>
        <v>0</v>
      </c>
      <c r="BF358" s="143">
        <f>IF(N358="snížená",J358,0)</f>
        <v>0</v>
      </c>
      <c r="BG358" s="143">
        <f>IF(N358="zákl. přenesená",J358,0)</f>
        <v>0</v>
      </c>
      <c r="BH358" s="143">
        <f>IF(N358="sníž. přenesená",J358,0)</f>
        <v>0</v>
      </c>
      <c r="BI358" s="143">
        <f>IF(N358="nulová",J358,0)</f>
        <v>0</v>
      </c>
      <c r="BJ358" s="15" t="s">
        <v>82</v>
      </c>
      <c r="BK358" s="143">
        <f>ROUND(I358*H358,2)</f>
        <v>0</v>
      </c>
      <c r="BL358" s="15" t="s">
        <v>124</v>
      </c>
      <c r="BM358" s="142" t="s">
        <v>541</v>
      </c>
    </row>
    <row r="359" spans="2:47" s="1" customFormat="1" ht="19.5">
      <c r="B359" s="30"/>
      <c r="D359" s="144" t="s">
        <v>125</v>
      </c>
      <c r="F359" s="145" t="s">
        <v>540</v>
      </c>
      <c r="I359" s="146"/>
      <c r="L359" s="30"/>
      <c r="M359" s="147"/>
      <c r="T359" s="53"/>
      <c r="AT359" s="15" t="s">
        <v>125</v>
      </c>
      <c r="AU359" s="15" t="s">
        <v>84</v>
      </c>
    </row>
    <row r="360" spans="2:47" s="1" customFormat="1" ht="48.75">
      <c r="B360" s="30"/>
      <c r="D360" s="144" t="s">
        <v>542</v>
      </c>
      <c r="F360" s="148" t="s">
        <v>543</v>
      </c>
      <c r="I360" s="146"/>
      <c r="L360" s="30"/>
      <c r="M360" s="147"/>
      <c r="T360" s="53"/>
      <c r="AT360" s="15" t="s">
        <v>542</v>
      </c>
      <c r="AU360" s="15" t="s">
        <v>84</v>
      </c>
    </row>
    <row r="361" spans="2:65" s="1" customFormat="1" ht="44.25" customHeight="1">
      <c r="B361" s="130"/>
      <c r="C361" s="154" t="s">
        <v>373</v>
      </c>
      <c r="D361" s="154" t="s">
        <v>243</v>
      </c>
      <c r="E361" s="155" t="s">
        <v>544</v>
      </c>
      <c r="F361" s="156" t="s">
        <v>545</v>
      </c>
      <c r="G361" s="157" t="s">
        <v>205</v>
      </c>
      <c r="H361" s="158">
        <v>600</v>
      </c>
      <c r="I361" s="159"/>
      <c r="J361" s="160">
        <f>ROUND(I361*H361,2)</f>
        <v>0</v>
      </c>
      <c r="K361" s="156" t="s">
        <v>199</v>
      </c>
      <c r="L361" s="161"/>
      <c r="M361" s="162" t="s">
        <v>1</v>
      </c>
      <c r="N361" s="163" t="s">
        <v>39</v>
      </c>
      <c r="P361" s="140">
        <f>O361*H361</f>
        <v>0</v>
      </c>
      <c r="Q361" s="140">
        <v>0</v>
      </c>
      <c r="R361" s="140">
        <f>Q361*H361</f>
        <v>0</v>
      </c>
      <c r="S361" s="140">
        <v>0</v>
      </c>
      <c r="T361" s="141">
        <f>S361*H361</f>
        <v>0</v>
      </c>
      <c r="AR361" s="142" t="s">
        <v>139</v>
      </c>
      <c r="AT361" s="142" t="s">
        <v>243</v>
      </c>
      <c r="AU361" s="142" t="s">
        <v>84</v>
      </c>
      <c r="AY361" s="15" t="s">
        <v>116</v>
      </c>
      <c r="BE361" s="143">
        <f>IF(N361="základní",J361,0)</f>
        <v>0</v>
      </c>
      <c r="BF361" s="143">
        <f>IF(N361="snížená",J361,0)</f>
        <v>0</v>
      </c>
      <c r="BG361" s="143">
        <f>IF(N361="zákl. přenesená",J361,0)</f>
        <v>0</v>
      </c>
      <c r="BH361" s="143">
        <f>IF(N361="sníž. přenesená",J361,0)</f>
        <v>0</v>
      </c>
      <c r="BI361" s="143">
        <f>IF(N361="nulová",J361,0)</f>
        <v>0</v>
      </c>
      <c r="BJ361" s="15" t="s">
        <v>82</v>
      </c>
      <c r="BK361" s="143">
        <f>ROUND(I361*H361,2)</f>
        <v>0</v>
      </c>
      <c r="BL361" s="15" t="s">
        <v>124</v>
      </c>
      <c r="BM361" s="142" t="s">
        <v>546</v>
      </c>
    </row>
    <row r="362" spans="2:47" s="1" customFormat="1" ht="19.5">
      <c r="B362" s="30"/>
      <c r="D362" s="144" t="s">
        <v>125</v>
      </c>
      <c r="F362" s="145" t="s">
        <v>545</v>
      </c>
      <c r="I362" s="146"/>
      <c r="L362" s="30"/>
      <c r="M362" s="147"/>
      <c r="T362" s="53"/>
      <c r="AT362" s="15" t="s">
        <v>125</v>
      </c>
      <c r="AU362" s="15" t="s">
        <v>84</v>
      </c>
    </row>
    <row r="363" spans="2:47" s="1" customFormat="1" ht="48.75">
      <c r="B363" s="30"/>
      <c r="D363" s="144" t="s">
        <v>542</v>
      </c>
      <c r="F363" s="148" t="s">
        <v>547</v>
      </c>
      <c r="I363" s="146"/>
      <c r="L363" s="30"/>
      <c r="M363" s="147"/>
      <c r="T363" s="53"/>
      <c r="AT363" s="15" t="s">
        <v>542</v>
      </c>
      <c r="AU363" s="15" t="s">
        <v>84</v>
      </c>
    </row>
    <row r="364" spans="2:65" s="1" customFormat="1" ht="24.2" customHeight="1">
      <c r="B364" s="130"/>
      <c r="C364" s="131" t="s">
        <v>548</v>
      </c>
      <c r="D364" s="131" t="s">
        <v>119</v>
      </c>
      <c r="E364" s="132" t="s">
        <v>549</v>
      </c>
      <c r="F364" s="133" t="s">
        <v>550</v>
      </c>
      <c r="G364" s="134" t="s">
        <v>205</v>
      </c>
      <c r="H364" s="135">
        <v>500</v>
      </c>
      <c r="I364" s="136"/>
      <c r="J364" s="137">
        <f>ROUND(I364*H364,2)</f>
        <v>0</v>
      </c>
      <c r="K364" s="133" t="s">
        <v>199</v>
      </c>
      <c r="L364" s="30"/>
      <c r="M364" s="138" t="s">
        <v>1</v>
      </c>
      <c r="N364" s="139" t="s">
        <v>39</v>
      </c>
      <c r="P364" s="140">
        <f>O364*H364</f>
        <v>0</v>
      </c>
      <c r="Q364" s="140">
        <v>0</v>
      </c>
      <c r="R364" s="140">
        <f>Q364*H364</f>
        <v>0</v>
      </c>
      <c r="S364" s="140">
        <v>0</v>
      </c>
      <c r="T364" s="141">
        <f>S364*H364</f>
        <v>0</v>
      </c>
      <c r="AR364" s="142" t="s">
        <v>124</v>
      </c>
      <c r="AT364" s="142" t="s">
        <v>119</v>
      </c>
      <c r="AU364" s="142" t="s">
        <v>84</v>
      </c>
      <c r="AY364" s="15" t="s">
        <v>116</v>
      </c>
      <c r="BE364" s="143">
        <f>IF(N364="základní",J364,0)</f>
        <v>0</v>
      </c>
      <c r="BF364" s="143">
        <f>IF(N364="snížená",J364,0)</f>
        <v>0</v>
      </c>
      <c r="BG364" s="143">
        <f>IF(N364="zákl. přenesená",J364,0)</f>
        <v>0</v>
      </c>
      <c r="BH364" s="143">
        <f>IF(N364="sníž. přenesená",J364,0)</f>
        <v>0</v>
      </c>
      <c r="BI364" s="143">
        <f>IF(N364="nulová",J364,0)</f>
        <v>0</v>
      </c>
      <c r="BJ364" s="15" t="s">
        <v>82</v>
      </c>
      <c r="BK364" s="143">
        <f>ROUND(I364*H364,2)</f>
        <v>0</v>
      </c>
      <c r="BL364" s="15" t="s">
        <v>124</v>
      </c>
      <c r="BM364" s="142" t="s">
        <v>551</v>
      </c>
    </row>
    <row r="365" spans="2:47" s="1" customFormat="1" ht="19.5">
      <c r="B365" s="30"/>
      <c r="D365" s="144" t="s">
        <v>125</v>
      </c>
      <c r="F365" s="145" t="s">
        <v>552</v>
      </c>
      <c r="I365" s="146"/>
      <c r="L365" s="30"/>
      <c r="M365" s="147"/>
      <c r="T365" s="53"/>
      <c r="AT365" s="15" t="s">
        <v>125</v>
      </c>
      <c r="AU365" s="15" t="s">
        <v>84</v>
      </c>
    </row>
    <row r="366" spans="2:47" s="1" customFormat="1" ht="12">
      <c r="B366" s="30"/>
      <c r="D366" s="152" t="s">
        <v>201</v>
      </c>
      <c r="F366" s="153" t="s">
        <v>553</v>
      </c>
      <c r="I366" s="146"/>
      <c r="L366" s="30"/>
      <c r="M366" s="147"/>
      <c r="T366" s="53"/>
      <c r="AT366" s="15" t="s">
        <v>201</v>
      </c>
      <c r="AU366" s="15" t="s">
        <v>84</v>
      </c>
    </row>
    <row r="367" spans="2:47" s="1" customFormat="1" ht="175.5">
      <c r="B367" s="30"/>
      <c r="D367" s="144" t="s">
        <v>127</v>
      </c>
      <c r="F367" s="148" t="s">
        <v>499</v>
      </c>
      <c r="I367" s="146"/>
      <c r="L367" s="30"/>
      <c r="M367" s="147"/>
      <c r="T367" s="53"/>
      <c r="AT367" s="15" t="s">
        <v>127</v>
      </c>
      <c r="AU367" s="15" t="s">
        <v>84</v>
      </c>
    </row>
    <row r="368" spans="2:65" s="1" customFormat="1" ht="21.75" customHeight="1">
      <c r="B368" s="130"/>
      <c r="C368" s="154" t="s">
        <v>379</v>
      </c>
      <c r="D368" s="154" t="s">
        <v>243</v>
      </c>
      <c r="E368" s="155" t="s">
        <v>554</v>
      </c>
      <c r="F368" s="156" t="s">
        <v>555</v>
      </c>
      <c r="G368" s="157" t="s">
        <v>205</v>
      </c>
      <c r="H368" s="158">
        <v>300</v>
      </c>
      <c r="I368" s="159"/>
      <c r="J368" s="160">
        <f>ROUND(I368*H368,2)</f>
        <v>0</v>
      </c>
      <c r="K368" s="156" t="s">
        <v>199</v>
      </c>
      <c r="L368" s="161"/>
      <c r="M368" s="162" t="s">
        <v>1</v>
      </c>
      <c r="N368" s="163" t="s">
        <v>39</v>
      </c>
      <c r="P368" s="140">
        <f>O368*H368</f>
        <v>0</v>
      </c>
      <c r="Q368" s="140">
        <v>0</v>
      </c>
      <c r="R368" s="140">
        <f>Q368*H368</f>
        <v>0</v>
      </c>
      <c r="S368" s="140">
        <v>0</v>
      </c>
      <c r="T368" s="141">
        <f>S368*H368</f>
        <v>0</v>
      </c>
      <c r="AR368" s="142" t="s">
        <v>139</v>
      </c>
      <c r="AT368" s="142" t="s">
        <v>243</v>
      </c>
      <c r="AU368" s="142" t="s">
        <v>84</v>
      </c>
      <c r="AY368" s="15" t="s">
        <v>116</v>
      </c>
      <c r="BE368" s="143">
        <f>IF(N368="základní",J368,0)</f>
        <v>0</v>
      </c>
      <c r="BF368" s="143">
        <f>IF(N368="snížená",J368,0)</f>
        <v>0</v>
      </c>
      <c r="BG368" s="143">
        <f>IF(N368="zákl. přenesená",J368,0)</f>
        <v>0</v>
      </c>
      <c r="BH368" s="143">
        <f>IF(N368="sníž. přenesená",J368,0)</f>
        <v>0</v>
      </c>
      <c r="BI368" s="143">
        <f>IF(N368="nulová",J368,0)</f>
        <v>0</v>
      </c>
      <c r="BJ368" s="15" t="s">
        <v>82</v>
      </c>
      <c r="BK368" s="143">
        <f>ROUND(I368*H368,2)</f>
        <v>0</v>
      </c>
      <c r="BL368" s="15" t="s">
        <v>124</v>
      </c>
      <c r="BM368" s="142" t="s">
        <v>556</v>
      </c>
    </row>
    <row r="369" spans="2:47" s="1" customFormat="1" ht="12">
      <c r="B369" s="30"/>
      <c r="D369" s="144" t="s">
        <v>125</v>
      </c>
      <c r="F369" s="145" t="s">
        <v>555</v>
      </c>
      <c r="I369" s="146"/>
      <c r="L369" s="30"/>
      <c r="M369" s="147"/>
      <c r="T369" s="53"/>
      <c r="AT369" s="15" t="s">
        <v>125</v>
      </c>
      <c r="AU369" s="15" t="s">
        <v>84</v>
      </c>
    </row>
    <row r="370" spans="2:51" s="12" customFormat="1" ht="12">
      <c r="B370" s="164"/>
      <c r="D370" s="144" t="s">
        <v>504</v>
      </c>
      <c r="E370" s="165" t="s">
        <v>1</v>
      </c>
      <c r="F370" s="166" t="s">
        <v>557</v>
      </c>
      <c r="H370" s="167">
        <v>300</v>
      </c>
      <c r="I370" s="168"/>
      <c r="L370" s="164"/>
      <c r="M370" s="169"/>
      <c r="T370" s="170"/>
      <c r="AT370" s="165" t="s">
        <v>504</v>
      </c>
      <c r="AU370" s="165" t="s">
        <v>84</v>
      </c>
      <c r="AV370" s="12" t="s">
        <v>84</v>
      </c>
      <c r="AW370" s="12" t="s">
        <v>30</v>
      </c>
      <c r="AX370" s="12" t="s">
        <v>74</v>
      </c>
      <c r="AY370" s="165" t="s">
        <v>116</v>
      </c>
    </row>
    <row r="371" spans="2:51" s="13" customFormat="1" ht="12">
      <c r="B371" s="171"/>
      <c r="D371" s="144" t="s">
        <v>504</v>
      </c>
      <c r="E371" s="172" t="s">
        <v>1</v>
      </c>
      <c r="F371" s="173" t="s">
        <v>506</v>
      </c>
      <c r="H371" s="174">
        <v>300</v>
      </c>
      <c r="I371" s="175"/>
      <c r="L371" s="171"/>
      <c r="M371" s="176"/>
      <c r="T371" s="177"/>
      <c r="AT371" s="172" t="s">
        <v>504</v>
      </c>
      <c r="AU371" s="172" t="s">
        <v>84</v>
      </c>
      <c r="AV371" s="13" t="s">
        <v>124</v>
      </c>
      <c r="AW371" s="13" t="s">
        <v>30</v>
      </c>
      <c r="AX371" s="13" t="s">
        <v>82</v>
      </c>
      <c r="AY371" s="172" t="s">
        <v>116</v>
      </c>
    </row>
    <row r="372" spans="2:65" s="1" customFormat="1" ht="21.75" customHeight="1">
      <c r="B372" s="130"/>
      <c r="C372" s="154" t="s">
        <v>558</v>
      </c>
      <c r="D372" s="154" t="s">
        <v>243</v>
      </c>
      <c r="E372" s="155" t="s">
        <v>559</v>
      </c>
      <c r="F372" s="156" t="s">
        <v>560</v>
      </c>
      <c r="G372" s="157" t="s">
        <v>205</v>
      </c>
      <c r="H372" s="158">
        <v>300</v>
      </c>
      <c r="I372" s="159"/>
      <c r="J372" s="160">
        <f>ROUND(I372*H372,2)</f>
        <v>0</v>
      </c>
      <c r="K372" s="156" t="s">
        <v>199</v>
      </c>
      <c r="L372" s="161"/>
      <c r="M372" s="162" t="s">
        <v>1</v>
      </c>
      <c r="N372" s="163" t="s">
        <v>39</v>
      </c>
      <c r="P372" s="140">
        <f>O372*H372</f>
        <v>0</v>
      </c>
      <c r="Q372" s="140">
        <v>0</v>
      </c>
      <c r="R372" s="140">
        <f>Q372*H372</f>
        <v>0</v>
      </c>
      <c r="S372" s="140">
        <v>0</v>
      </c>
      <c r="T372" s="141">
        <f>S372*H372</f>
        <v>0</v>
      </c>
      <c r="AR372" s="142" t="s">
        <v>139</v>
      </c>
      <c r="AT372" s="142" t="s">
        <v>243</v>
      </c>
      <c r="AU372" s="142" t="s">
        <v>84</v>
      </c>
      <c r="AY372" s="15" t="s">
        <v>116</v>
      </c>
      <c r="BE372" s="143">
        <f>IF(N372="základní",J372,0)</f>
        <v>0</v>
      </c>
      <c r="BF372" s="143">
        <f>IF(N372="snížená",J372,0)</f>
        <v>0</v>
      </c>
      <c r="BG372" s="143">
        <f>IF(N372="zákl. přenesená",J372,0)</f>
        <v>0</v>
      </c>
      <c r="BH372" s="143">
        <f>IF(N372="sníž. přenesená",J372,0)</f>
        <v>0</v>
      </c>
      <c r="BI372" s="143">
        <f>IF(N372="nulová",J372,0)</f>
        <v>0</v>
      </c>
      <c r="BJ372" s="15" t="s">
        <v>82</v>
      </c>
      <c r="BK372" s="143">
        <f>ROUND(I372*H372,2)</f>
        <v>0</v>
      </c>
      <c r="BL372" s="15" t="s">
        <v>124</v>
      </c>
      <c r="BM372" s="142" t="s">
        <v>561</v>
      </c>
    </row>
    <row r="373" spans="2:47" s="1" customFormat="1" ht="12">
      <c r="B373" s="30"/>
      <c r="D373" s="144" t="s">
        <v>125</v>
      </c>
      <c r="F373" s="145" t="s">
        <v>560</v>
      </c>
      <c r="I373" s="146"/>
      <c r="L373" s="30"/>
      <c r="M373" s="147"/>
      <c r="T373" s="53"/>
      <c r="AT373" s="15" t="s">
        <v>125</v>
      </c>
      <c r="AU373" s="15" t="s">
        <v>84</v>
      </c>
    </row>
    <row r="374" spans="2:51" s="12" customFormat="1" ht="12">
      <c r="B374" s="164"/>
      <c r="D374" s="144" t="s">
        <v>504</v>
      </c>
      <c r="E374" s="165" t="s">
        <v>1</v>
      </c>
      <c r="F374" s="166" t="s">
        <v>557</v>
      </c>
      <c r="H374" s="167">
        <v>300</v>
      </c>
      <c r="I374" s="168"/>
      <c r="L374" s="164"/>
      <c r="M374" s="169"/>
      <c r="T374" s="170"/>
      <c r="AT374" s="165" t="s">
        <v>504</v>
      </c>
      <c r="AU374" s="165" t="s">
        <v>84</v>
      </c>
      <c r="AV374" s="12" t="s">
        <v>84</v>
      </c>
      <c r="AW374" s="12" t="s">
        <v>30</v>
      </c>
      <c r="AX374" s="12" t="s">
        <v>74</v>
      </c>
      <c r="AY374" s="165" t="s">
        <v>116</v>
      </c>
    </row>
    <row r="375" spans="2:51" s="13" customFormat="1" ht="12">
      <c r="B375" s="171"/>
      <c r="D375" s="144" t="s">
        <v>504</v>
      </c>
      <c r="E375" s="172" t="s">
        <v>1</v>
      </c>
      <c r="F375" s="173" t="s">
        <v>506</v>
      </c>
      <c r="H375" s="174">
        <v>300</v>
      </c>
      <c r="I375" s="175"/>
      <c r="L375" s="171"/>
      <c r="M375" s="176"/>
      <c r="T375" s="177"/>
      <c r="AT375" s="172" t="s">
        <v>504</v>
      </c>
      <c r="AU375" s="172" t="s">
        <v>84</v>
      </c>
      <c r="AV375" s="13" t="s">
        <v>124</v>
      </c>
      <c r="AW375" s="13" t="s">
        <v>30</v>
      </c>
      <c r="AX375" s="13" t="s">
        <v>82</v>
      </c>
      <c r="AY375" s="172" t="s">
        <v>116</v>
      </c>
    </row>
    <row r="376" spans="2:65" s="1" customFormat="1" ht="24.2" customHeight="1">
      <c r="B376" s="130"/>
      <c r="C376" s="131" t="s">
        <v>384</v>
      </c>
      <c r="D376" s="131" t="s">
        <v>119</v>
      </c>
      <c r="E376" s="132" t="s">
        <v>562</v>
      </c>
      <c r="F376" s="133" t="s">
        <v>563</v>
      </c>
      <c r="G376" s="134" t="s">
        <v>269</v>
      </c>
      <c r="H376" s="135">
        <v>2000</v>
      </c>
      <c r="I376" s="136"/>
      <c r="J376" s="137">
        <f>ROUND(I376*H376,2)</f>
        <v>0</v>
      </c>
      <c r="K376" s="133" t="s">
        <v>199</v>
      </c>
      <c r="L376" s="30"/>
      <c r="M376" s="138" t="s">
        <v>1</v>
      </c>
      <c r="N376" s="139" t="s">
        <v>39</v>
      </c>
      <c r="P376" s="140">
        <f>O376*H376</f>
        <v>0</v>
      </c>
      <c r="Q376" s="140">
        <v>0</v>
      </c>
      <c r="R376" s="140">
        <f>Q376*H376</f>
        <v>0</v>
      </c>
      <c r="S376" s="140">
        <v>0</v>
      </c>
      <c r="T376" s="141">
        <f>S376*H376</f>
        <v>0</v>
      </c>
      <c r="AR376" s="142" t="s">
        <v>124</v>
      </c>
      <c r="AT376" s="142" t="s">
        <v>119</v>
      </c>
      <c r="AU376" s="142" t="s">
        <v>84</v>
      </c>
      <c r="AY376" s="15" t="s">
        <v>116</v>
      </c>
      <c r="BE376" s="143">
        <f>IF(N376="základní",J376,0)</f>
        <v>0</v>
      </c>
      <c r="BF376" s="143">
        <f>IF(N376="snížená",J376,0)</f>
        <v>0</v>
      </c>
      <c r="BG376" s="143">
        <f>IF(N376="zákl. přenesená",J376,0)</f>
        <v>0</v>
      </c>
      <c r="BH376" s="143">
        <f>IF(N376="sníž. přenesená",J376,0)</f>
        <v>0</v>
      </c>
      <c r="BI376" s="143">
        <f>IF(N376="nulová",J376,0)</f>
        <v>0</v>
      </c>
      <c r="BJ376" s="15" t="s">
        <v>82</v>
      </c>
      <c r="BK376" s="143">
        <f>ROUND(I376*H376,2)</f>
        <v>0</v>
      </c>
      <c r="BL376" s="15" t="s">
        <v>124</v>
      </c>
      <c r="BM376" s="142" t="s">
        <v>564</v>
      </c>
    </row>
    <row r="377" spans="2:47" s="1" customFormat="1" ht="19.5">
      <c r="B377" s="30"/>
      <c r="D377" s="144" t="s">
        <v>125</v>
      </c>
      <c r="F377" s="145" t="s">
        <v>565</v>
      </c>
      <c r="I377" s="146"/>
      <c r="L377" s="30"/>
      <c r="M377" s="147"/>
      <c r="T377" s="53"/>
      <c r="AT377" s="15" t="s">
        <v>125</v>
      </c>
      <c r="AU377" s="15" t="s">
        <v>84</v>
      </c>
    </row>
    <row r="378" spans="2:47" s="1" customFormat="1" ht="12">
      <c r="B378" s="30"/>
      <c r="D378" s="152" t="s">
        <v>201</v>
      </c>
      <c r="F378" s="153" t="s">
        <v>566</v>
      </c>
      <c r="I378" s="146"/>
      <c r="L378" s="30"/>
      <c r="M378" s="147"/>
      <c r="T378" s="53"/>
      <c r="AT378" s="15" t="s">
        <v>201</v>
      </c>
      <c r="AU378" s="15" t="s">
        <v>84</v>
      </c>
    </row>
    <row r="379" spans="2:47" s="1" customFormat="1" ht="175.5">
      <c r="B379" s="30"/>
      <c r="D379" s="144" t="s">
        <v>127</v>
      </c>
      <c r="F379" s="148" t="s">
        <v>499</v>
      </c>
      <c r="I379" s="146"/>
      <c r="L379" s="30"/>
      <c r="M379" s="147"/>
      <c r="T379" s="53"/>
      <c r="AT379" s="15" t="s">
        <v>127</v>
      </c>
      <c r="AU379" s="15" t="s">
        <v>84</v>
      </c>
    </row>
    <row r="380" spans="2:65" s="1" customFormat="1" ht="24.2" customHeight="1">
      <c r="B380" s="130"/>
      <c r="C380" s="154" t="s">
        <v>567</v>
      </c>
      <c r="D380" s="154" t="s">
        <v>243</v>
      </c>
      <c r="E380" s="155" t="s">
        <v>568</v>
      </c>
      <c r="F380" s="156" t="s">
        <v>569</v>
      </c>
      <c r="G380" s="157" t="s">
        <v>269</v>
      </c>
      <c r="H380" s="158">
        <v>900</v>
      </c>
      <c r="I380" s="159"/>
      <c r="J380" s="160">
        <f>ROUND(I380*H380,2)</f>
        <v>0</v>
      </c>
      <c r="K380" s="156" t="s">
        <v>199</v>
      </c>
      <c r="L380" s="161"/>
      <c r="M380" s="162" t="s">
        <v>1</v>
      </c>
      <c r="N380" s="163" t="s">
        <v>39</v>
      </c>
      <c r="P380" s="140">
        <f>O380*H380</f>
        <v>0</v>
      </c>
      <c r="Q380" s="140">
        <v>0</v>
      </c>
      <c r="R380" s="140">
        <f>Q380*H380</f>
        <v>0</v>
      </c>
      <c r="S380" s="140">
        <v>0</v>
      </c>
      <c r="T380" s="141">
        <f>S380*H380</f>
        <v>0</v>
      </c>
      <c r="AR380" s="142" t="s">
        <v>139</v>
      </c>
      <c r="AT380" s="142" t="s">
        <v>243</v>
      </c>
      <c r="AU380" s="142" t="s">
        <v>84</v>
      </c>
      <c r="AY380" s="15" t="s">
        <v>116</v>
      </c>
      <c r="BE380" s="143">
        <f>IF(N380="základní",J380,0)</f>
        <v>0</v>
      </c>
      <c r="BF380" s="143">
        <f>IF(N380="snížená",J380,0)</f>
        <v>0</v>
      </c>
      <c r="BG380" s="143">
        <f>IF(N380="zákl. přenesená",J380,0)</f>
        <v>0</v>
      </c>
      <c r="BH380" s="143">
        <f>IF(N380="sníž. přenesená",J380,0)</f>
        <v>0</v>
      </c>
      <c r="BI380" s="143">
        <f>IF(N380="nulová",J380,0)</f>
        <v>0</v>
      </c>
      <c r="BJ380" s="15" t="s">
        <v>82</v>
      </c>
      <c r="BK380" s="143">
        <f>ROUND(I380*H380,2)</f>
        <v>0</v>
      </c>
      <c r="BL380" s="15" t="s">
        <v>124</v>
      </c>
      <c r="BM380" s="142" t="s">
        <v>570</v>
      </c>
    </row>
    <row r="381" spans="2:47" s="1" customFormat="1" ht="12">
      <c r="B381" s="30"/>
      <c r="D381" s="144" t="s">
        <v>125</v>
      </c>
      <c r="F381" s="145" t="s">
        <v>569</v>
      </c>
      <c r="I381" s="146"/>
      <c r="L381" s="30"/>
      <c r="M381" s="147"/>
      <c r="T381" s="53"/>
      <c r="AT381" s="15" t="s">
        <v>125</v>
      </c>
      <c r="AU381" s="15" t="s">
        <v>84</v>
      </c>
    </row>
    <row r="382" spans="2:51" s="12" customFormat="1" ht="12">
      <c r="B382" s="164"/>
      <c r="D382" s="144" t="s">
        <v>504</v>
      </c>
      <c r="E382" s="165" t="s">
        <v>1</v>
      </c>
      <c r="F382" s="166" t="s">
        <v>571</v>
      </c>
      <c r="H382" s="167">
        <v>900</v>
      </c>
      <c r="I382" s="168"/>
      <c r="L382" s="164"/>
      <c r="M382" s="169"/>
      <c r="T382" s="170"/>
      <c r="AT382" s="165" t="s">
        <v>504</v>
      </c>
      <c r="AU382" s="165" t="s">
        <v>84</v>
      </c>
      <c r="AV382" s="12" t="s">
        <v>84</v>
      </c>
      <c r="AW382" s="12" t="s">
        <v>30</v>
      </c>
      <c r="AX382" s="12" t="s">
        <v>74</v>
      </c>
      <c r="AY382" s="165" t="s">
        <v>116</v>
      </c>
    </row>
    <row r="383" spans="2:51" s="13" customFormat="1" ht="12">
      <c r="B383" s="171"/>
      <c r="D383" s="144" t="s">
        <v>504</v>
      </c>
      <c r="E383" s="172" t="s">
        <v>1</v>
      </c>
      <c r="F383" s="173" t="s">
        <v>506</v>
      </c>
      <c r="H383" s="174">
        <v>900</v>
      </c>
      <c r="I383" s="175"/>
      <c r="L383" s="171"/>
      <c r="M383" s="176"/>
      <c r="T383" s="177"/>
      <c r="AT383" s="172" t="s">
        <v>504</v>
      </c>
      <c r="AU383" s="172" t="s">
        <v>84</v>
      </c>
      <c r="AV383" s="13" t="s">
        <v>124</v>
      </c>
      <c r="AW383" s="13" t="s">
        <v>30</v>
      </c>
      <c r="AX383" s="13" t="s">
        <v>82</v>
      </c>
      <c r="AY383" s="172" t="s">
        <v>116</v>
      </c>
    </row>
    <row r="384" spans="2:65" s="1" customFormat="1" ht="24.2" customHeight="1">
      <c r="B384" s="130"/>
      <c r="C384" s="154" t="s">
        <v>390</v>
      </c>
      <c r="D384" s="154" t="s">
        <v>243</v>
      </c>
      <c r="E384" s="155" t="s">
        <v>572</v>
      </c>
      <c r="F384" s="156" t="s">
        <v>573</v>
      </c>
      <c r="G384" s="157" t="s">
        <v>269</v>
      </c>
      <c r="H384" s="158">
        <v>900</v>
      </c>
      <c r="I384" s="159"/>
      <c r="J384" s="160">
        <f>ROUND(I384*H384,2)</f>
        <v>0</v>
      </c>
      <c r="K384" s="156" t="s">
        <v>199</v>
      </c>
      <c r="L384" s="161"/>
      <c r="M384" s="162" t="s">
        <v>1</v>
      </c>
      <c r="N384" s="163" t="s">
        <v>39</v>
      </c>
      <c r="P384" s="140">
        <f>O384*H384</f>
        <v>0</v>
      </c>
      <c r="Q384" s="140">
        <v>0</v>
      </c>
      <c r="R384" s="140">
        <f>Q384*H384</f>
        <v>0</v>
      </c>
      <c r="S384" s="140">
        <v>0</v>
      </c>
      <c r="T384" s="141">
        <f>S384*H384</f>
        <v>0</v>
      </c>
      <c r="AR384" s="142" t="s">
        <v>139</v>
      </c>
      <c r="AT384" s="142" t="s">
        <v>243</v>
      </c>
      <c r="AU384" s="142" t="s">
        <v>84</v>
      </c>
      <c r="AY384" s="15" t="s">
        <v>116</v>
      </c>
      <c r="BE384" s="143">
        <f>IF(N384="základní",J384,0)</f>
        <v>0</v>
      </c>
      <c r="BF384" s="143">
        <f>IF(N384="snížená",J384,0)</f>
        <v>0</v>
      </c>
      <c r="BG384" s="143">
        <f>IF(N384="zákl. přenesená",J384,0)</f>
        <v>0</v>
      </c>
      <c r="BH384" s="143">
        <f>IF(N384="sníž. přenesená",J384,0)</f>
        <v>0</v>
      </c>
      <c r="BI384" s="143">
        <f>IF(N384="nulová",J384,0)</f>
        <v>0</v>
      </c>
      <c r="BJ384" s="15" t="s">
        <v>82</v>
      </c>
      <c r="BK384" s="143">
        <f>ROUND(I384*H384,2)</f>
        <v>0</v>
      </c>
      <c r="BL384" s="15" t="s">
        <v>124</v>
      </c>
      <c r="BM384" s="142" t="s">
        <v>574</v>
      </c>
    </row>
    <row r="385" spans="2:47" s="1" customFormat="1" ht="12">
      <c r="B385" s="30"/>
      <c r="D385" s="144" t="s">
        <v>125</v>
      </c>
      <c r="F385" s="145" t="s">
        <v>573</v>
      </c>
      <c r="I385" s="146"/>
      <c r="L385" s="30"/>
      <c r="M385" s="147"/>
      <c r="T385" s="53"/>
      <c r="AT385" s="15" t="s">
        <v>125</v>
      </c>
      <c r="AU385" s="15" t="s">
        <v>84</v>
      </c>
    </row>
    <row r="386" spans="2:51" s="12" customFormat="1" ht="12">
      <c r="B386" s="164"/>
      <c r="D386" s="144" t="s">
        <v>504</v>
      </c>
      <c r="E386" s="165" t="s">
        <v>1</v>
      </c>
      <c r="F386" s="166" t="s">
        <v>571</v>
      </c>
      <c r="H386" s="167">
        <v>900</v>
      </c>
      <c r="I386" s="168"/>
      <c r="L386" s="164"/>
      <c r="M386" s="169"/>
      <c r="T386" s="170"/>
      <c r="AT386" s="165" t="s">
        <v>504</v>
      </c>
      <c r="AU386" s="165" t="s">
        <v>84</v>
      </c>
      <c r="AV386" s="12" t="s">
        <v>84</v>
      </c>
      <c r="AW386" s="12" t="s">
        <v>30</v>
      </c>
      <c r="AX386" s="12" t="s">
        <v>74</v>
      </c>
      <c r="AY386" s="165" t="s">
        <v>116</v>
      </c>
    </row>
    <row r="387" spans="2:51" s="13" customFormat="1" ht="12">
      <c r="B387" s="171"/>
      <c r="D387" s="144" t="s">
        <v>504</v>
      </c>
      <c r="E387" s="172" t="s">
        <v>1</v>
      </c>
      <c r="F387" s="173" t="s">
        <v>506</v>
      </c>
      <c r="H387" s="174">
        <v>900</v>
      </c>
      <c r="I387" s="175"/>
      <c r="L387" s="171"/>
      <c r="M387" s="176"/>
      <c r="T387" s="177"/>
      <c r="AT387" s="172" t="s">
        <v>504</v>
      </c>
      <c r="AU387" s="172" t="s">
        <v>84</v>
      </c>
      <c r="AV387" s="13" t="s">
        <v>124</v>
      </c>
      <c r="AW387" s="13" t="s">
        <v>30</v>
      </c>
      <c r="AX387" s="13" t="s">
        <v>82</v>
      </c>
      <c r="AY387" s="172" t="s">
        <v>116</v>
      </c>
    </row>
    <row r="388" spans="2:65" s="1" customFormat="1" ht="24.2" customHeight="1">
      <c r="B388" s="130"/>
      <c r="C388" s="131" t="s">
        <v>575</v>
      </c>
      <c r="D388" s="131" t="s">
        <v>119</v>
      </c>
      <c r="E388" s="132" t="s">
        <v>576</v>
      </c>
      <c r="F388" s="133" t="s">
        <v>577</v>
      </c>
      <c r="G388" s="134" t="s">
        <v>269</v>
      </c>
      <c r="H388" s="135">
        <v>2000</v>
      </c>
      <c r="I388" s="136"/>
      <c r="J388" s="137">
        <f>ROUND(I388*H388,2)</f>
        <v>0</v>
      </c>
      <c r="K388" s="133" t="s">
        <v>199</v>
      </c>
      <c r="L388" s="30"/>
      <c r="M388" s="138" t="s">
        <v>1</v>
      </c>
      <c r="N388" s="139" t="s">
        <v>39</v>
      </c>
      <c r="P388" s="140">
        <f>O388*H388</f>
        <v>0</v>
      </c>
      <c r="Q388" s="140">
        <v>0</v>
      </c>
      <c r="R388" s="140">
        <f>Q388*H388</f>
        <v>0</v>
      </c>
      <c r="S388" s="140">
        <v>0</v>
      </c>
      <c r="T388" s="141">
        <f>S388*H388</f>
        <v>0</v>
      </c>
      <c r="AR388" s="142" t="s">
        <v>124</v>
      </c>
      <c r="AT388" s="142" t="s">
        <v>119</v>
      </c>
      <c r="AU388" s="142" t="s">
        <v>84</v>
      </c>
      <c r="AY388" s="15" t="s">
        <v>116</v>
      </c>
      <c r="BE388" s="143">
        <f>IF(N388="základní",J388,0)</f>
        <v>0</v>
      </c>
      <c r="BF388" s="143">
        <f>IF(N388="snížená",J388,0)</f>
        <v>0</v>
      </c>
      <c r="BG388" s="143">
        <f>IF(N388="zákl. přenesená",J388,0)</f>
        <v>0</v>
      </c>
      <c r="BH388" s="143">
        <f>IF(N388="sníž. přenesená",J388,0)</f>
        <v>0</v>
      </c>
      <c r="BI388" s="143">
        <f>IF(N388="nulová",J388,0)</f>
        <v>0</v>
      </c>
      <c r="BJ388" s="15" t="s">
        <v>82</v>
      </c>
      <c r="BK388" s="143">
        <f>ROUND(I388*H388,2)</f>
        <v>0</v>
      </c>
      <c r="BL388" s="15" t="s">
        <v>124</v>
      </c>
      <c r="BM388" s="142" t="s">
        <v>578</v>
      </c>
    </row>
    <row r="389" spans="2:47" s="1" customFormat="1" ht="19.5">
      <c r="B389" s="30"/>
      <c r="D389" s="144" t="s">
        <v>125</v>
      </c>
      <c r="F389" s="145" t="s">
        <v>579</v>
      </c>
      <c r="I389" s="146"/>
      <c r="L389" s="30"/>
      <c r="M389" s="147"/>
      <c r="T389" s="53"/>
      <c r="AT389" s="15" t="s">
        <v>125</v>
      </c>
      <c r="AU389" s="15" t="s">
        <v>84</v>
      </c>
    </row>
    <row r="390" spans="2:47" s="1" customFormat="1" ht="12">
      <c r="B390" s="30"/>
      <c r="D390" s="152" t="s">
        <v>201</v>
      </c>
      <c r="F390" s="153" t="s">
        <v>580</v>
      </c>
      <c r="I390" s="146"/>
      <c r="L390" s="30"/>
      <c r="M390" s="147"/>
      <c r="T390" s="53"/>
      <c r="AT390" s="15" t="s">
        <v>201</v>
      </c>
      <c r="AU390" s="15" t="s">
        <v>84</v>
      </c>
    </row>
    <row r="391" spans="2:47" s="1" customFormat="1" ht="175.5">
      <c r="B391" s="30"/>
      <c r="D391" s="144" t="s">
        <v>127</v>
      </c>
      <c r="F391" s="148" t="s">
        <v>499</v>
      </c>
      <c r="I391" s="146"/>
      <c r="L391" s="30"/>
      <c r="M391" s="147"/>
      <c r="T391" s="53"/>
      <c r="AT391" s="15" t="s">
        <v>127</v>
      </c>
      <c r="AU391" s="15" t="s">
        <v>84</v>
      </c>
    </row>
    <row r="392" spans="2:65" s="1" customFormat="1" ht="24.2" customHeight="1">
      <c r="B392" s="130"/>
      <c r="C392" s="154" t="s">
        <v>396</v>
      </c>
      <c r="D392" s="154" t="s">
        <v>243</v>
      </c>
      <c r="E392" s="155" t="s">
        <v>581</v>
      </c>
      <c r="F392" s="156" t="s">
        <v>582</v>
      </c>
      <c r="G392" s="157" t="s">
        <v>269</v>
      </c>
      <c r="H392" s="158">
        <v>900</v>
      </c>
      <c r="I392" s="159"/>
      <c r="J392" s="160">
        <f>ROUND(I392*H392,2)</f>
        <v>0</v>
      </c>
      <c r="K392" s="156" t="s">
        <v>199</v>
      </c>
      <c r="L392" s="161"/>
      <c r="M392" s="162" t="s">
        <v>1</v>
      </c>
      <c r="N392" s="163" t="s">
        <v>39</v>
      </c>
      <c r="P392" s="140">
        <f>O392*H392</f>
        <v>0</v>
      </c>
      <c r="Q392" s="140">
        <v>0</v>
      </c>
      <c r="R392" s="140">
        <f>Q392*H392</f>
        <v>0</v>
      </c>
      <c r="S392" s="140">
        <v>0</v>
      </c>
      <c r="T392" s="141">
        <f>S392*H392</f>
        <v>0</v>
      </c>
      <c r="AR392" s="142" t="s">
        <v>139</v>
      </c>
      <c r="AT392" s="142" t="s">
        <v>243</v>
      </c>
      <c r="AU392" s="142" t="s">
        <v>84</v>
      </c>
      <c r="AY392" s="15" t="s">
        <v>116</v>
      </c>
      <c r="BE392" s="143">
        <f>IF(N392="základní",J392,0)</f>
        <v>0</v>
      </c>
      <c r="BF392" s="143">
        <f>IF(N392="snížená",J392,0)</f>
        <v>0</v>
      </c>
      <c r="BG392" s="143">
        <f>IF(N392="zákl. přenesená",J392,0)</f>
        <v>0</v>
      </c>
      <c r="BH392" s="143">
        <f>IF(N392="sníž. přenesená",J392,0)</f>
        <v>0</v>
      </c>
      <c r="BI392" s="143">
        <f>IF(N392="nulová",J392,0)</f>
        <v>0</v>
      </c>
      <c r="BJ392" s="15" t="s">
        <v>82</v>
      </c>
      <c r="BK392" s="143">
        <f>ROUND(I392*H392,2)</f>
        <v>0</v>
      </c>
      <c r="BL392" s="15" t="s">
        <v>124</v>
      </c>
      <c r="BM392" s="142" t="s">
        <v>583</v>
      </c>
    </row>
    <row r="393" spans="2:47" s="1" customFormat="1" ht="12">
      <c r="B393" s="30"/>
      <c r="D393" s="144" t="s">
        <v>125</v>
      </c>
      <c r="F393" s="145" t="s">
        <v>582</v>
      </c>
      <c r="I393" s="146"/>
      <c r="L393" s="30"/>
      <c r="M393" s="147"/>
      <c r="T393" s="53"/>
      <c r="AT393" s="15" t="s">
        <v>125</v>
      </c>
      <c r="AU393" s="15" t="s">
        <v>84</v>
      </c>
    </row>
    <row r="394" spans="2:51" s="12" customFormat="1" ht="12">
      <c r="B394" s="164"/>
      <c r="D394" s="144" t="s">
        <v>504</v>
      </c>
      <c r="E394" s="165" t="s">
        <v>1</v>
      </c>
      <c r="F394" s="166" t="s">
        <v>571</v>
      </c>
      <c r="H394" s="167">
        <v>900</v>
      </c>
      <c r="I394" s="168"/>
      <c r="L394" s="164"/>
      <c r="M394" s="169"/>
      <c r="T394" s="170"/>
      <c r="AT394" s="165" t="s">
        <v>504</v>
      </c>
      <c r="AU394" s="165" t="s">
        <v>84</v>
      </c>
      <c r="AV394" s="12" t="s">
        <v>84</v>
      </c>
      <c r="AW394" s="12" t="s">
        <v>30</v>
      </c>
      <c r="AX394" s="12" t="s">
        <v>74</v>
      </c>
      <c r="AY394" s="165" t="s">
        <v>116</v>
      </c>
    </row>
    <row r="395" spans="2:51" s="13" customFormat="1" ht="12">
      <c r="B395" s="171"/>
      <c r="D395" s="144" t="s">
        <v>504</v>
      </c>
      <c r="E395" s="172" t="s">
        <v>1</v>
      </c>
      <c r="F395" s="173" t="s">
        <v>506</v>
      </c>
      <c r="H395" s="174">
        <v>900</v>
      </c>
      <c r="I395" s="175"/>
      <c r="L395" s="171"/>
      <c r="M395" s="176"/>
      <c r="T395" s="177"/>
      <c r="AT395" s="172" t="s">
        <v>504</v>
      </c>
      <c r="AU395" s="172" t="s">
        <v>84</v>
      </c>
      <c r="AV395" s="13" t="s">
        <v>124</v>
      </c>
      <c r="AW395" s="13" t="s">
        <v>30</v>
      </c>
      <c r="AX395" s="13" t="s">
        <v>82</v>
      </c>
      <c r="AY395" s="172" t="s">
        <v>116</v>
      </c>
    </row>
    <row r="396" spans="2:65" s="1" customFormat="1" ht="24.2" customHeight="1">
      <c r="B396" s="130"/>
      <c r="C396" s="154" t="s">
        <v>584</v>
      </c>
      <c r="D396" s="154" t="s">
        <v>243</v>
      </c>
      <c r="E396" s="155" t="s">
        <v>585</v>
      </c>
      <c r="F396" s="156" t="s">
        <v>586</v>
      </c>
      <c r="G396" s="157" t="s">
        <v>269</v>
      </c>
      <c r="H396" s="158">
        <v>900</v>
      </c>
      <c r="I396" s="159"/>
      <c r="J396" s="160">
        <f>ROUND(I396*H396,2)</f>
        <v>0</v>
      </c>
      <c r="K396" s="156" t="s">
        <v>199</v>
      </c>
      <c r="L396" s="161"/>
      <c r="M396" s="162" t="s">
        <v>1</v>
      </c>
      <c r="N396" s="163" t="s">
        <v>39</v>
      </c>
      <c r="P396" s="140">
        <f>O396*H396</f>
        <v>0</v>
      </c>
      <c r="Q396" s="140">
        <v>0</v>
      </c>
      <c r="R396" s="140">
        <f>Q396*H396</f>
        <v>0</v>
      </c>
      <c r="S396" s="140">
        <v>0</v>
      </c>
      <c r="T396" s="141">
        <f>S396*H396</f>
        <v>0</v>
      </c>
      <c r="AR396" s="142" t="s">
        <v>139</v>
      </c>
      <c r="AT396" s="142" t="s">
        <v>243</v>
      </c>
      <c r="AU396" s="142" t="s">
        <v>84</v>
      </c>
      <c r="AY396" s="15" t="s">
        <v>116</v>
      </c>
      <c r="BE396" s="143">
        <f>IF(N396="základní",J396,0)</f>
        <v>0</v>
      </c>
      <c r="BF396" s="143">
        <f>IF(N396="snížená",J396,0)</f>
        <v>0</v>
      </c>
      <c r="BG396" s="143">
        <f>IF(N396="zákl. přenesená",J396,0)</f>
        <v>0</v>
      </c>
      <c r="BH396" s="143">
        <f>IF(N396="sníž. přenesená",J396,0)</f>
        <v>0</v>
      </c>
      <c r="BI396" s="143">
        <f>IF(N396="nulová",J396,0)</f>
        <v>0</v>
      </c>
      <c r="BJ396" s="15" t="s">
        <v>82</v>
      </c>
      <c r="BK396" s="143">
        <f>ROUND(I396*H396,2)</f>
        <v>0</v>
      </c>
      <c r="BL396" s="15" t="s">
        <v>124</v>
      </c>
      <c r="BM396" s="142" t="s">
        <v>587</v>
      </c>
    </row>
    <row r="397" spans="2:47" s="1" customFormat="1" ht="12">
      <c r="B397" s="30"/>
      <c r="D397" s="144" t="s">
        <v>125</v>
      </c>
      <c r="F397" s="145" t="s">
        <v>586</v>
      </c>
      <c r="I397" s="146"/>
      <c r="L397" s="30"/>
      <c r="M397" s="147"/>
      <c r="T397" s="53"/>
      <c r="AT397" s="15" t="s">
        <v>125</v>
      </c>
      <c r="AU397" s="15" t="s">
        <v>84</v>
      </c>
    </row>
    <row r="398" spans="2:51" s="12" customFormat="1" ht="12">
      <c r="B398" s="164"/>
      <c r="D398" s="144" t="s">
        <v>504</v>
      </c>
      <c r="E398" s="165" t="s">
        <v>1</v>
      </c>
      <c r="F398" s="166" t="s">
        <v>571</v>
      </c>
      <c r="H398" s="167">
        <v>900</v>
      </c>
      <c r="I398" s="168"/>
      <c r="L398" s="164"/>
      <c r="M398" s="169"/>
      <c r="T398" s="170"/>
      <c r="AT398" s="165" t="s">
        <v>504</v>
      </c>
      <c r="AU398" s="165" t="s">
        <v>84</v>
      </c>
      <c r="AV398" s="12" t="s">
        <v>84</v>
      </c>
      <c r="AW398" s="12" t="s">
        <v>30</v>
      </c>
      <c r="AX398" s="12" t="s">
        <v>74</v>
      </c>
      <c r="AY398" s="165" t="s">
        <v>116</v>
      </c>
    </row>
    <row r="399" spans="2:51" s="13" customFormat="1" ht="12">
      <c r="B399" s="171"/>
      <c r="D399" s="144" t="s">
        <v>504</v>
      </c>
      <c r="E399" s="172" t="s">
        <v>1</v>
      </c>
      <c r="F399" s="173" t="s">
        <v>506</v>
      </c>
      <c r="H399" s="174">
        <v>900</v>
      </c>
      <c r="I399" s="175"/>
      <c r="L399" s="171"/>
      <c r="M399" s="176"/>
      <c r="T399" s="177"/>
      <c r="AT399" s="172" t="s">
        <v>504</v>
      </c>
      <c r="AU399" s="172" t="s">
        <v>84</v>
      </c>
      <c r="AV399" s="13" t="s">
        <v>124</v>
      </c>
      <c r="AW399" s="13" t="s">
        <v>30</v>
      </c>
      <c r="AX399" s="13" t="s">
        <v>82</v>
      </c>
      <c r="AY399" s="172" t="s">
        <v>116</v>
      </c>
    </row>
    <row r="400" spans="2:65" s="1" customFormat="1" ht="33" customHeight="1">
      <c r="B400" s="130"/>
      <c r="C400" s="131" t="s">
        <v>402</v>
      </c>
      <c r="D400" s="131" t="s">
        <v>119</v>
      </c>
      <c r="E400" s="132" t="s">
        <v>588</v>
      </c>
      <c r="F400" s="133" t="s">
        <v>589</v>
      </c>
      <c r="G400" s="134" t="s">
        <v>122</v>
      </c>
      <c r="H400" s="135">
        <v>18</v>
      </c>
      <c r="I400" s="136"/>
      <c r="J400" s="137">
        <f>ROUND(I400*H400,2)</f>
        <v>0</v>
      </c>
      <c r="K400" s="133" t="s">
        <v>199</v>
      </c>
      <c r="L400" s="30"/>
      <c r="M400" s="138" t="s">
        <v>1</v>
      </c>
      <c r="N400" s="139" t="s">
        <v>39</v>
      </c>
      <c r="P400" s="140">
        <f>O400*H400</f>
        <v>0</v>
      </c>
      <c r="Q400" s="140">
        <v>0</v>
      </c>
      <c r="R400" s="140">
        <f>Q400*H400</f>
        <v>0</v>
      </c>
      <c r="S400" s="140">
        <v>0</v>
      </c>
      <c r="T400" s="141">
        <f>S400*H400</f>
        <v>0</v>
      </c>
      <c r="AR400" s="142" t="s">
        <v>124</v>
      </c>
      <c r="AT400" s="142" t="s">
        <v>119</v>
      </c>
      <c r="AU400" s="142" t="s">
        <v>84</v>
      </c>
      <c r="AY400" s="15" t="s">
        <v>116</v>
      </c>
      <c r="BE400" s="143">
        <f>IF(N400="základní",J400,0)</f>
        <v>0</v>
      </c>
      <c r="BF400" s="143">
        <f>IF(N400="snížená",J400,0)</f>
        <v>0</v>
      </c>
      <c r="BG400" s="143">
        <f>IF(N400="zákl. přenesená",J400,0)</f>
        <v>0</v>
      </c>
      <c r="BH400" s="143">
        <f>IF(N400="sníž. přenesená",J400,0)</f>
        <v>0</v>
      </c>
      <c r="BI400" s="143">
        <f>IF(N400="nulová",J400,0)</f>
        <v>0</v>
      </c>
      <c r="BJ400" s="15" t="s">
        <v>82</v>
      </c>
      <c r="BK400" s="143">
        <f>ROUND(I400*H400,2)</f>
        <v>0</v>
      </c>
      <c r="BL400" s="15" t="s">
        <v>124</v>
      </c>
      <c r="BM400" s="142" t="s">
        <v>590</v>
      </c>
    </row>
    <row r="401" spans="2:47" s="1" customFormat="1" ht="29.25">
      <c r="B401" s="30"/>
      <c r="D401" s="144" t="s">
        <v>125</v>
      </c>
      <c r="F401" s="145" t="s">
        <v>591</v>
      </c>
      <c r="I401" s="146"/>
      <c r="L401" s="30"/>
      <c r="M401" s="147"/>
      <c r="T401" s="53"/>
      <c r="AT401" s="15" t="s">
        <v>125</v>
      </c>
      <c r="AU401" s="15" t="s">
        <v>84</v>
      </c>
    </row>
    <row r="402" spans="2:47" s="1" customFormat="1" ht="12">
      <c r="B402" s="30"/>
      <c r="D402" s="152" t="s">
        <v>201</v>
      </c>
      <c r="F402" s="153" t="s">
        <v>592</v>
      </c>
      <c r="I402" s="146"/>
      <c r="L402" s="30"/>
      <c r="M402" s="147"/>
      <c r="T402" s="53"/>
      <c r="AT402" s="15" t="s">
        <v>201</v>
      </c>
      <c r="AU402" s="15" t="s">
        <v>84</v>
      </c>
    </row>
    <row r="403" spans="2:47" s="1" customFormat="1" ht="234">
      <c r="B403" s="30"/>
      <c r="D403" s="144" t="s">
        <v>127</v>
      </c>
      <c r="F403" s="148" t="s">
        <v>593</v>
      </c>
      <c r="I403" s="146"/>
      <c r="L403" s="30"/>
      <c r="M403" s="147"/>
      <c r="T403" s="53"/>
      <c r="AT403" s="15" t="s">
        <v>127</v>
      </c>
      <c r="AU403" s="15" t="s">
        <v>84</v>
      </c>
    </row>
    <row r="404" spans="2:65" s="1" customFormat="1" ht="33" customHeight="1">
      <c r="B404" s="130"/>
      <c r="C404" s="131" t="s">
        <v>594</v>
      </c>
      <c r="D404" s="131" t="s">
        <v>119</v>
      </c>
      <c r="E404" s="132" t="s">
        <v>595</v>
      </c>
      <c r="F404" s="133" t="s">
        <v>596</v>
      </c>
      <c r="G404" s="134" t="s">
        <v>122</v>
      </c>
      <c r="H404" s="135">
        <v>18</v>
      </c>
      <c r="I404" s="136"/>
      <c r="J404" s="137">
        <f>ROUND(I404*H404,2)</f>
        <v>0</v>
      </c>
      <c r="K404" s="133" t="s">
        <v>199</v>
      </c>
      <c r="L404" s="30"/>
      <c r="M404" s="138" t="s">
        <v>1</v>
      </c>
      <c r="N404" s="139" t="s">
        <v>39</v>
      </c>
      <c r="P404" s="140">
        <f>O404*H404</f>
        <v>0</v>
      </c>
      <c r="Q404" s="140">
        <v>0</v>
      </c>
      <c r="R404" s="140">
        <f>Q404*H404</f>
        <v>0</v>
      </c>
      <c r="S404" s="140">
        <v>0</v>
      </c>
      <c r="T404" s="141">
        <f>S404*H404</f>
        <v>0</v>
      </c>
      <c r="AR404" s="142" t="s">
        <v>124</v>
      </c>
      <c r="AT404" s="142" t="s">
        <v>119</v>
      </c>
      <c r="AU404" s="142" t="s">
        <v>84</v>
      </c>
      <c r="AY404" s="15" t="s">
        <v>116</v>
      </c>
      <c r="BE404" s="143">
        <f>IF(N404="základní",J404,0)</f>
        <v>0</v>
      </c>
      <c r="BF404" s="143">
        <f>IF(N404="snížená",J404,0)</f>
        <v>0</v>
      </c>
      <c r="BG404" s="143">
        <f>IF(N404="zákl. přenesená",J404,0)</f>
        <v>0</v>
      </c>
      <c r="BH404" s="143">
        <f>IF(N404="sníž. přenesená",J404,0)</f>
        <v>0</v>
      </c>
      <c r="BI404" s="143">
        <f>IF(N404="nulová",J404,0)</f>
        <v>0</v>
      </c>
      <c r="BJ404" s="15" t="s">
        <v>82</v>
      </c>
      <c r="BK404" s="143">
        <f>ROUND(I404*H404,2)</f>
        <v>0</v>
      </c>
      <c r="BL404" s="15" t="s">
        <v>124</v>
      </c>
      <c r="BM404" s="142" t="s">
        <v>597</v>
      </c>
    </row>
    <row r="405" spans="2:47" s="1" customFormat="1" ht="29.25">
      <c r="B405" s="30"/>
      <c r="D405" s="144" t="s">
        <v>125</v>
      </c>
      <c r="F405" s="145" t="s">
        <v>598</v>
      </c>
      <c r="I405" s="146"/>
      <c r="L405" s="30"/>
      <c r="M405" s="147"/>
      <c r="T405" s="53"/>
      <c r="AT405" s="15" t="s">
        <v>125</v>
      </c>
      <c r="AU405" s="15" t="s">
        <v>84</v>
      </c>
    </row>
    <row r="406" spans="2:47" s="1" customFormat="1" ht="12">
      <c r="B406" s="30"/>
      <c r="D406" s="152" t="s">
        <v>201</v>
      </c>
      <c r="F406" s="153" t="s">
        <v>599</v>
      </c>
      <c r="I406" s="146"/>
      <c r="L406" s="30"/>
      <c r="M406" s="147"/>
      <c r="T406" s="53"/>
      <c r="AT406" s="15" t="s">
        <v>201</v>
      </c>
      <c r="AU406" s="15" t="s">
        <v>84</v>
      </c>
    </row>
    <row r="407" spans="2:47" s="1" customFormat="1" ht="234">
      <c r="B407" s="30"/>
      <c r="D407" s="144" t="s">
        <v>127</v>
      </c>
      <c r="F407" s="148" t="s">
        <v>593</v>
      </c>
      <c r="I407" s="146"/>
      <c r="L407" s="30"/>
      <c r="M407" s="147"/>
      <c r="T407" s="53"/>
      <c r="AT407" s="15" t="s">
        <v>127</v>
      </c>
      <c r="AU407" s="15" t="s">
        <v>84</v>
      </c>
    </row>
    <row r="408" spans="2:65" s="1" customFormat="1" ht="33" customHeight="1">
      <c r="B408" s="130"/>
      <c r="C408" s="131" t="s">
        <v>407</v>
      </c>
      <c r="D408" s="131" t="s">
        <v>119</v>
      </c>
      <c r="E408" s="132" t="s">
        <v>600</v>
      </c>
      <c r="F408" s="133" t="s">
        <v>601</v>
      </c>
      <c r="G408" s="134" t="s">
        <v>122</v>
      </c>
      <c r="H408" s="135">
        <v>18</v>
      </c>
      <c r="I408" s="136"/>
      <c r="J408" s="137">
        <f>ROUND(I408*H408,2)</f>
        <v>0</v>
      </c>
      <c r="K408" s="133" t="s">
        <v>199</v>
      </c>
      <c r="L408" s="30"/>
      <c r="M408" s="138" t="s">
        <v>1</v>
      </c>
      <c r="N408" s="139" t="s">
        <v>39</v>
      </c>
      <c r="P408" s="140">
        <f>O408*H408</f>
        <v>0</v>
      </c>
      <c r="Q408" s="140">
        <v>0</v>
      </c>
      <c r="R408" s="140">
        <f>Q408*H408</f>
        <v>0</v>
      </c>
      <c r="S408" s="140">
        <v>0</v>
      </c>
      <c r="T408" s="141">
        <f>S408*H408</f>
        <v>0</v>
      </c>
      <c r="AR408" s="142" t="s">
        <v>124</v>
      </c>
      <c r="AT408" s="142" t="s">
        <v>119</v>
      </c>
      <c r="AU408" s="142" t="s">
        <v>84</v>
      </c>
      <c r="AY408" s="15" t="s">
        <v>116</v>
      </c>
      <c r="BE408" s="143">
        <f>IF(N408="základní",J408,0)</f>
        <v>0</v>
      </c>
      <c r="BF408" s="143">
        <f>IF(N408="snížená",J408,0)</f>
        <v>0</v>
      </c>
      <c r="BG408" s="143">
        <f>IF(N408="zákl. přenesená",J408,0)</f>
        <v>0</v>
      </c>
      <c r="BH408" s="143">
        <f>IF(N408="sníž. přenesená",J408,0)</f>
        <v>0</v>
      </c>
      <c r="BI408" s="143">
        <f>IF(N408="nulová",J408,0)</f>
        <v>0</v>
      </c>
      <c r="BJ408" s="15" t="s">
        <v>82</v>
      </c>
      <c r="BK408" s="143">
        <f>ROUND(I408*H408,2)</f>
        <v>0</v>
      </c>
      <c r="BL408" s="15" t="s">
        <v>124</v>
      </c>
      <c r="BM408" s="142" t="s">
        <v>602</v>
      </c>
    </row>
    <row r="409" spans="2:47" s="1" customFormat="1" ht="29.25">
      <c r="B409" s="30"/>
      <c r="D409" s="144" t="s">
        <v>125</v>
      </c>
      <c r="F409" s="145" t="s">
        <v>603</v>
      </c>
      <c r="I409" s="146"/>
      <c r="L409" s="30"/>
      <c r="M409" s="147"/>
      <c r="T409" s="53"/>
      <c r="AT409" s="15" t="s">
        <v>125</v>
      </c>
      <c r="AU409" s="15" t="s">
        <v>84</v>
      </c>
    </row>
    <row r="410" spans="2:47" s="1" customFormat="1" ht="12">
      <c r="B410" s="30"/>
      <c r="D410" s="152" t="s">
        <v>201</v>
      </c>
      <c r="F410" s="153" t="s">
        <v>604</v>
      </c>
      <c r="I410" s="146"/>
      <c r="L410" s="30"/>
      <c r="M410" s="147"/>
      <c r="T410" s="53"/>
      <c r="AT410" s="15" t="s">
        <v>201</v>
      </c>
      <c r="AU410" s="15" t="s">
        <v>84</v>
      </c>
    </row>
    <row r="411" spans="2:47" s="1" customFormat="1" ht="234">
      <c r="B411" s="30"/>
      <c r="D411" s="144" t="s">
        <v>127</v>
      </c>
      <c r="F411" s="148" t="s">
        <v>593</v>
      </c>
      <c r="I411" s="146"/>
      <c r="L411" s="30"/>
      <c r="M411" s="147"/>
      <c r="T411" s="53"/>
      <c r="AT411" s="15" t="s">
        <v>127</v>
      </c>
      <c r="AU411" s="15" t="s">
        <v>84</v>
      </c>
    </row>
    <row r="412" spans="2:65" s="1" customFormat="1" ht="33" customHeight="1">
      <c r="B412" s="130"/>
      <c r="C412" s="131" t="s">
        <v>605</v>
      </c>
      <c r="D412" s="131" t="s">
        <v>119</v>
      </c>
      <c r="E412" s="132" t="s">
        <v>606</v>
      </c>
      <c r="F412" s="133" t="s">
        <v>607</v>
      </c>
      <c r="G412" s="134" t="s">
        <v>122</v>
      </c>
      <c r="H412" s="135">
        <v>18</v>
      </c>
      <c r="I412" s="136"/>
      <c r="J412" s="137">
        <f>ROUND(I412*H412,2)</f>
        <v>0</v>
      </c>
      <c r="K412" s="133" t="s">
        <v>199</v>
      </c>
      <c r="L412" s="30"/>
      <c r="M412" s="138" t="s">
        <v>1</v>
      </c>
      <c r="N412" s="139" t="s">
        <v>39</v>
      </c>
      <c r="P412" s="140">
        <f>O412*H412</f>
        <v>0</v>
      </c>
      <c r="Q412" s="140">
        <v>0</v>
      </c>
      <c r="R412" s="140">
        <f>Q412*H412</f>
        <v>0</v>
      </c>
      <c r="S412" s="140">
        <v>0</v>
      </c>
      <c r="T412" s="141">
        <f>S412*H412</f>
        <v>0</v>
      </c>
      <c r="AR412" s="142" t="s">
        <v>124</v>
      </c>
      <c r="AT412" s="142" t="s">
        <v>119</v>
      </c>
      <c r="AU412" s="142" t="s">
        <v>84</v>
      </c>
      <c r="AY412" s="15" t="s">
        <v>116</v>
      </c>
      <c r="BE412" s="143">
        <f>IF(N412="základní",J412,0)</f>
        <v>0</v>
      </c>
      <c r="BF412" s="143">
        <f>IF(N412="snížená",J412,0)</f>
        <v>0</v>
      </c>
      <c r="BG412" s="143">
        <f>IF(N412="zákl. přenesená",J412,0)</f>
        <v>0</v>
      </c>
      <c r="BH412" s="143">
        <f>IF(N412="sníž. přenesená",J412,0)</f>
        <v>0</v>
      </c>
      <c r="BI412" s="143">
        <f>IF(N412="nulová",J412,0)</f>
        <v>0</v>
      </c>
      <c r="BJ412" s="15" t="s">
        <v>82</v>
      </c>
      <c r="BK412" s="143">
        <f>ROUND(I412*H412,2)</f>
        <v>0</v>
      </c>
      <c r="BL412" s="15" t="s">
        <v>124</v>
      </c>
      <c r="BM412" s="142" t="s">
        <v>608</v>
      </c>
    </row>
    <row r="413" spans="2:47" s="1" customFormat="1" ht="29.25">
      <c r="B413" s="30"/>
      <c r="D413" s="144" t="s">
        <v>125</v>
      </c>
      <c r="F413" s="145" t="s">
        <v>609</v>
      </c>
      <c r="I413" s="146"/>
      <c r="L413" s="30"/>
      <c r="M413" s="147"/>
      <c r="T413" s="53"/>
      <c r="AT413" s="15" t="s">
        <v>125</v>
      </c>
      <c r="AU413" s="15" t="s">
        <v>84</v>
      </c>
    </row>
    <row r="414" spans="2:47" s="1" customFormat="1" ht="12">
      <c r="B414" s="30"/>
      <c r="D414" s="152" t="s">
        <v>201</v>
      </c>
      <c r="F414" s="153" t="s">
        <v>610</v>
      </c>
      <c r="I414" s="146"/>
      <c r="L414" s="30"/>
      <c r="M414" s="147"/>
      <c r="T414" s="53"/>
      <c r="AT414" s="15" t="s">
        <v>201</v>
      </c>
      <c r="AU414" s="15" t="s">
        <v>84</v>
      </c>
    </row>
    <row r="415" spans="2:47" s="1" customFormat="1" ht="234">
      <c r="B415" s="30"/>
      <c r="D415" s="144" t="s">
        <v>127</v>
      </c>
      <c r="F415" s="148" t="s">
        <v>593</v>
      </c>
      <c r="I415" s="146"/>
      <c r="L415" s="30"/>
      <c r="M415" s="147"/>
      <c r="T415" s="53"/>
      <c r="AT415" s="15" t="s">
        <v>127</v>
      </c>
      <c r="AU415" s="15" t="s">
        <v>84</v>
      </c>
    </row>
    <row r="416" spans="2:65" s="1" customFormat="1" ht="33" customHeight="1">
      <c r="B416" s="130"/>
      <c r="C416" s="131" t="s">
        <v>413</v>
      </c>
      <c r="D416" s="131" t="s">
        <v>119</v>
      </c>
      <c r="E416" s="132" t="s">
        <v>611</v>
      </c>
      <c r="F416" s="133" t="s">
        <v>612</v>
      </c>
      <c r="G416" s="134" t="s">
        <v>122</v>
      </c>
      <c r="H416" s="135">
        <v>90</v>
      </c>
      <c r="I416" s="136"/>
      <c r="J416" s="137">
        <f>ROUND(I416*H416,2)</f>
        <v>0</v>
      </c>
      <c r="K416" s="133" t="s">
        <v>199</v>
      </c>
      <c r="L416" s="30"/>
      <c r="M416" s="138" t="s">
        <v>1</v>
      </c>
      <c r="N416" s="139" t="s">
        <v>39</v>
      </c>
      <c r="P416" s="140">
        <f>O416*H416</f>
        <v>0</v>
      </c>
      <c r="Q416" s="140">
        <v>0</v>
      </c>
      <c r="R416" s="140">
        <f>Q416*H416</f>
        <v>0</v>
      </c>
      <c r="S416" s="140">
        <v>0</v>
      </c>
      <c r="T416" s="141">
        <f>S416*H416</f>
        <v>0</v>
      </c>
      <c r="AR416" s="142" t="s">
        <v>124</v>
      </c>
      <c r="AT416" s="142" t="s">
        <v>119</v>
      </c>
      <c r="AU416" s="142" t="s">
        <v>84</v>
      </c>
      <c r="AY416" s="15" t="s">
        <v>116</v>
      </c>
      <c r="BE416" s="143">
        <f>IF(N416="základní",J416,0)</f>
        <v>0</v>
      </c>
      <c r="BF416" s="143">
        <f>IF(N416="snížená",J416,0)</f>
        <v>0</v>
      </c>
      <c r="BG416" s="143">
        <f>IF(N416="zákl. přenesená",J416,0)</f>
        <v>0</v>
      </c>
      <c r="BH416" s="143">
        <f>IF(N416="sníž. přenesená",J416,0)</f>
        <v>0</v>
      </c>
      <c r="BI416" s="143">
        <f>IF(N416="nulová",J416,0)</f>
        <v>0</v>
      </c>
      <c r="BJ416" s="15" t="s">
        <v>82</v>
      </c>
      <c r="BK416" s="143">
        <f>ROUND(I416*H416,2)</f>
        <v>0</v>
      </c>
      <c r="BL416" s="15" t="s">
        <v>124</v>
      </c>
      <c r="BM416" s="142" t="s">
        <v>613</v>
      </c>
    </row>
    <row r="417" spans="2:47" s="1" customFormat="1" ht="29.25">
      <c r="B417" s="30"/>
      <c r="D417" s="144" t="s">
        <v>125</v>
      </c>
      <c r="F417" s="145" t="s">
        <v>614</v>
      </c>
      <c r="I417" s="146"/>
      <c r="L417" s="30"/>
      <c r="M417" s="147"/>
      <c r="T417" s="53"/>
      <c r="AT417" s="15" t="s">
        <v>125</v>
      </c>
      <c r="AU417" s="15" t="s">
        <v>84</v>
      </c>
    </row>
    <row r="418" spans="2:47" s="1" customFormat="1" ht="12">
      <c r="B418" s="30"/>
      <c r="D418" s="152" t="s">
        <v>201</v>
      </c>
      <c r="F418" s="153" t="s">
        <v>615</v>
      </c>
      <c r="I418" s="146"/>
      <c r="L418" s="30"/>
      <c r="M418" s="147"/>
      <c r="T418" s="53"/>
      <c r="AT418" s="15" t="s">
        <v>201</v>
      </c>
      <c r="AU418" s="15" t="s">
        <v>84</v>
      </c>
    </row>
    <row r="419" spans="2:47" s="1" customFormat="1" ht="234">
      <c r="B419" s="30"/>
      <c r="D419" s="144" t="s">
        <v>127</v>
      </c>
      <c r="F419" s="148" t="s">
        <v>593</v>
      </c>
      <c r="I419" s="146"/>
      <c r="L419" s="30"/>
      <c r="M419" s="147"/>
      <c r="T419" s="53"/>
      <c r="AT419" s="15" t="s">
        <v>127</v>
      </c>
      <c r="AU419" s="15" t="s">
        <v>84</v>
      </c>
    </row>
    <row r="420" spans="2:65" s="1" customFormat="1" ht="24.2" customHeight="1">
      <c r="B420" s="130"/>
      <c r="C420" s="131" t="s">
        <v>616</v>
      </c>
      <c r="D420" s="131" t="s">
        <v>119</v>
      </c>
      <c r="E420" s="132" t="s">
        <v>617</v>
      </c>
      <c r="F420" s="133" t="s">
        <v>618</v>
      </c>
      <c r="G420" s="134" t="s">
        <v>122</v>
      </c>
      <c r="H420" s="135">
        <v>18</v>
      </c>
      <c r="I420" s="136"/>
      <c r="J420" s="137">
        <f>ROUND(I420*H420,2)</f>
        <v>0</v>
      </c>
      <c r="K420" s="133" t="s">
        <v>199</v>
      </c>
      <c r="L420" s="30"/>
      <c r="M420" s="138" t="s">
        <v>1</v>
      </c>
      <c r="N420" s="139" t="s">
        <v>39</v>
      </c>
      <c r="P420" s="140">
        <f>O420*H420</f>
        <v>0</v>
      </c>
      <c r="Q420" s="140">
        <v>0</v>
      </c>
      <c r="R420" s="140">
        <f>Q420*H420</f>
        <v>0</v>
      </c>
      <c r="S420" s="140">
        <v>0</v>
      </c>
      <c r="T420" s="141">
        <f>S420*H420</f>
        <v>0</v>
      </c>
      <c r="AR420" s="142" t="s">
        <v>124</v>
      </c>
      <c r="AT420" s="142" t="s">
        <v>119</v>
      </c>
      <c r="AU420" s="142" t="s">
        <v>84</v>
      </c>
      <c r="AY420" s="15" t="s">
        <v>116</v>
      </c>
      <c r="BE420" s="143">
        <f>IF(N420="základní",J420,0)</f>
        <v>0</v>
      </c>
      <c r="BF420" s="143">
        <f>IF(N420="snížená",J420,0)</f>
        <v>0</v>
      </c>
      <c r="BG420" s="143">
        <f>IF(N420="zákl. přenesená",J420,0)</f>
        <v>0</v>
      </c>
      <c r="BH420" s="143">
        <f>IF(N420="sníž. přenesená",J420,0)</f>
        <v>0</v>
      </c>
      <c r="BI420" s="143">
        <f>IF(N420="nulová",J420,0)</f>
        <v>0</v>
      </c>
      <c r="BJ420" s="15" t="s">
        <v>82</v>
      </c>
      <c r="BK420" s="143">
        <f>ROUND(I420*H420,2)</f>
        <v>0</v>
      </c>
      <c r="BL420" s="15" t="s">
        <v>124</v>
      </c>
      <c r="BM420" s="142" t="s">
        <v>619</v>
      </c>
    </row>
    <row r="421" spans="2:47" s="1" customFormat="1" ht="29.25">
      <c r="B421" s="30"/>
      <c r="D421" s="144" t="s">
        <v>125</v>
      </c>
      <c r="F421" s="145" t="s">
        <v>620</v>
      </c>
      <c r="I421" s="146"/>
      <c r="L421" s="30"/>
      <c r="M421" s="147"/>
      <c r="T421" s="53"/>
      <c r="AT421" s="15" t="s">
        <v>125</v>
      </c>
      <c r="AU421" s="15" t="s">
        <v>84</v>
      </c>
    </row>
    <row r="422" spans="2:47" s="1" customFormat="1" ht="12">
      <c r="B422" s="30"/>
      <c r="D422" s="152" t="s">
        <v>201</v>
      </c>
      <c r="F422" s="153" t="s">
        <v>621</v>
      </c>
      <c r="I422" s="146"/>
      <c r="L422" s="30"/>
      <c r="M422" s="147"/>
      <c r="T422" s="53"/>
      <c r="AT422" s="15" t="s">
        <v>201</v>
      </c>
      <c r="AU422" s="15" t="s">
        <v>84</v>
      </c>
    </row>
    <row r="423" spans="2:47" s="1" customFormat="1" ht="234">
      <c r="B423" s="30"/>
      <c r="D423" s="144" t="s">
        <v>127</v>
      </c>
      <c r="F423" s="148" t="s">
        <v>593</v>
      </c>
      <c r="I423" s="146"/>
      <c r="L423" s="30"/>
      <c r="M423" s="147"/>
      <c r="T423" s="53"/>
      <c r="AT423" s="15" t="s">
        <v>127</v>
      </c>
      <c r="AU423" s="15" t="s">
        <v>84</v>
      </c>
    </row>
    <row r="424" spans="2:65" s="1" customFormat="1" ht="33" customHeight="1">
      <c r="B424" s="130"/>
      <c r="C424" s="131" t="s">
        <v>418</v>
      </c>
      <c r="D424" s="131" t="s">
        <v>119</v>
      </c>
      <c r="E424" s="132" t="s">
        <v>622</v>
      </c>
      <c r="F424" s="133" t="s">
        <v>623</v>
      </c>
      <c r="G424" s="134" t="s">
        <v>122</v>
      </c>
      <c r="H424" s="135">
        <v>18</v>
      </c>
      <c r="I424" s="136"/>
      <c r="J424" s="137">
        <f>ROUND(I424*H424,2)</f>
        <v>0</v>
      </c>
      <c r="K424" s="133" t="s">
        <v>199</v>
      </c>
      <c r="L424" s="30"/>
      <c r="M424" s="138" t="s">
        <v>1</v>
      </c>
      <c r="N424" s="139" t="s">
        <v>39</v>
      </c>
      <c r="P424" s="140">
        <f>O424*H424</f>
        <v>0</v>
      </c>
      <c r="Q424" s="140">
        <v>0</v>
      </c>
      <c r="R424" s="140">
        <f>Q424*H424</f>
        <v>0</v>
      </c>
      <c r="S424" s="140">
        <v>0</v>
      </c>
      <c r="T424" s="141">
        <f>S424*H424</f>
        <v>0</v>
      </c>
      <c r="AR424" s="142" t="s">
        <v>124</v>
      </c>
      <c r="AT424" s="142" t="s">
        <v>119</v>
      </c>
      <c r="AU424" s="142" t="s">
        <v>84</v>
      </c>
      <c r="AY424" s="15" t="s">
        <v>116</v>
      </c>
      <c r="BE424" s="143">
        <f>IF(N424="základní",J424,0)</f>
        <v>0</v>
      </c>
      <c r="BF424" s="143">
        <f>IF(N424="snížená",J424,0)</f>
        <v>0</v>
      </c>
      <c r="BG424" s="143">
        <f>IF(N424="zákl. přenesená",J424,0)</f>
        <v>0</v>
      </c>
      <c r="BH424" s="143">
        <f>IF(N424="sníž. přenesená",J424,0)</f>
        <v>0</v>
      </c>
      <c r="BI424" s="143">
        <f>IF(N424="nulová",J424,0)</f>
        <v>0</v>
      </c>
      <c r="BJ424" s="15" t="s">
        <v>82</v>
      </c>
      <c r="BK424" s="143">
        <f>ROUND(I424*H424,2)</f>
        <v>0</v>
      </c>
      <c r="BL424" s="15" t="s">
        <v>124</v>
      </c>
      <c r="BM424" s="142" t="s">
        <v>624</v>
      </c>
    </row>
    <row r="425" spans="2:47" s="1" customFormat="1" ht="29.25">
      <c r="B425" s="30"/>
      <c r="D425" s="144" t="s">
        <v>125</v>
      </c>
      <c r="F425" s="145" t="s">
        <v>625</v>
      </c>
      <c r="I425" s="146"/>
      <c r="L425" s="30"/>
      <c r="M425" s="147"/>
      <c r="T425" s="53"/>
      <c r="AT425" s="15" t="s">
        <v>125</v>
      </c>
      <c r="AU425" s="15" t="s">
        <v>84</v>
      </c>
    </row>
    <row r="426" spans="2:47" s="1" customFormat="1" ht="12">
      <c r="B426" s="30"/>
      <c r="D426" s="152" t="s">
        <v>201</v>
      </c>
      <c r="F426" s="153" t="s">
        <v>626</v>
      </c>
      <c r="I426" s="146"/>
      <c r="L426" s="30"/>
      <c r="M426" s="147"/>
      <c r="T426" s="53"/>
      <c r="AT426" s="15" t="s">
        <v>201</v>
      </c>
      <c r="AU426" s="15" t="s">
        <v>84</v>
      </c>
    </row>
    <row r="427" spans="2:47" s="1" customFormat="1" ht="234">
      <c r="B427" s="30"/>
      <c r="D427" s="144" t="s">
        <v>127</v>
      </c>
      <c r="F427" s="148" t="s">
        <v>593</v>
      </c>
      <c r="I427" s="146"/>
      <c r="L427" s="30"/>
      <c r="M427" s="147"/>
      <c r="T427" s="53"/>
      <c r="AT427" s="15" t="s">
        <v>127</v>
      </c>
      <c r="AU427" s="15" t="s">
        <v>84</v>
      </c>
    </row>
    <row r="428" spans="2:65" s="1" customFormat="1" ht="33" customHeight="1">
      <c r="B428" s="130"/>
      <c r="C428" s="131" t="s">
        <v>627</v>
      </c>
      <c r="D428" s="131" t="s">
        <v>119</v>
      </c>
      <c r="E428" s="132" t="s">
        <v>628</v>
      </c>
      <c r="F428" s="133" t="s">
        <v>629</v>
      </c>
      <c r="G428" s="134" t="s">
        <v>122</v>
      </c>
      <c r="H428" s="135">
        <v>18</v>
      </c>
      <c r="I428" s="136"/>
      <c r="J428" s="137">
        <f>ROUND(I428*H428,2)</f>
        <v>0</v>
      </c>
      <c r="K428" s="133" t="s">
        <v>199</v>
      </c>
      <c r="L428" s="30"/>
      <c r="M428" s="138" t="s">
        <v>1</v>
      </c>
      <c r="N428" s="139" t="s">
        <v>39</v>
      </c>
      <c r="P428" s="140">
        <f>O428*H428</f>
        <v>0</v>
      </c>
      <c r="Q428" s="140">
        <v>0</v>
      </c>
      <c r="R428" s="140">
        <f>Q428*H428</f>
        <v>0</v>
      </c>
      <c r="S428" s="140">
        <v>0</v>
      </c>
      <c r="T428" s="141">
        <f>S428*H428</f>
        <v>0</v>
      </c>
      <c r="AR428" s="142" t="s">
        <v>124</v>
      </c>
      <c r="AT428" s="142" t="s">
        <v>119</v>
      </c>
      <c r="AU428" s="142" t="s">
        <v>84</v>
      </c>
      <c r="AY428" s="15" t="s">
        <v>116</v>
      </c>
      <c r="BE428" s="143">
        <f>IF(N428="základní",J428,0)</f>
        <v>0</v>
      </c>
      <c r="BF428" s="143">
        <f>IF(N428="snížená",J428,0)</f>
        <v>0</v>
      </c>
      <c r="BG428" s="143">
        <f>IF(N428="zákl. přenesená",J428,0)</f>
        <v>0</v>
      </c>
      <c r="BH428" s="143">
        <f>IF(N428="sníž. přenesená",J428,0)</f>
        <v>0</v>
      </c>
      <c r="BI428" s="143">
        <f>IF(N428="nulová",J428,0)</f>
        <v>0</v>
      </c>
      <c r="BJ428" s="15" t="s">
        <v>82</v>
      </c>
      <c r="BK428" s="143">
        <f>ROUND(I428*H428,2)</f>
        <v>0</v>
      </c>
      <c r="BL428" s="15" t="s">
        <v>124</v>
      </c>
      <c r="BM428" s="142" t="s">
        <v>630</v>
      </c>
    </row>
    <row r="429" spans="2:47" s="1" customFormat="1" ht="29.25">
      <c r="B429" s="30"/>
      <c r="D429" s="144" t="s">
        <v>125</v>
      </c>
      <c r="F429" s="145" t="s">
        <v>631</v>
      </c>
      <c r="I429" s="146"/>
      <c r="L429" s="30"/>
      <c r="M429" s="147"/>
      <c r="T429" s="53"/>
      <c r="AT429" s="15" t="s">
        <v>125</v>
      </c>
      <c r="AU429" s="15" t="s">
        <v>84</v>
      </c>
    </row>
    <row r="430" spans="2:47" s="1" customFormat="1" ht="12">
      <c r="B430" s="30"/>
      <c r="D430" s="152" t="s">
        <v>201</v>
      </c>
      <c r="F430" s="153" t="s">
        <v>632</v>
      </c>
      <c r="I430" s="146"/>
      <c r="L430" s="30"/>
      <c r="M430" s="147"/>
      <c r="T430" s="53"/>
      <c r="AT430" s="15" t="s">
        <v>201</v>
      </c>
      <c r="AU430" s="15" t="s">
        <v>84</v>
      </c>
    </row>
    <row r="431" spans="2:47" s="1" customFormat="1" ht="234">
      <c r="B431" s="30"/>
      <c r="D431" s="144" t="s">
        <v>127</v>
      </c>
      <c r="F431" s="148" t="s">
        <v>593</v>
      </c>
      <c r="I431" s="146"/>
      <c r="L431" s="30"/>
      <c r="M431" s="147"/>
      <c r="T431" s="53"/>
      <c r="AT431" s="15" t="s">
        <v>127</v>
      </c>
      <c r="AU431" s="15" t="s">
        <v>84</v>
      </c>
    </row>
    <row r="432" spans="2:65" s="1" customFormat="1" ht="24.2" customHeight="1">
      <c r="B432" s="130"/>
      <c r="C432" s="131" t="s">
        <v>424</v>
      </c>
      <c r="D432" s="131" t="s">
        <v>119</v>
      </c>
      <c r="E432" s="132" t="s">
        <v>633</v>
      </c>
      <c r="F432" s="133" t="s">
        <v>634</v>
      </c>
      <c r="G432" s="134" t="s">
        <v>122</v>
      </c>
      <c r="H432" s="135">
        <v>220</v>
      </c>
      <c r="I432" s="136"/>
      <c r="J432" s="137">
        <f>ROUND(I432*H432,2)</f>
        <v>0</v>
      </c>
      <c r="K432" s="133" t="s">
        <v>199</v>
      </c>
      <c r="L432" s="30"/>
      <c r="M432" s="138" t="s">
        <v>1</v>
      </c>
      <c r="N432" s="139" t="s">
        <v>39</v>
      </c>
      <c r="P432" s="140">
        <f>O432*H432</f>
        <v>0</v>
      </c>
      <c r="Q432" s="140">
        <v>0</v>
      </c>
      <c r="R432" s="140">
        <f>Q432*H432</f>
        <v>0</v>
      </c>
      <c r="S432" s="140">
        <v>0</v>
      </c>
      <c r="T432" s="141">
        <f>S432*H432</f>
        <v>0</v>
      </c>
      <c r="AR432" s="142" t="s">
        <v>124</v>
      </c>
      <c r="AT432" s="142" t="s">
        <v>119</v>
      </c>
      <c r="AU432" s="142" t="s">
        <v>84</v>
      </c>
      <c r="AY432" s="15" t="s">
        <v>116</v>
      </c>
      <c r="BE432" s="143">
        <f>IF(N432="základní",J432,0)</f>
        <v>0</v>
      </c>
      <c r="BF432" s="143">
        <f>IF(N432="snížená",J432,0)</f>
        <v>0</v>
      </c>
      <c r="BG432" s="143">
        <f>IF(N432="zákl. přenesená",J432,0)</f>
        <v>0</v>
      </c>
      <c r="BH432" s="143">
        <f>IF(N432="sníž. přenesená",J432,0)</f>
        <v>0</v>
      </c>
      <c r="BI432" s="143">
        <f>IF(N432="nulová",J432,0)</f>
        <v>0</v>
      </c>
      <c r="BJ432" s="15" t="s">
        <v>82</v>
      </c>
      <c r="BK432" s="143">
        <f>ROUND(I432*H432,2)</f>
        <v>0</v>
      </c>
      <c r="BL432" s="15" t="s">
        <v>124</v>
      </c>
      <c r="BM432" s="142" t="s">
        <v>635</v>
      </c>
    </row>
    <row r="433" spans="2:47" s="1" customFormat="1" ht="19.5">
      <c r="B433" s="30"/>
      <c r="D433" s="144" t="s">
        <v>125</v>
      </c>
      <c r="F433" s="145" t="s">
        <v>636</v>
      </c>
      <c r="I433" s="146"/>
      <c r="L433" s="30"/>
      <c r="M433" s="147"/>
      <c r="T433" s="53"/>
      <c r="AT433" s="15" t="s">
        <v>125</v>
      </c>
      <c r="AU433" s="15" t="s">
        <v>84</v>
      </c>
    </row>
    <row r="434" spans="2:47" s="1" customFormat="1" ht="12">
      <c r="B434" s="30"/>
      <c r="D434" s="152" t="s">
        <v>201</v>
      </c>
      <c r="F434" s="153" t="s">
        <v>637</v>
      </c>
      <c r="I434" s="146"/>
      <c r="L434" s="30"/>
      <c r="M434" s="147"/>
      <c r="T434" s="53"/>
      <c r="AT434" s="15" t="s">
        <v>201</v>
      </c>
      <c r="AU434" s="15" t="s">
        <v>84</v>
      </c>
    </row>
    <row r="435" spans="2:47" s="1" customFormat="1" ht="234">
      <c r="B435" s="30"/>
      <c r="D435" s="144" t="s">
        <v>127</v>
      </c>
      <c r="F435" s="148" t="s">
        <v>593</v>
      </c>
      <c r="I435" s="146"/>
      <c r="L435" s="30"/>
      <c r="M435" s="147"/>
      <c r="T435" s="53"/>
      <c r="AT435" s="15" t="s">
        <v>127</v>
      </c>
      <c r="AU435" s="15" t="s">
        <v>84</v>
      </c>
    </row>
    <row r="436" spans="2:65" s="1" customFormat="1" ht="24.2" customHeight="1">
      <c r="B436" s="130"/>
      <c r="C436" s="131" t="s">
        <v>638</v>
      </c>
      <c r="D436" s="131" t="s">
        <v>119</v>
      </c>
      <c r="E436" s="132" t="s">
        <v>639</v>
      </c>
      <c r="F436" s="133" t="s">
        <v>640</v>
      </c>
      <c r="G436" s="134" t="s">
        <v>205</v>
      </c>
      <c r="H436" s="135">
        <v>900</v>
      </c>
      <c r="I436" s="136"/>
      <c r="J436" s="137">
        <f>ROUND(I436*H436,2)</f>
        <v>0</v>
      </c>
      <c r="K436" s="133" t="s">
        <v>199</v>
      </c>
      <c r="L436" s="30"/>
      <c r="M436" s="138" t="s">
        <v>1</v>
      </c>
      <c r="N436" s="139" t="s">
        <v>39</v>
      </c>
      <c r="P436" s="140">
        <f>O436*H436</f>
        <v>0</v>
      </c>
      <c r="Q436" s="140">
        <v>0</v>
      </c>
      <c r="R436" s="140">
        <f>Q436*H436</f>
        <v>0</v>
      </c>
      <c r="S436" s="140">
        <v>0</v>
      </c>
      <c r="T436" s="141">
        <f>S436*H436</f>
        <v>0</v>
      </c>
      <c r="AR436" s="142" t="s">
        <v>124</v>
      </c>
      <c r="AT436" s="142" t="s">
        <v>119</v>
      </c>
      <c r="AU436" s="142" t="s">
        <v>84</v>
      </c>
      <c r="AY436" s="15" t="s">
        <v>116</v>
      </c>
      <c r="BE436" s="143">
        <f>IF(N436="základní",J436,0)</f>
        <v>0</v>
      </c>
      <c r="BF436" s="143">
        <f>IF(N436="snížená",J436,0)</f>
        <v>0</v>
      </c>
      <c r="BG436" s="143">
        <f>IF(N436="zákl. přenesená",J436,0)</f>
        <v>0</v>
      </c>
      <c r="BH436" s="143">
        <f>IF(N436="sníž. přenesená",J436,0)</f>
        <v>0</v>
      </c>
      <c r="BI436" s="143">
        <f>IF(N436="nulová",J436,0)</f>
        <v>0</v>
      </c>
      <c r="BJ436" s="15" t="s">
        <v>82</v>
      </c>
      <c r="BK436" s="143">
        <f>ROUND(I436*H436,2)</f>
        <v>0</v>
      </c>
      <c r="BL436" s="15" t="s">
        <v>124</v>
      </c>
      <c r="BM436" s="142" t="s">
        <v>641</v>
      </c>
    </row>
    <row r="437" spans="2:47" s="1" customFormat="1" ht="19.5">
      <c r="B437" s="30"/>
      <c r="D437" s="144" t="s">
        <v>125</v>
      </c>
      <c r="F437" s="145" t="s">
        <v>642</v>
      </c>
      <c r="I437" s="146"/>
      <c r="L437" s="30"/>
      <c r="M437" s="147"/>
      <c r="T437" s="53"/>
      <c r="AT437" s="15" t="s">
        <v>125</v>
      </c>
      <c r="AU437" s="15" t="s">
        <v>84</v>
      </c>
    </row>
    <row r="438" spans="2:47" s="1" customFormat="1" ht="12">
      <c r="B438" s="30"/>
      <c r="D438" s="152" t="s">
        <v>201</v>
      </c>
      <c r="F438" s="153" t="s">
        <v>643</v>
      </c>
      <c r="I438" s="146"/>
      <c r="L438" s="30"/>
      <c r="M438" s="147"/>
      <c r="T438" s="53"/>
      <c r="AT438" s="15" t="s">
        <v>201</v>
      </c>
      <c r="AU438" s="15" t="s">
        <v>84</v>
      </c>
    </row>
    <row r="439" spans="2:47" s="1" customFormat="1" ht="234">
      <c r="B439" s="30"/>
      <c r="D439" s="144" t="s">
        <v>127</v>
      </c>
      <c r="F439" s="148" t="s">
        <v>593</v>
      </c>
      <c r="I439" s="146"/>
      <c r="L439" s="30"/>
      <c r="M439" s="147"/>
      <c r="T439" s="53"/>
      <c r="AT439" s="15" t="s">
        <v>127</v>
      </c>
      <c r="AU439" s="15" t="s">
        <v>84</v>
      </c>
    </row>
    <row r="440" spans="2:65" s="1" customFormat="1" ht="24.2" customHeight="1">
      <c r="B440" s="130"/>
      <c r="C440" s="131" t="s">
        <v>429</v>
      </c>
      <c r="D440" s="131" t="s">
        <v>119</v>
      </c>
      <c r="E440" s="132" t="s">
        <v>1339</v>
      </c>
      <c r="F440" s="133" t="s">
        <v>644</v>
      </c>
      <c r="G440" s="134" t="s">
        <v>205</v>
      </c>
      <c r="H440" s="135">
        <v>400</v>
      </c>
      <c r="I440" s="136"/>
      <c r="J440" s="137">
        <f>ROUND(I440*H440,2)</f>
        <v>0</v>
      </c>
      <c r="K440" s="133" t="s">
        <v>199</v>
      </c>
      <c r="L440" s="30"/>
      <c r="M440" s="138" t="s">
        <v>1</v>
      </c>
      <c r="N440" s="139" t="s">
        <v>39</v>
      </c>
      <c r="P440" s="140">
        <f>O440*H440</f>
        <v>0</v>
      </c>
      <c r="Q440" s="140">
        <v>0</v>
      </c>
      <c r="R440" s="140">
        <f>Q440*H440</f>
        <v>0</v>
      </c>
      <c r="S440" s="140">
        <v>0</v>
      </c>
      <c r="T440" s="141">
        <f>S440*H440</f>
        <v>0</v>
      </c>
      <c r="AR440" s="142" t="s">
        <v>124</v>
      </c>
      <c r="AT440" s="142" t="s">
        <v>119</v>
      </c>
      <c r="AU440" s="142" t="s">
        <v>84</v>
      </c>
      <c r="AY440" s="15" t="s">
        <v>116</v>
      </c>
      <c r="BE440" s="143">
        <f>IF(N440="základní",J440,0)</f>
        <v>0</v>
      </c>
      <c r="BF440" s="143">
        <f>IF(N440="snížená",J440,0)</f>
        <v>0</v>
      </c>
      <c r="BG440" s="143">
        <f>IF(N440="zákl. přenesená",J440,0)</f>
        <v>0</v>
      </c>
      <c r="BH440" s="143">
        <f>IF(N440="sníž. přenesená",J440,0)</f>
        <v>0</v>
      </c>
      <c r="BI440" s="143">
        <f>IF(N440="nulová",J440,0)</f>
        <v>0</v>
      </c>
      <c r="BJ440" s="15" t="s">
        <v>82</v>
      </c>
      <c r="BK440" s="143">
        <f>ROUND(I440*H440,2)</f>
        <v>0</v>
      </c>
      <c r="BL440" s="15" t="s">
        <v>124</v>
      </c>
      <c r="BM440" s="142" t="s">
        <v>645</v>
      </c>
    </row>
    <row r="441" spans="2:47" s="1" customFormat="1" ht="19.5">
      <c r="B441" s="30"/>
      <c r="D441" s="144" t="s">
        <v>125</v>
      </c>
      <c r="F441" s="145" t="s">
        <v>646</v>
      </c>
      <c r="I441" s="146"/>
      <c r="L441" s="30"/>
      <c r="M441" s="147"/>
      <c r="T441" s="53"/>
      <c r="AT441" s="15" t="s">
        <v>125</v>
      </c>
      <c r="AU441" s="15" t="s">
        <v>84</v>
      </c>
    </row>
    <row r="442" spans="2:47" s="1" customFormat="1" ht="12">
      <c r="B442" s="30"/>
      <c r="D442" s="152" t="s">
        <v>201</v>
      </c>
      <c r="F442" s="153" t="s">
        <v>647</v>
      </c>
      <c r="I442" s="146"/>
      <c r="L442" s="30"/>
      <c r="M442" s="147"/>
      <c r="T442" s="53"/>
      <c r="AT442" s="15" t="s">
        <v>201</v>
      </c>
      <c r="AU442" s="15" t="s">
        <v>84</v>
      </c>
    </row>
    <row r="443" spans="2:47" s="1" customFormat="1" ht="273">
      <c r="B443" s="30"/>
      <c r="D443" s="144" t="s">
        <v>127</v>
      </c>
      <c r="F443" s="148" t="s">
        <v>648</v>
      </c>
      <c r="I443" s="146"/>
      <c r="L443" s="30"/>
      <c r="M443" s="147"/>
      <c r="T443" s="53"/>
      <c r="AT443" s="15" t="s">
        <v>127</v>
      </c>
      <c r="AU443" s="15" t="s">
        <v>84</v>
      </c>
    </row>
    <row r="444" spans="2:47" s="1" customFormat="1" ht="19.5">
      <c r="B444" s="30"/>
      <c r="D444" s="144"/>
      <c r="F444" s="148" t="s">
        <v>1338</v>
      </c>
      <c r="I444" s="146"/>
      <c r="L444" s="30"/>
      <c r="M444" s="147"/>
      <c r="T444" s="53"/>
      <c r="AT444" s="15"/>
      <c r="AU444" s="15"/>
    </row>
    <row r="445" spans="2:65" s="1" customFormat="1" ht="24.2" customHeight="1">
      <c r="B445" s="130"/>
      <c r="C445" s="131" t="s">
        <v>649</v>
      </c>
      <c r="D445" s="131" t="s">
        <v>119</v>
      </c>
      <c r="E445" s="132" t="s">
        <v>1340</v>
      </c>
      <c r="F445" s="133" t="s">
        <v>650</v>
      </c>
      <c r="G445" s="134" t="s">
        <v>205</v>
      </c>
      <c r="H445" s="135">
        <v>350</v>
      </c>
      <c r="I445" s="136"/>
      <c r="J445" s="137">
        <f>ROUND(I445*H445,2)</f>
        <v>0</v>
      </c>
      <c r="K445" s="133" t="s">
        <v>199</v>
      </c>
      <c r="L445" s="30"/>
      <c r="M445" s="138" t="s">
        <v>1</v>
      </c>
      <c r="N445" s="139" t="s">
        <v>39</v>
      </c>
      <c r="P445" s="140">
        <f>O445*H445</f>
        <v>0</v>
      </c>
      <c r="Q445" s="140">
        <v>0</v>
      </c>
      <c r="R445" s="140">
        <f>Q445*H445</f>
        <v>0</v>
      </c>
      <c r="S445" s="140">
        <v>0</v>
      </c>
      <c r="T445" s="141">
        <f>S445*H445</f>
        <v>0</v>
      </c>
      <c r="AR445" s="142" t="s">
        <v>124</v>
      </c>
      <c r="AT445" s="142" t="s">
        <v>119</v>
      </c>
      <c r="AU445" s="142" t="s">
        <v>84</v>
      </c>
      <c r="AY445" s="15" t="s">
        <v>116</v>
      </c>
      <c r="BE445" s="143">
        <f>IF(N445="základní",J445,0)</f>
        <v>0</v>
      </c>
      <c r="BF445" s="143">
        <f>IF(N445="snížená",J445,0)</f>
        <v>0</v>
      </c>
      <c r="BG445" s="143">
        <f>IF(N445="zákl. přenesená",J445,0)</f>
        <v>0</v>
      </c>
      <c r="BH445" s="143">
        <f>IF(N445="sníž. přenesená",J445,0)</f>
        <v>0</v>
      </c>
      <c r="BI445" s="143">
        <f>IF(N445="nulová",J445,0)</f>
        <v>0</v>
      </c>
      <c r="BJ445" s="15" t="s">
        <v>82</v>
      </c>
      <c r="BK445" s="143">
        <f>ROUND(I445*H445,2)</f>
        <v>0</v>
      </c>
      <c r="BL445" s="15" t="s">
        <v>124</v>
      </c>
      <c r="BM445" s="142" t="s">
        <v>651</v>
      </c>
    </row>
    <row r="446" spans="2:47" s="1" customFormat="1" ht="19.5">
      <c r="B446" s="30"/>
      <c r="D446" s="144" t="s">
        <v>125</v>
      </c>
      <c r="F446" s="145" t="s">
        <v>652</v>
      </c>
      <c r="I446" s="146"/>
      <c r="L446" s="30"/>
      <c r="M446" s="147"/>
      <c r="T446" s="53"/>
      <c r="AT446" s="15" t="s">
        <v>125</v>
      </c>
      <c r="AU446" s="15" t="s">
        <v>84</v>
      </c>
    </row>
    <row r="447" spans="2:47" s="1" customFormat="1" ht="12">
      <c r="B447" s="30"/>
      <c r="D447" s="152" t="s">
        <v>201</v>
      </c>
      <c r="F447" s="153" t="s">
        <v>653</v>
      </c>
      <c r="I447" s="146"/>
      <c r="L447" s="30"/>
      <c r="M447" s="147"/>
      <c r="T447" s="53"/>
      <c r="AT447" s="15" t="s">
        <v>201</v>
      </c>
      <c r="AU447" s="15" t="s">
        <v>84</v>
      </c>
    </row>
    <row r="448" spans="2:47" s="1" customFormat="1" ht="273">
      <c r="B448" s="30"/>
      <c r="D448" s="144" t="s">
        <v>127</v>
      </c>
      <c r="F448" s="148" t="s">
        <v>648</v>
      </c>
      <c r="I448" s="146"/>
      <c r="L448" s="30"/>
      <c r="M448" s="147"/>
      <c r="T448" s="53"/>
      <c r="AT448" s="15" t="s">
        <v>127</v>
      </c>
      <c r="AU448" s="15" t="s">
        <v>84</v>
      </c>
    </row>
    <row r="449" spans="2:47" s="1" customFormat="1" ht="19.5">
      <c r="B449" s="30"/>
      <c r="D449" s="144"/>
      <c r="F449" s="148" t="s">
        <v>1338</v>
      </c>
      <c r="I449" s="146"/>
      <c r="L449" s="30"/>
      <c r="M449" s="147"/>
      <c r="T449" s="53"/>
      <c r="AT449" s="15"/>
      <c r="AU449" s="15"/>
    </row>
    <row r="450" spans="2:65" s="1" customFormat="1" ht="24.2" customHeight="1">
      <c r="B450" s="130"/>
      <c r="C450" s="131" t="s">
        <v>435</v>
      </c>
      <c r="D450" s="131" t="s">
        <v>119</v>
      </c>
      <c r="E450" s="132" t="s">
        <v>1341</v>
      </c>
      <c r="F450" s="133" t="s">
        <v>654</v>
      </c>
      <c r="G450" s="134" t="s">
        <v>205</v>
      </c>
      <c r="H450" s="135">
        <v>250</v>
      </c>
      <c r="I450" s="136"/>
      <c r="J450" s="137">
        <f>ROUND(I450*H450,2)</f>
        <v>0</v>
      </c>
      <c r="K450" s="133" t="s">
        <v>199</v>
      </c>
      <c r="L450" s="30"/>
      <c r="M450" s="138" t="s">
        <v>1</v>
      </c>
      <c r="N450" s="139" t="s">
        <v>39</v>
      </c>
      <c r="P450" s="140">
        <f>O450*H450</f>
        <v>0</v>
      </c>
      <c r="Q450" s="140">
        <v>0</v>
      </c>
      <c r="R450" s="140">
        <f>Q450*H450</f>
        <v>0</v>
      </c>
      <c r="S450" s="140">
        <v>0</v>
      </c>
      <c r="T450" s="141">
        <f>S450*H450</f>
        <v>0</v>
      </c>
      <c r="AR450" s="142" t="s">
        <v>124</v>
      </c>
      <c r="AT450" s="142" t="s">
        <v>119</v>
      </c>
      <c r="AU450" s="142" t="s">
        <v>84</v>
      </c>
      <c r="AY450" s="15" t="s">
        <v>116</v>
      </c>
      <c r="BE450" s="143">
        <f>IF(N450="základní",J450,0)</f>
        <v>0</v>
      </c>
      <c r="BF450" s="143">
        <f>IF(N450="snížená",J450,0)</f>
        <v>0</v>
      </c>
      <c r="BG450" s="143">
        <f>IF(N450="zákl. přenesená",J450,0)</f>
        <v>0</v>
      </c>
      <c r="BH450" s="143">
        <f>IF(N450="sníž. přenesená",J450,0)</f>
        <v>0</v>
      </c>
      <c r="BI450" s="143">
        <f>IF(N450="nulová",J450,0)</f>
        <v>0</v>
      </c>
      <c r="BJ450" s="15" t="s">
        <v>82</v>
      </c>
      <c r="BK450" s="143">
        <f>ROUND(I450*H450,2)</f>
        <v>0</v>
      </c>
      <c r="BL450" s="15" t="s">
        <v>124</v>
      </c>
      <c r="BM450" s="142" t="s">
        <v>655</v>
      </c>
    </row>
    <row r="451" spans="2:47" s="1" customFormat="1" ht="19.5">
      <c r="B451" s="30"/>
      <c r="D451" s="144" t="s">
        <v>125</v>
      </c>
      <c r="F451" s="145" t="s">
        <v>656</v>
      </c>
      <c r="I451" s="146"/>
      <c r="L451" s="30"/>
      <c r="M451" s="147"/>
      <c r="T451" s="53"/>
      <c r="AT451" s="15" t="s">
        <v>125</v>
      </c>
      <c r="AU451" s="15" t="s">
        <v>84</v>
      </c>
    </row>
    <row r="452" spans="2:47" s="1" customFormat="1" ht="12">
      <c r="B452" s="30"/>
      <c r="D452" s="152" t="s">
        <v>201</v>
      </c>
      <c r="F452" s="153" t="s">
        <v>657</v>
      </c>
      <c r="I452" s="146"/>
      <c r="L452" s="30"/>
      <c r="M452" s="147"/>
      <c r="T452" s="53"/>
      <c r="AT452" s="15" t="s">
        <v>201</v>
      </c>
      <c r="AU452" s="15" t="s">
        <v>84</v>
      </c>
    </row>
    <row r="453" spans="2:47" s="1" customFormat="1" ht="273">
      <c r="B453" s="30"/>
      <c r="D453" s="144" t="s">
        <v>127</v>
      </c>
      <c r="F453" s="148" t="s">
        <v>648</v>
      </c>
      <c r="I453" s="146"/>
      <c r="L453" s="30"/>
      <c r="M453" s="147"/>
      <c r="T453" s="53"/>
      <c r="AT453" s="15" t="s">
        <v>127</v>
      </c>
      <c r="AU453" s="15" t="s">
        <v>84</v>
      </c>
    </row>
    <row r="454" spans="2:47" s="1" customFormat="1" ht="19.5">
      <c r="B454" s="30"/>
      <c r="D454" s="144"/>
      <c r="F454" s="148" t="s">
        <v>1338</v>
      </c>
      <c r="I454" s="146"/>
      <c r="L454" s="30"/>
      <c r="M454" s="147"/>
      <c r="T454" s="53"/>
      <c r="AT454" s="15"/>
      <c r="AU454" s="15"/>
    </row>
    <row r="455" spans="2:65" s="1" customFormat="1" ht="24.2" customHeight="1">
      <c r="B455" s="130"/>
      <c r="C455" s="131" t="s">
        <v>658</v>
      </c>
      <c r="D455" s="131" t="s">
        <v>119</v>
      </c>
      <c r="E455" s="132" t="s">
        <v>659</v>
      </c>
      <c r="F455" s="133" t="s">
        <v>660</v>
      </c>
      <c r="G455" s="134" t="s">
        <v>246</v>
      </c>
      <c r="H455" s="135">
        <v>9</v>
      </c>
      <c r="I455" s="136"/>
      <c r="J455" s="137">
        <f>ROUND(I455*H455,2)</f>
        <v>0</v>
      </c>
      <c r="K455" s="133" t="s">
        <v>199</v>
      </c>
      <c r="L455" s="30"/>
      <c r="M455" s="138" t="s">
        <v>1</v>
      </c>
      <c r="N455" s="139" t="s">
        <v>39</v>
      </c>
      <c r="P455" s="140">
        <f>O455*H455</f>
        <v>0</v>
      </c>
      <c r="Q455" s="140">
        <v>0</v>
      </c>
      <c r="R455" s="140">
        <f>Q455*H455</f>
        <v>0</v>
      </c>
      <c r="S455" s="140">
        <v>0</v>
      </c>
      <c r="T455" s="141">
        <f>S455*H455</f>
        <v>0</v>
      </c>
      <c r="AR455" s="142" t="s">
        <v>124</v>
      </c>
      <c r="AT455" s="142" t="s">
        <v>119</v>
      </c>
      <c r="AU455" s="142" t="s">
        <v>84</v>
      </c>
      <c r="AY455" s="15" t="s">
        <v>116</v>
      </c>
      <c r="BE455" s="143">
        <f>IF(N455="základní",J455,0)</f>
        <v>0</v>
      </c>
      <c r="BF455" s="143">
        <f>IF(N455="snížená",J455,0)</f>
        <v>0</v>
      </c>
      <c r="BG455" s="143">
        <f>IF(N455="zákl. přenesená",J455,0)</f>
        <v>0</v>
      </c>
      <c r="BH455" s="143">
        <f>IF(N455="sníž. přenesená",J455,0)</f>
        <v>0</v>
      </c>
      <c r="BI455" s="143">
        <f>IF(N455="nulová",J455,0)</f>
        <v>0</v>
      </c>
      <c r="BJ455" s="15" t="s">
        <v>82</v>
      </c>
      <c r="BK455" s="143">
        <f>ROUND(I455*H455,2)</f>
        <v>0</v>
      </c>
      <c r="BL455" s="15" t="s">
        <v>124</v>
      </c>
      <c r="BM455" s="142" t="s">
        <v>661</v>
      </c>
    </row>
    <row r="456" spans="2:47" s="1" customFormat="1" ht="29.25">
      <c r="B456" s="30"/>
      <c r="D456" s="144" t="s">
        <v>125</v>
      </c>
      <c r="F456" s="145" t="s">
        <v>662</v>
      </c>
      <c r="I456" s="146"/>
      <c r="L456" s="30"/>
      <c r="M456" s="147"/>
      <c r="T456" s="53"/>
      <c r="AT456" s="15" t="s">
        <v>125</v>
      </c>
      <c r="AU456" s="15" t="s">
        <v>84</v>
      </c>
    </row>
    <row r="457" spans="2:47" s="1" customFormat="1" ht="12">
      <c r="B457" s="30"/>
      <c r="D457" s="152" t="s">
        <v>201</v>
      </c>
      <c r="F457" s="153" t="s">
        <v>663</v>
      </c>
      <c r="I457" s="146"/>
      <c r="L457" s="30"/>
      <c r="M457" s="147"/>
      <c r="T457" s="53"/>
      <c r="AT457" s="15" t="s">
        <v>201</v>
      </c>
      <c r="AU457" s="15" t="s">
        <v>84</v>
      </c>
    </row>
    <row r="458" spans="2:65" s="1" customFormat="1" ht="24.2" customHeight="1">
      <c r="B458" s="130"/>
      <c r="C458" s="131" t="s">
        <v>440</v>
      </c>
      <c r="D458" s="131" t="s">
        <v>119</v>
      </c>
      <c r="E458" s="132" t="s">
        <v>664</v>
      </c>
      <c r="F458" s="133" t="s">
        <v>665</v>
      </c>
      <c r="G458" s="134" t="s">
        <v>246</v>
      </c>
      <c r="H458" s="135">
        <v>3000</v>
      </c>
      <c r="I458" s="136"/>
      <c r="J458" s="137">
        <f>ROUND(I458*H458,2)</f>
        <v>0</v>
      </c>
      <c r="K458" s="133" t="s">
        <v>199</v>
      </c>
      <c r="L458" s="30"/>
      <c r="M458" s="138" t="s">
        <v>1</v>
      </c>
      <c r="N458" s="139" t="s">
        <v>39</v>
      </c>
      <c r="P458" s="140">
        <f>O458*H458</f>
        <v>0</v>
      </c>
      <c r="Q458" s="140">
        <v>0</v>
      </c>
      <c r="R458" s="140">
        <f>Q458*H458</f>
        <v>0</v>
      </c>
      <c r="S458" s="140">
        <v>0</v>
      </c>
      <c r="T458" s="141">
        <f>S458*H458</f>
        <v>0</v>
      </c>
      <c r="AR458" s="142" t="s">
        <v>124</v>
      </c>
      <c r="AT458" s="142" t="s">
        <v>119</v>
      </c>
      <c r="AU458" s="142" t="s">
        <v>84</v>
      </c>
      <c r="AY458" s="15" t="s">
        <v>116</v>
      </c>
      <c r="BE458" s="143">
        <f>IF(N458="základní",J458,0)</f>
        <v>0</v>
      </c>
      <c r="BF458" s="143">
        <f>IF(N458="snížená",J458,0)</f>
        <v>0</v>
      </c>
      <c r="BG458" s="143">
        <f>IF(N458="zákl. přenesená",J458,0)</f>
        <v>0</v>
      </c>
      <c r="BH458" s="143">
        <f>IF(N458="sníž. přenesená",J458,0)</f>
        <v>0</v>
      </c>
      <c r="BI458" s="143">
        <f>IF(N458="nulová",J458,0)</f>
        <v>0</v>
      </c>
      <c r="BJ458" s="15" t="s">
        <v>82</v>
      </c>
      <c r="BK458" s="143">
        <f>ROUND(I458*H458,2)</f>
        <v>0</v>
      </c>
      <c r="BL458" s="15" t="s">
        <v>124</v>
      </c>
      <c r="BM458" s="142" t="s">
        <v>666</v>
      </c>
    </row>
    <row r="459" spans="2:47" s="1" customFormat="1" ht="29.25">
      <c r="B459" s="30"/>
      <c r="D459" s="144" t="s">
        <v>125</v>
      </c>
      <c r="F459" s="145" t="s">
        <v>667</v>
      </c>
      <c r="I459" s="146"/>
      <c r="L459" s="30"/>
      <c r="M459" s="147"/>
      <c r="T459" s="53"/>
      <c r="AT459" s="15" t="s">
        <v>125</v>
      </c>
      <c r="AU459" s="15" t="s">
        <v>84</v>
      </c>
    </row>
    <row r="460" spans="2:47" s="1" customFormat="1" ht="12">
      <c r="B460" s="30"/>
      <c r="D460" s="152" t="s">
        <v>201</v>
      </c>
      <c r="F460" s="153" t="s">
        <v>668</v>
      </c>
      <c r="I460" s="146"/>
      <c r="L460" s="30"/>
      <c r="M460" s="147"/>
      <c r="T460" s="53"/>
      <c r="AT460" s="15" t="s">
        <v>201</v>
      </c>
      <c r="AU460" s="15" t="s">
        <v>84</v>
      </c>
    </row>
    <row r="461" spans="2:65" s="1" customFormat="1" ht="24.2" customHeight="1">
      <c r="B461" s="130"/>
      <c r="C461" s="131" t="s">
        <v>669</v>
      </c>
      <c r="D461" s="131" t="s">
        <v>119</v>
      </c>
      <c r="E461" s="132" t="s">
        <v>670</v>
      </c>
      <c r="F461" s="133" t="s">
        <v>671</v>
      </c>
      <c r="G461" s="134" t="s">
        <v>214</v>
      </c>
      <c r="H461" s="135">
        <v>9</v>
      </c>
      <c r="I461" s="136"/>
      <c r="J461" s="137">
        <f>ROUND(I461*H461,2)</f>
        <v>0</v>
      </c>
      <c r="K461" s="133" t="s">
        <v>199</v>
      </c>
      <c r="L461" s="30"/>
      <c r="M461" s="138" t="s">
        <v>1</v>
      </c>
      <c r="N461" s="139" t="s">
        <v>39</v>
      </c>
      <c r="P461" s="140">
        <f>O461*H461</f>
        <v>0</v>
      </c>
      <c r="Q461" s="140">
        <v>0</v>
      </c>
      <c r="R461" s="140">
        <f>Q461*H461</f>
        <v>0</v>
      </c>
      <c r="S461" s="140">
        <v>0</v>
      </c>
      <c r="T461" s="141">
        <f>S461*H461</f>
        <v>0</v>
      </c>
      <c r="AR461" s="142" t="s">
        <v>124</v>
      </c>
      <c r="AT461" s="142" t="s">
        <v>119</v>
      </c>
      <c r="AU461" s="142" t="s">
        <v>84</v>
      </c>
      <c r="AY461" s="15" t="s">
        <v>116</v>
      </c>
      <c r="BE461" s="143">
        <f>IF(N461="základní",J461,0)</f>
        <v>0</v>
      </c>
      <c r="BF461" s="143">
        <f>IF(N461="snížená",J461,0)</f>
        <v>0</v>
      </c>
      <c r="BG461" s="143">
        <f>IF(N461="zákl. přenesená",J461,0)</f>
        <v>0</v>
      </c>
      <c r="BH461" s="143">
        <f>IF(N461="sníž. přenesená",J461,0)</f>
        <v>0</v>
      </c>
      <c r="BI461" s="143">
        <f>IF(N461="nulová",J461,0)</f>
        <v>0</v>
      </c>
      <c r="BJ461" s="15" t="s">
        <v>82</v>
      </c>
      <c r="BK461" s="143">
        <f>ROUND(I461*H461,2)</f>
        <v>0</v>
      </c>
      <c r="BL461" s="15" t="s">
        <v>124</v>
      </c>
      <c r="BM461" s="142" t="s">
        <v>672</v>
      </c>
    </row>
    <row r="462" spans="2:47" s="1" customFormat="1" ht="29.25">
      <c r="B462" s="30"/>
      <c r="D462" s="144" t="s">
        <v>125</v>
      </c>
      <c r="F462" s="145" t="s">
        <v>673</v>
      </c>
      <c r="I462" s="146"/>
      <c r="L462" s="30"/>
      <c r="M462" s="147"/>
      <c r="T462" s="53"/>
      <c r="AT462" s="15" t="s">
        <v>125</v>
      </c>
      <c r="AU462" s="15" t="s">
        <v>84</v>
      </c>
    </row>
    <row r="463" spans="2:47" s="1" customFormat="1" ht="12">
      <c r="B463" s="30"/>
      <c r="D463" s="152" t="s">
        <v>201</v>
      </c>
      <c r="F463" s="153" t="s">
        <v>674</v>
      </c>
      <c r="I463" s="146"/>
      <c r="L463" s="30"/>
      <c r="M463" s="147"/>
      <c r="T463" s="53"/>
      <c r="AT463" s="15" t="s">
        <v>201</v>
      </c>
      <c r="AU463" s="15" t="s">
        <v>84</v>
      </c>
    </row>
    <row r="464" spans="2:65" s="1" customFormat="1" ht="16.5" customHeight="1">
      <c r="B464" s="130"/>
      <c r="C464" s="154" t="s">
        <v>446</v>
      </c>
      <c r="D464" s="154" t="s">
        <v>243</v>
      </c>
      <c r="E464" s="155" t="s">
        <v>675</v>
      </c>
      <c r="F464" s="156" t="s">
        <v>676</v>
      </c>
      <c r="G464" s="157" t="s">
        <v>214</v>
      </c>
      <c r="H464" s="158">
        <v>10</v>
      </c>
      <c r="I464" s="159"/>
      <c r="J464" s="160">
        <f>ROUND(I464*H464,2)</f>
        <v>0</v>
      </c>
      <c r="K464" s="156" t="s">
        <v>199</v>
      </c>
      <c r="L464" s="161"/>
      <c r="M464" s="162" t="s">
        <v>1</v>
      </c>
      <c r="N464" s="163" t="s">
        <v>39</v>
      </c>
      <c r="P464" s="140">
        <f>O464*H464</f>
        <v>0</v>
      </c>
      <c r="Q464" s="140">
        <v>0</v>
      </c>
      <c r="R464" s="140">
        <f>Q464*H464</f>
        <v>0</v>
      </c>
      <c r="S464" s="140">
        <v>0</v>
      </c>
      <c r="T464" s="141">
        <f>S464*H464</f>
        <v>0</v>
      </c>
      <c r="AR464" s="142" t="s">
        <v>139</v>
      </c>
      <c r="AT464" s="142" t="s">
        <v>243</v>
      </c>
      <c r="AU464" s="142" t="s">
        <v>84</v>
      </c>
      <c r="AY464" s="15" t="s">
        <v>116</v>
      </c>
      <c r="BE464" s="143">
        <f>IF(N464="základní",J464,0)</f>
        <v>0</v>
      </c>
      <c r="BF464" s="143">
        <f>IF(N464="snížená",J464,0)</f>
        <v>0</v>
      </c>
      <c r="BG464" s="143">
        <f>IF(N464="zákl. přenesená",J464,0)</f>
        <v>0</v>
      </c>
      <c r="BH464" s="143">
        <f>IF(N464="sníž. přenesená",J464,0)</f>
        <v>0</v>
      </c>
      <c r="BI464" s="143">
        <f>IF(N464="nulová",J464,0)</f>
        <v>0</v>
      </c>
      <c r="BJ464" s="15" t="s">
        <v>82</v>
      </c>
      <c r="BK464" s="143">
        <f>ROUND(I464*H464,2)</f>
        <v>0</v>
      </c>
      <c r="BL464" s="15" t="s">
        <v>124</v>
      </c>
      <c r="BM464" s="142" t="s">
        <v>677</v>
      </c>
    </row>
    <row r="465" spans="2:47" s="1" customFormat="1" ht="12">
      <c r="B465" s="30"/>
      <c r="D465" s="144" t="s">
        <v>125</v>
      </c>
      <c r="F465" s="145" t="s">
        <v>676</v>
      </c>
      <c r="I465" s="146"/>
      <c r="L465" s="30"/>
      <c r="M465" s="147"/>
      <c r="T465" s="53"/>
      <c r="AT465" s="15" t="s">
        <v>125</v>
      </c>
      <c r="AU465" s="15" t="s">
        <v>84</v>
      </c>
    </row>
    <row r="466" spans="2:65" s="1" customFormat="1" ht="16.5" customHeight="1">
      <c r="B466" s="130"/>
      <c r="C466" s="154" t="s">
        <v>678</v>
      </c>
      <c r="D466" s="154" t="s">
        <v>243</v>
      </c>
      <c r="E466" s="155" t="s">
        <v>679</v>
      </c>
      <c r="F466" s="156" t="s">
        <v>680</v>
      </c>
      <c r="G466" s="157" t="s">
        <v>214</v>
      </c>
      <c r="H466" s="158">
        <v>10</v>
      </c>
      <c r="I466" s="159"/>
      <c r="J466" s="160">
        <f>ROUND(I466*H466,2)</f>
        <v>0</v>
      </c>
      <c r="K466" s="156" t="s">
        <v>199</v>
      </c>
      <c r="L466" s="161"/>
      <c r="M466" s="162" t="s">
        <v>1</v>
      </c>
      <c r="N466" s="163" t="s">
        <v>39</v>
      </c>
      <c r="P466" s="140">
        <f>O466*H466</f>
        <v>0</v>
      </c>
      <c r="Q466" s="140">
        <v>0</v>
      </c>
      <c r="R466" s="140">
        <f>Q466*H466</f>
        <v>0</v>
      </c>
      <c r="S466" s="140">
        <v>0</v>
      </c>
      <c r="T466" s="141">
        <f>S466*H466</f>
        <v>0</v>
      </c>
      <c r="AR466" s="142" t="s">
        <v>139</v>
      </c>
      <c r="AT466" s="142" t="s">
        <v>243</v>
      </c>
      <c r="AU466" s="142" t="s">
        <v>84</v>
      </c>
      <c r="AY466" s="15" t="s">
        <v>116</v>
      </c>
      <c r="BE466" s="143">
        <f>IF(N466="základní",J466,0)</f>
        <v>0</v>
      </c>
      <c r="BF466" s="143">
        <f>IF(N466="snížená",J466,0)</f>
        <v>0</v>
      </c>
      <c r="BG466" s="143">
        <f>IF(N466="zákl. přenesená",J466,0)</f>
        <v>0</v>
      </c>
      <c r="BH466" s="143">
        <f>IF(N466="sníž. přenesená",J466,0)</f>
        <v>0</v>
      </c>
      <c r="BI466" s="143">
        <f>IF(N466="nulová",J466,0)</f>
        <v>0</v>
      </c>
      <c r="BJ466" s="15" t="s">
        <v>82</v>
      </c>
      <c r="BK466" s="143">
        <f>ROUND(I466*H466,2)</f>
        <v>0</v>
      </c>
      <c r="BL466" s="15" t="s">
        <v>124</v>
      </c>
      <c r="BM466" s="142" t="s">
        <v>681</v>
      </c>
    </row>
    <row r="467" spans="2:47" s="1" customFormat="1" ht="12">
      <c r="B467" s="30"/>
      <c r="D467" s="144" t="s">
        <v>125</v>
      </c>
      <c r="F467" s="145" t="s">
        <v>680</v>
      </c>
      <c r="I467" s="146"/>
      <c r="L467" s="30"/>
      <c r="M467" s="147"/>
      <c r="T467" s="53"/>
      <c r="AT467" s="15" t="s">
        <v>125</v>
      </c>
      <c r="AU467" s="15" t="s">
        <v>84</v>
      </c>
    </row>
    <row r="468" spans="2:65" s="1" customFormat="1" ht="16.5" customHeight="1">
      <c r="B468" s="130"/>
      <c r="C468" s="154" t="s">
        <v>451</v>
      </c>
      <c r="D468" s="154" t="s">
        <v>243</v>
      </c>
      <c r="E468" s="155" t="s">
        <v>682</v>
      </c>
      <c r="F468" s="156" t="s">
        <v>683</v>
      </c>
      <c r="G468" s="157" t="s">
        <v>214</v>
      </c>
      <c r="H468" s="158">
        <v>10</v>
      </c>
      <c r="I468" s="159"/>
      <c r="J468" s="160">
        <f>ROUND(I468*H468,2)</f>
        <v>0</v>
      </c>
      <c r="K468" s="156" t="s">
        <v>199</v>
      </c>
      <c r="L468" s="161"/>
      <c r="M468" s="162" t="s">
        <v>1</v>
      </c>
      <c r="N468" s="163" t="s">
        <v>39</v>
      </c>
      <c r="P468" s="140">
        <f>O468*H468</f>
        <v>0</v>
      </c>
      <c r="Q468" s="140">
        <v>0</v>
      </c>
      <c r="R468" s="140">
        <f>Q468*H468</f>
        <v>0</v>
      </c>
      <c r="S468" s="140">
        <v>0</v>
      </c>
      <c r="T468" s="141">
        <f>S468*H468</f>
        <v>0</v>
      </c>
      <c r="AR468" s="142" t="s">
        <v>139</v>
      </c>
      <c r="AT468" s="142" t="s">
        <v>243</v>
      </c>
      <c r="AU468" s="142" t="s">
        <v>84</v>
      </c>
      <c r="AY468" s="15" t="s">
        <v>116</v>
      </c>
      <c r="BE468" s="143">
        <f>IF(N468="základní",J468,0)</f>
        <v>0</v>
      </c>
      <c r="BF468" s="143">
        <f>IF(N468="snížená",J468,0)</f>
        <v>0</v>
      </c>
      <c r="BG468" s="143">
        <f>IF(N468="zákl. přenesená",J468,0)</f>
        <v>0</v>
      </c>
      <c r="BH468" s="143">
        <f>IF(N468="sníž. přenesená",J468,0)</f>
        <v>0</v>
      </c>
      <c r="BI468" s="143">
        <f>IF(N468="nulová",J468,0)</f>
        <v>0</v>
      </c>
      <c r="BJ468" s="15" t="s">
        <v>82</v>
      </c>
      <c r="BK468" s="143">
        <f>ROUND(I468*H468,2)</f>
        <v>0</v>
      </c>
      <c r="BL468" s="15" t="s">
        <v>124</v>
      </c>
      <c r="BM468" s="142" t="s">
        <v>684</v>
      </c>
    </row>
    <row r="469" spans="2:47" s="1" customFormat="1" ht="12">
      <c r="B469" s="30"/>
      <c r="D469" s="144" t="s">
        <v>125</v>
      </c>
      <c r="F469" s="145" t="s">
        <v>683</v>
      </c>
      <c r="I469" s="146"/>
      <c r="L469" s="30"/>
      <c r="M469" s="147"/>
      <c r="T469" s="53"/>
      <c r="AT469" s="15" t="s">
        <v>125</v>
      </c>
      <c r="AU469" s="15" t="s">
        <v>84</v>
      </c>
    </row>
    <row r="470" spans="2:65" s="1" customFormat="1" ht="16.5" customHeight="1">
      <c r="B470" s="130"/>
      <c r="C470" s="154" t="s">
        <v>685</v>
      </c>
      <c r="D470" s="154" t="s">
        <v>243</v>
      </c>
      <c r="E470" s="155" t="s">
        <v>686</v>
      </c>
      <c r="F470" s="156" t="s">
        <v>687</v>
      </c>
      <c r="G470" s="157" t="s">
        <v>214</v>
      </c>
      <c r="H470" s="158">
        <v>10</v>
      </c>
      <c r="I470" s="159"/>
      <c r="J470" s="160">
        <f>ROUND(I470*H470,2)</f>
        <v>0</v>
      </c>
      <c r="K470" s="156" t="s">
        <v>199</v>
      </c>
      <c r="L470" s="161"/>
      <c r="M470" s="162" t="s">
        <v>1</v>
      </c>
      <c r="N470" s="163" t="s">
        <v>39</v>
      </c>
      <c r="P470" s="140">
        <f>O470*H470</f>
        <v>0</v>
      </c>
      <c r="Q470" s="140">
        <v>0</v>
      </c>
      <c r="R470" s="140">
        <f>Q470*H470</f>
        <v>0</v>
      </c>
      <c r="S470" s="140">
        <v>0</v>
      </c>
      <c r="T470" s="141">
        <f>S470*H470</f>
        <v>0</v>
      </c>
      <c r="AR470" s="142" t="s">
        <v>139</v>
      </c>
      <c r="AT470" s="142" t="s">
        <v>243</v>
      </c>
      <c r="AU470" s="142" t="s">
        <v>84</v>
      </c>
      <c r="AY470" s="15" t="s">
        <v>116</v>
      </c>
      <c r="BE470" s="143">
        <f>IF(N470="základní",J470,0)</f>
        <v>0</v>
      </c>
      <c r="BF470" s="143">
        <f>IF(N470="snížená",J470,0)</f>
        <v>0</v>
      </c>
      <c r="BG470" s="143">
        <f>IF(N470="zákl. přenesená",J470,0)</f>
        <v>0</v>
      </c>
      <c r="BH470" s="143">
        <f>IF(N470="sníž. přenesená",J470,0)</f>
        <v>0</v>
      </c>
      <c r="BI470" s="143">
        <f>IF(N470="nulová",J470,0)</f>
        <v>0</v>
      </c>
      <c r="BJ470" s="15" t="s">
        <v>82</v>
      </c>
      <c r="BK470" s="143">
        <f>ROUND(I470*H470,2)</f>
        <v>0</v>
      </c>
      <c r="BL470" s="15" t="s">
        <v>124</v>
      </c>
      <c r="BM470" s="142" t="s">
        <v>688</v>
      </c>
    </row>
    <row r="471" spans="2:47" s="1" customFormat="1" ht="12">
      <c r="B471" s="30"/>
      <c r="D471" s="144" t="s">
        <v>125</v>
      </c>
      <c r="F471" s="145" t="s">
        <v>687</v>
      </c>
      <c r="I471" s="146"/>
      <c r="L471" s="30"/>
      <c r="M471" s="147"/>
      <c r="T471" s="53"/>
      <c r="AT471" s="15" t="s">
        <v>125</v>
      </c>
      <c r="AU471" s="15" t="s">
        <v>84</v>
      </c>
    </row>
    <row r="472" spans="2:65" s="1" customFormat="1" ht="16.5" customHeight="1">
      <c r="B472" s="130"/>
      <c r="C472" s="154" t="s">
        <v>457</v>
      </c>
      <c r="D472" s="154" t="s">
        <v>243</v>
      </c>
      <c r="E472" s="155" t="s">
        <v>689</v>
      </c>
      <c r="F472" s="156" t="s">
        <v>690</v>
      </c>
      <c r="G472" s="157" t="s">
        <v>214</v>
      </c>
      <c r="H472" s="158">
        <v>10</v>
      </c>
      <c r="I472" s="159"/>
      <c r="J472" s="160">
        <f>ROUND(I472*H472,2)</f>
        <v>0</v>
      </c>
      <c r="K472" s="156" t="s">
        <v>199</v>
      </c>
      <c r="L472" s="161"/>
      <c r="M472" s="162" t="s">
        <v>1</v>
      </c>
      <c r="N472" s="163" t="s">
        <v>39</v>
      </c>
      <c r="P472" s="140">
        <f>O472*H472</f>
        <v>0</v>
      </c>
      <c r="Q472" s="140">
        <v>0</v>
      </c>
      <c r="R472" s="140">
        <f>Q472*H472</f>
        <v>0</v>
      </c>
      <c r="S472" s="140">
        <v>0</v>
      </c>
      <c r="T472" s="141">
        <f>S472*H472</f>
        <v>0</v>
      </c>
      <c r="AR472" s="142" t="s">
        <v>139</v>
      </c>
      <c r="AT472" s="142" t="s">
        <v>243</v>
      </c>
      <c r="AU472" s="142" t="s">
        <v>84</v>
      </c>
      <c r="AY472" s="15" t="s">
        <v>116</v>
      </c>
      <c r="BE472" s="143">
        <f>IF(N472="základní",J472,0)</f>
        <v>0</v>
      </c>
      <c r="BF472" s="143">
        <f>IF(N472="snížená",J472,0)</f>
        <v>0</v>
      </c>
      <c r="BG472" s="143">
        <f>IF(N472="zákl. přenesená",J472,0)</f>
        <v>0</v>
      </c>
      <c r="BH472" s="143">
        <f>IF(N472="sníž. přenesená",J472,0)</f>
        <v>0</v>
      </c>
      <c r="BI472" s="143">
        <f>IF(N472="nulová",J472,0)</f>
        <v>0</v>
      </c>
      <c r="BJ472" s="15" t="s">
        <v>82</v>
      </c>
      <c r="BK472" s="143">
        <f>ROUND(I472*H472,2)</f>
        <v>0</v>
      </c>
      <c r="BL472" s="15" t="s">
        <v>124</v>
      </c>
      <c r="BM472" s="142" t="s">
        <v>691</v>
      </c>
    </row>
    <row r="473" spans="2:47" s="1" customFormat="1" ht="12">
      <c r="B473" s="30"/>
      <c r="D473" s="144" t="s">
        <v>125</v>
      </c>
      <c r="F473" s="145" t="s">
        <v>690</v>
      </c>
      <c r="I473" s="146"/>
      <c r="L473" s="30"/>
      <c r="M473" s="147"/>
      <c r="T473" s="53"/>
      <c r="AT473" s="15" t="s">
        <v>125</v>
      </c>
      <c r="AU473" s="15" t="s">
        <v>84</v>
      </c>
    </row>
    <row r="474" spans="2:65" s="1" customFormat="1" ht="16.5" customHeight="1">
      <c r="B474" s="130"/>
      <c r="C474" s="154" t="s">
        <v>692</v>
      </c>
      <c r="D474" s="154" t="s">
        <v>243</v>
      </c>
      <c r="E474" s="155" t="s">
        <v>693</v>
      </c>
      <c r="F474" s="156" t="s">
        <v>694</v>
      </c>
      <c r="G474" s="157" t="s">
        <v>214</v>
      </c>
      <c r="H474" s="158">
        <v>10</v>
      </c>
      <c r="I474" s="159"/>
      <c r="J474" s="160">
        <f>ROUND(I474*H474,2)</f>
        <v>0</v>
      </c>
      <c r="K474" s="156" t="s">
        <v>199</v>
      </c>
      <c r="L474" s="161"/>
      <c r="M474" s="162" t="s">
        <v>1</v>
      </c>
      <c r="N474" s="163" t="s">
        <v>39</v>
      </c>
      <c r="P474" s="140">
        <f>O474*H474</f>
        <v>0</v>
      </c>
      <c r="Q474" s="140">
        <v>0</v>
      </c>
      <c r="R474" s="140">
        <f>Q474*H474</f>
        <v>0</v>
      </c>
      <c r="S474" s="140">
        <v>0</v>
      </c>
      <c r="T474" s="141">
        <f>S474*H474</f>
        <v>0</v>
      </c>
      <c r="AR474" s="142" t="s">
        <v>139</v>
      </c>
      <c r="AT474" s="142" t="s">
        <v>243</v>
      </c>
      <c r="AU474" s="142" t="s">
        <v>84</v>
      </c>
      <c r="AY474" s="15" t="s">
        <v>116</v>
      </c>
      <c r="BE474" s="143">
        <f>IF(N474="základní",J474,0)</f>
        <v>0</v>
      </c>
      <c r="BF474" s="143">
        <f>IF(N474="snížená",J474,0)</f>
        <v>0</v>
      </c>
      <c r="BG474" s="143">
        <f>IF(N474="zákl. přenesená",J474,0)</f>
        <v>0</v>
      </c>
      <c r="BH474" s="143">
        <f>IF(N474="sníž. přenesená",J474,0)</f>
        <v>0</v>
      </c>
      <c r="BI474" s="143">
        <f>IF(N474="nulová",J474,0)</f>
        <v>0</v>
      </c>
      <c r="BJ474" s="15" t="s">
        <v>82</v>
      </c>
      <c r="BK474" s="143">
        <f>ROUND(I474*H474,2)</f>
        <v>0</v>
      </c>
      <c r="BL474" s="15" t="s">
        <v>124</v>
      </c>
      <c r="BM474" s="142" t="s">
        <v>695</v>
      </c>
    </row>
    <row r="475" spans="2:47" s="1" customFormat="1" ht="12">
      <c r="B475" s="30"/>
      <c r="D475" s="144" t="s">
        <v>125</v>
      </c>
      <c r="F475" s="145" t="s">
        <v>694</v>
      </c>
      <c r="I475" s="146"/>
      <c r="L475" s="30"/>
      <c r="M475" s="147"/>
      <c r="T475" s="53"/>
      <c r="AT475" s="15" t="s">
        <v>125</v>
      </c>
      <c r="AU475" s="15" t="s">
        <v>84</v>
      </c>
    </row>
    <row r="476" spans="2:65" s="1" customFormat="1" ht="21.75" customHeight="1">
      <c r="B476" s="130"/>
      <c r="C476" s="154" t="s">
        <v>462</v>
      </c>
      <c r="D476" s="154" t="s">
        <v>243</v>
      </c>
      <c r="E476" s="155" t="s">
        <v>696</v>
      </c>
      <c r="F476" s="156" t="s">
        <v>697</v>
      </c>
      <c r="G476" s="157" t="s">
        <v>214</v>
      </c>
      <c r="H476" s="158">
        <v>10</v>
      </c>
      <c r="I476" s="159"/>
      <c r="J476" s="160">
        <f>ROUND(I476*H476,2)</f>
        <v>0</v>
      </c>
      <c r="K476" s="156" t="s">
        <v>199</v>
      </c>
      <c r="L476" s="161"/>
      <c r="M476" s="162" t="s">
        <v>1</v>
      </c>
      <c r="N476" s="163" t="s">
        <v>39</v>
      </c>
      <c r="P476" s="140">
        <f>O476*H476</f>
        <v>0</v>
      </c>
      <c r="Q476" s="140">
        <v>0</v>
      </c>
      <c r="R476" s="140">
        <f>Q476*H476</f>
        <v>0</v>
      </c>
      <c r="S476" s="140">
        <v>0</v>
      </c>
      <c r="T476" s="141">
        <f>S476*H476</f>
        <v>0</v>
      </c>
      <c r="AR476" s="142" t="s">
        <v>139</v>
      </c>
      <c r="AT476" s="142" t="s">
        <v>243</v>
      </c>
      <c r="AU476" s="142" t="s">
        <v>84</v>
      </c>
      <c r="AY476" s="15" t="s">
        <v>116</v>
      </c>
      <c r="BE476" s="143">
        <f>IF(N476="základní",J476,0)</f>
        <v>0</v>
      </c>
      <c r="BF476" s="143">
        <f>IF(N476="snížená",J476,0)</f>
        <v>0</v>
      </c>
      <c r="BG476" s="143">
        <f>IF(N476="zákl. přenesená",J476,0)</f>
        <v>0</v>
      </c>
      <c r="BH476" s="143">
        <f>IF(N476="sníž. přenesená",J476,0)</f>
        <v>0</v>
      </c>
      <c r="BI476" s="143">
        <f>IF(N476="nulová",J476,0)</f>
        <v>0</v>
      </c>
      <c r="BJ476" s="15" t="s">
        <v>82</v>
      </c>
      <c r="BK476" s="143">
        <f>ROUND(I476*H476,2)</f>
        <v>0</v>
      </c>
      <c r="BL476" s="15" t="s">
        <v>124</v>
      </c>
      <c r="BM476" s="142" t="s">
        <v>698</v>
      </c>
    </row>
    <row r="477" spans="2:47" s="1" customFormat="1" ht="12">
      <c r="B477" s="30"/>
      <c r="D477" s="144" t="s">
        <v>125</v>
      </c>
      <c r="F477" s="145" t="s">
        <v>697</v>
      </c>
      <c r="I477" s="146"/>
      <c r="L477" s="30"/>
      <c r="M477" s="147"/>
      <c r="T477" s="53"/>
      <c r="AT477" s="15" t="s">
        <v>125</v>
      </c>
      <c r="AU477" s="15" t="s">
        <v>84</v>
      </c>
    </row>
    <row r="478" spans="2:65" s="1" customFormat="1" ht="16.5" customHeight="1">
      <c r="B478" s="130"/>
      <c r="C478" s="154" t="s">
        <v>699</v>
      </c>
      <c r="D478" s="154" t="s">
        <v>243</v>
      </c>
      <c r="E478" s="155" t="s">
        <v>700</v>
      </c>
      <c r="F478" s="156" t="s">
        <v>701</v>
      </c>
      <c r="G478" s="157" t="s">
        <v>246</v>
      </c>
      <c r="H478" s="158">
        <v>10</v>
      </c>
      <c r="I478" s="159"/>
      <c r="J478" s="160">
        <f>ROUND(I478*H478,2)</f>
        <v>0</v>
      </c>
      <c r="K478" s="156" t="s">
        <v>199</v>
      </c>
      <c r="L478" s="161"/>
      <c r="M478" s="162" t="s">
        <v>1</v>
      </c>
      <c r="N478" s="163" t="s">
        <v>39</v>
      </c>
      <c r="P478" s="140">
        <f>O478*H478</f>
        <v>0</v>
      </c>
      <c r="Q478" s="140">
        <v>0</v>
      </c>
      <c r="R478" s="140">
        <f>Q478*H478</f>
        <v>0</v>
      </c>
      <c r="S478" s="140">
        <v>0</v>
      </c>
      <c r="T478" s="141">
        <f>S478*H478</f>
        <v>0</v>
      </c>
      <c r="AR478" s="142" t="s">
        <v>139</v>
      </c>
      <c r="AT478" s="142" t="s">
        <v>243</v>
      </c>
      <c r="AU478" s="142" t="s">
        <v>84</v>
      </c>
      <c r="AY478" s="15" t="s">
        <v>116</v>
      </c>
      <c r="BE478" s="143">
        <f>IF(N478="základní",J478,0)</f>
        <v>0</v>
      </c>
      <c r="BF478" s="143">
        <f>IF(N478="snížená",J478,0)</f>
        <v>0</v>
      </c>
      <c r="BG478" s="143">
        <f>IF(N478="zákl. přenesená",J478,0)</f>
        <v>0</v>
      </c>
      <c r="BH478" s="143">
        <f>IF(N478="sníž. přenesená",J478,0)</f>
        <v>0</v>
      </c>
      <c r="BI478" s="143">
        <f>IF(N478="nulová",J478,0)</f>
        <v>0</v>
      </c>
      <c r="BJ478" s="15" t="s">
        <v>82</v>
      </c>
      <c r="BK478" s="143">
        <f>ROUND(I478*H478,2)</f>
        <v>0</v>
      </c>
      <c r="BL478" s="15" t="s">
        <v>124</v>
      </c>
      <c r="BM478" s="142" t="s">
        <v>702</v>
      </c>
    </row>
    <row r="479" spans="2:47" s="1" customFormat="1" ht="12">
      <c r="B479" s="30"/>
      <c r="D479" s="144" t="s">
        <v>125</v>
      </c>
      <c r="F479" s="145" t="s">
        <v>701</v>
      </c>
      <c r="I479" s="146"/>
      <c r="L479" s="30"/>
      <c r="M479" s="147"/>
      <c r="T479" s="53"/>
      <c r="AT479" s="15" t="s">
        <v>125</v>
      </c>
      <c r="AU479" s="15" t="s">
        <v>84</v>
      </c>
    </row>
    <row r="480" spans="2:47" s="1" customFormat="1" ht="19.5">
      <c r="B480" s="30"/>
      <c r="D480" s="144" t="s">
        <v>542</v>
      </c>
      <c r="F480" s="148" t="s">
        <v>703</v>
      </c>
      <c r="I480" s="146"/>
      <c r="L480" s="30"/>
      <c r="M480" s="147"/>
      <c r="T480" s="53"/>
      <c r="AT480" s="15" t="s">
        <v>542</v>
      </c>
      <c r="AU480" s="15" t="s">
        <v>84</v>
      </c>
    </row>
    <row r="481" spans="2:65" s="1" customFormat="1" ht="16.5" customHeight="1">
      <c r="B481" s="130"/>
      <c r="C481" s="154" t="s">
        <v>468</v>
      </c>
      <c r="D481" s="154" t="s">
        <v>243</v>
      </c>
      <c r="E481" s="155" t="s">
        <v>704</v>
      </c>
      <c r="F481" s="156" t="s">
        <v>705</v>
      </c>
      <c r="G481" s="157" t="s">
        <v>246</v>
      </c>
      <c r="H481" s="158">
        <v>10</v>
      </c>
      <c r="I481" s="159"/>
      <c r="J481" s="160">
        <f>ROUND(I481*H481,2)</f>
        <v>0</v>
      </c>
      <c r="K481" s="156" t="s">
        <v>199</v>
      </c>
      <c r="L481" s="161"/>
      <c r="M481" s="162" t="s">
        <v>1</v>
      </c>
      <c r="N481" s="163" t="s">
        <v>39</v>
      </c>
      <c r="P481" s="140">
        <f>O481*H481</f>
        <v>0</v>
      </c>
      <c r="Q481" s="140">
        <v>0</v>
      </c>
      <c r="R481" s="140">
        <f>Q481*H481</f>
        <v>0</v>
      </c>
      <c r="S481" s="140">
        <v>0</v>
      </c>
      <c r="T481" s="141">
        <f>S481*H481</f>
        <v>0</v>
      </c>
      <c r="AR481" s="142" t="s">
        <v>139</v>
      </c>
      <c r="AT481" s="142" t="s">
        <v>243</v>
      </c>
      <c r="AU481" s="142" t="s">
        <v>84</v>
      </c>
      <c r="AY481" s="15" t="s">
        <v>116</v>
      </c>
      <c r="BE481" s="143">
        <f>IF(N481="základní",J481,0)</f>
        <v>0</v>
      </c>
      <c r="BF481" s="143">
        <f>IF(N481="snížená",J481,0)</f>
        <v>0</v>
      </c>
      <c r="BG481" s="143">
        <f>IF(N481="zákl. přenesená",J481,0)</f>
        <v>0</v>
      </c>
      <c r="BH481" s="143">
        <f>IF(N481="sníž. přenesená",J481,0)</f>
        <v>0</v>
      </c>
      <c r="BI481" s="143">
        <f>IF(N481="nulová",J481,0)</f>
        <v>0</v>
      </c>
      <c r="BJ481" s="15" t="s">
        <v>82</v>
      </c>
      <c r="BK481" s="143">
        <f>ROUND(I481*H481,2)</f>
        <v>0</v>
      </c>
      <c r="BL481" s="15" t="s">
        <v>124</v>
      </c>
      <c r="BM481" s="142" t="s">
        <v>706</v>
      </c>
    </row>
    <row r="482" spans="2:47" s="1" customFormat="1" ht="12">
      <c r="B482" s="30"/>
      <c r="D482" s="144" t="s">
        <v>125</v>
      </c>
      <c r="F482" s="145" t="s">
        <v>705</v>
      </c>
      <c r="I482" s="146"/>
      <c r="L482" s="30"/>
      <c r="M482" s="147"/>
      <c r="T482" s="53"/>
      <c r="AT482" s="15" t="s">
        <v>125</v>
      </c>
      <c r="AU482" s="15" t="s">
        <v>84</v>
      </c>
    </row>
    <row r="483" spans="2:65" s="1" customFormat="1" ht="16.5" customHeight="1">
      <c r="B483" s="130"/>
      <c r="C483" s="154" t="s">
        <v>707</v>
      </c>
      <c r="D483" s="154" t="s">
        <v>243</v>
      </c>
      <c r="E483" s="155" t="s">
        <v>708</v>
      </c>
      <c r="F483" s="156" t="s">
        <v>709</v>
      </c>
      <c r="G483" s="157" t="s">
        <v>246</v>
      </c>
      <c r="H483" s="158">
        <v>10</v>
      </c>
      <c r="I483" s="159"/>
      <c r="J483" s="160">
        <f>ROUND(I483*H483,2)</f>
        <v>0</v>
      </c>
      <c r="K483" s="156" t="s">
        <v>199</v>
      </c>
      <c r="L483" s="161"/>
      <c r="M483" s="162" t="s">
        <v>1</v>
      </c>
      <c r="N483" s="163" t="s">
        <v>39</v>
      </c>
      <c r="P483" s="140">
        <f>O483*H483</f>
        <v>0</v>
      </c>
      <c r="Q483" s="140">
        <v>0</v>
      </c>
      <c r="R483" s="140">
        <f>Q483*H483</f>
        <v>0</v>
      </c>
      <c r="S483" s="140">
        <v>0</v>
      </c>
      <c r="T483" s="141">
        <f>S483*H483</f>
        <v>0</v>
      </c>
      <c r="AR483" s="142" t="s">
        <v>139</v>
      </c>
      <c r="AT483" s="142" t="s">
        <v>243</v>
      </c>
      <c r="AU483" s="142" t="s">
        <v>84</v>
      </c>
      <c r="AY483" s="15" t="s">
        <v>116</v>
      </c>
      <c r="BE483" s="143">
        <f>IF(N483="základní",J483,0)</f>
        <v>0</v>
      </c>
      <c r="BF483" s="143">
        <f>IF(N483="snížená",J483,0)</f>
        <v>0</v>
      </c>
      <c r="BG483" s="143">
        <f>IF(N483="zákl. přenesená",J483,0)</f>
        <v>0</v>
      </c>
      <c r="BH483" s="143">
        <f>IF(N483="sníž. přenesená",J483,0)</f>
        <v>0</v>
      </c>
      <c r="BI483" s="143">
        <f>IF(N483="nulová",J483,0)</f>
        <v>0</v>
      </c>
      <c r="BJ483" s="15" t="s">
        <v>82</v>
      </c>
      <c r="BK483" s="143">
        <f>ROUND(I483*H483,2)</f>
        <v>0</v>
      </c>
      <c r="BL483" s="15" t="s">
        <v>124</v>
      </c>
      <c r="BM483" s="142" t="s">
        <v>710</v>
      </c>
    </row>
    <row r="484" spans="2:47" s="1" customFormat="1" ht="12">
      <c r="B484" s="30"/>
      <c r="D484" s="144" t="s">
        <v>125</v>
      </c>
      <c r="F484" s="145" t="s">
        <v>709</v>
      </c>
      <c r="I484" s="146"/>
      <c r="L484" s="30"/>
      <c r="M484" s="147"/>
      <c r="T484" s="53"/>
      <c r="AT484" s="15" t="s">
        <v>125</v>
      </c>
      <c r="AU484" s="15" t="s">
        <v>84</v>
      </c>
    </row>
    <row r="485" spans="2:65" s="1" customFormat="1" ht="24.2" customHeight="1">
      <c r="B485" s="130"/>
      <c r="C485" s="131" t="s">
        <v>473</v>
      </c>
      <c r="D485" s="131" t="s">
        <v>119</v>
      </c>
      <c r="E485" s="132" t="s">
        <v>711</v>
      </c>
      <c r="F485" s="133" t="s">
        <v>712</v>
      </c>
      <c r="G485" s="134" t="s">
        <v>713</v>
      </c>
      <c r="H485" s="135">
        <v>190</v>
      </c>
      <c r="I485" s="136"/>
      <c r="J485" s="137">
        <f>ROUND(I485*H485,2)</f>
        <v>0</v>
      </c>
      <c r="K485" s="133" t="s">
        <v>199</v>
      </c>
      <c r="L485" s="30"/>
      <c r="M485" s="138" t="s">
        <v>1</v>
      </c>
      <c r="N485" s="139" t="s">
        <v>39</v>
      </c>
      <c r="P485" s="140">
        <f>O485*H485</f>
        <v>0</v>
      </c>
      <c r="Q485" s="140">
        <v>0</v>
      </c>
      <c r="R485" s="140">
        <f>Q485*H485</f>
        <v>0</v>
      </c>
      <c r="S485" s="140">
        <v>0</v>
      </c>
      <c r="T485" s="141">
        <f>S485*H485</f>
        <v>0</v>
      </c>
      <c r="AR485" s="142" t="s">
        <v>124</v>
      </c>
      <c r="AT485" s="142" t="s">
        <v>119</v>
      </c>
      <c r="AU485" s="142" t="s">
        <v>84</v>
      </c>
      <c r="AY485" s="15" t="s">
        <v>116</v>
      </c>
      <c r="BE485" s="143">
        <f>IF(N485="základní",J485,0)</f>
        <v>0</v>
      </c>
      <c r="BF485" s="143">
        <f>IF(N485="snížená",J485,0)</f>
        <v>0</v>
      </c>
      <c r="BG485" s="143">
        <f>IF(N485="zákl. přenesená",J485,0)</f>
        <v>0</v>
      </c>
      <c r="BH485" s="143">
        <f>IF(N485="sníž. přenesená",J485,0)</f>
        <v>0</v>
      </c>
      <c r="BI485" s="143">
        <f>IF(N485="nulová",J485,0)</f>
        <v>0</v>
      </c>
      <c r="BJ485" s="15" t="s">
        <v>82</v>
      </c>
      <c r="BK485" s="143">
        <f>ROUND(I485*H485,2)</f>
        <v>0</v>
      </c>
      <c r="BL485" s="15" t="s">
        <v>124</v>
      </c>
      <c r="BM485" s="142" t="s">
        <v>714</v>
      </c>
    </row>
    <row r="486" spans="2:47" s="1" customFormat="1" ht="12">
      <c r="B486" s="30"/>
      <c r="D486" s="144" t="s">
        <v>125</v>
      </c>
      <c r="F486" s="145" t="s">
        <v>715</v>
      </c>
      <c r="I486" s="146"/>
      <c r="L486" s="30"/>
      <c r="M486" s="147"/>
      <c r="T486" s="53"/>
      <c r="AT486" s="15" t="s">
        <v>125</v>
      </c>
      <c r="AU486" s="15" t="s">
        <v>84</v>
      </c>
    </row>
    <row r="487" spans="2:47" s="1" customFormat="1" ht="12">
      <c r="B487" s="30"/>
      <c r="D487" s="152" t="s">
        <v>201</v>
      </c>
      <c r="F487" s="153" t="s">
        <v>716</v>
      </c>
      <c r="I487" s="146"/>
      <c r="L487" s="30"/>
      <c r="M487" s="147"/>
      <c r="T487" s="53"/>
      <c r="AT487" s="15" t="s">
        <v>201</v>
      </c>
      <c r="AU487" s="15" t="s">
        <v>84</v>
      </c>
    </row>
    <row r="488" spans="2:47" s="1" customFormat="1" ht="165.75">
      <c r="B488" s="30"/>
      <c r="D488" s="144" t="s">
        <v>127</v>
      </c>
      <c r="F488" s="148" t="s">
        <v>717</v>
      </c>
      <c r="I488" s="146"/>
      <c r="L488" s="30"/>
      <c r="M488" s="147"/>
      <c r="T488" s="53"/>
      <c r="AT488" s="15" t="s">
        <v>127</v>
      </c>
      <c r="AU488" s="15" t="s">
        <v>84</v>
      </c>
    </row>
    <row r="489" spans="2:65" s="1" customFormat="1" ht="16.5" customHeight="1">
      <c r="B489" s="130"/>
      <c r="C489" s="154" t="s">
        <v>718</v>
      </c>
      <c r="D489" s="154" t="s">
        <v>243</v>
      </c>
      <c r="E489" s="155" t="s">
        <v>719</v>
      </c>
      <c r="F489" s="156" t="s">
        <v>720</v>
      </c>
      <c r="G489" s="157" t="s">
        <v>246</v>
      </c>
      <c r="H489" s="158">
        <v>2</v>
      </c>
      <c r="I489" s="159"/>
      <c r="J489" s="160">
        <f>ROUND(I489*H489,2)</f>
        <v>0</v>
      </c>
      <c r="K489" s="156" t="s">
        <v>199</v>
      </c>
      <c r="L489" s="161"/>
      <c r="M489" s="162" t="s">
        <v>1</v>
      </c>
      <c r="N489" s="163" t="s">
        <v>39</v>
      </c>
      <c r="P489" s="140">
        <f>O489*H489</f>
        <v>0</v>
      </c>
      <c r="Q489" s="140">
        <v>0</v>
      </c>
      <c r="R489" s="140">
        <f>Q489*H489</f>
        <v>0</v>
      </c>
      <c r="S489" s="140">
        <v>0</v>
      </c>
      <c r="T489" s="141">
        <f>S489*H489</f>
        <v>0</v>
      </c>
      <c r="AR489" s="142" t="s">
        <v>139</v>
      </c>
      <c r="AT489" s="142" t="s">
        <v>243</v>
      </c>
      <c r="AU489" s="142" t="s">
        <v>84</v>
      </c>
      <c r="AY489" s="15" t="s">
        <v>116</v>
      </c>
      <c r="BE489" s="143">
        <f>IF(N489="základní",J489,0)</f>
        <v>0</v>
      </c>
      <c r="BF489" s="143">
        <f>IF(N489="snížená",J489,0)</f>
        <v>0</v>
      </c>
      <c r="BG489" s="143">
        <f>IF(N489="zákl. přenesená",J489,0)</f>
        <v>0</v>
      </c>
      <c r="BH489" s="143">
        <f>IF(N489="sníž. přenesená",J489,0)</f>
        <v>0</v>
      </c>
      <c r="BI489" s="143">
        <f>IF(N489="nulová",J489,0)</f>
        <v>0</v>
      </c>
      <c r="BJ489" s="15" t="s">
        <v>82</v>
      </c>
      <c r="BK489" s="143">
        <f>ROUND(I489*H489,2)</f>
        <v>0</v>
      </c>
      <c r="BL489" s="15" t="s">
        <v>124</v>
      </c>
      <c r="BM489" s="142" t="s">
        <v>721</v>
      </c>
    </row>
    <row r="490" spans="2:47" s="1" customFormat="1" ht="12">
      <c r="B490" s="30"/>
      <c r="D490" s="144" t="s">
        <v>125</v>
      </c>
      <c r="F490" s="145" t="s">
        <v>720</v>
      </c>
      <c r="I490" s="146"/>
      <c r="L490" s="30"/>
      <c r="M490" s="147"/>
      <c r="T490" s="53"/>
      <c r="AT490" s="15" t="s">
        <v>125</v>
      </c>
      <c r="AU490" s="15" t="s">
        <v>84</v>
      </c>
    </row>
    <row r="491" spans="2:65" s="1" customFormat="1" ht="16.5" customHeight="1">
      <c r="B491" s="130"/>
      <c r="C491" s="154" t="s">
        <v>480</v>
      </c>
      <c r="D491" s="154" t="s">
        <v>243</v>
      </c>
      <c r="E491" s="155" t="s">
        <v>722</v>
      </c>
      <c r="F491" s="156" t="s">
        <v>723</v>
      </c>
      <c r="G491" s="157" t="s">
        <v>246</v>
      </c>
      <c r="H491" s="158">
        <v>2</v>
      </c>
      <c r="I491" s="159"/>
      <c r="J491" s="160">
        <f>ROUND(I491*H491,2)</f>
        <v>0</v>
      </c>
      <c r="K491" s="156" t="s">
        <v>199</v>
      </c>
      <c r="L491" s="161"/>
      <c r="M491" s="162" t="s">
        <v>1</v>
      </c>
      <c r="N491" s="163" t="s">
        <v>39</v>
      </c>
      <c r="P491" s="140">
        <f>O491*H491</f>
        <v>0</v>
      </c>
      <c r="Q491" s="140">
        <v>0</v>
      </c>
      <c r="R491" s="140">
        <f>Q491*H491</f>
        <v>0</v>
      </c>
      <c r="S491" s="140">
        <v>0</v>
      </c>
      <c r="T491" s="141">
        <f>S491*H491</f>
        <v>0</v>
      </c>
      <c r="AR491" s="142" t="s">
        <v>139</v>
      </c>
      <c r="AT491" s="142" t="s">
        <v>243</v>
      </c>
      <c r="AU491" s="142" t="s">
        <v>84</v>
      </c>
      <c r="AY491" s="15" t="s">
        <v>116</v>
      </c>
      <c r="BE491" s="143">
        <f>IF(N491="základní",J491,0)</f>
        <v>0</v>
      </c>
      <c r="BF491" s="143">
        <f>IF(N491="snížená",J491,0)</f>
        <v>0</v>
      </c>
      <c r="BG491" s="143">
        <f>IF(N491="zákl. přenesená",J491,0)</f>
        <v>0</v>
      </c>
      <c r="BH491" s="143">
        <f>IF(N491="sníž. přenesená",J491,0)</f>
        <v>0</v>
      </c>
      <c r="BI491" s="143">
        <f>IF(N491="nulová",J491,0)</f>
        <v>0</v>
      </c>
      <c r="BJ491" s="15" t="s">
        <v>82</v>
      </c>
      <c r="BK491" s="143">
        <f>ROUND(I491*H491,2)</f>
        <v>0</v>
      </c>
      <c r="BL491" s="15" t="s">
        <v>124</v>
      </c>
      <c r="BM491" s="142" t="s">
        <v>724</v>
      </c>
    </row>
    <row r="492" spans="2:47" s="1" customFormat="1" ht="12">
      <c r="B492" s="30"/>
      <c r="D492" s="144" t="s">
        <v>125</v>
      </c>
      <c r="F492" s="145" t="s">
        <v>723</v>
      </c>
      <c r="I492" s="146"/>
      <c r="L492" s="30"/>
      <c r="M492" s="147"/>
      <c r="T492" s="53"/>
      <c r="AT492" s="15" t="s">
        <v>125</v>
      </c>
      <c r="AU492" s="15" t="s">
        <v>84</v>
      </c>
    </row>
    <row r="493" spans="2:47" s="1" customFormat="1" ht="29.25">
      <c r="B493" s="30"/>
      <c r="D493" s="144" t="s">
        <v>542</v>
      </c>
      <c r="F493" s="148" t="s">
        <v>725</v>
      </c>
      <c r="I493" s="146"/>
      <c r="L493" s="30"/>
      <c r="M493" s="147"/>
      <c r="T493" s="53"/>
      <c r="AT493" s="15" t="s">
        <v>542</v>
      </c>
      <c r="AU493" s="15" t="s">
        <v>84</v>
      </c>
    </row>
    <row r="494" spans="2:65" s="1" customFormat="1" ht="24.2" customHeight="1">
      <c r="B494" s="130"/>
      <c r="C494" s="131" t="s">
        <v>726</v>
      </c>
      <c r="D494" s="131" t="s">
        <v>119</v>
      </c>
      <c r="E494" s="132" t="s">
        <v>727</v>
      </c>
      <c r="F494" s="133" t="s">
        <v>728</v>
      </c>
      <c r="G494" s="134" t="s">
        <v>246</v>
      </c>
      <c r="H494" s="135">
        <v>4000</v>
      </c>
      <c r="I494" s="136"/>
      <c r="J494" s="137">
        <f>ROUND(I494*H494,2)</f>
        <v>0</v>
      </c>
      <c r="K494" s="133" t="s">
        <v>199</v>
      </c>
      <c r="L494" s="30"/>
      <c r="M494" s="138" t="s">
        <v>1</v>
      </c>
      <c r="N494" s="139" t="s">
        <v>39</v>
      </c>
      <c r="P494" s="140">
        <f>O494*H494</f>
        <v>0</v>
      </c>
      <c r="Q494" s="140">
        <v>0</v>
      </c>
      <c r="R494" s="140">
        <f>Q494*H494</f>
        <v>0</v>
      </c>
      <c r="S494" s="140">
        <v>0</v>
      </c>
      <c r="T494" s="141">
        <f>S494*H494</f>
        <v>0</v>
      </c>
      <c r="AR494" s="142" t="s">
        <v>124</v>
      </c>
      <c r="AT494" s="142" t="s">
        <v>119</v>
      </c>
      <c r="AU494" s="142" t="s">
        <v>84</v>
      </c>
      <c r="AY494" s="15" t="s">
        <v>116</v>
      </c>
      <c r="BE494" s="143">
        <f>IF(N494="základní",J494,0)</f>
        <v>0</v>
      </c>
      <c r="BF494" s="143">
        <f>IF(N494="snížená",J494,0)</f>
        <v>0</v>
      </c>
      <c r="BG494" s="143">
        <f>IF(N494="zákl. přenesená",J494,0)</f>
        <v>0</v>
      </c>
      <c r="BH494" s="143">
        <f>IF(N494="sníž. přenesená",J494,0)</f>
        <v>0</v>
      </c>
      <c r="BI494" s="143">
        <f>IF(N494="nulová",J494,0)</f>
        <v>0</v>
      </c>
      <c r="BJ494" s="15" t="s">
        <v>82</v>
      </c>
      <c r="BK494" s="143">
        <f>ROUND(I494*H494,2)</f>
        <v>0</v>
      </c>
      <c r="BL494" s="15" t="s">
        <v>124</v>
      </c>
      <c r="BM494" s="142" t="s">
        <v>729</v>
      </c>
    </row>
    <row r="495" spans="2:47" s="1" customFormat="1" ht="19.5">
      <c r="B495" s="30"/>
      <c r="D495" s="144" t="s">
        <v>125</v>
      </c>
      <c r="F495" s="145" t="s">
        <v>730</v>
      </c>
      <c r="I495" s="146"/>
      <c r="L495" s="30"/>
      <c r="M495" s="147"/>
      <c r="T495" s="53"/>
      <c r="AT495" s="15" t="s">
        <v>125</v>
      </c>
      <c r="AU495" s="15" t="s">
        <v>84</v>
      </c>
    </row>
    <row r="496" spans="2:47" s="1" customFormat="1" ht="12">
      <c r="B496" s="30"/>
      <c r="D496" s="152" t="s">
        <v>201</v>
      </c>
      <c r="F496" s="153" t="s">
        <v>731</v>
      </c>
      <c r="I496" s="146"/>
      <c r="L496" s="30"/>
      <c r="M496" s="147"/>
      <c r="T496" s="53"/>
      <c r="AT496" s="15" t="s">
        <v>201</v>
      </c>
      <c r="AU496" s="15" t="s">
        <v>84</v>
      </c>
    </row>
    <row r="497" spans="2:47" s="1" customFormat="1" ht="78">
      <c r="B497" s="30"/>
      <c r="D497" s="144" t="s">
        <v>127</v>
      </c>
      <c r="F497" s="148" t="s">
        <v>732</v>
      </c>
      <c r="I497" s="146"/>
      <c r="L497" s="30"/>
      <c r="M497" s="147"/>
      <c r="T497" s="53"/>
      <c r="AT497" s="15" t="s">
        <v>127</v>
      </c>
      <c r="AU497" s="15" t="s">
        <v>84</v>
      </c>
    </row>
    <row r="498" spans="2:65" s="1" customFormat="1" ht="33" customHeight="1">
      <c r="B498" s="130"/>
      <c r="C498" s="131" t="s">
        <v>485</v>
      </c>
      <c r="D498" s="131" t="s">
        <v>119</v>
      </c>
      <c r="E498" s="132" t="s">
        <v>733</v>
      </c>
      <c r="F498" s="133" t="s">
        <v>734</v>
      </c>
      <c r="G498" s="134" t="s">
        <v>246</v>
      </c>
      <c r="H498" s="135">
        <v>800</v>
      </c>
      <c r="I498" s="136"/>
      <c r="J498" s="137">
        <f>ROUND(I498*H498,2)</f>
        <v>0</v>
      </c>
      <c r="K498" s="133" t="s">
        <v>199</v>
      </c>
      <c r="L498" s="30"/>
      <c r="M498" s="138" t="s">
        <v>1</v>
      </c>
      <c r="N498" s="139" t="s">
        <v>39</v>
      </c>
      <c r="P498" s="140">
        <f>O498*H498</f>
        <v>0</v>
      </c>
      <c r="Q498" s="140">
        <v>0</v>
      </c>
      <c r="R498" s="140">
        <f>Q498*H498</f>
        <v>0</v>
      </c>
      <c r="S498" s="140">
        <v>0</v>
      </c>
      <c r="T498" s="141">
        <f>S498*H498</f>
        <v>0</v>
      </c>
      <c r="AR498" s="142" t="s">
        <v>124</v>
      </c>
      <c r="AT498" s="142" t="s">
        <v>119</v>
      </c>
      <c r="AU498" s="142" t="s">
        <v>84</v>
      </c>
      <c r="AY498" s="15" t="s">
        <v>116</v>
      </c>
      <c r="BE498" s="143">
        <f>IF(N498="základní",J498,0)</f>
        <v>0</v>
      </c>
      <c r="BF498" s="143">
        <f>IF(N498="snížená",J498,0)</f>
        <v>0</v>
      </c>
      <c r="BG498" s="143">
        <f>IF(N498="zákl. přenesená",J498,0)</f>
        <v>0</v>
      </c>
      <c r="BH498" s="143">
        <f>IF(N498="sníž. přenesená",J498,0)</f>
        <v>0</v>
      </c>
      <c r="BI498" s="143">
        <f>IF(N498="nulová",J498,0)</f>
        <v>0</v>
      </c>
      <c r="BJ498" s="15" t="s">
        <v>82</v>
      </c>
      <c r="BK498" s="143">
        <f>ROUND(I498*H498,2)</f>
        <v>0</v>
      </c>
      <c r="BL498" s="15" t="s">
        <v>124</v>
      </c>
      <c r="BM498" s="142" t="s">
        <v>735</v>
      </c>
    </row>
    <row r="499" spans="2:47" s="1" customFormat="1" ht="19.5">
      <c r="B499" s="30"/>
      <c r="D499" s="144" t="s">
        <v>125</v>
      </c>
      <c r="F499" s="145" t="s">
        <v>736</v>
      </c>
      <c r="I499" s="146"/>
      <c r="L499" s="30"/>
      <c r="M499" s="147"/>
      <c r="T499" s="53"/>
      <c r="AT499" s="15" t="s">
        <v>125</v>
      </c>
      <c r="AU499" s="15" t="s">
        <v>84</v>
      </c>
    </row>
    <row r="500" spans="2:47" s="1" customFormat="1" ht="12">
      <c r="B500" s="30"/>
      <c r="D500" s="152" t="s">
        <v>201</v>
      </c>
      <c r="F500" s="153" t="s">
        <v>737</v>
      </c>
      <c r="I500" s="146"/>
      <c r="L500" s="30"/>
      <c r="M500" s="147"/>
      <c r="T500" s="53"/>
      <c r="AT500" s="15" t="s">
        <v>201</v>
      </c>
      <c r="AU500" s="15" t="s">
        <v>84</v>
      </c>
    </row>
    <row r="501" spans="2:47" s="1" customFormat="1" ht="87.75">
      <c r="B501" s="30"/>
      <c r="D501" s="144" t="s">
        <v>127</v>
      </c>
      <c r="F501" s="148" t="s">
        <v>738</v>
      </c>
      <c r="I501" s="146"/>
      <c r="L501" s="30"/>
      <c r="M501" s="147"/>
      <c r="T501" s="53"/>
      <c r="AT501" s="15" t="s">
        <v>127</v>
      </c>
      <c r="AU501" s="15" t="s">
        <v>84</v>
      </c>
    </row>
    <row r="502" spans="2:65" s="1" customFormat="1" ht="33" customHeight="1">
      <c r="B502" s="130"/>
      <c r="C502" s="131" t="s">
        <v>739</v>
      </c>
      <c r="D502" s="131" t="s">
        <v>119</v>
      </c>
      <c r="E502" s="132" t="s">
        <v>740</v>
      </c>
      <c r="F502" s="133" t="s">
        <v>741</v>
      </c>
      <c r="G502" s="134" t="s">
        <v>246</v>
      </c>
      <c r="H502" s="135">
        <v>30</v>
      </c>
      <c r="I502" s="136"/>
      <c r="J502" s="137">
        <f>ROUND(I502*H502,2)</f>
        <v>0</v>
      </c>
      <c r="K502" s="133" t="s">
        <v>199</v>
      </c>
      <c r="L502" s="30"/>
      <c r="M502" s="138" t="s">
        <v>1</v>
      </c>
      <c r="N502" s="139" t="s">
        <v>39</v>
      </c>
      <c r="P502" s="140">
        <f>O502*H502</f>
        <v>0</v>
      </c>
      <c r="Q502" s="140">
        <v>0</v>
      </c>
      <c r="R502" s="140">
        <f>Q502*H502</f>
        <v>0</v>
      </c>
      <c r="S502" s="140">
        <v>0</v>
      </c>
      <c r="T502" s="141">
        <f>S502*H502</f>
        <v>0</v>
      </c>
      <c r="AR502" s="142" t="s">
        <v>124</v>
      </c>
      <c r="AT502" s="142" t="s">
        <v>119</v>
      </c>
      <c r="AU502" s="142" t="s">
        <v>84</v>
      </c>
      <c r="AY502" s="15" t="s">
        <v>116</v>
      </c>
      <c r="BE502" s="143">
        <f>IF(N502="základní",J502,0)</f>
        <v>0</v>
      </c>
      <c r="BF502" s="143">
        <f>IF(N502="snížená",J502,0)</f>
        <v>0</v>
      </c>
      <c r="BG502" s="143">
        <f>IF(N502="zákl. přenesená",J502,0)</f>
        <v>0</v>
      </c>
      <c r="BH502" s="143">
        <f>IF(N502="sníž. přenesená",J502,0)</f>
        <v>0</v>
      </c>
      <c r="BI502" s="143">
        <f>IF(N502="nulová",J502,0)</f>
        <v>0</v>
      </c>
      <c r="BJ502" s="15" t="s">
        <v>82</v>
      </c>
      <c r="BK502" s="143">
        <f>ROUND(I502*H502,2)</f>
        <v>0</v>
      </c>
      <c r="BL502" s="15" t="s">
        <v>124</v>
      </c>
      <c r="BM502" s="142" t="s">
        <v>742</v>
      </c>
    </row>
    <row r="503" spans="2:47" s="1" customFormat="1" ht="39">
      <c r="B503" s="30"/>
      <c r="D503" s="144" t="s">
        <v>125</v>
      </c>
      <c r="F503" s="145" t="s">
        <v>743</v>
      </c>
      <c r="I503" s="146"/>
      <c r="L503" s="30"/>
      <c r="M503" s="147"/>
      <c r="T503" s="53"/>
      <c r="AT503" s="15" t="s">
        <v>125</v>
      </c>
      <c r="AU503" s="15" t="s">
        <v>84</v>
      </c>
    </row>
    <row r="504" spans="2:47" s="1" customFormat="1" ht="12">
      <c r="B504" s="30"/>
      <c r="D504" s="152" t="s">
        <v>201</v>
      </c>
      <c r="F504" s="153" t="s">
        <v>744</v>
      </c>
      <c r="I504" s="146"/>
      <c r="L504" s="30"/>
      <c r="M504" s="147"/>
      <c r="T504" s="53"/>
      <c r="AT504" s="15" t="s">
        <v>201</v>
      </c>
      <c r="AU504" s="15" t="s">
        <v>84</v>
      </c>
    </row>
    <row r="505" spans="2:65" s="1" customFormat="1" ht="24.2" customHeight="1">
      <c r="B505" s="130"/>
      <c r="C505" s="131" t="s">
        <v>491</v>
      </c>
      <c r="D505" s="131" t="s">
        <v>119</v>
      </c>
      <c r="E505" s="132" t="s">
        <v>745</v>
      </c>
      <c r="F505" s="133" t="s">
        <v>746</v>
      </c>
      <c r="G505" s="134" t="s">
        <v>713</v>
      </c>
      <c r="H505" s="135">
        <v>400</v>
      </c>
      <c r="I505" s="136"/>
      <c r="J505" s="137">
        <f>ROUND(I505*H505,2)</f>
        <v>0</v>
      </c>
      <c r="K505" s="133" t="s">
        <v>1</v>
      </c>
      <c r="L505" s="30"/>
      <c r="M505" s="138" t="s">
        <v>1</v>
      </c>
      <c r="N505" s="139" t="s">
        <v>39</v>
      </c>
      <c r="P505" s="140">
        <f>O505*H505</f>
        <v>0</v>
      </c>
      <c r="Q505" s="140">
        <v>0</v>
      </c>
      <c r="R505" s="140">
        <f>Q505*H505</f>
        <v>0</v>
      </c>
      <c r="S505" s="140">
        <v>0</v>
      </c>
      <c r="T505" s="141">
        <f>S505*H505</f>
        <v>0</v>
      </c>
      <c r="AR505" s="142" t="s">
        <v>124</v>
      </c>
      <c r="AT505" s="142" t="s">
        <v>119</v>
      </c>
      <c r="AU505" s="142" t="s">
        <v>84</v>
      </c>
      <c r="AY505" s="15" t="s">
        <v>116</v>
      </c>
      <c r="BE505" s="143">
        <f>IF(N505="základní",J505,0)</f>
        <v>0</v>
      </c>
      <c r="BF505" s="143">
        <f>IF(N505="snížená",J505,0)</f>
        <v>0</v>
      </c>
      <c r="BG505" s="143">
        <f>IF(N505="zákl. přenesená",J505,0)</f>
        <v>0</v>
      </c>
      <c r="BH505" s="143">
        <f>IF(N505="sníž. přenesená",J505,0)</f>
        <v>0</v>
      </c>
      <c r="BI505" s="143">
        <f>IF(N505="nulová",J505,0)</f>
        <v>0</v>
      </c>
      <c r="BJ505" s="15" t="s">
        <v>82</v>
      </c>
      <c r="BK505" s="143">
        <f>ROUND(I505*H505,2)</f>
        <v>0</v>
      </c>
      <c r="BL505" s="15" t="s">
        <v>124</v>
      </c>
      <c r="BM505" s="142" t="s">
        <v>747</v>
      </c>
    </row>
    <row r="506" spans="2:47" s="1" customFormat="1" ht="19.5">
      <c r="B506" s="30"/>
      <c r="D506" s="144" t="s">
        <v>125</v>
      </c>
      <c r="F506" s="145" t="s">
        <v>746</v>
      </c>
      <c r="I506" s="146"/>
      <c r="L506" s="30"/>
      <c r="M506" s="147"/>
      <c r="T506" s="53"/>
      <c r="AT506" s="15" t="s">
        <v>125</v>
      </c>
      <c r="AU506" s="15" t="s">
        <v>84</v>
      </c>
    </row>
    <row r="507" spans="2:65" s="1" customFormat="1" ht="16.5" customHeight="1">
      <c r="B507" s="130"/>
      <c r="C507" s="154" t="s">
        <v>748</v>
      </c>
      <c r="D507" s="154" t="s">
        <v>243</v>
      </c>
      <c r="E507" s="155" t="s">
        <v>749</v>
      </c>
      <c r="F507" s="156" t="s">
        <v>750</v>
      </c>
      <c r="G507" s="157" t="s">
        <v>751</v>
      </c>
      <c r="H507" s="158">
        <v>134</v>
      </c>
      <c r="I507" s="159"/>
      <c r="J507" s="160">
        <f>ROUND(I507*H507,2)</f>
        <v>0</v>
      </c>
      <c r="K507" s="156" t="s">
        <v>1</v>
      </c>
      <c r="L507" s="161"/>
      <c r="M507" s="162" t="s">
        <v>1</v>
      </c>
      <c r="N507" s="163" t="s">
        <v>39</v>
      </c>
      <c r="P507" s="140">
        <f>O507*H507</f>
        <v>0</v>
      </c>
      <c r="Q507" s="140">
        <v>0</v>
      </c>
      <c r="R507" s="140">
        <f>Q507*H507</f>
        <v>0</v>
      </c>
      <c r="S507" s="140">
        <v>0</v>
      </c>
      <c r="T507" s="141">
        <f>S507*H507</f>
        <v>0</v>
      </c>
      <c r="AR507" s="142" t="s">
        <v>139</v>
      </c>
      <c r="AT507" s="142" t="s">
        <v>243</v>
      </c>
      <c r="AU507" s="142" t="s">
        <v>84</v>
      </c>
      <c r="AY507" s="15" t="s">
        <v>116</v>
      </c>
      <c r="BE507" s="143">
        <f>IF(N507="základní",J507,0)</f>
        <v>0</v>
      </c>
      <c r="BF507" s="143">
        <f>IF(N507="snížená",J507,0)</f>
        <v>0</v>
      </c>
      <c r="BG507" s="143">
        <f>IF(N507="zákl. přenesená",J507,0)</f>
        <v>0</v>
      </c>
      <c r="BH507" s="143">
        <f>IF(N507="sníž. přenesená",J507,0)</f>
        <v>0</v>
      </c>
      <c r="BI507" s="143">
        <f>IF(N507="nulová",J507,0)</f>
        <v>0</v>
      </c>
      <c r="BJ507" s="15" t="s">
        <v>82</v>
      </c>
      <c r="BK507" s="143">
        <f>ROUND(I507*H507,2)</f>
        <v>0</v>
      </c>
      <c r="BL507" s="15" t="s">
        <v>124</v>
      </c>
      <c r="BM507" s="142" t="s">
        <v>752</v>
      </c>
    </row>
    <row r="508" spans="2:47" s="1" customFormat="1" ht="12">
      <c r="B508" s="30"/>
      <c r="D508" s="144" t="s">
        <v>125</v>
      </c>
      <c r="F508" s="145" t="s">
        <v>750</v>
      </c>
      <c r="I508" s="146"/>
      <c r="L508" s="30"/>
      <c r="M508" s="147"/>
      <c r="T508" s="53"/>
      <c r="AT508" s="15" t="s">
        <v>125</v>
      </c>
      <c r="AU508" s="15" t="s">
        <v>84</v>
      </c>
    </row>
    <row r="509" spans="2:65" s="1" customFormat="1" ht="16.5" customHeight="1">
      <c r="B509" s="130"/>
      <c r="C509" s="154" t="s">
        <v>496</v>
      </c>
      <c r="D509" s="154" t="s">
        <v>243</v>
      </c>
      <c r="E509" s="155" t="s">
        <v>753</v>
      </c>
      <c r="F509" s="156" t="s">
        <v>754</v>
      </c>
      <c r="G509" s="157" t="s">
        <v>755</v>
      </c>
      <c r="H509" s="158">
        <v>10</v>
      </c>
      <c r="I509" s="159"/>
      <c r="J509" s="160">
        <f>ROUND(I509*H509,2)</f>
        <v>0</v>
      </c>
      <c r="K509" s="156" t="s">
        <v>1</v>
      </c>
      <c r="L509" s="161"/>
      <c r="M509" s="162" t="s">
        <v>1</v>
      </c>
      <c r="N509" s="163" t="s">
        <v>39</v>
      </c>
      <c r="P509" s="140">
        <f>O509*H509</f>
        <v>0</v>
      </c>
      <c r="Q509" s="140">
        <v>0</v>
      </c>
      <c r="R509" s="140">
        <f>Q509*H509</f>
        <v>0</v>
      </c>
      <c r="S509" s="140">
        <v>0</v>
      </c>
      <c r="T509" s="141">
        <f>S509*H509</f>
        <v>0</v>
      </c>
      <c r="AR509" s="142" t="s">
        <v>139</v>
      </c>
      <c r="AT509" s="142" t="s">
        <v>243</v>
      </c>
      <c r="AU509" s="142" t="s">
        <v>84</v>
      </c>
      <c r="AY509" s="15" t="s">
        <v>116</v>
      </c>
      <c r="BE509" s="143">
        <f>IF(N509="základní",J509,0)</f>
        <v>0</v>
      </c>
      <c r="BF509" s="143">
        <f>IF(N509="snížená",J509,0)</f>
        <v>0</v>
      </c>
      <c r="BG509" s="143">
        <f>IF(N509="zákl. přenesená",J509,0)</f>
        <v>0</v>
      </c>
      <c r="BH509" s="143">
        <f>IF(N509="sníž. přenesená",J509,0)</f>
        <v>0</v>
      </c>
      <c r="BI509" s="143">
        <f>IF(N509="nulová",J509,0)</f>
        <v>0</v>
      </c>
      <c r="BJ509" s="15" t="s">
        <v>82</v>
      </c>
      <c r="BK509" s="143">
        <f>ROUND(I509*H509,2)</f>
        <v>0</v>
      </c>
      <c r="BL509" s="15" t="s">
        <v>124</v>
      </c>
      <c r="BM509" s="142" t="s">
        <v>756</v>
      </c>
    </row>
    <row r="510" spans="2:47" s="1" customFormat="1" ht="12">
      <c r="B510" s="30"/>
      <c r="D510" s="144" t="s">
        <v>125</v>
      </c>
      <c r="F510" s="145" t="s">
        <v>754</v>
      </c>
      <c r="I510" s="146"/>
      <c r="L510" s="30"/>
      <c r="M510" s="147"/>
      <c r="T510" s="53"/>
      <c r="AT510" s="15" t="s">
        <v>125</v>
      </c>
      <c r="AU510" s="15" t="s">
        <v>84</v>
      </c>
    </row>
    <row r="511" spans="2:65" s="1" customFormat="1" ht="21.75" customHeight="1">
      <c r="B511" s="130"/>
      <c r="C511" s="131" t="s">
        <v>757</v>
      </c>
      <c r="D511" s="131" t="s">
        <v>119</v>
      </c>
      <c r="E511" s="132" t="s">
        <v>758</v>
      </c>
      <c r="F511" s="133" t="s">
        <v>759</v>
      </c>
      <c r="G511" s="134" t="s">
        <v>751</v>
      </c>
      <c r="H511" s="135">
        <v>70</v>
      </c>
      <c r="I511" s="136"/>
      <c r="J511" s="137">
        <f>ROUND(I511*H511,2)</f>
        <v>0</v>
      </c>
      <c r="K511" s="133" t="s">
        <v>1</v>
      </c>
      <c r="L511" s="30"/>
      <c r="M511" s="138" t="s">
        <v>1</v>
      </c>
      <c r="N511" s="139" t="s">
        <v>39</v>
      </c>
      <c r="P511" s="140">
        <f>O511*H511</f>
        <v>0</v>
      </c>
      <c r="Q511" s="140">
        <v>0</v>
      </c>
      <c r="R511" s="140">
        <f>Q511*H511</f>
        <v>0</v>
      </c>
      <c r="S511" s="140">
        <v>0</v>
      </c>
      <c r="T511" s="141">
        <f>S511*H511</f>
        <v>0</v>
      </c>
      <c r="AR511" s="142" t="s">
        <v>124</v>
      </c>
      <c r="AT511" s="142" t="s">
        <v>119</v>
      </c>
      <c r="AU511" s="142" t="s">
        <v>84</v>
      </c>
      <c r="AY511" s="15" t="s">
        <v>116</v>
      </c>
      <c r="BE511" s="143">
        <f>IF(N511="základní",J511,0)</f>
        <v>0</v>
      </c>
      <c r="BF511" s="143">
        <f>IF(N511="snížená",J511,0)</f>
        <v>0</v>
      </c>
      <c r="BG511" s="143">
        <f>IF(N511="zákl. přenesená",J511,0)</f>
        <v>0</v>
      </c>
      <c r="BH511" s="143">
        <f>IF(N511="sníž. přenesená",J511,0)</f>
        <v>0</v>
      </c>
      <c r="BI511" s="143">
        <f>IF(N511="nulová",J511,0)</f>
        <v>0</v>
      </c>
      <c r="BJ511" s="15" t="s">
        <v>82</v>
      </c>
      <c r="BK511" s="143">
        <f>ROUND(I511*H511,2)</f>
        <v>0</v>
      </c>
      <c r="BL511" s="15" t="s">
        <v>124</v>
      </c>
      <c r="BM511" s="142" t="s">
        <v>760</v>
      </c>
    </row>
    <row r="512" spans="2:47" s="1" customFormat="1" ht="12">
      <c r="B512" s="30"/>
      <c r="D512" s="144" t="s">
        <v>125</v>
      </c>
      <c r="F512" s="145" t="s">
        <v>759</v>
      </c>
      <c r="I512" s="146"/>
      <c r="L512" s="30"/>
      <c r="M512" s="147"/>
      <c r="T512" s="53"/>
      <c r="AT512" s="15" t="s">
        <v>125</v>
      </c>
      <c r="AU512" s="15" t="s">
        <v>84</v>
      </c>
    </row>
    <row r="513" spans="2:65" s="1" customFormat="1" ht="16.5" customHeight="1">
      <c r="B513" s="130"/>
      <c r="C513" s="131" t="s">
        <v>503</v>
      </c>
      <c r="D513" s="131" t="s">
        <v>119</v>
      </c>
      <c r="E513" s="132" t="s">
        <v>761</v>
      </c>
      <c r="F513" s="133" t="s">
        <v>762</v>
      </c>
      <c r="G513" s="134" t="s">
        <v>205</v>
      </c>
      <c r="H513" s="135">
        <v>200</v>
      </c>
      <c r="I513" s="136"/>
      <c r="J513" s="137">
        <f>ROUND(I513*H513,2)</f>
        <v>0</v>
      </c>
      <c r="K513" s="133" t="s">
        <v>199</v>
      </c>
      <c r="L513" s="30"/>
      <c r="M513" s="138" t="s">
        <v>1</v>
      </c>
      <c r="N513" s="139" t="s">
        <v>39</v>
      </c>
      <c r="P513" s="140">
        <f>O513*H513</f>
        <v>0</v>
      </c>
      <c r="Q513" s="140">
        <v>0</v>
      </c>
      <c r="R513" s="140">
        <f>Q513*H513</f>
        <v>0</v>
      </c>
      <c r="S513" s="140">
        <v>0</v>
      </c>
      <c r="T513" s="141">
        <f>S513*H513</f>
        <v>0</v>
      </c>
      <c r="AR513" s="142" t="s">
        <v>124</v>
      </c>
      <c r="AT513" s="142" t="s">
        <v>119</v>
      </c>
      <c r="AU513" s="142" t="s">
        <v>84</v>
      </c>
      <c r="AY513" s="15" t="s">
        <v>116</v>
      </c>
      <c r="BE513" s="143">
        <f>IF(N513="základní",J513,0)</f>
        <v>0</v>
      </c>
      <c r="BF513" s="143">
        <f>IF(N513="snížená",J513,0)</f>
        <v>0</v>
      </c>
      <c r="BG513" s="143">
        <f>IF(N513="zákl. přenesená",J513,0)</f>
        <v>0</v>
      </c>
      <c r="BH513" s="143">
        <f>IF(N513="sníž. přenesená",J513,0)</f>
        <v>0</v>
      </c>
      <c r="BI513" s="143">
        <f>IF(N513="nulová",J513,0)</f>
        <v>0</v>
      </c>
      <c r="BJ513" s="15" t="s">
        <v>82</v>
      </c>
      <c r="BK513" s="143">
        <f>ROUND(I513*H513,2)</f>
        <v>0</v>
      </c>
      <c r="BL513" s="15" t="s">
        <v>124</v>
      </c>
      <c r="BM513" s="142" t="s">
        <v>763</v>
      </c>
    </row>
    <row r="514" spans="2:47" s="1" customFormat="1" ht="19.5">
      <c r="B514" s="30"/>
      <c r="D514" s="144" t="s">
        <v>125</v>
      </c>
      <c r="F514" s="145" t="s">
        <v>764</v>
      </c>
      <c r="I514" s="146"/>
      <c r="L514" s="30"/>
      <c r="M514" s="147"/>
      <c r="T514" s="53"/>
      <c r="AT514" s="15" t="s">
        <v>125</v>
      </c>
      <c r="AU514" s="15" t="s">
        <v>84</v>
      </c>
    </row>
    <row r="515" spans="2:47" s="1" customFormat="1" ht="12">
      <c r="B515" s="30"/>
      <c r="D515" s="152" t="s">
        <v>201</v>
      </c>
      <c r="F515" s="153" t="s">
        <v>765</v>
      </c>
      <c r="I515" s="146"/>
      <c r="L515" s="30"/>
      <c r="M515" s="147"/>
      <c r="T515" s="53"/>
      <c r="AT515" s="15" t="s">
        <v>201</v>
      </c>
      <c r="AU515" s="15" t="s">
        <v>84</v>
      </c>
    </row>
    <row r="516" spans="2:47" s="1" customFormat="1" ht="48.75">
      <c r="B516" s="30"/>
      <c r="D516" s="144" t="s">
        <v>127</v>
      </c>
      <c r="F516" s="148" t="s">
        <v>766</v>
      </c>
      <c r="I516" s="146"/>
      <c r="L516" s="30"/>
      <c r="M516" s="147"/>
      <c r="T516" s="53"/>
      <c r="AT516" s="15" t="s">
        <v>127</v>
      </c>
      <c r="AU516" s="15" t="s">
        <v>84</v>
      </c>
    </row>
    <row r="517" spans="2:65" s="1" customFormat="1" ht="24.2" customHeight="1">
      <c r="B517" s="130"/>
      <c r="C517" s="131" t="s">
        <v>767</v>
      </c>
      <c r="D517" s="131" t="s">
        <v>119</v>
      </c>
      <c r="E517" s="132" t="s">
        <v>768</v>
      </c>
      <c r="F517" s="133" t="s">
        <v>769</v>
      </c>
      <c r="G517" s="134" t="s">
        <v>269</v>
      </c>
      <c r="H517" s="135">
        <v>200</v>
      </c>
      <c r="I517" s="136"/>
      <c r="J517" s="137">
        <f>ROUND(I517*H517,2)</f>
        <v>0</v>
      </c>
      <c r="K517" s="133" t="s">
        <v>199</v>
      </c>
      <c r="L517" s="30"/>
      <c r="M517" s="138" t="s">
        <v>1</v>
      </c>
      <c r="N517" s="139" t="s">
        <v>39</v>
      </c>
      <c r="P517" s="140">
        <f>O517*H517</f>
        <v>0</v>
      </c>
      <c r="Q517" s="140">
        <v>0</v>
      </c>
      <c r="R517" s="140">
        <f>Q517*H517</f>
        <v>0</v>
      </c>
      <c r="S517" s="140">
        <v>0</v>
      </c>
      <c r="T517" s="141">
        <f>S517*H517</f>
        <v>0</v>
      </c>
      <c r="AR517" s="142" t="s">
        <v>124</v>
      </c>
      <c r="AT517" s="142" t="s">
        <v>119</v>
      </c>
      <c r="AU517" s="142" t="s">
        <v>84</v>
      </c>
      <c r="AY517" s="15" t="s">
        <v>116</v>
      </c>
      <c r="BE517" s="143">
        <f>IF(N517="základní",J517,0)</f>
        <v>0</v>
      </c>
      <c r="BF517" s="143">
        <f>IF(N517="snížená",J517,0)</f>
        <v>0</v>
      </c>
      <c r="BG517" s="143">
        <f>IF(N517="zákl. přenesená",J517,0)</f>
        <v>0</v>
      </c>
      <c r="BH517" s="143">
        <f>IF(N517="sníž. přenesená",J517,0)</f>
        <v>0</v>
      </c>
      <c r="BI517" s="143">
        <f>IF(N517="nulová",J517,0)</f>
        <v>0</v>
      </c>
      <c r="BJ517" s="15" t="s">
        <v>82</v>
      </c>
      <c r="BK517" s="143">
        <f>ROUND(I517*H517,2)</f>
        <v>0</v>
      </c>
      <c r="BL517" s="15" t="s">
        <v>124</v>
      </c>
      <c r="BM517" s="142" t="s">
        <v>770</v>
      </c>
    </row>
    <row r="518" spans="2:47" s="1" customFormat="1" ht="39">
      <c r="B518" s="30"/>
      <c r="D518" s="144" t="s">
        <v>125</v>
      </c>
      <c r="F518" s="145" t="s">
        <v>771</v>
      </c>
      <c r="I518" s="146"/>
      <c r="L518" s="30"/>
      <c r="M518" s="147"/>
      <c r="T518" s="53"/>
      <c r="AT518" s="15" t="s">
        <v>125</v>
      </c>
      <c r="AU518" s="15" t="s">
        <v>84</v>
      </c>
    </row>
    <row r="519" spans="2:47" s="1" customFormat="1" ht="12">
      <c r="B519" s="30"/>
      <c r="D519" s="152" t="s">
        <v>201</v>
      </c>
      <c r="F519" s="153" t="s">
        <v>772</v>
      </c>
      <c r="I519" s="146"/>
      <c r="L519" s="30"/>
      <c r="M519" s="147"/>
      <c r="T519" s="53"/>
      <c r="AT519" s="15" t="s">
        <v>201</v>
      </c>
      <c r="AU519" s="15" t="s">
        <v>84</v>
      </c>
    </row>
    <row r="520" spans="2:47" s="1" customFormat="1" ht="78">
      <c r="B520" s="30"/>
      <c r="D520" s="144" t="s">
        <v>127</v>
      </c>
      <c r="F520" s="148" t="s">
        <v>773</v>
      </c>
      <c r="I520" s="146"/>
      <c r="L520" s="30"/>
      <c r="M520" s="147"/>
      <c r="T520" s="53"/>
      <c r="AT520" s="15" t="s">
        <v>127</v>
      </c>
      <c r="AU520" s="15" t="s">
        <v>84</v>
      </c>
    </row>
    <row r="521" spans="2:65" s="1" customFormat="1" ht="24.2" customHeight="1">
      <c r="B521" s="130"/>
      <c r="C521" s="131" t="s">
        <v>509</v>
      </c>
      <c r="D521" s="131" t="s">
        <v>119</v>
      </c>
      <c r="E521" s="132" t="s">
        <v>774</v>
      </c>
      <c r="F521" s="133" t="s">
        <v>775</v>
      </c>
      <c r="G521" s="134" t="s">
        <v>269</v>
      </c>
      <c r="H521" s="135">
        <v>200</v>
      </c>
      <c r="I521" s="136"/>
      <c r="J521" s="137">
        <f>ROUND(I521*H521,2)</f>
        <v>0</v>
      </c>
      <c r="K521" s="133" t="s">
        <v>199</v>
      </c>
      <c r="L521" s="30"/>
      <c r="M521" s="138" t="s">
        <v>1</v>
      </c>
      <c r="N521" s="139" t="s">
        <v>39</v>
      </c>
      <c r="P521" s="140">
        <f>O521*H521</f>
        <v>0</v>
      </c>
      <c r="Q521" s="140">
        <v>0</v>
      </c>
      <c r="R521" s="140">
        <f>Q521*H521</f>
        <v>0</v>
      </c>
      <c r="S521" s="140">
        <v>0</v>
      </c>
      <c r="T521" s="141">
        <f>S521*H521</f>
        <v>0</v>
      </c>
      <c r="AR521" s="142" t="s">
        <v>124</v>
      </c>
      <c r="AT521" s="142" t="s">
        <v>119</v>
      </c>
      <c r="AU521" s="142" t="s">
        <v>84</v>
      </c>
      <c r="AY521" s="15" t="s">
        <v>116</v>
      </c>
      <c r="BE521" s="143">
        <f>IF(N521="základní",J521,0)</f>
        <v>0</v>
      </c>
      <c r="BF521" s="143">
        <f>IF(N521="snížená",J521,0)</f>
        <v>0</v>
      </c>
      <c r="BG521" s="143">
        <f>IF(N521="zákl. přenesená",J521,0)</f>
        <v>0</v>
      </c>
      <c r="BH521" s="143">
        <f>IF(N521="sníž. přenesená",J521,0)</f>
        <v>0</v>
      </c>
      <c r="BI521" s="143">
        <f>IF(N521="nulová",J521,0)</f>
        <v>0</v>
      </c>
      <c r="BJ521" s="15" t="s">
        <v>82</v>
      </c>
      <c r="BK521" s="143">
        <f>ROUND(I521*H521,2)</f>
        <v>0</v>
      </c>
      <c r="BL521" s="15" t="s">
        <v>124</v>
      </c>
      <c r="BM521" s="142" t="s">
        <v>776</v>
      </c>
    </row>
    <row r="522" spans="2:47" s="1" customFormat="1" ht="39">
      <c r="B522" s="30"/>
      <c r="D522" s="144" t="s">
        <v>125</v>
      </c>
      <c r="F522" s="145" t="s">
        <v>777</v>
      </c>
      <c r="I522" s="146"/>
      <c r="L522" s="30"/>
      <c r="M522" s="147"/>
      <c r="T522" s="53"/>
      <c r="AT522" s="15" t="s">
        <v>125</v>
      </c>
      <c r="AU522" s="15" t="s">
        <v>84</v>
      </c>
    </row>
    <row r="523" spans="2:47" s="1" customFormat="1" ht="12">
      <c r="B523" s="30"/>
      <c r="D523" s="152" t="s">
        <v>201</v>
      </c>
      <c r="F523" s="153" t="s">
        <v>778</v>
      </c>
      <c r="I523" s="146"/>
      <c r="L523" s="30"/>
      <c r="M523" s="147"/>
      <c r="T523" s="53"/>
      <c r="AT523" s="15" t="s">
        <v>201</v>
      </c>
      <c r="AU523" s="15" t="s">
        <v>84</v>
      </c>
    </row>
    <row r="524" spans="2:47" s="1" customFormat="1" ht="78">
      <c r="B524" s="30"/>
      <c r="D524" s="144" t="s">
        <v>127</v>
      </c>
      <c r="F524" s="148" t="s">
        <v>773</v>
      </c>
      <c r="I524" s="146"/>
      <c r="L524" s="30"/>
      <c r="M524" s="147"/>
      <c r="T524" s="53"/>
      <c r="AT524" s="15" t="s">
        <v>127</v>
      </c>
      <c r="AU524" s="15" t="s">
        <v>84</v>
      </c>
    </row>
    <row r="525" spans="2:65" s="1" customFormat="1" ht="24.2" customHeight="1">
      <c r="B525" s="130"/>
      <c r="C525" s="131" t="s">
        <v>779</v>
      </c>
      <c r="D525" s="131" t="s">
        <v>119</v>
      </c>
      <c r="E525" s="132" t="s">
        <v>780</v>
      </c>
      <c r="F525" s="133" t="s">
        <v>781</v>
      </c>
      <c r="G525" s="134" t="s">
        <v>269</v>
      </c>
      <c r="H525" s="135">
        <v>200</v>
      </c>
      <c r="I525" s="136"/>
      <c r="J525" s="137">
        <f>ROUND(I525*H525,2)</f>
        <v>0</v>
      </c>
      <c r="K525" s="133" t="s">
        <v>199</v>
      </c>
      <c r="L525" s="30"/>
      <c r="M525" s="138" t="s">
        <v>1</v>
      </c>
      <c r="N525" s="139" t="s">
        <v>39</v>
      </c>
      <c r="P525" s="140">
        <f>O525*H525</f>
        <v>0</v>
      </c>
      <c r="Q525" s="140">
        <v>0</v>
      </c>
      <c r="R525" s="140">
        <f>Q525*H525</f>
        <v>0</v>
      </c>
      <c r="S525" s="140">
        <v>0</v>
      </c>
      <c r="T525" s="141">
        <f>S525*H525</f>
        <v>0</v>
      </c>
      <c r="AR525" s="142" t="s">
        <v>124</v>
      </c>
      <c r="AT525" s="142" t="s">
        <v>119</v>
      </c>
      <c r="AU525" s="142" t="s">
        <v>84</v>
      </c>
      <c r="AY525" s="15" t="s">
        <v>116</v>
      </c>
      <c r="BE525" s="143">
        <f>IF(N525="základní",J525,0)</f>
        <v>0</v>
      </c>
      <c r="BF525" s="143">
        <f>IF(N525="snížená",J525,0)</f>
        <v>0</v>
      </c>
      <c r="BG525" s="143">
        <f>IF(N525="zákl. přenesená",J525,0)</f>
        <v>0</v>
      </c>
      <c r="BH525" s="143">
        <f>IF(N525="sníž. přenesená",J525,0)</f>
        <v>0</v>
      </c>
      <c r="BI525" s="143">
        <f>IF(N525="nulová",J525,0)</f>
        <v>0</v>
      </c>
      <c r="BJ525" s="15" t="s">
        <v>82</v>
      </c>
      <c r="BK525" s="143">
        <f>ROUND(I525*H525,2)</f>
        <v>0</v>
      </c>
      <c r="BL525" s="15" t="s">
        <v>124</v>
      </c>
      <c r="BM525" s="142" t="s">
        <v>782</v>
      </c>
    </row>
    <row r="526" spans="2:47" s="1" customFormat="1" ht="39">
      <c r="B526" s="30"/>
      <c r="D526" s="144" t="s">
        <v>125</v>
      </c>
      <c r="F526" s="145" t="s">
        <v>783</v>
      </c>
      <c r="I526" s="146"/>
      <c r="L526" s="30"/>
      <c r="M526" s="147"/>
      <c r="T526" s="53"/>
      <c r="AT526" s="15" t="s">
        <v>125</v>
      </c>
      <c r="AU526" s="15" t="s">
        <v>84</v>
      </c>
    </row>
    <row r="527" spans="2:47" s="1" customFormat="1" ht="12">
      <c r="B527" s="30"/>
      <c r="D527" s="152" t="s">
        <v>201</v>
      </c>
      <c r="F527" s="153" t="s">
        <v>784</v>
      </c>
      <c r="I527" s="146"/>
      <c r="L527" s="30"/>
      <c r="M527" s="147"/>
      <c r="T527" s="53"/>
      <c r="AT527" s="15" t="s">
        <v>201</v>
      </c>
      <c r="AU527" s="15" t="s">
        <v>84</v>
      </c>
    </row>
    <row r="528" spans="2:47" s="1" customFormat="1" ht="78">
      <c r="B528" s="30"/>
      <c r="D528" s="144" t="s">
        <v>127</v>
      </c>
      <c r="F528" s="148" t="s">
        <v>773</v>
      </c>
      <c r="I528" s="146"/>
      <c r="L528" s="30"/>
      <c r="M528" s="147"/>
      <c r="T528" s="53"/>
      <c r="AT528" s="15" t="s">
        <v>127</v>
      </c>
      <c r="AU528" s="15" t="s">
        <v>84</v>
      </c>
    </row>
    <row r="529" spans="2:65" s="1" customFormat="1" ht="24.2" customHeight="1">
      <c r="B529" s="130"/>
      <c r="C529" s="131" t="s">
        <v>513</v>
      </c>
      <c r="D529" s="131" t="s">
        <v>119</v>
      </c>
      <c r="E529" s="132" t="s">
        <v>785</v>
      </c>
      <c r="F529" s="133" t="s">
        <v>786</v>
      </c>
      <c r="G529" s="134" t="s">
        <v>269</v>
      </c>
      <c r="H529" s="135">
        <v>200</v>
      </c>
      <c r="I529" s="136"/>
      <c r="J529" s="137">
        <f>ROUND(I529*H529,2)</f>
        <v>0</v>
      </c>
      <c r="K529" s="133" t="s">
        <v>199</v>
      </c>
      <c r="L529" s="30"/>
      <c r="M529" s="138" t="s">
        <v>1</v>
      </c>
      <c r="N529" s="139" t="s">
        <v>39</v>
      </c>
      <c r="P529" s="140">
        <f>O529*H529</f>
        <v>0</v>
      </c>
      <c r="Q529" s="140">
        <v>0</v>
      </c>
      <c r="R529" s="140">
        <f>Q529*H529</f>
        <v>0</v>
      </c>
      <c r="S529" s="140">
        <v>0</v>
      </c>
      <c r="T529" s="141">
        <f>S529*H529</f>
        <v>0</v>
      </c>
      <c r="AR529" s="142" t="s">
        <v>124</v>
      </c>
      <c r="AT529" s="142" t="s">
        <v>119</v>
      </c>
      <c r="AU529" s="142" t="s">
        <v>84</v>
      </c>
      <c r="AY529" s="15" t="s">
        <v>116</v>
      </c>
      <c r="BE529" s="143">
        <f>IF(N529="základní",J529,0)</f>
        <v>0</v>
      </c>
      <c r="BF529" s="143">
        <f>IF(N529="snížená",J529,0)</f>
        <v>0</v>
      </c>
      <c r="BG529" s="143">
        <f>IF(N529="zákl. přenesená",J529,0)</f>
        <v>0</v>
      </c>
      <c r="BH529" s="143">
        <f>IF(N529="sníž. přenesená",J529,0)</f>
        <v>0</v>
      </c>
      <c r="BI529" s="143">
        <f>IF(N529="nulová",J529,0)</f>
        <v>0</v>
      </c>
      <c r="BJ529" s="15" t="s">
        <v>82</v>
      </c>
      <c r="BK529" s="143">
        <f>ROUND(I529*H529,2)</f>
        <v>0</v>
      </c>
      <c r="BL529" s="15" t="s">
        <v>124</v>
      </c>
      <c r="BM529" s="142" t="s">
        <v>787</v>
      </c>
    </row>
    <row r="530" spans="2:47" s="1" customFormat="1" ht="39">
      <c r="B530" s="30"/>
      <c r="D530" s="144" t="s">
        <v>125</v>
      </c>
      <c r="F530" s="145" t="s">
        <v>788</v>
      </c>
      <c r="I530" s="146"/>
      <c r="L530" s="30"/>
      <c r="M530" s="147"/>
      <c r="T530" s="53"/>
      <c r="AT530" s="15" t="s">
        <v>125</v>
      </c>
      <c r="AU530" s="15" t="s">
        <v>84</v>
      </c>
    </row>
    <row r="531" spans="2:47" s="1" customFormat="1" ht="12">
      <c r="B531" s="30"/>
      <c r="D531" s="152" t="s">
        <v>201</v>
      </c>
      <c r="F531" s="153" t="s">
        <v>789</v>
      </c>
      <c r="I531" s="146"/>
      <c r="L531" s="30"/>
      <c r="M531" s="147"/>
      <c r="T531" s="53"/>
      <c r="AT531" s="15" t="s">
        <v>201</v>
      </c>
      <c r="AU531" s="15" t="s">
        <v>84</v>
      </c>
    </row>
    <row r="532" spans="2:47" s="1" customFormat="1" ht="78">
      <c r="B532" s="30"/>
      <c r="D532" s="144" t="s">
        <v>127</v>
      </c>
      <c r="F532" s="148" t="s">
        <v>773</v>
      </c>
      <c r="I532" s="146"/>
      <c r="L532" s="30"/>
      <c r="M532" s="147"/>
      <c r="T532" s="53"/>
      <c r="AT532" s="15" t="s">
        <v>127</v>
      </c>
      <c r="AU532" s="15" t="s">
        <v>84</v>
      </c>
    </row>
    <row r="533" spans="2:65" s="1" customFormat="1" ht="24.2" customHeight="1">
      <c r="B533" s="130"/>
      <c r="C533" s="131" t="s">
        <v>790</v>
      </c>
      <c r="D533" s="131" t="s">
        <v>119</v>
      </c>
      <c r="E533" s="132" t="s">
        <v>791</v>
      </c>
      <c r="F533" s="133" t="s">
        <v>792</v>
      </c>
      <c r="G533" s="134" t="s">
        <v>269</v>
      </c>
      <c r="H533" s="135">
        <v>200</v>
      </c>
      <c r="I533" s="136"/>
      <c r="J533" s="137">
        <f>ROUND(I533*H533,2)</f>
        <v>0</v>
      </c>
      <c r="K533" s="133" t="s">
        <v>199</v>
      </c>
      <c r="L533" s="30"/>
      <c r="M533" s="138" t="s">
        <v>1</v>
      </c>
      <c r="N533" s="139" t="s">
        <v>39</v>
      </c>
      <c r="P533" s="140">
        <f>O533*H533</f>
        <v>0</v>
      </c>
      <c r="Q533" s="140">
        <v>0</v>
      </c>
      <c r="R533" s="140">
        <f>Q533*H533</f>
        <v>0</v>
      </c>
      <c r="S533" s="140">
        <v>0</v>
      </c>
      <c r="T533" s="141">
        <f>S533*H533</f>
        <v>0</v>
      </c>
      <c r="AR533" s="142" t="s">
        <v>124</v>
      </c>
      <c r="AT533" s="142" t="s">
        <v>119</v>
      </c>
      <c r="AU533" s="142" t="s">
        <v>84</v>
      </c>
      <c r="AY533" s="15" t="s">
        <v>116</v>
      </c>
      <c r="BE533" s="143">
        <f>IF(N533="základní",J533,0)</f>
        <v>0</v>
      </c>
      <c r="BF533" s="143">
        <f>IF(N533="snížená",J533,0)</f>
        <v>0</v>
      </c>
      <c r="BG533" s="143">
        <f>IF(N533="zákl. přenesená",J533,0)</f>
        <v>0</v>
      </c>
      <c r="BH533" s="143">
        <f>IF(N533="sníž. přenesená",J533,0)</f>
        <v>0</v>
      </c>
      <c r="BI533" s="143">
        <f>IF(N533="nulová",J533,0)</f>
        <v>0</v>
      </c>
      <c r="BJ533" s="15" t="s">
        <v>82</v>
      </c>
      <c r="BK533" s="143">
        <f>ROUND(I533*H533,2)</f>
        <v>0</v>
      </c>
      <c r="BL533" s="15" t="s">
        <v>124</v>
      </c>
      <c r="BM533" s="142" t="s">
        <v>793</v>
      </c>
    </row>
    <row r="534" spans="2:47" s="1" customFormat="1" ht="39">
      <c r="B534" s="30"/>
      <c r="D534" s="144" t="s">
        <v>125</v>
      </c>
      <c r="F534" s="145" t="s">
        <v>794</v>
      </c>
      <c r="I534" s="146"/>
      <c r="L534" s="30"/>
      <c r="M534" s="147"/>
      <c r="T534" s="53"/>
      <c r="AT534" s="15" t="s">
        <v>125</v>
      </c>
      <c r="AU534" s="15" t="s">
        <v>84</v>
      </c>
    </row>
    <row r="535" spans="2:47" s="1" customFormat="1" ht="12">
      <c r="B535" s="30"/>
      <c r="D535" s="152" t="s">
        <v>201</v>
      </c>
      <c r="F535" s="153" t="s">
        <v>795</v>
      </c>
      <c r="I535" s="146"/>
      <c r="L535" s="30"/>
      <c r="M535" s="147"/>
      <c r="T535" s="53"/>
      <c r="AT535" s="15" t="s">
        <v>201</v>
      </c>
      <c r="AU535" s="15" t="s">
        <v>84</v>
      </c>
    </row>
    <row r="536" spans="2:47" s="1" customFormat="1" ht="78">
      <c r="B536" s="30"/>
      <c r="D536" s="144" t="s">
        <v>127</v>
      </c>
      <c r="F536" s="148" t="s">
        <v>773</v>
      </c>
      <c r="I536" s="146"/>
      <c r="L536" s="30"/>
      <c r="M536" s="147"/>
      <c r="T536" s="53"/>
      <c r="AT536" s="15" t="s">
        <v>127</v>
      </c>
      <c r="AU536" s="15" t="s">
        <v>84</v>
      </c>
    </row>
    <row r="537" spans="2:65" s="1" customFormat="1" ht="24.2" customHeight="1">
      <c r="B537" s="130"/>
      <c r="C537" s="131" t="s">
        <v>516</v>
      </c>
      <c r="D537" s="131" t="s">
        <v>119</v>
      </c>
      <c r="E537" s="132" t="s">
        <v>796</v>
      </c>
      <c r="F537" s="133" t="s">
        <v>797</v>
      </c>
      <c r="G537" s="134" t="s">
        <v>269</v>
      </c>
      <c r="H537" s="135">
        <v>200</v>
      </c>
      <c r="I537" s="136"/>
      <c r="J537" s="137">
        <f>ROUND(I537*H537,2)</f>
        <v>0</v>
      </c>
      <c r="K537" s="133" t="s">
        <v>199</v>
      </c>
      <c r="L537" s="30"/>
      <c r="M537" s="138" t="s">
        <v>1</v>
      </c>
      <c r="N537" s="139" t="s">
        <v>39</v>
      </c>
      <c r="P537" s="140">
        <f>O537*H537</f>
        <v>0</v>
      </c>
      <c r="Q537" s="140">
        <v>0</v>
      </c>
      <c r="R537" s="140">
        <f>Q537*H537</f>
        <v>0</v>
      </c>
      <c r="S537" s="140">
        <v>0</v>
      </c>
      <c r="T537" s="141">
        <f>S537*H537</f>
        <v>0</v>
      </c>
      <c r="AR537" s="142" t="s">
        <v>124</v>
      </c>
      <c r="AT537" s="142" t="s">
        <v>119</v>
      </c>
      <c r="AU537" s="142" t="s">
        <v>84</v>
      </c>
      <c r="AY537" s="15" t="s">
        <v>116</v>
      </c>
      <c r="BE537" s="143">
        <f>IF(N537="základní",J537,0)</f>
        <v>0</v>
      </c>
      <c r="BF537" s="143">
        <f>IF(N537="snížená",J537,0)</f>
        <v>0</v>
      </c>
      <c r="BG537" s="143">
        <f>IF(N537="zákl. přenesená",J537,0)</f>
        <v>0</v>
      </c>
      <c r="BH537" s="143">
        <f>IF(N537="sníž. přenesená",J537,0)</f>
        <v>0</v>
      </c>
      <c r="BI537" s="143">
        <f>IF(N537="nulová",J537,0)</f>
        <v>0</v>
      </c>
      <c r="BJ537" s="15" t="s">
        <v>82</v>
      </c>
      <c r="BK537" s="143">
        <f>ROUND(I537*H537,2)</f>
        <v>0</v>
      </c>
      <c r="BL537" s="15" t="s">
        <v>124</v>
      </c>
      <c r="BM537" s="142" t="s">
        <v>798</v>
      </c>
    </row>
    <row r="538" spans="2:47" s="1" customFormat="1" ht="39">
      <c r="B538" s="30"/>
      <c r="D538" s="144" t="s">
        <v>125</v>
      </c>
      <c r="F538" s="145" t="s">
        <v>799</v>
      </c>
      <c r="I538" s="146"/>
      <c r="L538" s="30"/>
      <c r="M538" s="147"/>
      <c r="T538" s="53"/>
      <c r="AT538" s="15" t="s">
        <v>125</v>
      </c>
      <c r="AU538" s="15" t="s">
        <v>84</v>
      </c>
    </row>
    <row r="539" spans="2:47" s="1" customFormat="1" ht="12">
      <c r="B539" s="30"/>
      <c r="D539" s="152" t="s">
        <v>201</v>
      </c>
      <c r="F539" s="153" t="s">
        <v>800</v>
      </c>
      <c r="I539" s="146"/>
      <c r="L539" s="30"/>
      <c r="M539" s="147"/>
      <c r="T539" s="53"/>
      <c r="AT539" s="15" t="s">
        <v>201</v>
      </c>
      <c r="AU539" s="15" t="s">
        <v>84</v>
      </c>
    </row>
    <row r="540" spans="2:47" s="1" customFormat="1" ht="78">
      <c r="B540" s="30"/>
      <c r="D540" s="144" t="s">
        <v>127</v>
      </c>
      <c r="F540" s="148" t="s">
        <v>773</v>
      </c>
      <c r="I540" s="146"/>
      <c r="L540" s="30"/>
      <c r="M540" s="147"/>
      <c r="T540" s="53"/>
      <c r="AT540" s="15" t="s">
        <v>127</v>
      </c>
      <c r="AU540" s="15" t="s">
        <v>84</v>
      </c>
    </row>
    <row r="541" spans="2:65" s="1" customFormat="1" ht="24.2" customHeight="1">
      <c r="B541" s="130"/>
      <c r="C541" s="131" t="s">
        <v>801</v>
      </c>
      <c r="D541" s="131" t="s">
        <v>119</v>
      </c>
      <c r="E541" s="132" t="s">
        <v>802</v>
      </c>
      <c r="F541" s="133" t="s">
        <v>803</v>
      </c>
      <c r="G541" s="134" t="s">
        <v>269</v>
      </c>
      <c r="H541" s="135">
        <v>204</v>
      </c>
      <c r="I541" s="136"/>
      <c r="J541" s="137">
        <f>ROUND(I541*H541,2)</f>
        <v>0</v>
      </c>
      <c r="K541" s="133" t="s">
        <v>199</v>
      </c>
      <c r="L541" s="30"/>
      <c r="M541" s="138" t="s">
        <v>1</v>
      </c>
      <c r="N541" s="139" t="s">
        <v>39</v>
      </c>
      <c r="P541" s="140">
        <f>O541*H541</f>
        <v>0</v>
      </c>
      <c r="Q541" s="140">
        <v>0</v>
      </c>
      <c r="R541" s="140">
        <f>Q541*H541</f>
        <v>0</v>
      </c>
      <c r="S541" s="140">
        <v>0</v>
      </c>
      <c r="T541" s="141">
        <f>S541*H541</f>
        <v>0</v>
      </c>
      <c r="AR541" s="142" t="s">
        <v>124</v>
      </c>
      <c r="AT541" s="142" t="s">
        <v>119</v>
      </c>
      <c r="AU541" s="142" t="s">
        <v>84</v>
      </c>
      <c r="AY541" s="15" t="s">
        <v>116</v>
      </c>
      <c r="BE541" s="143">
        <f>IF(N541="základní",J541,0)</f>
        <v>0</v>
      </c>
      <c r="BF541" s="143">
        <f>IF(N541="snížená",J541,0)</f>
        <v>0</v>
      </c>
      <c r="BG541" s="143">
        <f>IF(N541="zákl. přenesená",J541,0)</f>
        <v>0</v>
      </c>
      <c r="BH541" s="143">
        <f>IF(N541="sníž. přenesená",J541,0)</f>
        <v>0</v>
      </c>
      <c r="BI541" s="143">
        <f>IF(N541="nulová",J541,0)</f>
        <v>0</v>
      </c>
      <c r="BJ541" s="15" t="s">
        <v>82</v>
      </c>
      <c r="BK541" s="143">
        <f>ROUND(I541*H541,2)</f>
        <v>0</v>
      </c>
      <c r="BL541" s="15" t="s">
        <v>124</v>
      </c>
      <c r="BM541" s="142" t="s">
        <v>804</v>
      </c>
    </row>
    <row r="542" spans="2:47" s="1" customFormat="1" ht="39">
      <c r="B542" s="30"/>
      <c r="D542" s="144" t="s">
        <v>125</v>
      </c>
      <c r="F542" s="145" t="s">
        <v>805</v>
      </c>
      <c r="I542" s="146"/>
      <c r="L542" s="30"/>
      <c r="M542" s="147"/>
      <c r="T542" s="53"/>
      <c r="AT542" s="15" t="s">
        <v>125</v>
      </c>
      <c r="AU542" s="15" t="s">
        <v>84</v>
      </c>
    </row>
    <row r="543" spans="2:47" s="1" customFormat="1" ht="12">
      <c r="B543" s="30"/>
      <c r="D543" s="152" t="s">
        <v>201</v>
      </c>
      <c r="F543" s="153" t="s">
        <v>806</v>
      </c>
      <c r="I543" s="146"/>
      <c r="L543" s="30"/>
      <c r="M543" s="147"/>
      <c r="T543" s="53"/>
      <c r="AT543" s="15" t="s">
        <v>201</v>
      </c>
      <c r="AU543" s="15" t="s">
        <v>84</v>
      </c>
    </row>
    <row r="544" spans="2:47" s="1" customFormat="1" ht="87.75">
      <c r="B544" s="30"/>
      <c r="D544" s="144" t="s">
        <v>127</v>
      </c>
      <c r="F544" s="148" t="s">
        <v>807</v>
      </c>
      <c r="I544" s="146"/>
      <c r="L544" s="30"/>
      <c r="M544" s="147"/>
      <c r="T544" s="53"/>
      <c r="AT544" s="15" t="s">
        <v>127</v>
      </c>
      <c r="AU544" s="15" t="s">
        <v>84</v>
      </c>
    </row>
    <row r="545" spans="2:65" s="1" customFormat="1" ht="24.2" customHeight="1">
      <c r="B545" s="130"/>
      <c r="C545" s="131" t="s">
        <v>520</v>
      </c>
      <c r="D545" s="131" t="s">
        <v>119</v>
      </c>
      <c r="E545" s="132" t="s">
        <v>808</v>
      </c>
      <c r="F545" s="133" t="s">
        <v>809</v>
      </c>
      <c r="G545" s="134" t="s">
        <v>122</v>
      </c>
      <c r="H545" s="135">
        <v>150</v>
      </c>
      <c r="I545" s="136"/>
      <c r="J545" s="137">
        <f>ROUND(I545*H545,2)</f>
        <v>0</v>
      </c>
      <c r="K545" s="133" t="s">
        <v>199</v>
      </c>
      <c r="L545" s="30"/>
      <c r="M545" s="138" t="s">
        <v>1</v>
      </c>
      <c r="N545" s="139" t="s">
        <v>39</v>
      </c>
      <c r="P545" s="140">
        <f>O545*H545</f>
        <v>0</v>
      </c>
      <c r="Q545" s="140">
        <v>0</v>
      </c>
      <c r="R545" s="140">
        <f>Q545*H545</f>
        <v>0</v>
      </c>
      <c r="S545" s="140">
        <v>0</v>
      </c>
      <c r="T545" s="141">
        <f>S545*H545</f>
        <v>0</v>
      </c>
      <c r="AR545" s="142" t="s">
        <v>124</v>
      </c>
      <c r="AT545" s="142" t="s">
        <v>119</v>
      </c>
      <c r="AU545" s="142" t="s">
        <v>84</v>
      </c>
      <c r="AY545" s="15" t="s">
        <v>116</v>
      </c>
      <c r="BE545" s="143">
        <f>IF(N545="základní",J545,0)</f>
        <v>0</v>
      </c>
      <c r="BF545" s="143">
        <f>IF(N545="snížená",J545,0)</f>
        <v>0</v>
      </c>
      <c r="BG545" s="143">
        <f>IF(N545="zákl. přenesená",J545,0)</f>
        <v>0</v>
      </c>
      <c r="BH545" s="143">
        <f>IF(N545="sníž. přenesená",J545,0)</f>
        <v>0</v>
      </c>
      <c r="BI545" s="143">
        <f>IF(N545="nulová",J545,0)</f>
        <v>0</v>
      </c>
      <c r="BJ545" s="15" t="s">
        <v>82</v>
      </c>
      <c r="BK545" s="143">
        <f>ROUND(I545*H545,2)</f>
        <v>0</v>
      </c>
      <c r="BL545" s="15" t="s">
        <v>124</v>
      </c>
      <c r="BM545" s="142" t="s">
        <v>810</v>
      </c>
    </row>
    <row r="546" spans="2:47" s="1" customFormat="1" ht="29.25">
      <c r="B546" s="30"/>
      <c r="D546" s="144" t="s">
        <v>125</v>
      </c>
      <c r="F546" s="145" t="s">
        <v>811</v>
      </c>
      <c r="I546" s="146"/>
      <c r="L546" s="30"/>
      <c r="M546" s="147"/>
      <c r="T546" s="53"/>
      <c r="AT546" s="15" t="s">
        <v>125</v>
      </c>
      <c r="AU546" s="15" t="s">
        <v>84</v>
      </c>
    </row>
    <row r="547" spans="2:47" s="1" customFormat="1" ht="12">
      <c r="B547" s="30"/>
      <c r="D547" s="152" t="s">
        <v>201</v>
      </c>
      <c r="F547" s="153" t="s">
        <v>812</v>
      </c>
      <c r="I547" s="146"/>
      <c r="L547" s="30"/>
      <c r="M547" s="147"/>
      <c r="T547" s="53"/>
      <c r="AT547" s="15" t="s">
        <v>201</v>
      </c>
      <c r="AU547" s="15" t="s">
        <v>84</v>
      </c>
    </row>
    <row r="548" spans="2:65" s="1" customFormat="1" ht="24.2" customHeight="1">
      <c r="B548" s="130"/>
      <c r="C548" s="131" t="s">
        <v>813</v>
      </c>
      <c r="D548" s="131" t="s">
        <v>119</v>
      </c>
      <c r="E548" s="132" t="s">
        <v>814</v>
      </c>
      <c r="F548" s="133" t="s">
        <v>815</v>
      </c>
      <c r="G548" s="134" t="s">
        <v>122</v>
      </c>
      <c r="H548" s="135">
        <v>150</v>
      </c>
      <c r="I548" s="136"/>
      <c r="J548" s="137">
        <f>ROUND(I548*H548,2)</f>
        <v>0</v>
      </c>
      <c r="K548" s="133" t="s">
        <v>199</v>
      </c>
      <c r="L548" s="30"/>
      <c r="M548" s="138" t="s">
        <v>1</v>
      </c>
      <c r="N548" s="139" t="s">
        <v>39</v>
      </c>
      <c r="P548" s="140">
        <f>O548*H548</f>
        <v>0</v>
      </c>
      <c r="Q548" s="140">
        <v>0</v>
      </c>
      <c r="R548" s="140">
        <f>Q548*H548</f>
        <v>0</v>
      </c>
      <c r="S548" s="140">
        <v>0</v>
      </c>
      <c r="T548" s="141">
        <f>S548*H548</f>
        <v>0</v>
      </c>
      <c r="AR548" s="142" t="s">
        <v>124</v>
      </c>
      <c r="AT548" s="142" t="s">
        <v>119</v>
      </c>
      <c r="AU548" s="142" t="s">
        <v>84</v>
      </c>
      <c r="AY548" s="15" t="s">
        <v>116</v>
      </c>
      <c r="BE548" s="143">
        <f>IF(N548="základní",J548,0)</f>
        <v>0</v>
      </c>
      <c r="BF548" s="143">
        <f>IF(N548="snížená",J548,0)</f>
        <v>0</v>
      </c>
      <c r="BG548" s="143">
        <f>IF(N548="zákl. přenesená",J548,0)</f>
        <v>0</v>
      </c>
      <c r="BH548" s="143">
        <f>IF(N548="sníž. přenesená",J548,0)</f>
        <v>0</v>
      </c>
      <c r="BI548" s="143">
        <f>IF(N548="nulová",J548,0)</f>
        <v>0</v>
      </c>
      <c r="BJ548" s="15" t="s">
        <v>82</v>
      </c>
      <c r="BK548" s="143">
        <f>ROUND(I548*H548,2)</f>
        <v>0</v>
      </c>
      <c r="BL548" s="15" t="s">
        <v>124</v>
      </c>
      <c r="BM548" s="142" t="s">
        <v>816</v>
      </c>
    </row>
    <row r="549" spans="2:47" s="1" customFormat="1" ht="29.25">
      <c r="B549" s="30"/>
      <c r="D549" s="144" t="s">
        <v>125</v>
      </c>
      <c r="F549" s="145" t="s">
        <v>817</v>
      </c>
      <c r="I549" s="146"/>
      <c r="L549" s="30"/>
      <c r="M549" s="147"/>
      <c r="T549" s="53"/>
      <c r="AT549" s="15" t="s">
        <v>125</v>
      </c>
      <c r="AU549" s="15" t="s">
        <v>84</v>
      </c>
    </row>
    <row r="550" spans="2:47" s="1" customFormat="1" ht="12">
      <c r="B550" s="30"/>
      <c r="D550" s="152" t="s">
        <v>201</v>
      </c>
      <c r="F550" s="153" t="s">
        <v>818</v>
      </c>
      <c r="I550" s="146"/>
      <c r="L550" s="30"/>
      <c r="M550" s="147"/>
      <c r="T550" s="53"/>
      <c r="AT550" s="15" t="s">
        <v>201</v>
      </c>
      <c r="AU550" s="15" t="s">
        <v>84</v>
      </c>
    </row>
    <row r="551" spans="2:47" s="1" customFormat="1" ht="29.25">
      <c r="B551" s="30"/>
      <c r="D551" s="144" t="s">
        <v>127</v>
      </c>
      <c r="F551" s="148" t="s">
        <v>819</v>
      </c>
      <c r="I551" s="146"/>
      <c r="L551" s="30"/>
      <c r="M551" s="147"/>
      <c r="T551" s="53"/>
      <c r="AT551" s="15" t="s">
        <v>127</v>
      </c>
      <c r="AU551" s="15" t="s">
        <v>84</v>
      </c>
    </row>
    <row r="552" spans="2:65" s="1" customFormat="1" ht="24.2" customHeight="1">
      <c r="B552" s="130"/>
      <c r="C552" s="131" t="s">
        <v>523</v>
      </c>
      <c r="D552" s="131" t="s">
        <v>119</v>
      </c>
      <c r="E552" s="132" t="s">
        <v>820</v>
      </c>
      <c r="F552" s="133" t="s">
        <v>821</v>
      </c>
      <c r="G552" s="134" t="s">
        <v>122</v>
      </c>
      <c r="H552" s="135">
        <v>150</v>
      </c>
      <c r="I552" s="136"/>
      <c r="J552" s="137">
        <f>ROUND(I552*H552,2)</f>
        <v>0</v>
      </c>
      <c r="K552" s="133" t="s">
        <v>199</v>
      </c>
      <c r="L552" s="30"/>
      <c r="M552" s="138" t="s">
        <v>1</v>
      </c>
      <c r="N552" s="139" t="s">
        <v>39</v>
      </c>
      <c r="P552" s="140">
        <f>O552*H552</f>
        <v>0</v>
      </c>
      <c r="Q552" s="140">
        <v>0</v>
      </c>
      <c r="R552" s="140">
        <f>Q552*H552</f>
        <v>0</v>
      </c>
      <c r="S552" s="140">
        <v>0</v>
      </c>
      <c r="T552" s="141">
        <f>S552*H552</f>
        <v>0</v>
      </c>
      <c r="AR552" s="142" t="s">
        <v>124</v>
      </c>
      <c r="AT552" s="142" t="s">
        <v>119</v>
      </c>
      <c r="AU552" s="142" t="s">
        <v>84</v>
      </c>
      <c r="AY552" s="15" t="s">
        <v>116</v>
      </c>
      <c r="BE552" s="143">
        <f>IF(N552="základní",J552,0)</f>
        <v>0</v>
      </c>
      <c r="BF552" s="143">
        <f>IF(N552="snížená",J552,0)</f>
        <v>0</v>
      </c>
      <c r="BG552" s="143">
        <f>IF(N552="zákl. přenesená",J552,0)</f>
        <v>0</v>
      </c>
      <c r="BH552" s="143">
        <f>IF(N552="sníž. přenesená",J552,0)</f>
        <v>0</v>
      </c>
      <c r="BI552" s="143">
        <f>IF(N552="nulová",J552,0)</f>
        <v>0</v>
      </c>
      <c r="BJ552" s="15" t="s">
        <v>82</v>
      </c>
      <c r="BK552" s="143">
        <f>ROUND(I552*H552,2)</f>
        <v>0</v>
      </c>
      <c r="BL552" s="15" t="s">
        <v>124</v>
      </c>
      <c r="BM552" s="142" t="s">
        <v>822</v>
      </c>
    </row>
    <row r="553" spans="2:47" s="1" customFormat="1" ht="29.25">
      <c r="B553" s="30"/>
      <c r="D553" s="144" t="s">
        <v>125</v>
      </c>
      <c r="F553" s="145" t="s">
        <v>823</v>
      </c>
      <c r="I553" s="146"/>
      <c r="L553" s="30"/>
      <c r="M553" s="147"/>
      <c r="T553" s="53"/>
      <c r="AT553" s="15" t="s">
        <v>125</v>
      </c>
      <c r="AU553" s="15" t="s">
        <v>84</v>
      </c>
    </row>
    <row r="554" spans="2:47" s="1" customFormat="1" ht="12">
      <c r="B554" s="30"/>
      <c r="D554" s="152" t="s">
        <v>201</v>
      </c>
      <c r="F554" s="153" t="s">
        <v>824</v>
      </c>
      <c r="I554" s="146"/>
      <c r="L554" s="30"/>
      <c r="M554" s="147"/>
      <c r="T554" s="53"/>
      <c r="AT554" s="15" t="s">
        <v>201</v>
      </c>
      <c r="AU554" s="15" t="s">
        <v>84</v>
      </c>
    </row>
    <row r="555" spans="2:47" s="1" customFormat="1" ht="29.25">
      <c r="B555" s="30"/>
      <c r="D555" s="144" t="s">
        <v>127</v>
      </c>
      <c r="F555" s="148" t="s">
        <v>819</v>
      </c>
      <c r="I555" s="146"/>
      <c r="L555" s="30"/>
      <c r="M555" s="147"/>
      <c r="T555" s="53"/>
      <c r="AT555" s="15" t="s">
        <v>127</v>
      </c>
      <c r="AU555" s="15" t="s">
        <v>84</v>
      </c>
    </row>
    <row r="556" spans="2:65" s="1" customFormat="1" ht="24.2" customHeight="1">
      <c r="B556" s="130"/>
      <c r="C556" s="131" t="s">
        <v>825</v>
      </c>
      <c r="D556" s="131" t="s">
        <v>119</v>
      </c>
      <c r="E556" s="132" t="s">
        <v>826</v>
      </c>
      <c r="F556" s="133" t="s">
        <v>827</v>
      </c>
      <c r="G556" s="134" t="s">
        <v>122</v>
      </c>
      <c r="H556" s="135">
        <v>150</v>
      </c>
      <c r="I556" s="136"/>
      <c r="J556" s="137">
        <f>ROUND(I556*H556,2)</f>
        <v>0</v>
      </c>
      <c r="K556" s="133" t="s">
        <v>199</v>
      </c>
      <c r="L556" s="30"/>
      <c r="M556" s="138" t="s">
        <v>1</v>
      </c>
      <c r="N556" s="139" t="s">
        <v>39</v>
      </c>
      <c r="P556" s="140">
        <f>O556*H556</f>
        <v>0</v>
      </c>
      <c r="Q556" s="140">
        <v>0</v>
      </c>
      <c r="R556" s="140">
        <f>Q556*H556</f>
        <v>0</v>
      </c>
      <c r="S556" s="140">
        <v>0</v>
      </c>
      <c r="T556" s="141">
        <f>S556*H556</f>
        <v>0</v>
      </c>
      <c r="AR556" s="142" t="s">
        <v>124</v>
      </c>
      <c r="AT556" s="142" t="s">
        <v>119</v>
      </c>
      <c r="AU556" s="142" t="s">
        <v>84</v>
      </c>
      <c r="AY556" s="15" t="s">
        <v>116</v>
      </c>
      <c r="BE556" s="143">
        <f>IF(N556="základní",J556,0)</f>
        <v>0</v>
      </c>
      <c r="BF556" s="143">
        <f>IF(N556="snížená",J556,0)</f>
        <v>0</v>
      </c>
      <c r="BG556" s="143">
        <f>IF(N556="zákl. přenesená",J556,0)</f>
        <v>0</v>
      </c>
      <c r="BH556" s="143">
        <f>IF(N556="sníž. přenesená",J556,0)</f>
        <v>0</v>
      </c>
      <c r="BI556" s="143">
        <f>IF(N556="nulová",J556,0)</f>
        <v>0</v>
      </c>
      <c r="BJ556" s="15" t="s">
        <v>82</v>
      </c>
      <c r="BK556" s="143">
        <f>ROUND(I556*H556,2)</f>
        <v>0</v>
      </c>
      <c r="BL556" s="15" t="s">
        <v>124</v>
      </c>
      <c r="BM556" s="142" t="s">
        <v>828</v>
      </c>
    </row>
    <row r="557" spans="2:47" s="1" customFormat="1" ht="29.25">
      <c r="B557" s="30"/>
      <c r="D557" s="144" t="s">
        <v>125</v>
      </c>
      <c r="F557" s="145" t="s">
        <v>829</v>
      </c>
      <c r="I557" s="146"/>
      <c r="L557" s="30"/>
      <c r="M557" s="147"/>
      <c r="T557" s="53"/>
      <c r="AT557" s="15" t="s">
        <v>125</v>
      </c>
      <c r="AU557" s="15" t="s">
        <v>84</v>
      </c>
    </row>
    <row r="558" spans="2:47" s="1" customFormat="1" ht="12">
      <c r="B558" s="30"/>
      <c r="D558" s="152" t="s">
        <v>201</v>
      </c>
      <c r="F558" s="153" t="s">
        <v>830</v>
      </c>
      <c r="I558" s="146"/>
      <c r="L558" s="30"/>
      <c r="M558" s="147"/>
      <c r="T558" s="53"/>
      <c r="AT558" s="15" t="s">
        <v>201</v>
      </c>
      <c r="AU558" s="15" t="s">
        <v>84</v>
      </c>
    </row>
    <row r="559" spans="2:47" s="1" customFormat="1" ht="29.25">
      <c r="B559" s="30"/>
      <c r="D559" s="144" t="s">
        <v>127</v>
      </c>
      <c r="F559" s="148" t="s">
        <v>819</v>
      </c>
      <c r="I559" s="146"/>
      <c r="L559" s="30"/>
      <c r="M559" s="147"/>
      <c r="T559" s="53"/>
      <c r="AT559" s="15" t="s">
        <v>127</v>
      </c>
      <c r="AU559" s="15" t="s">
        <v>84</v>
      </c>
    </row>
    <row r="560" spans="2:65" s="1" customFormat="1" ht="24.2" customHeight="1">
      <c r="B560" s="130"/>
      <c r="C560" s="131" t="s">
        <v>527</v>
      </c>
      <c r="D560" s="131" t="s">
        <v>119</v>
      </c>
      <c r="E560" s="132" t="s">
        <v>831</v>
      </c>
      <c r="F560" s="133" t="s">
        <v>832</v>
      </c>
      <c r="G560" s="134" t="s">
        <v>122</v>
      </c>
      <c r="H560" s="135">
        <v>150</v>
      </c>
      <c r="I560" s="136"/>
      <c r="J560" s="137">
        <f>ROUND(I560*H560,2)</f>
        <v>0</v>
      </c>
      <c r="K560" s="133" t="s">
        <v>199</v>
      </c>
      <c r="L560" s="30"/>
      <c r="M560" s="138" t="s">
        <v>1</v>
      </c>
      <c r="N560" s="139" t="s">
        <v>39</v>
      </c>
      <c r="P560" s="140">
        <f>O560*H560</f>
        <v>0</v>
      </c>
      <c r="Q560" s="140">
        <v>0</v>
      </c>
      <c r="R560" s="140">
        <f>Q560*H560</f>
        <v>0</v>
      </c>
      <c r="S560" s="140">
        <v>0</v>
      </c>
      <c r="T560" s="141">
        <f>S560*H560</f>
        <v>0</v>
      </c>
      <c r="AR560" s="142" t="s">
        <v>124</v>
      </c>
      <c r="AT560" s="142" t="s">
        <v>119</v>
      </c>
      <c r="AU560" s="142" t="s">
        <v>84</v>
      </c>
      <c r="AY560" s="15" t="s">
        <v>116</v>
      </c>
      <c r="BE560" s="143">
        <f>IF(N560="základní",J560,0)</f>
        <v>0</v>
      </c>
      <c r="BF560" s="143">
        <f>IF(N560="snížená",J560,0)</f>
        <v>0</v>
      </c>
      <c r="BG560" s="143">
        <f>IF(N560="zákl. přenesená",J560,0)</f>
        <v>0</v>
      </c>
      <c r="BH560" s="143">
        <f>IF(N560="sníž. přenesená",J560,0)</f>
        <v>0</v>
      </c>
      <c r="BI560" s="143">
        <f>IF(N560="nulová",J560,0)</f>
        <v>0</v>
      </c>
      <c r="BJ560" s="15" t="s">
        <v>82</v>
      </c>
      <c r="BK560" s="143">
        <f>ROUND(I560*H560,2)</f>
        <v>0</v>
      </c>
      <c r="BL560" s="15" t="s">
        <v>124</v>
      </c>
      <c r="BM560" s="142" t="s">
        <v>833</v>
      </c>
    </row>
    <row r="561" spans="2:47" s="1" customFormat="1" ht="29.25">
      <c r="B561" s="30"/>
      <c r="D561" s="144" t="s">
        <v>125</v>
      </c>
      <c r="F561" s="145" t="s">
        <v>834</v>
      </c>
      <c r="I561" s="146"/>
      <c r="L561" s="30"/>
      <c r="M561" s="147"/>
      <c r="T561" s="53"/>
      <c r="AT561" s="15" t="s">
        <v>125</v>
      </c>
      <c r="AU561" s="15" t="s">
        <v>84</v>
      </c>
    </row>
    <row r="562" spans="2:47" s="1" customFormat="1" ht="12">
      <c r="B562" s="30"/>
      <c r="D562" s="152" t="s">
        <v>201</v>
      </c>
      <c r="F562" s="153" t="s">
        <v>835</v>
      </c>
      <c r="I562" s="146"/>
      <c r="L562" s="30"/>
      <c r="M562" s="147"/>
      <c r="T562" s="53"/>
      <c r="AT562" s="15" t="s">
        <v>201</v>
      </c>
      <c r="AU562" s="15" t="s">
        <v>84</v>
      </c>
    </row>
    <row r="563" spans="2:47" s="1" customFormat="1" ht="29.25">
      <c r="B563" s="30"/>
      <c r="D563" s="144" t="s">
        <v>127</v>
      </c>
      <c r="F563" s="148" t="s">
        <v>819</v>
      </c>
      <c r="I563" s="146"/>
      <c r="L563" s="30"/>
      <c r="M563" s="147"/>
      <c r="T563" s="53"/>
      <c r="AT563" s="15" t="s">
        <v>127</v>
      </c>
      <c r="AU563" s="15" t="s">
        <v>84</v>
      </c>
    </row>
    <row r="564" spans="2:65" s="1" customFormat="1" ht="24.2" customHeight="1">
      <c r="B564" s="130"/>
      <c r="C564" s="131" t="s">
        <v>836</v>
      </c>
      <c r="D564" s="131" t="s">
        <v>119</v>
      </c>
      <c r="E564" s="132" t="s">
        <v>837</v>
      </c>
      <c r="F564" s="133" t="s">
        <v>838</v>
      </c>
      <c r="G564" s="134" t="s">
        <v>122</v>
      </c>
      <c r="H564" s="135">
        <v>150</v>
      </c>
      <c r="I564" s="136"/>
      <c r="J564" s="137">
        <f>ROUND(I564*H564,2)</f>
        <v>0</v>
      </c>
      <c r="K564" s="133" t="s">
        <v>199</v>
      </c>
      <c r="L564" s="30"/>
      <c r="M564" s="138" t="s">
        <v>1</v>
      </c>
      <c r="N564" s="139" t="s">
        <v>39</v>
      </c>
      <c r="P564" s="140">
        <f>O564*H564</f>
        <v>0</v>
      </c>
      <c r="Q564" s="140">
        <v>0</v>
      </c>
      <c r="R564" s="140">
        <f>Q564*H564</f>
        <v>0</v>
      </c>
      <c r="S564" s="140">
        <v>0</v>
      </c>
      <c r="T564" s="141">
        <f>S564*H564</f>
        <v>0</v>
      </c>
      <c r="AR564" s="142" t="s">
        <v>124</v>
      </c>
      <c r="AT564" s="142" t="s">
        <v>119</v>
      </c>
      <c r="AU564" s="142" t="s">
        <v>84</v>
      </c>
      <c r="AY564" s="15" t="s">
        <v>116</v>
      </c>
      <c r="BE564" s="143">
        <f>IF(N564="základní",J564,0)</f>
        <v>0</v>
      </c>
      <c r="BF564" s="143">
        <f>IF(N564="snížená",J564,0)</f>
        <v>0</v>
      </c>
      <c r="BG564" s="143">
        <f>IF(N564="zákl. přenesená",J564,0)</f>
        <v>0</v>
      </c>
      <c r="BH564" s="143">
        <f>IF(N564="sníž. přenesená",J564,0)</f>
        <v>0</v>
      </c>
      <c r="BI564" s="143">
        <f>IF(N564="nulová",J564,0)</f>
        <v>0</v>
      </c>
      <c r="BJ564" s="15" t="s">
        <v>82</v>
      </c>
      <c r="BK564" s="143">
        <f>ROUND(I564*H564,2)</f>
        <v>0</v>
      </c>
      <c r="BL564" s="15" t="s">
        <v>124</v>
      </c>
      <c r="BM564" s="142" t="s">
        <v>839</v>
      </c>
    </row>
    <row r="565" spans="2:47" s="1" customFormat="1" ht="29.25">
      <c r="B565" s="30"/>
      <c r="D565" s="144" t="s">
        <v>125</v>
      </c>
      <c r="F565" s="145" t="s">
        <v>840</v>
      </c>
      <c r="I565" s="146"/>
      <c r="L565" s="30"/>
      <c r="M565" s="147"/>
      <c r="T565" s="53"/>
      <c r="AT565" s="15" t="s">
        <v>125</v>
      </c>
      <c r="AU565" s="15" t="s">
        <v>84</v>
      </c>
    </row>
    <row r="566" spans="2:47" s="1" customFormat="1" ht="12">
      <c r="B566" s="30"/>
      <c r="D566" s="152" t="s">
        <v>201</v>
      </c>
      <c r="F566" s="153" t="s">
        <v>841</v>
      </c>
      <c r="I566" s="146"/>
      <c r="L566" s="30"/>
      <c r="M566" s="147"/>
      <c r="T566" s="53"/>
      <c r="AT566" s="15" t="s">
        <v>201</v>
      </c>
      <c r="AU566" s="15" t="s">
        <v>84</v>
      </c>
    </row>
    <row r="567" spans="2:47" s="1" customFormat="1" ht="29.25">
      <c r="B567" s="30"/>
      <c r="D567" s="144" t="s">
        <v>127</v>
      </c>
      <c r="F567" s="148" t="s">
        <v>819</v>
      </c>
      <c r="I567" s="146"/>
      <c r="L567" s="30"/>
      <c r="M567" s="147"/>
      <c r="T567" s="53"/>
      <c r="AT567" s="15" t="s">
        <v>127</v>
      </c>
      <c r="AU567" s="15" t="s">
        <v>84</v>
      </c>
    </row>
    <row r="568" spans="2:65" s="1" customFormat="1" ht="24.2" customHeight="1">
      <c r="B568" s="130"/>
      <c r="C568" s="131" t="s">
        <v>530</v>
      </c>
      <c r="D568" s="131" t="s">
        <v>119</v>
      </c>
      <c r="E568" s="132" t="s">
        <v>842</v>
      </c>
      <c r="F568" s="133" t="s">
        <v>843</v>
      </c>
      <c r="G568" s="134" t="s">
        <v>122</v>
      </c>
      <c r="H568" s="135">
        <v>150</v>
      </c>
      <c r="I568" s="136"/>
      <c r="J568" s="137">
        <f>ROUND(I568*H568,2)</f>
        <v>0</v>
      </c>
      <c r="K568" s="133" t="s">
        <v>199</v>
      </c>
      <c r="L568" s="30"/>
      <c r="M568" s="138" t="s">
        <v>1</v>
      </c>
      <c r="N568" s="139" t="s">
        <v>39</v>
      </c>
      <c r="P568" s="140">
        <f>O568*H568</f>
        <v>0</v>
      </c>
      <c r="Q568" s="140">
        <v>0</v>
      </c>
      <c r="R568" s="140">
        <f>Q568*H568</f>
        <v>0</v>
      </c>
      <c r="S568" s="140">
        <v>0</v>
      </c>
      <c r="T568" s="141">
        <f>S568*H568</f>
        <v>0</v>
      </c>
      <c r="AR568" s="142" t="s">
        <v>124</v>
      </c>
      <c r="AT568" s="142" t="s">
        <v>119</v>
      </c>
      <c r="AU568" s="142" t="s">
        <v>84</v>
      </c>
      <c r="AY568" s="15" t="s">
        <v>116</v>
      </c>
      <c r="BE568" s="143">
        <f>IF(N568="základní",J568,0)</f>
        <v>0</v>
      </c>
      <c r="BF568" s="143">
        <f>IF(N568="snížená",J568,0)</f>
        <v>0</v>
      </c>
      <c r="BG568" s="143">
        <f>IF(N568="zákl. přenesená",J568,0)</f>
        <v>0</v>
      </c>
      <c r="BH568" s="143">
        <f>IF(N568="sníž. přenesená",J568,0)</f>
        <v>0</v>
      </c>
      <c r="BI568" s="143">
        <f>IF(N568="nulová",J568,0)</f>
        <v>0</v>
      </c>
      <c r="BJ568" s="15" t="s">
        <v>82</v>
      </c>
      <c r="BK568" s="143">
        <f>ROUND(I568*H568,2)</f>
        <v>0</v>
      </c>
      <c r="BL568" s="15" t="s">
        <v>124</v>
      </c>
      <c r="BM568" s="142" t="s">
        <v>844</v>
      </c>
    </row>
    <row r="569" spans="2:47" s="1" customFormat="1" ht="29.25">
      <c r="B569" s="30"/>
      <c r="D569" s="144" t="s">
        <v>125</v>
      </c>
      <c r="F569" s="145" t="s">
        <v>845</v>
      </c>
      <c r="I569" s="146"/>
      <c r="L569" s="30"/>
      <c r="M569" s="147"/>
      <c r="T569" s="53"/>
      <c r="AT569" s="15" t="s">
        <v>125</v>
      </c>
      <c r="AU569" s="15" t="s">
        <v>84</v>
      </c>
    </row>
    <row r="570" spans="2:47" s="1" customFormat="1" ht="12">
      <c r="B570" s="30"/>
      <c r="D570" s="152" t="s">
        <v>201</v>
      </c>
      <c r="F570" s="153" t="s">
        <v>846</v>
      </c>
      <c r="I570" s="146"/>
      <c r="L570" s="30"/>
      <c r="M570" s="147"/>
      <c r="T570" s="53"/>
      <c r="AT570" s="15" t="s">
        <v>201</v>
      </c>
      <c r="AU570" s="15" t="s">
        <v>84</v>
      </c>
    </row>
    <row r="571" spans="2:47" s="1" customFormat="1" ht="29.25">
      <c r="B571" s="30"/>
      <c r="D571" s="144" t="s">
        <v>127</v>
      </c>
      <c r="F571" s="148" t="s">
        <v>819</v>
      </c>
      <c r="I571" s="146"/>
      <c r="L571" s="30"/>
      <c r="M571" s="147"/>
      <c r="T571" s="53"/>
      <c r="AT571" s="15" t="s">
        <v>127</v>
      </c>
      <c r="AU571" s="15" t="s">
        <v>84</v>
      </c>
    </row>
    <row r="572" spans="2:65" s="1" customFormat="1" ht="24.2" customHeight="1">
      <c r="B572" s="130"/>
      <c r="C572" s="131" t="s">
        <v>847</v>
      </c>
      <c r="D572" s="131" t="s">
        <v>119</v>
      </c>
      <c r="E572" s="132" t="s">
        <v>848</v>
      </c>
      <c r="F572" s="133" t="s">
        <v>849</v>
      </c>
      <c r="G572" s="134" t="s">
        <v>122</v>
      </c>
      <c r="H572" s="135">
        <v>150</v>
      </c>
      <c r="I572" s="136"/>
      <c r="J572" s="137">
        <f>ROUND(I572*H572,2)</f>
        <v>0</v>
      </c>
      <c r="K572" s="133" t="s">
        <v>199</v>
      </c>
      <c r="L572" s="30"/>
      <c r="M572" s="138" t="s">
        <v>1</v>
      </c>
      <c r="N572" s="139" t="s">
        <v>39</v>
      </c>
      <c r="P572" s="140">
        <f>O572*H572</f>
        <v>0</v>
      </c>
      <c r="Q572" s="140">
        <v>0</v>
      </c>
      <c r="R572" s="140">
        <f>Q572*H572</f>
        <v>0</v>
      </c>
      <c r="S572" s="140">
        <v>0</v>
      </c>
      <c r="T572" s="141">
        <f>S572*H572</f>
        <v>0</v>
      </c>
      <c r="AR572" s="142" t="s">
        <v>124</v>
      </c>
      <c r="AT572" s="142" t="s">
        <v>119</v>
      </c>
      <c r="AU572" s="142" t="s">
        <v>84</v>
      </c>
      <c r="AY572" s="15" t="s">
        <v>116</v>
      </c>
      <c r="BE572" s="143">
        <f>IF(N572="základní",J572,0)</f>
        <v>0</v>
      </c>
      <c r="BF572" s="143">
        <f>IF(N572="snížená",J572,0)</f>
        <v>0</v>
      </c>
      <c r="BG572" s="143">
        <f>IF(N572="zákl. přenesená",J572,0)</f>
        <v>0</v>
      </c>
      <c r="BH572" s="143">
        <f>IF(N572="sníž. přenesená",J572,0)</f>
        <v>0</v>
      </c>
      <c r="BI572" s="143">
        <f>IF(N572="nulová",J572,0)</f>
        <v>0</v>
      </c>
      <c r="BJ572" s="15" t="s">
        <v>82</v>
      </c>
      <c r="BK572" s="143">
        <f>ROUND(I572*H572,2)</f>
        <v>0</v>
      </c>
      <c r="BL572" s="15" t="s">
        <v>124</v>
      </c>
      <c r="BM572" s="142" t="s">
        <v>850</v>
      </c>
    </row>
    <row r="573" spans="2:47" s="1" customFormat="1" ht="29.25">
      <c r="B573" s="30"/>
      <c r="D573" s="144" t="s">
        <v>125</v>
      </c>
      <c r="F573" s="145" t="s">
        <v>851</v>
      </c>
      <c r="I573" s="146"/>
      <c r="L573" s="30"/>
      <c r="M573" s="147"/>
      <c r="T573" s="53"/>
      <c r="AT573" s="15" t="s">
        <v>125</v>
      </c>
      <c r="AU573" s="15" t="s">
        <v>84</v>
      </c>
    </row>
    <row r="574" spans="2:47" s="1" customFormat="1" ht="12">
      <c r="B574" s="30"/>
      <c r="D574" s="152" t="s">
        <v>201</v>
      </c>
      <c r="F574" s="153" t="s">
        <v>852</v>
      </c>
      <c r="I574" s="146"/>
      <c r="L574" s="30"/>
      <c r="M574" s="147"/>
      <c r="T574" s="53"/>
      <c r="AT574" s="15" t="s">
        <v>201</v>
      </c>
      <c r="AU574" s="15" t="s">
        <v>84</v>
      </c>
    </row>
    <row r="575" spans="2:47" s="1" customFormat="1" ht="29.25">
      <c r="B575" s="30"/>
      <c r="D575" s="144" t="s">
        <v>127</v>
      </c>
      <c r="F575" s="148" t="s">
        <v>819</v>
      </c>
      <c r="I575" s="146"/>
      <c r="L575" s="30"/>
      <c r="M575" s="147"/>
      <c r="T575" s="53"/>
      <c r="AT575" s="15" t="s">
        <v>127</v>
      </c>
      <c r="AU575" s="15" t="s">
        <v>84</v>
      </c>
    </row>
    <row r="576" spans="2:65" s="1" customFormat="1" ht="24.2" customHeight="1">
      <c r="B576" s="130"/>
      <c r="C576" s="131" t="s">
        <v>534</v>
      </c>
      <c r="D576" s="131" t="s">
        <v>119</v>
      </c>
      <c r="E576" s="132" t="s">
        <v>853</v>
      </c>
      <c r="F576" s="133" t="s">
        <v>854</v>
      </c>
      <c r="G576" s="134" t="s">
        <v>122</v>
      </c>
      <c r="H576" s="135">
        <v>150</v>
      </c>
      <c r="I576" s="136"/>
      <c r="J576" s="137">
        <f>ROUND(I576*H576,2)</f>
        <v>0</v>
      </c>
      <c r="K576" s="133" t="s">
        <v>199</v>
      </c>
      <c r="L576" s="30"/>
      <c r="M576" s="138" t="s">
        <v>1</v>
      </c>
      <c r="N576" s="139" t="s">
        <v>39</v>
      </c>
      <c r="P576" s="140">
        <f>O576*H576</f>
        <v>0</v>
      </c>
      <c r="Q576" s="140">
        <v>0</v>
      </c>
      <c r="R576" s="140">
        <f>Q576*H576</f>
        <v>0</v>
      </c>
      <c r="S576" s="140">
        <v>0</v>
      </c>
      <c r="T576" s="141">
        <f>S576*H576</f>
        <v>0</v>
      </c>
      <c r="AR576" s="142" t="s">
        <v>124</v>
      </c>
      <c r="AT576" s="142" t="s">
        <v>119</v>
      </c>
      <c r="AU576" s="142" t="s">
        <v>84</v>
      </c>
      <c r="AY576" s="15" t="s">
        <v>116</v>
      </c>
      <c r="BE576" s="143">
        <f>IF(N576="základní",J576,0)</f>
        <v>0</v>
      </c>
      <c r="BF576" s="143">
        <f>IF(N576="snížená",J576,0)</f>
        <v>0</v>
      </c>
      <c r="BG576" s="143">
        <f>IF(N576="zákl. přenesená",J576,0)</f>
        <v>0</v>
      </c>
      <c r="BH576" s="143">
        <f>IF(N576="sníž. přenesená",J576,0)</f>
        <v>0</v>
      </c>
      <c r="BI576" s="143">
        <f>IF(N576="nulová",J576,0)</f>
        <v>0</v>
      </c>
      <c r="BJ576" s="15" t="s">
        <v>82</v>
      </c>
      <c r="BK576" s="143">
        <f>ROUND(I576*H576,2)</f>
        <v>0</v>
      </c>
      <c r="BL576" s="15" t="s">
        <v>124</v>
      </c>
      <c r="BM576" s="142" t="s">
        <v>855</v>
      </c>
    </row>
    <row r="577" spans="2:47" s="1" customFormat="1" ht="29.25">
      <c r="B577" s="30"/>
      <c r="D577" s="144" t="s">
        <v>125</v>
      </c>
      <c r="F577" s="145" t="s">
        <v>856</v>
      </c>
      <c r="I577" s="146"/>
      <c r="L577" s="30"/>
      <c r="M577" s="147"/>
      <c r="T577" s="53"/>
      <c r="AT577" s="15" t="s">
        <v>125</v>
      </c>
      <c r="AU577" s="15" t="s">
        <v>84</v>
      </c>
    </row>
    <row r="578" spans="2:47" s="1" customFormat="1" ht="12">
      <c r="B578" s="30"/>
      <c r="D578" s="152" t="s">
        <v>201</v>
      </c>
      <c r="F578" s="153" t="s">
        <v>857</v>
      </c>
      <c r="I578" s="146"/>
      <c r="L578" s="30"/>
      <c r="M578" s="147"/>
      <c r="T578" s="53"/>
      <c r="AT578" s="15" t="s">
        <v>201</v>
      </c>
      <c r="AU578" s="15" t="s">
        <v>84</v>
      </c>
    </row>
    <row r="579" spans="2:47" s="1" customFormat="1" ht="29.25">
      <c r="B579" s="30"/>
      <c r="D579" s="144" t="s">
        <v>127</v>
      </c>
      <c r="F579" s="148" t="s">
        <v>819</v>
      </c>
      <c r="I579" s="146"/>
      <c r="L579" s="30"/>
      <c r="M579" s="147"/>
      <c r="T579" s="53"/>
      <c r="AT579" s="15" t="s">
        <v>127</v>
      </c>
      <c r="AU579" s="15" t="s">
        <v>84</v>
      </c>
    </row>
    <row r="580" spans="2:65" s="1" customFormat="1" ht="24.2" customHeight="1">
      <c r="B580" s="130"/>
      <c r="C580" s="131" t="s">
        <v>858</v>
      </c>
      <c r="D580" s="131" t="s">
        <v>119</v>
      </c>
      <c r="E580" s="132" t="s">
        <v>859</v>
      </c>
      <c r="F580" s="133" t="s">
        <v>860</v>
      </c>
      <c r="G580" s="134" t="s">
        <v>122</v>
      </c>
      <c r="H580" s="135">
        <v>150</v>
      </c>
      <c r="I580" s="136"/>
      <c r="J580" s="137">
        <f>ROUND(I580*H580,2)</f>
        <v>0</v>
      </c>
      <c r="K580" s="133" t="s">
        <v>199</v>
      </c>
      <c r="L580" s="30"/>
      <c r="M580" s="138" t="s">
        <v>1</v>
      </c>
      <c r="N580" s="139" t="s">
        <v>39</v>
      </c>
      <c r="P580" s="140">
        <f>O580*H580</f>
        <v>0</v>
      </c>
      <c r="Q580" s="140">
        <v>0</v>
      </c>
      <c r="R580" s="140">
        <f>Q580*H580</f>
        <v>0</v>
      </c>
      <c r="S580" s="140">
        <v>0</v>
      </c>
      <c r="T580" s="141">
        <f>S580*H580</f>
        <v>0</v>
      </c>
      <c r="AR580" s="142" t="s">
        <v>124</v>
      </c>
      <c r="AT580" s="142" t="s">
        <v>119</v>
      </c>
      <c r="AU580" s="142" t="s">
        <v>84</v>
      </c>
      <c r="AY580" s="15" t="s">
        <v>116</v>
      </c>
      <c r="BE580" s="143">
        <f>IF(N580="základní",J580,0)</f>
        <v>0</v>
      </c>
      <c r="BF580" s="143">
        <f>IF(N580="snížená",J580,0)</f>
        <v>0</v>
      </c>
      <c r="BG580" s="143">
        <f>IF(N580="zákl. přenesená",J580,0)</f>
        <v>0</v>
      </c>
      <c r="BH580" s="143">
        <f>IF(N580="sníž. přenesená",J580,0)</f>
        <v>0</v>
      </c>
      <c r="BI580" s="143">
        <f>IF(N580="nulová",J580,0)</f>
        <v>0</v>
      </c>
      <c r="BJ580" s="15" t="s">
        <v>82</v>
      </c>
      <c r="BK580" s="143">
        <f>ROUND(I580*H580,2)</f>
        <v>0</v>
      </c>
      <c r="BL580" s="15" t="s">
        <v>124</v>
      </c>
      <c r="BM580" s="142" t="s">
        <v>861</v>
      </c>
    </row>
    <row r="581" spans="2:47" s="1" customFormat="1" ht="29.25">
      <c r="B581" s="30"/>
      <c r="D581" s="144" t="s">
        <v>125</v>
      </c>
      <c r="F581" s="145" t="s">
        <v>862</v>
      </c>
      <c r="I581" s="146"/>
      <c r="L581" s="30"/>
      <c r="M581" s="147"/>
      <c r="T581" s="53"/>
      <c r="AT581" s="15" t="s">
        <v>125</v>
      </c>
      <c r="AU581" s="15" t="s">
        <v>84</v>
      </c>
    </row>
    <row r="582" spans="2:47" s="1" customFormat="1" ht="12">
      <c r="B582" s="30"/>
      <c r="D582" s="152" t="s">
        <v>201</v>
      </c>
      <c r="F582" s="153" t="s">
        <v>863</v>
      </c>
      <c r="I582" s="146"/>
      <c r="L582" s="30"/>
      <c r="M582" s="147"/>
      <c r="T582" s="53"/>
      <c r="AT582" s="15" t="s">
        <v>201</v>
      </c>
      <c r="AU582" s="15" t="s">
        <v>84</v>
      </c>
    </row>
    <row r="583" spans="2:47" s="1" customFormat="1" ht="29.25">
      <c r="B583" s="30"/>
      <c r="D583" s="144" t="s">
        <v>127</v>
      </c>
      <c r="F583" s="148" t="s">
        <v>819</v>
      </c>
      <c r="I583" s="146"/>
      <c r="L583" s="30"/>
      <c r="M583" s="147"/>
      <c r="T583" s="53"/>
      <c r="AT583" s="15" t="s">
        <v>127</v>
      </c>
      <c r="AU583" s="15" t="s">
        <v>84</v>
      </c>
    </row>
    <row r="584" spans="2:65" s="1" customFormat="1" ht="24.2" customHeight="1">
      <c r="B584" s="130"/>
      <c r="C584" s="131" t="s">
        <v>537</v>
      </c>
      <c r="D584" s="131" t="s">
        <v>119</v>
      </c>
      <c r="E584" s="132" t="s">
        <v>864</v>
      </c>
      <c r="F584" s="133" t="s">
        <v>865</v>
      </c>
      <c r="G584" s="134" t="s">
        <v>122</v>
      </c>
      <c r="H584" s="135">
        <v>150</v>
      </c>
      <c r="I584" s="136"/>
      <c r="J584" s="137">
        <f>ROUND(I584*H584,2)</f>
        <v>0</v>
      </c>
      <c r="K584" s="133" t="s">
        <v>199</v>
      </c>
      <c r="L584" s="30"/>
      <c r="M584" s="138" t="s">
        <v>1</v>
      </c>
      <c r="N584" s="139" t="s">
        <v>39</v>
      </c>
      <c r="P584" s="140">
        <f>O584*H584</f>
        <v>0</v>
      </c>
      <c r="Q584" s="140">
        <v>0</v>
      </c>
      <c r="R584" s="140">
        <f>Q584*H584</f>
        <v>0</v>
      </c>
      <c r="S584" s="140">
        <v>0</v>
      </c>
      <c r="T584" s="141">
        <f>S584*H584</f>
        <v>0</v>
      </c>
      <c r="AR584" s="142" t="s">
        <v>124</v>
      </c>
      <c r="AT584" s="142" t="s">
        <v>119</v>
      </c>
      <c r="AU584" s="142" t="s">
        <v>84</v>
      </c>
      <c r="AY584" s="15" t="s">
        <v>116</v>
      </c>
      <c r="BE584" s="143">
        <f>IF(N584="základní",J584,0)</f>
        <v>0</v>
      </c>
      <c r="BF584" s="143">
        <f>IF(N584="snížená",J584,0)</f>
        <v>0</v>
      </c>
      <c r="BG584" s="143">
        <f>IF(N584="zákl. přenesená",J584,0)</f>
        <v>0</v>
      </c>
      <c r="BH584" s="143">
        <f>IF(N584="sníž. přenesená",J584,0)</f>
        <v>0</v>
      </c>
      <c r="BI584" s="143">
        <f>IF(N584="nulová",J584,0)</f>
        <v>0</v>
      </c>
      <c r="BJ584" s="15" t="s">
        <v>82</v>
      </c>
      <c r="BK584" s="143">
        <f>ROUND(I584*H584,2)</f>
        <v>0</v>
      </c>
      <c r="BL584" s="15" t="s">
        <v>124</v>
      </c>
      <c r="BM584" s="142" t="s">
        <v>866</v>
      </c>
    </row>
    <row r="585" spans="2:47" s="1" customFormat="1" ht="29.25">
      <c r="B585" s="30"/>
      <c r="D585" s="144" t="s">
        <v>125</v>
      </c>
      <c r="F585" s="145" t="s">
        <v>867</v>
      </c>
      <c r="I585" s="146"/>
      <c r="L585" s="30"/>
      <c r="M585" s="147"/>
      <c r="T585" s="53"/>
      <c r="AT585" s="15" t="s">
        <v>125</v>
      </c>
      <c r="AU585" s="15" t="s">
        <v>84</v>
      </c>
    </row>
    <row r="586" spans="2:47" s="1" customFormat="1" ht="12">
      <c r="B586" s="30"/>
      <c r="D586" s="152" t="s">
        <v>201</v>
      </c>
      <c r="F586" s="153" t="s">
        <v>868</v>
      </c>
      <c r="I586" s="146"/>
      <c r="L586" s="30"/>
      <c r="M586" s="147"/>
      <c r="T586" s="53"/>
      <c r="AT586" s="15" t="s">
        <v>201</v>
      </c>
      <c r="AU586" s="15" t="s">
        <v>84</v>
      </c>
    </row>
    <row r="587" spans="2:47" s="1" customFormat="1" ht="29.25">
      <c r="B587" s="30"/>
      <c r="D587" s="144" t="s">
        <v>127</v>
      </c>
      <c r="F587" s="148" t="s">
        <v>819</v>
      </c>
      <c r="I587" s="146"/>
      <c r="L587" s="30"/>
      <c r="M587" s="147"/>
      <c r="T587" s="53"/>
      <c r="AT587" s="15" t="s">
        <v>127</v>
      </c>
      <c r="AU587" s="15" t="s">
        <v>84</v>
      </c>
    </row>
    <row r="588" spans="2:65" s="1" customFormat="1" ht="24.2" customHeight="1">
      <c r="B588" s="130"/>
      <c r="C588" s="131" t="s">
        <v>869</v>
      </c>
      <c r="D588" s="131" t="s">
        <v>119</v>
      </c>
      <c r="E588" s="132" t="s">
        <v>870</v>
      </c>
      <c r="F588" s="133" t="s">
        <v>871</v>
      </c>
      <c r="G588" s="134" t="s">
        <v>122</v>
      </c>
      <c r="H588" s="135">
        <v>150</v>
      </c>
      <c r="I588" s="136"/>
      <c r="J588" s="137">
        <f>ROUND(I588*H588,2)</f>
        <v>0</v>
      </c>
      <c r="K588" s="133" t="s">
        <v>199</v>
      </c>
      <c r="L588" s="30"/>
      <c r="M588" s="138" t="s">
        <v>1</v>
      </c>
      <c r="N588" s="139" t="s">
        <v>39</v>
      </c>
      <c r="P588" s="140">
        <f>O588*H588</f>
        <v>0</v>
      </c>
      <c r="Q588" s="140">
        <v>0</v>
      </c>
      <c r="R588" s="140">
        <f>Q588*H588</f>
        <v>0</v>
      </c>
      <c r="S588" s="140">
        <v>0</v>
      </c>
      <c r="T588" s="141">
        <f>S588*H588</f>
        <v>0</v>
      </c>
      <c r="AR588" s="142" t="s">
        <v>124</v>
      </c>
      <c r="AT588" s="142" t="s">
        <v>119</v>
      </c>
      <c r="AU588" s="142" t="s">
        <v>84</v>
      </c>
      <c r="AY588" s="15" t="s">
        <v>116</v>
      </c>
      <c r="BE588" s="143">
        <f>IF(N588="základní",J588,0)</f>
        <v>0</v>
      </c>
      <c r="BF588" s="143">
        <f>IF(N588="snížená",J588,0)</f>
        <v>0</v>
      </c>
      <c r="BG588" s="143">
        <f>IF(N588="zákl. přenesená",J588,0)</f>
        <v>0</v>
      </c>
      <c r="BH588" s="143">
        <f>IF(N588="sníž. přenesená",J588,0)</f>
        <v>0</v>
      </c>
      <c r="BI588" s="143">
        <f>IF(N588="nulová",J588,0)</f>
        <v>0</v>
      </c>
      <c r="BJ588" s="15" t="s">
        <v>82</v>
      </c>
      <c r="BK588" s="143">
        <f>ROUND(I588*H588,2)</f>
        <v>0</v>
      </c>
      <c r="BL588" s="15" t="s">
        <v>124</v>
      </c>
      <c r="BM588" s="142" t="s">
        <v>872</v>
      </c>
    </row>
    <row r="589" spans="2:47" s="1" customFormat="1" ht="29.25">
      <c r="B589" s="30"/>
      <c r="D589" s="144" t="s">
        <v>125</v>
      </c>
      <c r="F589" s="145" t="s">
        <v>873</v>
      </c>
      <c r="I589" s="146"/>
      <c r="L589" s="30"/>
      <c r="M589" s="147"/>
      <c r="T589" s="53"/>
      <c r="AT589" s="15" t="s">
        <v>125</v>
      </c>
      <c r="AU589" s="15" t="s">
        <v>84</v>
      </c>
    </row>
    <row r="590" spans="2:47" s="1" customFormat="1" ht="12">
      <c r="B590" s="30"/>
      <c r="D590" s="152" t="s">
        <v>201</v>
      </c>
      <c r="F590" s="153" t="s">
        <v>874</v>
      </c>
      <c r="I590" s="146"/>
      <c r="L590" s="30"/>
      <c r="M590" s="147"/>
      <c r="T590" s="53"/>
      <c r="AT590" s="15" t="s">
        <v>201</v>
      </c>
      <c r="AU590" s="15" t="s">
        <v>84</v>
      </c>
    </row>
    <row r="591" spans="2:47" s="1" customFormat="1" ht="29.25">
      <c r="B591" s="30"/>
      <c r="D591" s="144" t="s">
        <v>127</v>
      </c>
      <c r="F591" s="148" t="s">
        <v>819</v>
      </c>
      <c r="I591" s="146"/>
      <c r="L591" s="30"/>
      <c r="M591" s="147"/>
      <c r="T591" s="53"/>
      <c r="AT591" s="15" t="s">
        <v>127</v>
      </c>
      <c r="AU591" s="15" t="s">
        <v>84</v>
      </c>
    </row>
    <row r="592" spans="2:65" s="1" customFormat="1" ht="33" customHeight="1">
      <c r="B592" s="130"/>
      <c r="C592" s="131" t="s">
        <v>541</v>
      </c>
      <c r="D592" s="131" t="s">
        <v>119</v>
      </c>
      <c r="E592" s="132" t="s">
        <v>875</v>
      </c>
      <c r="F592" s="133" t="s">
        <v>876</v>
      </c>
      <c r="G592" s="134" t="s">
        <v>246</v>
      </c>
      <c r="H592" s="135">
        <v>150</v>
      </c>
      <c r="I592" s="136"/>
      <c r="J592" s="137">
        <f>ROUND(I592*H592,2)</f>
        <v>0</v>
      </c>
      <c r="K592" s="133" t="s">
        <v>199</v>
      </c>
      <c r="L592" s="30"/>
      <c r="M592" s="138" t="s">
        <v>1</v>
      </c>
      <c r="N592" s="139" t="s">
        <v>39</v>
      </c>
      <c r="P592" s="140">
        <f>O592*H592</f>
        <v>0</v>
      </c>
      <c r="Q592" s="140">
        <v>0</v>
      </c>
      <c r="R592" s="140">
        <f>Q592*H592</f>
        <v>0</v>
      </c>
      <c r="S592" s="140">
        <v>0</v>
      </c>
      <c r="T592" s="141">
        <f>S592*H592</f>
        <v>0</v>
      </c>
      <c r="AR592" s="142" t="s">
        <v>124</v>
      </c>
      <c r="AT592" s="142" t="s">
        <v>119</v>
      </c>
      <c r="AU592" s="142" t="s">
        <v>84</v>
      </c>
      <c r="AY592" s="15" t="s">
        <v>116</v>
      </c>
      <c r="BE592" s="143">
        <f>IF(N592="základní",J592,0)</f>
        <v>0</v>
      </c>
      <c r="BF592" s="143">
        <f>IF(N592="snížená",J592,0)</f>
        <v>0</v>
      </c>
      <c r="BG592" s="143">
        <f>IF(N592="zákl. přenesená",J592,0)</f>
        <v>0</v>
      </c>
      <c r="BH592" s="143">
        <f>IF(N592="sníž. přenesená",J592,0)</f>
        <v>0</v>
      </c>
      <c r="BI592" s="143">
        <f>IF(N592="nulová",J592,0)</f>
        <v>0</v>
      </c>
      <c r="BJ592" s="15" t="s">
        <v>82</v>
      </c>
      <c r="BK592" s="143">
        <f>ROUND(I592*H592,2)</f>
        <v>0</v>
      </c>
      <c r="BL592" s="15" t="s">
        <v>124</v>
      </c>
      <c r="BM592" s="142" t="s">
        <v>877</v>
      </c>
    </row>
    <row r="593" spans="2:47" s="1" customFormat="1" ht="19.5">
      <c r="B593" s="30"/>
      <c r="D593" s="144" t="s">
        <v>125</v>
      </c>
      <c r="F593" s="145" t="s">
        <v>878</v>
      </c>
      <c r="I593" s="146"/>
      <c r="L593" s="30"/>
      <c r="M593" s="147"/>
      <c r="T593" s="53"/>
      <c r="AT593" s="15" t="s">
        <v>125</v>
      </c>
      <c r="AU593" s="15" t="s">
        <v>84</v>
      </c>
    </row>
    <row r="594" spans="2:47" s="1" customFormat="1" ht="12">
      <c r="B594" s="30"/>
      <c r="D594" s="152" t="s">
        <v>201</v>
      </c>
      <c r="F594" s="153" t="s">
        <v>879</v>
      </c>
      <c r="I594" s="146"/>
      <c r="L594" s="30"/>
      <c r="M594" s="147"/>
      <c r="T594" s="53"/>
      <c r="AT594" s="15" t="s">
        <v>201</v>
      </c>
      <c r="AU594" s="15" t="s">
        <v>84</v>
      </c>
    </row>
    <row r="595" spans="2:47" s="1" customFormat="1" ht="78">
      <c r="B595" s="30"/>
      <c r="D595" s="144" t="s">
        <v>127</v>
      </c>
      <c r="F595" s="148" t="s">
        <v>880</v>
      </c>
      <c r="I595" s="146"/>
      <c r="L595" s="30"/>
      <c r="M595" s="147"/>
      <c r="T595" s="53"/>
      <c r="AT595" s="15" t="s">
        <v>127</v>
      </c>
      <c r="AU595" s="15" t="s">
        <v>84</v>
      </c>
    </row>
    <row r="596" spans="2:65" s="1" customFormat="1" ht="24.2" customHeight="1">
      <c r="B596" s="130"/>
      <c r="C596" s="131" t="s">
        <v>881</v>
      </c>
      <c r="D596" s="131" t="s">
        <v>119</v>
      </c>
      <c r="E596" s="132" t="s">
        <v>882</v>
      </c>
      <c r="F596" s="133" t="s">
        <v>883</v>
      </c>
      <c r="G596" s="134" t="s">
        <v>205</v>
      </c>
      <c r="H596" s="135">
        <v>150</v>
      </c>
      <c r="I596" s="136"/>
      <c r="J596" s="137">
        <f>ROUND(I596*H596,2)</f>
        <v>0</v>
      </c>
      <c r="K596" s="133" t="s">
        <v>199</v>
      </c>
      <c r="L596" s="30"/>
      <c r="M596" s="138" t="s">
        <v>1</v>
      </c>
      <c r="N596" s="139" t="s">
        <v>39</v>
      </c>
      <c r="P596" s="140">
        <f>O596*H596</f>
        <v>0</v>
      </c>
      <c r="Q596" s="140">
        <v>0</v>
      </c>
      <c r="R596" s="140">
        <f>Q596*H596</f>
        <v>0</v>
      </c>
      <c r="S596" s="140">
        <v>0</v>
      </c>
      <c r="T596" s="141">
        <f>S596*H596</f>
        <v>0</v>
      </c>
      <c r="AR596" s="142" t="s">
        <v>124</v>
      </c>
      <c r="AT596" s="142" t="s">
        <v>119</v>
      </c>
      <c r="AU596" s="142" t="s">
        <v>84</v>
      </c>
      <c r="AY596" s="15" t="s">
        <v>116</v>
      </c>
      <c r="BE596" s="143">
        <f>IF(N596="základní",J596,0)</f>
        <v>0</v>
      </c>
      <c r="BF596" s="143">
        <f>IF(N596="snížená",J596,0)</f>
        <v>0</v>
      </c>
      <c r="BG596" s="143">
        <f>IF(N596="zákl. přenesená",J596,0)</f>
        <v>0</v>
      </c>
      <c r="BH596" s="143">
        <f>IF(N596="sníž. přenesená",J596,0)</f>
        <v>0</v>
      </c>
      <c r="BI596" s="143">
        <f>IF(N596="nulová",J596,0)</f>
        <v>0</v>
      </c>
      <c r="BJ596" s="15" t="s">
        <v>82</v>
      </c>
      <c r="BK596" s="143">
        <f>ROUND(I596*H596,2)</f>
        <v>0</v>
      </c>
      <c r="BL596" s="15" t="s">
        <v>124</v>
      </c>
      <c r="BM596" s="142" t="s">
        <v>884</v>
      </c>
    </row>
    <row r="597" spans="2:47" s="1" customFormat="1" ht="19.5">
      <c r="B597" s="30"/>
      <c r="D597" s="144" t="s">
        <v>125</v>
      </c>
      <c r="F597" s="145" t="s">
        <v>885</v>
      </c>
      <c r="I597" s="146"/>
      <c r="L597" s="30"/>
      <c r="M597" s="147"/>
      <c r="T597" s="53"/>
      <c r="AT597" s="15" t="s">
        <v>125</v>
      </c>
      <c r="AU597" s="15" t="s">
        <v>84</v>
      </c>
    </row>
    <row r="598" spans="2:47" s="1" customFormat="1" ht="12">
      <c r="B598" s="30"/>
      <c r="D598" s="152" t="s">
        <v>201</v>
      </c>
      <c r="F598" s="153" t="s">
        <v>886</v>
      </c>
      <c r="I598" s="146"/>
      <c r="L598" s="30"/>
      <c r="M598" s="147"/>
      <c r="T598" s="53"/>
      <c r="AT598" s="15" t="s">
        <v>201</v>
      </c>
      <c r="AU598" s="15" t="s">
        <v>84</v>
      </c>
    </row>
    <row r="599" spans="2:47" s="1" customFormat="1" ht="29.25">
      <c r="B599" s="30"/>
      <c r="D599" s="144" t="s">
        <v>127</v>
      </c>
      <c r="F599" s="148" t="s">
        <v>887</v>
      </c>
      <c r="I599" s="146"/>
      <c r="L599" s="30"/>
      <c r="M599" s="147"/>
      <c r="T599" s="53"/>
      <c r="AT599" s="15" t="s">
        <v>127</v>
      </c>
      <c r="AU599" s="15" t="s">
        <v>84</v>
      </c>
    </row>
    <row r="600" spans="2:65" s="1" customFormat="1" ht="24.2" customHeight="1">
      <c r="B600" s="130"/>
      <c r="C600" s="154" t="s">
        <v>546</v>
      </c>
      <c r="D600" s="154" t="s">
        <v>243</v>
      </c>
      <c r="E600" s="155" t="s">
        <v>888</v>
      </c>
      <c r="F600" s="156" t="s">
        <v>889</v>
      </c>
      <c r="G600" s="157" t="s">
        <v>205</v>
      </c>
      <c r="H600" s="158">
        <v>150</v>
      </c>
      <c r="I600" s="159"/>
      <c r="J600" s="160">
        <f>ROUND(I600*H600,2)</f>
        <v>0</v>
      </c>
      <c r="K600" s="156" t="s">
        <v>199</v>
      </c>
      <c r="L600" s="161"/>
      <c r="M600" s="162" t="s">
        <v>1</v>
      </c>
      <c r="N600" s="163" t="s">
        <v>39</v>
      </c>
      <c r="P600" s="140">
        <f>O600*H600</f>
        <v>0</v>
      </c>
      <c r="Q600" s="140">
        <v>0</v>
      </c>
      <c r="R600" s="140">
        <f>Q600*H600</f>
        <v>0</v>
      </c>
      <c r="S600" s="140">
        <v>0</v>
      </c>
      <c r="T600" s="141">
        <f>S600*H600</f>
        <v>0</v>
      </c>
      <c r="AR600" s="142" t="s">
        <v>139</v>
      </c>
      <c r="AT600" s="142" t="s">
        <v>243</v>
      </c>
      <c r="AU600" s="142" t="s">
        <v>84</v>
      </c>
      <c r="AY600" s="15" t="s">
        <v>116</v>
      </c>
      <c r="BE600" s="143">
        <f>IF(N600="základní",J600,0)</f>
        <v>0</v>
      </c>
      <c r="BF600" s="143">
        <f>IF(N600="snížená",J600,0)</f>
        <v>0</v>
      </c>
      <c r="BG600" s="143">
        <f>IF(N600="zákl. přenesená",J600,0)</f>
        <v>0</v>
      </c>
      <c r="BH600" s="143">
        <f>IF(N600="sníž. přenesená",J600,0)</f>
        <v>0</v>
      </c>
      <c r="BI600" s="143">
        <f>IF(N600="nulová",J600,0)</f>
        <v>0</v>
      </c>
      <c r="BJ600" s="15" t="s">
        <v>82</v>
      </c>
      <c r="BK600" s="143">
        <f>ROUND(I600*H600,2)</f>
        <v>0</v>
      </c>
      <c r="BL600" s="15" t="s">
        <v>124</v>
      </c>
      <c r="BM600" s="142" t="s">
        <v>890</v>
      </c>
    </row>
    <row r="601" spans="2:47" s="1" customFormat="1" ht="19.5">
      <c r="B601" s="30"/>
      <c r="D601" s="144" t="s">
        <v>125</v>
      </c>
      <c r="F601" s="145" t="s">
        <v>889</v>
      </c>
      <c r="I601" s="146"/>
      <c r="L601" s="30"/>
      <c r="M601" s="147"/>
      <c r="T601" s="53"/>
      <c r="AT601" s="15" t="s">
        <v>125</v>
      </c>
      <c r="AU601" s="15" t="s">
        <v>84</v>
      </c>
    </row>
    <row r="602" spans="2:65" s="1" customFormat="1" ht="24.2" customHeight="1">
      <c r="B602" s="130"/>
      <c r="C602" s="131" t="s">
        <v>891</v>
      </c>
      <c r="D602" s="131" t="s">
        <v>119</v>
      </c>
      <c r="E602" s="132" t="s">
        <v>892</v>
      </c>
      <c r="F602" s="133" t="s">
        <v>893</v>
      </c>
      <c r="G602" s="134" t="s">
        <v>246</v>
      </c>
      <c r="H602" s="135">
        <v>30000</v>
      </c>
      <c r="I602" s="136"/>
      <c r="J602" s="137">
        <f>ROUND(I602*H602,2)</f>
        <v>0</v>
      </c>
      <c r="K602" s="133" t="s">
        <v>199</v>
      </c>
      <c r="L602" s="30"/>
      <c r="M602" s="138" t="s">
        <v>1</v>
      </c>
      <c r="N602" s="139" t="s">
        <v>39</v>
      </c>
      <c r="P602" s="140">
        <f>O602*H602</f>
        <v>0</v>
      </c>
      <c r="Q602" s="140">
        <v>0</v>
      </c>
      <c r="R602" s="140">
        <f>Q602*H602</f>
        <v>0</v>
      </c>
      <c r="S602" s="140">
        <v>0</v>
      </c>
      <c r="T602" s="141">
        <f>S602*H602</f>
        <v>0</v>
      </c>
      <c r="AR602" s="142" t="s">
        <v>124</v>
      </c>
      <c r="AT602" s="142" t="s">
        <v>119</v>
      </c>
      <c r="AU602" s="142" t="s">
        <v>84</v>
      </c>
      <c r="AY602" s="15" t="s">
        <v>116</v>
      </c>
      <c r="BE602" s="143">
        <f>IF(N602="základní",J602,0)</f>
        <v>0</v>
      </c>
      <c r="BF602" s="143">
        <f>IF(N602="snížená",J602,0)</f>
        <v>0</v>
      </c>
      <c r="BG602" s="143">
        <f>IF(N602="zákl. přenesená",J602,0)</f>
        <v>0</v>
      </c>
      <c r="BH602" s="143">
        <f>IF(N602="sníž. přenesená",J602,0)</f>
        <v>0</v>
      </c>
      <c r="BI602" s="143">
        <f>IF(N602="nulová",J602,0)</f>
        <v>0</v>
      </c>
      <c r="BJ602" s="15" t="s">
        <v>82</v>
      </c>
      <c r="BK602" s="143">
        <f>ROUND(I602*H602,2)</f>
        <v>0</v>
      </c>
      <c r="BL602" s="15" t="s">
        <v>124</v>
      </c>
      <c r="BM602" s="142" t="s">
        <v>894</v>
      </c>
    </row>
    <row r="603" spans="2:47" s="1" customFormat="1" ht="29.25">
      <c r="B603" s="30"/>
      <c r="D603" s="144" t="s">
        <v>125</v>
      </c>
      <c r="F603" s="145" t="s">
        <v>895</v>
      </c>
      <c r="I603" s="146"/>
      <c r="L603" s="30"/>
      <c r="M603" s="147"/>
      <c r="T603" s="53"/>
      <c r="AT603" s="15" t="s">
        <v>125</v>
      </c>
      <c r="AU603" s="15" t="s">
        <v>84</v>
      </c>
    </row>
    <row r="604" spans="2:47" s="1" customFormat="1" ht="12">
      <c r="B604" s="30"/>
      <c r="D604" s="152" t="s">
        <v>201</v>
      </c>
      <c r="F604" s="153" t="s">
        <v>896</v>
      </c>
      <c r="I604" s="146"/>
      <c r="L604" s="30"/>
      <c r="M604" s="147"/>
      <c r="T604" s="53"/>
      <c r="AT604" s="15" t="s">
        <v>201</v>
      </c>
      <c r="AU604" s="15" t="s">
        <v>84</v>
      </c>
    </row>
    <row r="605" spans="2:47" s="1" customFormat="1" ht="78">
      <c r="B605" s="30"/>
      <c r="D605" s="144" t="s">
        <v>127</v>
      </c>
      <c r="F605" s="148" t="s">
        <v>732</v>
      </c>
      <c r="I605" s="146"/>
      <c r="L605" s="30"/>
      <c r="M605" s="147"/>
      <c r="T605" s="53"/>
      <c r="AT605" s="15" t="s">
        <v>127</v>
      </c>
      <c r="AU605" s="15" t="s">
        <v>84</v>
      </c>
    </row>
    <row r="606" spans="2:65" s="1" customFormat="1" ht="24.2" customHeight="1">
      <c r="B606" s="130"/>
      <c r="C606" s="154" t="s">
        <v>551</v>
      </c>
      <c r="D606" s="154" t="s">
        <v>243</v>
      </c>
      <c r="E606" s="155" t="s">
        <v>897</v>
      </c>
      <c r="F606" s="156" t="s">
        <v>898</v>
      </c>
      <c r="G606" s="157" t="s">
        <v>205</v>
      </c>
      <c r="H606" s="158">
        <v>20</v>
      </c>
      <c r="I606" s="159"/>
      <c r="J606" s="160">
        <f>ROUND(I606*H606,2)</f>
        <v>0</v>
      </c>
      <c r="K606" s="156" t="s">
        <v>199</v>
      </c>
      <c r="L606" s="161"/>
      <c r="M606" s="162" t="s">
        <v>1</v>
      </c>
      <c r="N606" s="163" t="s">
        <v>39</v>
      </c>
      <c r="P606" s="140">
        <f>O606*H606</f>
        <v>0</v>
      </c>
      <c r="Q606" s="140">
        <v>0</v>
      </c>
      <c r="R606" s="140">
        <f>Q606*H606</f>
        <v>0</v>
      </c>
      <c r="S606" s="140">
        <v>0</v>
      </c>
      <c r="T606" s="141">
        <f>S606*H606</f>
        <v>0</v>
      </c>
      <c r="AR606" s="142" t="s">
        <v>139</v>
      </c>
      <c r="AT606" s="142" t="s">
        <v>243</v>
      </c>
      <c r="AU606" s="142" t="s">
        <v>84</v>
      </c>
      <c r="AY606" s="15" t="s">
        <v>116</v>
      </c>
      <c r="BE606" s="143">
        <f>IF(N606="základní",J606,0)</f>
        <v>0</v>
      </c>
      <c r="BF606" s="143">
        <f>IF(N606="snížená",J606,0)</f>
        <v>0</v>
      </c>
      <c r="BG606" s="143">
        <f>IF(N606="zákl. přenesená",J606,0)</f>
        <v>0</v>
      </c>
      <c r="BH606" s="143">
        <f>IF(N606="sníž. přenesená",J606,0)</f>
        <v>0</v>
      </c>
      <c r="BI606" s="143">
        <f>IF(N606="nulová",J606,0)</f>
        <v>0</v>
      </c>
      <c r="BJ606" s="15" t="s">
        <v>82</v>
      </c>
      <c r="BK606" s="143">
        <f>ROUND(I606*H606,2)</f>
        <v>0</v>
      </c>
      <c r="BL606" s="15" t="s">
        <v>124</v>
      </c>
      <c r="BM606" s="142" t="s">
        <v>899</v>
      </c>
    </row>
    <row r="607" spans="2:47" s="1" customFormat="1" ht="12">
      <c r="B607" s="30"/>
      <c r="D607" s="144" t="s">
        <v>125</v>
      </c>
      <c r="F607" s="145" t="s">
        <v>898</v>
      </c>
      <c r="I607" s="146"/>
      <c r="L607" s="30"/>
      <c r="M607" s="147"/>
      <c r="T607" s="53"/>
      <c r="AT607" s="15" t="s">
        <v>125</v>
      </c>
      <c r="AU607" s="15" t="s">
        <v>84</v>
      </c>
    </row>
    <row r="608" spans="2:65" s="1" customFormat="1" ht="24.2" customHeight="1">
      <c r="B608" s="130"/>
      <c r="C608" s="154" t="s">
        <v>900</v>
      </c>
      <c r="D608" s="154" t="s">
        <v>243</v>
      </c>
      <c r="E608" s="155" t="s">
        <v>901</v>
      </c>
      <c r="F608" s="156" t="s">
        <v>902</v>
      </c>
      <c r="G608" s="157" t="s">
        <v>205</v>
      </c>
      <c r="H608" s="158">
        <v>20</v>
      </c>
      <c r="I608" s="159"/>
      <c r="J608" s="160">
        <f>ROUND(I608*H608,2)</f>
        <v>0</v>
      </c>
      <c r="K608" s="156" t="s">
        <v>199</v>
      </c>
      <c r="L608" s="161"/>
      <c r="M608" s="162" t="s">
        <v>1</v>
      </c>
      <c r="N608" s="163" t="s">
        <v>39</v>
      </c>
      <c r="P608" s="140">
        <f>O608*H608</f>
        <v>0</v>
      </c>
      <c r="Q608" s="140">
        <v>0</v>
      </c>
      <c r="R608" s="140">
        <f>Q608*H608</f>
        <v>0</v>
      </c>
      <c r="S608" s="140">
        <v>0</v>
      </c>
      <c r="T608" s="141">
        <f>S608*H608</f>
        <v>0</v>
      </c>
      <c r="AR608" s="142" t="s">
        <v>139</v>
      </c>
      <c r="AT608" s="142" t="s">
        <v>243</v>
      </c>
      <c r="AU608" s="142" t="s">
        <v>84</v>
      </c>
      <c r="AY608" s="15" t="s">
        <v>116</v>
      </c>
      <c r="BE608" s="143">
        <f>IF(N608="základní",J608,0)</f>
        <v>0</v>
      </c>
      <c r="BF608" s="143">
        <f>IF(N608="snížená",J608,0)</f>
        <v>0</v>
      </c>
      <c r="BG608" s="143">
        <f>IF(N608="zákl. přenesená",J608,0)</f>
        <v>0</v>
      </c>
      <c r="BH608" s="143">
        <f>IF(N608="sníž. přenesená",J608,0)</f>
        <v>0</v>
      </c>
      <c r="BI608" s="143">
        <f>IF(N608="nulová",J608,0)</f>
        <v>0</v>
      </c>
      <c r="BJ608" s="15" t="s">
        <v>82</v>
      </c>
      <c r="BK608" s="143">
        <f>ROUND(I608*H608,2)</f>
        <v>0</v>
      </c>
      <c r="BL608" s="15" t="s">
        <v>124</v>
      </c>
      <c r="BM608" s="142" t="s">
        <v>903</v>
      </c>
    </row>
    <row r="609" spans="2:47" s="1" customFormat="1" ht="12">
      <c r="B609" s="30"/>
      <c r="D609" s="144" t="s">
        <v>125</v>
      </c>
      <c r="F609" s="145" t="s">
        <v>902</v>
      </c>
      <c r="I609" s="146"/>
      <c r="L609" s="30"/>
      <c r="M609" s="147"/>
      <c r="T609" s="53"/>
      <c r="AT609" s="15" t="s">
        <v>125</v>
      </c>
      <c r="AU609" s="15" t="s">
        <v>84</v>
      </c>
    </row>
    <row r="610" spans="2:65" s="1" customFormat="1" ht="24.2" customHeight="1">
      <c r="B610" s="130"/>
      <c r="C610" s="154" t="s">
        <v>556</v>
      </c>
      <c r="D610" s="154" t="s">
        <v>243</v>
      </c>
      <c r="E610" s="155" t="s">
        <v>904</v>
      </c>
      <c r="F610" s="156" t="s">
        <v>905</v>
      </c>
      <c r="G610" s="157" t="s">
        <v>205</v>
      </c>
      <c r="H610" s="158">
        <v>20</v>
      </c>
      <c r="I610" s="159"/>
      <c r="J610" s="160">
        <f>ROUND(I610*H610,2)</f>
        <v>0</v>
      </c>
      <c r="K610" s="156" t="s">
        <v>199</v>
      </c>
      <c r="L610" s="161"/>
      <c r="M610" s="162" t="s">
        <v>1</v>
      </c>
      <c r="N610" s="163" t="s">
        <v>39</v>
      </c>
      <c r="P610" s="140">
        <f>O610*H610</f>
        <v>0</v>
      </c>
      <c r="Q610" s="140">
        <v>0</v>
      </c>
      <c r="R610" s="140">
        <f>Q610*H610</f>
        <v>0</v>
      </c>
      <c r="S610" s="140">
        <v>0</v>
      </c>
      <c r="T610" s="141">
        <f>S610*H610</f>
        <v>0</v>
      </c>
      <c r="AR610" s="142" t="s">
        <v>139</v>
      </c>
      <c r="AT610" s="142" t="s">
        <v>243</v>
      </c>
      <c r="AU610" s="142" t="s">
        <v>84</v>
      </c>
      <c r="AY610" s="15" t="s">
        <v>116</v>
      </c>
      <c r="BE610" s="143">
        <f>IF(N610="základní",J610,0)</f>
        <v>0</v>
      </c>
      <c r="BF610" s="143">
        <f>IF(N610="snížená",J610,0)</f>
        <v>0</v>
      </c>
      <c r="BG610" s="143">
        <f>IF(N610="zákl. přenesená",J610,0)</f>
        <v>0</v>
      </c>
      <c r="BH610" s="143">
        <f>IF(N610="sníž. přenesená",J610,0)</f>
        <v>0</v>
      </c>
      <c r="BI610" s="143">
        <f>IF(N610="nulová",J610,0)</f>
        <v>0</v>
      </c>
      <c r="BJ610" s="15" t="s">
        <v>82</v>
      </c>
      <c r="BK610" s="143">
        <f>ROUND(I610*H610,2)</f>
        <v>0</v>
      </c>
      <c r="BL610" s="15" t="s">
        <v>124</v>
      </c>
      <c r="BM610" s="142" t="s">
        <v>906</v>
      </c>
    </row>
    <row r="611" spans="2:47" s="1" customFormat="1" ht="12">
      <c r="B611" s="30"/>
      <c r="D611" s="144" t="s">
        <v>125</v>
      </c>
      <c r="F611" s="145" t="s">
        <v>905</v>
      </c>
      <c r="I611" s="146"/>
      <c r="L611" s="30"/>
      <c r="M611" s="147"/>
      <c r="T611" s="53"/>
      <c r="AT611" s="15" t="s">
        <v>125</v>
      </c>
      <c r="AU611" s="15" t="s">
        <v>84</v>
      </c>
    </row>
    <row r="612" spans="2:65" s="1" customFormat="1" ht="24.2" customHeight="1">
      <c r="B612" s="130"/>
      <c r="C612" s="154" t="s">
        <v>907</v>
      </c>
      <c r="D612" s="154" t="s">
        <v>243</v>
      </c>
      <c r="E612" s="155" t="s">
        <v>908</v>
      </c>
      <c r="F612" s="156" t="s">
        <v>909</v>
      </c>
      <c r="G612" s="157" t="s">
        <v>205</v>
      </c>
      <c r="H612" s="158">
        <v>20</v>
      </c>
      <c r="I612" s="159"/>
      <c r="J612" s="160">
        <f>ROUND(I612*H612,2)</f>
        <v>0</v>
      </c>
      <c r="K612" s="156" t="s">
        <v>199</v>
      </c>
      <c r="L612" s="161"/>
      <c r="M612" s="162" t="s">
        <v>1</v>
      </c>
      <c r="N612" s="163" t="s">
        <v>39</v>
      </c>
      <c r="P612" s="140">
        <f>O612*H612</f>
        <v>0</v>
      </c>
      <c r="Q612" s="140">
        <v>0</v>
      </c>
      <c r="R612" s="140">
        <f>Q612*H612</f>
        <v>0</v>
      </c>
      <c r="S612" s="140">
        <v>0</v>
      </c>
      <c r="T612" s="141">
        <f>S612*H612</f>
        <v>0</v>
      </c>
      <c r="AR612" s="142" t="s">
        <v>139</v>
      </c>
      <c r="AT612" s="142" t="s">
        <v>243</v>
      </c>
      <c r="AU612" s="142" t="s">
        <v>84</v>
      </c>
      <c r="AY612" s="15" t="s">
        <v>116</v>
      </c>
      <c r="BE612" s="143">
        <f>IF(N612="základní",J612,0)</f>
        <v>0</v>
      </c>
      <c r="BF612" s="143">
        <f>IF(N612="snížená",J612,0)</f>
        <v>0</v>
      </c>
      <c r="BG612" s="143">
        <f>IF(N612="zákl. přenesená",J612,0)</f>
        <v>0</v>
      </c>
      <c r="BH612" s="143">
        <f>IF(N612="sníž. přenesená",J612,0)</f>
        <v>0</v>
      </c>
      <c r="BI612" s="143">
        <f>IF(N612="nulová",J612,0)</f>
        <v>0</v>
      </c>
      <c r="BJ612" s="15" t="s">
        <v>82</v>
      </c>
      <c r="BK612" s="143">
        <f>ROUND(I612*H612,2)</f>
        <v>0</v>
      </c>
      <c r="BL612" s="15" t="s">
        <v>124</v>
      </c>
      <c r="BM612" s="142" t="s">
        <v>910</v>
      </c>
    </row>
    <row r="613" spans="2:47" s="1" customFormat="1" ht="12">
      <c r="B613" s="30"/>
      <c r="D613" s="144" t="s">
        <v>125</v>
      </c>
      <c r="F613" s="145" t="s">
        <v>909</v>
      </c>
      <c r="I613" s="146"/>
      <c r="L613" s="30"/>
      <c r="M613" s="147"/>
      <c r="T613" s="53"/>
      <c r="AT613" s="15" t="s">
        <v>125</v>
      </c>
      <c r="AU613" s="15" t="s">
        <v>84</v>
      </c>
    </row>
    <row r="614" spans="2:65" s="1" customFormat="1" ht="24.2" customHeight="1">
      <c r="B614" s="130"/>
      <c r="C614" s="154" t="s">
        <v>561</v>
      </c>
      <c r="D614" s="154" t="s">
        <v>243</v>
      </c>
      <c r="E614" s="155" t="s">
        <v>911</v>
      </c>
      <c r="F614" s="156" t="s">
        <v>912</v>
      </c>
      <c r="G614" s="157" t="s">
        <v>205</v>
      </c>
      <c r="H614" s="158">
        <v>20</v>
      </c>
      <c r="I614" s="159"/>
      <c r="J614" s="160">
        <f>ROUND(I614*H614,2)</f>
        <v>0</v>
      </c>
      <c r="K614" s="156" t="s">
        <v>199</v>
      </c>
      <c r="L614" s="161"/>
      <c r="M614" s="162" t="s">
        <v>1</v>
      </c>
      <c r="N614" s="163" t="s">
        <v>39</v>
      </c>
      <c r="P614" s="140">
        <f>O614*H614</f>
        <v>0</v>
      </c>
      <c r="Q614" s="140">
        <v>0</v>
      </c>
      <c r="R614" s="140">
        <f>Q614*H614</f>
        <v>0</v>
      </c>
      <c r="S614" s="140">
        <v>0</v>
      </c>
      <c r="T614" s="141">
        <f>S614*H614</f>
        <v>0</v>
      </c>
      <c r="AR614" s="142" t="s">
        <v>139</v>
      </c>
      <c r="AT614" s="142" t="s">
        <v>243</v>
      </c>
      <c r="AU614" s="142" t="s">
        <v>84</v>
      </c>
      <c r="AY614" s="15" t="s">
        <v>116</v>
      </c>
      <c r="BE614" s="143">
        <f>IF(N614="základní",J614,0)</f>
        <v>0</v>
      </c>
      <c r="BF614" s="143">
        <f>IF(N614="snížená",J614,0)</f>
        <v>0</v>
      </c>
      <c r="BG614" s="143">
        <f>IF(N614="zákl. přenesená",J614,0)</f>
        <v>0</v>
      </c>
      <c r="BH614" s="143">
        <f>IF(N614="sníž. přenesená",J614,0)</f>
        <v>0</v>
      </c>
      <c r="BI614" s="143">
        <f>IF(N614="nulová",J614,0)</f>
        <v>0</v>
      </c>
      <c r="BJ614" s="15" t="s">
        <v>82</v>
      </c>
      <c r="BK614" s="143">
        <f>ROUND(I614*H614,2)</f>
        <v>0</v>
      </c>
      <c r="BL614" s="15" t="s">
        <v>124</v>
      </c>
      <c r="BM614" s="142" t="s">
        <v>913</v>
      </c>
    </row>
    <row r="615" spans="2:47" s="1" customFormat="1" ht="12">
      <c r="B615" s="30"/>
      <c r="D615" s="144" t="s">
        <v>125</v>
      </c>
      <c r="F615" s="145" t="s">
        <v>912</v>
      </c>
      <c r="I615" s="146"/>
      <c r="L615" s="30"/>
      <c r="M615" s="147"/>
      <c r="T615" s="53"/>
      <c r="AT615" s="15" t="s">
        <v>125</v>
      </c>
      <c r="AU615" s="15" t="s">
        <v>84</v>
      </c>
    </row>
    <row r="616" spans="2:65" s="1" customFormat="1" ht="24.2" customHeight="1">
      <c r="B616" s="130"/>
      <c r="C616" s="154" t="s">
        <v>914</v>
      </c>
      <c r="D616" s="154" t="s">
        <v>243</v>
      </c>
      <c r="E616" s="155" t="s">
        <v>915</v>
      </c>
      <c r="F616" s="156" t="s">
        <v>916</v>
      </c>
      <c r="G616" s="157" t="s">
        <v>205</v>
      </c>
      <c r="H616" s="158">
        <v>20</v>
      </c>
      <c r="I616" s="159"/>
      <c r="J616" s="160">
        <f>ROUND(I616*H616,2)</f>
        <v>0</v>
      </c>
      <c r="K616" s="156" t="s">
        <v>199</v>
      </c>
      <c r="L616" s="161"/>
      <c r="M616" s="162" t="s">
        <v>1</v>
      </c>
      <c r="N616" s="163" t="s">
        <v>39</v>
      </c>
      <c r="P616" s="140">
        <f>O616*H616</f>
        <v>0</v>
      </c>
      <c r="Q616" s="140">
        <v>0</v>
      </c>
      <c r="R616" s="140">
        <f>Q616*H616</f>
        <v>0</v>
      </c>
      <c r="S616" s="140">
        <v>0</v>
      </c>
      <c r="T616" s="141">
        <f>S616*H616</f>
        <v>0</v>
      </c>
      <c r="AR616" s="142" t="s">
        <v>139</v>
      </c>
      <c r="AT616" s="142" t="s">
        <v>243</v>
      </c>
      <c r="AU616" s="142" t="s">
        <v>84</v>
      </c>
      <c r="AY616" s="15" t="s">
        <v>116</v>
      </c>
      <c r="BE616" s="143">
        <f>IF(N616="základní",J616,0)</f>
        <v>0</v>
      </c>
      <c r="BF616" s="143">
        <f>IF(N616="snížená",J616,0)</f>
        <v>0</v>
      </c>
      <c r="BG616" s="143">
        <f>IF(N616="zákl. přenesená",J616,0)</f>
        <v>0</v>
      </c>
      <c r="BH616" s="143">
        <f>IF(N616="sníž. přenesená",J616,0)</f>
        <v>0</v>
      </c>
      <c r="BI616" s="143">
        <f>IF(N616="nulová",J616,0)</f>
        <v>0</v>
      </c>
      <c r="BJ616" s="15" t="s">
        <v>82</v>
      </c>
      <c r="BK616" s="143">
        <f>ROUND(I616*H616,2)</f>
        <v>0</v>
      </c>
      <c r="BL616" s="15" t="s">
        <v>124</v>
      </c>
      <c r="BM616" s="142" t="s">
        <v>917</v>
      </c>
    </row>
    <row r="617" spans="2:47" s="1" customFormat="1" ht="12">
      <c r="B617" s="30"/>
      <c r="D617" s="144" t="s">
        <v>125</v>
      </c>
      <c r="F617" s="145" t="s">
        <v>916</v>
      </c>
      <c r="I617" s="146"/>
      <c r="L617" s="30"/>
      <c r="M617" s="147"/>
      <c r="T617" s="53"/>
      <c r="AT617" s="15" t="s">
        <v>125</v>
      </c>
      <c r="AU617" s="15" t="s">
        <v>84</v>
      </c>
    </row>
    <row r="618" spans="2:65" s="1" customFormat="1" ht="24.2" customHeight="1">
      <c r="B618" s="130"/>
      <c r="C618" s="154" t="s">
        <v>564</v>
      </c>
      <c r="D618" s="154" t="s">
        <v>243</v>
      </c>
      <c r="E618" s="155" t="s">
        <v>918</v>
      </c>
      <c r="F618" s="156" t="s">
        <v>919</v>
      </c>
      <c r="G618" s="157" t="s">
        <v>205</v>
      </c>
      <c r="H618" s="158">
        <v>20</v>
      </c>
      <c r="I618" s="159"/>
      <c r="J618" s="160">
        <f>ROUND(I618*H618,2)</f>
        <v>0</v>
      </c>
      <c r="K618" s="156" t="s">
        <v>199</v>
      </c>
      <c r="L618" s="161"/>
      <c r="M618" s="162" t="s">
        <v>1</v>
      </c>
      <c r="N618" s="163" t="s">
        <v>39</v>
      </c>
      <c r="P618" s="140">
        <f>O618*H618</f>
        <v>0</v>
      </c>
      <c r="Q618" s="140">
        <v>0</v>
      </c>
      <c r="R618" s="140">
        <f>Q618*H618</f>
        <v>0</v>
      </c>
      <c r="S618" s="140">
        <v>0</v>
      </c>
      <c r="T618" s="141">
        <f>S618*H618</f>
        <v>0</v>
      </c>
      <c r="AR618" s="142" t="s">
        <v>139</v>
      </c>
      <c r="AT618" s="142" t="s">
        <v>243</v>
      </c>
      <c r="AU618" s="142" t="s">
        <v>84</v>
      </c>
      <c r="AY618" s="15" t="s">
        <v>116</v>
      </c>
      <c r="BE618" s="143">
        <f>IF(N618="základní",J618,0)</f>
        <v>0</v>
      </c>
      <c r="BF618" s="143">
        <f>IF(N618="snížená",J618,0)</f>
        <v>0</v>
      </c>
      <c r="BG618" s="143">
        <f>IF(N618="zákl. přenesená",J618,0)</f>
        <v>0</v>
      </c>
      <c r="BH618" s="143">
        <f>IF(N618="sníž. přenesená",J618,0)</f>
        <v>0</v>
      </c>
      <c r="BI618" s="143">
        <f>IF(N618="nulová",J618,0)</f>
        <v>0</v>
      </c>
      <c r="BJ618" s="15" t="s">
        <v>82</v>
      </c>
      <c r="BK618" s="143">
        <f>ROUND(I618*H618,2)</f>
        <v>0</v>
      </c>
      <c r="BL618" s="15" t="s">
        <v>124</v>
      </c>
      <c r="BM618" s="142" t="s">
        <v>920</v>
      </c>
    </row>
    <row r="619" spans="2:47" s="1" customFormat="1" ht="12">
      <c r="B619" s="30"/>
      <c r="D619" s="144" t="s">
        <v>125</v>
      </c>
      <c r="F619" s="145" t="s">
        <v>919</v>
      </c>
      <c r="I619" s="146"/>
      <c r="L619" s="30"/>
      <c r="M619" s="147"/>
      <c r="T619" s="53"/>
      <c r="AT619" s="15" t="s">
        <v>125</v>
      </c>
      <c r="AU619" s="15" t="s">
        <v>84</v>
      </c>
    </row>
    <row r="620" spans="2:65" s="1" customFormat="1" ht="24.2" customHeight="1">
      <c r="B620" s="130"/>
      <c r="C620" s="154" t="s">
        <v>921</v>
      </c>
      <c r="D620" s="154" t="s">
        <v>243</v>
      </c>
      <c r="E620" s="155" t="s">
        <v>922</v>
      </c>
      <c r="F620" s="156" t="s">
        <v>923</v>
      </c>
      <c r="G620" s="157" t="s">
        <v>205</v>
      </c>
      <c r="H620" s="158">
        <v>20</v>
      </c>
      <c r="I620" s="159"/>
      <c r="J620" s="160">
        <f>ROUND(I620*H620,2)</f>
        <v>0</v>
      </c>
      <c r="K620" s="156" t="s">
        <v>199</v>
      </c>
      <c r="L620" s="161"/>
      <c r="M620" s="162" t="s">
        <v>1</v>
      </c>
      <c r="N620" s="163" t="s">
        <v>39</v>
      </c>
      <c r="P620" s="140">
        <f>O620*H620</f>
        <v>0</v>
      </c>
      <c r="Q620" s="140">
        <v>0</v>
      </c>
      <c r="R620" s="140">
        <f>Q620*H620</f>
        <v>0</v>
      </c>
      <c r="S620" s="140">
        <v>0</v>
      </c>
      <c r="T620" s="141">
        <f>S620*H620</f>
        <v>0</v>
      </c>
      <c r="AR620" s="142" t="s">
        <v>139</v>
      </c>
      <c r="AT620" s="142" t="s">
        <v>243</v>
      </c>
      <c r="AU620" s="142" t="s">
        <v>84</v>
      </c>
      <c r="AY620" s="15" t="s">
        <v>116</v>
      </c>
      <c r="BE620" s="143">
        <f>IF(N620="základní",J620,0)</f>
        <v>0</v>
      </c>
      <c r="BF620" s="143">
        <f>IF(N620="snížená",J620,0)</f>
        <v>0</v>
      </c>
      <c r="BG620" s="143">
        <f>IF(N620="zákl. přenesená",J620,0)</f>
        <v>0</v>
      </c>
      <c r="BH620" s="143">
        <f>IF(N620="sníž. přenesená",J620,0)</f>
        <v>0</v>
      </c>
      <c r="BI620" s="143">
        <f>IF(N620="nulová",J620,0)</f>
        <v>0</v>
      </c>
      <c r="BJ620" s="15" t="s">
        <v>82</v>
      </c>
      <c r="BK620" s="143">
        <f>ROUND(I620*H620,2)</f>
        <v>0</v>
      </c>
      <c r="BL620" s="15" t="s">
        <v>124</v>
      </c>
      <c r="BM620" s="142" t="s">
        <v>924</v>
      </c>
    </row>
    <row r="621" spans="2:47" s="1" customFormat="1" ht="12">
      <c r="B621" s="30"/>
      <c r="D621" s="144" t="s">
        <v>125</v>
      </c>
      <c r="F621" s="145" t="s">
        <v>923</v>
      </c>
      <c r="I621" s="146"/>
      <c r="L621" s="30"/>
      <c r="M621" s="147"/>
      <c r="T621" s="53"/>
      <c r="AT621" s="15" t="s">
        <v>125</v>
      </c>
      <c r="AU621" s="15" t="s">
        <v>84</v>
      </c>
    </row>
    <row r="622" spans="2:65" s="1" customFormat="1" ht="24.2" customHeight="1">
      <c r="B622" s="130"/>
      <c r="C622" s="154" t="s">
        <v>570</v>
      </c>
      <c r="D622" s="154" t="s">
        <v>243</v>
      </c>
      <c r="E622" s="155" t="s">
        <v>925</v>
      </c>
      <c r="F622" s="156" t="s">
        <v>926</v>
      </c>
      <c r="G622" s="157" t="s">
        <v>205</v>
      </c>
      <c r="H622" s="158">
        <v>20</v>
      </c>
      <c r="I622" s="159"/>
      <c r="J622" s="160">
        <f>ROUND(I622*H622,2)</f>
        <v>0</v>
      </c>
      <c r="K622" s="156" t="s">
        <v>199</v>
      </c>
      <c r="L622" s="161"/>
      <c r="M622" s="162" t="s">
        <v>1</v>
      </c>
      <c r="N622" s="163" t="s">
        <v>39</v>
      </c>
      <c r="P622" s="140">
        <f>O622*H622</f>
        <v>0</v>
      </c>
      <c r="Q622" s="140">
        <v>0</v>
      </c>
      <c r="R622" s="140">
        <f>Q622*H622</f>
        <v>0</v>
      </c>
      <c r="S622" s="140">
        <v>0</v>
      </c>
      <c r="T622" s="141">
        <f>S622*H622</f>
        <v>0</v>
      </c>
      <c r="AR622" s="142" t="s">
        <v>139</v>
      </c>
      <c r="AT622" s="142" t="s">
        <v>243</v>
      </c>
      <c r="AU622" s="142" t="s">
        <v>84</v>
      </c>
      <c r="AY622" s="15" t="s">
        <v>116</v>
      </c>
      <c r="BE622" s="143">
        <f>IF(N622="základní",J622,0)</f>
        <v>0</v>
      </c>
      <c r="BF622" s="143">
        <f>IF(N622="snížená",J622,0)</f>
        <v>0</v>
      </c>
      <c r="BG622" s="143">
        <f>IF(N622="zákl. přenesená",J622,0)</f>
        <v>0</v>
      </c>
      <c r="BH622" s="143">
        <f>IF(N622="sníž. přenesená",J622,0)</f>
        <v>0</v>
      </c>
      <c r="BI622" s="143">
        <f>IF(N622="nulová",J622,0)</f>
        <v>0</v>
      </c>
      <c r="BJ622" s="15" t="s">
        <v>82</v>
      </c>
      <c r="BK622" s="143">
        <f>ROUND(I622*H622,2)</f>
        <v>0</v>
      </c>
      <c r="BL622" s="15" t="s">
        <v>124</v>
      </c>
      <c r="BM622" s="142" t="s">
        <v>927</v>
      </c>
    </row>
    <row r="623" spans="2:47" s="1" customFormat="1" ht="12">
      <c r="B623" s="30"/>
      <c r="D623" s="144" t="s">
        <v>125</v>
      </c>
      <c r="F623" s="145" t="s">
        <v>926</v>
      </c>
      <c r="I623" s="146"/>
      <c r="L623" s="30"/>
      <c r="M623" s="147"/>
      <c r="T623" s="53"/>
      <c r="AT623" s="15" t="s">
        <v>125</v>
      </c>
      <c r="AU623" s="15" t="s">
        <v>84</v>
      </c>
    </row>
    <row r="624" spans="2:65" s="1" customFormat="1" ht="24.2" customHeight="1">
      <c r="B624" s="130"/>
      <c r="C624" s="154" t="s">
        <v>928</v>
      </c>
      <c r="D624" s="154" t="s">
        <v>243</v>
      </c>
      <c r="E624" s="155" t="s">
        <v>929</v>
      </c>
      <c r="F624" s="156" t="s">
        <v>930</v>
      </c>
      <c r="G624" s="157" t="s">
        <v>205</v>
      </c>
      <c r="H624" s="158">
        <v>20</v>
      </c>
      <c r="I624" s="159"/>
      <c r="J624" s="160">
        <f>ROUND(I624*H624,2)</f>
        <v>0</v>
      </c>
      <c r="K624" s="156" t="s">
        <v>199</v>
      </c>
      <c r="L624" s="161"/>
      <c r="M624" s="162" t="s">
        <v>1</v>
      </c>
      <c r="N624" s="163" t="s">
        <v>39</v>
      </c>
      <c r="P624" s="140">
        <f>O624*H624</f>
        <v>0</v>
      </c>
      <c r="Q624" s="140">
        <v>0</v>
      </c>
      <c r="R624" s="140">
        <f>Q624*H624</f>
        <v>0</v>
      </c>
      <c r="S624" s="140">
        <v>0</v>
      </c>
      <c r="T624" s="141">
        <f>S624*H624</f>
        <v>0</v>
      </c>
      <c r="AR624" s="142" t="s">
        <v>139</v>
      </c>
      <c r="AT624" s="142" t="s">
        <v>243</v>
      </c>
      <c r="AU624" s="142" t="s">
        <v>84</v>
      </c>
      <c r="AY624" s="15" t="s">
        <v>116</v>
      </c>
      <c r="BE624" s="143">
        <f>IF(N624="základní",J624,0)</f>
        <v>0</v>
      </c>
      <c r="BF624" s="143">
        <f>IF(N624="snížená",J624,0)</f>
        <v>0</v>
      </c>
      <c r="BG624" s="143">
        <f>IF(N624="zákl. přenesená",J624,0)</f>
        <v>0</v>
      </c>
      <c r="BH624" s="143">
        <f>IF(N624="sníž. přenesená",J624,0)</f>
        <v>0</v>
      </c>
      <c r="BI624" s="143">
        <f>IF(N624="nulová",J624,0)</f>
        <v>0</v>
      </c>
      <c r="BJ624" s="15" t="s">
        <v>82</v>
      </c>
      <c r="BK624" s="143">
        <f>ROUND(I624*H624,2)</f>
        <v>0</v>
      </c>
      <c r="BL624" s="15" t="s">
        <v>124</v>
      </c>
      <c r="BM624" s="142" t="s">
        <v>931</v>
      </c>
    </row>
    <row r="625" spans="2:47" s="1" customFormat="1" ht="12">
      <c r="B625" s="30"/>
      <c r="D625" s="144" t="s">
        <v>125</v>
      </c>
      <c r="F625" s="145" t="s">
        <v>930</v>
      </c>
      <c r="I625" s="146"/>
      <c r="L625" s="30"/>
      <c r="M625" s="147"/>
      <c r="T625" s="53"/>
      <c r="AT625" s="15" t="s">
        <v>125</v>
      </c>
      <c r="AU625" s="15" t="s">
        <v>84</v>
      </c>
    </row>
    <row r="626" spans="2:65" s="1" customFormat="1" ht="24.2" customHeight="1">
      <c r="B626" s="130"/>
      <c r="C626" s="154" t="s">
        <v>574</v>
      </c>
      <c r="D626" s="154" t="s">
        <v>243</v>
      </c>
      <c r="E626" s="155" t="s">
        <v>932</v>
      </c>
      <c r="F626" s="156" t="s">
        <v>933</v>
      </c>
      <c r="G626" s="157" t="s">
        <v>205</v>
      </c>
      <c r="H626" s="158">
        <v>20</v>
      </c>
      <c r="I626" s="159"/>
      <c r="J626" s="160">
        <f>ROUND(I626*H626,2)</f>
        <v>0</v>
      </c>
      <c r="K626" s="156" t="s">
        <v>199</v>
      </c>
      <c r="L626" s="161"/>
      <c r="M626" s="162" t="s">
        <v>1</v>
      </c>
      <c r="N626" s="163" t="s">
        <v>39</v>
      </c>
      <c r="P626" s="140">
        <f>O626*H626</f>
        <v>0</v>
      </c>
      <c r="Q626" s="140">
        <v>0</v>
      </c>
      <c r="R626" s="140">
        <f>Q626*H626</f>
        <v>0</v>
      </c>
      <c r="S626" s="140">
        <v>0</v>
      </c>
      <c r="T626" s="141">
        <f>S626*H626</f>
        <v>0</v>
      </c>
      <c r="AR626" s="142" t="s">
        <v>139</v>
      </c>
      <c r="AT626" s="142" t="s">
        <v>243</v>
      </c>
      <c r="AU626" s="142" t="s">
        <v>84</v>
      </c>
      <c r="AY626" s="15" t="s">
        <v>116</v>
      </c>
      <c r="BE626" s="143">
        <f>IF(N626="základní",J626,0)</f>
        <v>0</v>
      </c>
      <c r="BF626" s="143">
        <f>IF(N626="snížená",J626,0)</f>
        <v>0</v>
      </c>
      <c r="BG626" s="143">
        <f>IF(N626="zákl. přenesená",J626,0)</f>
        <v>0</v>
      </c>
      <c r="BH626" s="143">
        <f>IF(N626="sníž. přenesená",J626,0)</f>
        <v>0</v>
      </c>
      <c r="BI626" s="143">
        <f>IF(N626="nulová",J626,0)</f>
        <v>0</v>
      </c>
      <c r="BJ626" s="15" t="s">
        <v>82</v>
      </c>
      <c r="BK626" s="143">
        <f>ROUND(I626*H626,2)</f>
        <v>0</v>
      </c>
      <c r="BL626" s="15" t="s">
        <v>124</v>
      </c>
      <c r="BM626" s="142" t="s">
        <v>934</v>
      </c>
    </row>
    <row r="627" spans="2:47" s="1" customFormat="1" ht="12">
      <c r="B627" s="30"/>
      <c r="D627" s="144" t="s">
        <v>125</v>
      </c>
      <c r="F627" s="145" t="s">
        <v>933</v>
      </c>
      <c r="I627" s="146"/>
      <c r="L627" s="30"/>
      <c r="M627" s="147"/>
      <c r="T627" s="53"/>
      <c r="AT627" s="15" t="s">
        <v>125</v>
      </c>
      <c r="AU627" s="15" t="s">
        <v>84</v>
      </c>
    </row>
    <row r="628" spans="2:65" s="1" customFormat="1" ht="24.2" customHeight="1">
      <c r="B628" s="130"/>
      <c r="C628" s="154" t="s">
        <v>935</v>
      </c>
      <c r="D628" s="154" t="s">
        <v>243</v>
      </c>
      <c r="E628" s="155" t="s">
        <v>936</v>
      </c>
      <c r="F628" s="156" t="s">
        <v>937</v>
      </c>
      <c r="G628" s="157" t="s">
        <v>205</v>
      </c>
      <c r="H628" s="158">
        <v>20</v>
      </c>
      <c r="I628" s="159"/>
      <c r="J628" s="160">
        <f>ROUND(I628*H628,2)</f>
        <v>0</v>
      </c>
      <c r="K628" s="156" t="s">
        <v>199</v>
      </c>
      <c r="L628" s="161"/>
      <c r="M628" s="162" t="s">
        <v>1</v>
      </c>
      <c r="N628" s="163" t="s">
        <v>39</v>
      </c>
      <c r="P628" s="140">
        <f>O628*H628</f>
        <v>0</v>
      </c>
      <c r="Q628" s="140">
        <v>0</v>
      </c>
      <c r="R628" s="140">
        <f>Q628*H628</f>
        <v>0</v>
      </c>
      <c r="S628" s="140">
        <v>0</v>
      </c>
      <c r="T628" s="141">
        <f>S628*H628</f>
        <v>0</v>
      </c>
      <c r="AR628" s="142" t="s">
        <v>139</v>
      </c>
      <c r="AT628" s="142" t="s">
        <v>243</v>
      </c>
      <c r="AU628" s="142" t="s">
        <v>84</v>
      </c>
      <c r="AY628" s="15" t="s">
        <v>116</v>
      </c>
      <c r="BE628" s="143">
        <f>IF(N628="základní",J628,0)</f>
        <v>0</v>
      </c>
      <c r="BF628" s="143">
        <f>IF(N628="snížená",J628,0)</f>
        <v>0</v>
      </c>
      <c r="BG628" s="143">
        <f>IF(N628="zákl. přenesená",J628,0)</f>
        <v>0</v>
      </c>
      <c r="BH628" s="143">
        <f>IF(N628="sníž. přenesená",J628,0)</f>
        <v>0</v>
      </c>
      <c r="BI628" s="143">
        <f>IF(N628="nulová",J628,0)</f>
        <v>0</v>
      </c>
      <c r="BJ628" s="15" t="s">
        <v>82</v>
      </c>
      <c r="BK628" s="143">
        <f>ROUND(I628*H628,2)</f>
        <v>0</v>
      </c>
      <c r="BL628" s="15" t="s">
        <v>124</v>
      </c>
      <c r="BM628" s="142" t="s">
        <v>938</v>
      </c>
    </row>
    <row r="629" spans="2:47" s="1" customFormat="1" ht="12">
      <c r="B629" s="30"/>
      <c r="D629" s="144" t="s">
        <v>125</v>
      </c>
      <c r="F629" s="145" t="s">
        <v>937</v>
      </c>
      <c r="I629" s="146"/>
      <c r="L629" s="30"/>
      <c r="M629" s="147"/>
      <c r="T629" s="53"/>
      <c r="AT629" s="15" t="s">
        <v>125</v>
      </c>
      <c r="AU629" s="15" t="s">
        <v>84</v>
      </c>
    </row>
    <row r="630" spans="2:65" s="1" customFormat="1" ht="24.2" customHeight="1">
      <c r="B630" s="130"/>
      <c r="C630" s="154" t="s">
        <v>578</v>
      </c>
      <c r="D630" s="154" t="s">
        <v>243</v>
      </c>
      <c r="E630" s="155" t="s">
        <v>939</v>
      </c>
      <c r="F630" s="156" t="s">
        <v>940</v>
      </c>
      <c r="G630" s="157" t="s">
        <v>205</v>
      </c>
      <c r="H630" s="158">
        <v>20</v>
      </c>
      <c r="I630" s="159"/>
      <c r="J630" s="160">
        <f>ROUND(I630*H630,2)</f>
        <v>0</v>
      </c>
      <c r="K630" s="156" t="s">
        <v>199</v>
      </c>
      <c r="L630" s="161"/>
      <c r="M630" s="162" t="s">
        <v>1</v>
      </c>
      <c r="N630" s="163" t="s">
        <v>39</v>
      </c>
      <c r="P630" s="140">
        <f>O630*H630</f>
        <v>0</v>
      </c>
      <c r="Q630" s="140">
        <v>0</v>
      </c>
      <c r="R630" s="140">
        <f>Q630*H630</f>
        <v>0</v>
      </c>
      <c r="S630" s="140">
        <v>0</v>
      </c>
      <c r="T630" s="141">
        <f>S630*H630</f>
        <v>0</v>
      </c>
      <c r="AR630" s="142" t="s">
        <v>139</v>
      </c>
      <c r="AT630" s="142" t="s">
        <v>243</v>
      </c>
      <c r="AU630" s="142" t="s">
        <v>84</v>
      </c>
      <c r="AY630" s="15" t="s">
        <v>116</v>
      </c>
      <c r="BE630" s="143">
        <f>IF(N630="základní",J630,0)</f>
        <v>0</v>
      </c>
      <c r="BF630" s="143">
        <f>IF(N630="snížená",J630,0)</f>
        <v>0</v>
      </c>
      <c r="BG630" s="143">
        <f>IF(N630="zákl. přenesená",J630,0)</f>
        <v>0</v>
      </c>
      <c r="BH630" s="143">
        <f>IF(N630="sníž. přenesená",J630,0)</f>
        <v>0</v>
      </c>
      <c r="BI630" s="143">
        <f>IF(N630="nulová",J630,0)</f>
        <v>0</v>
      </c>
      <c r="BJ630" s="15" t="s">
        <v>82</v>
      </c>
      <c r="BK630" s="143">
        <f>ROUND(I630*H630,2)</f>
        <v>0</v>
      </c>
      <c r="BL630" s="15" t="s">
        <v>124</v>
      </c>
      <c r="BM630" s="142" t="s">
        <v>941</v>
      </c>
    </row>
    <row r="631" spans="2:47" s="1" customFormat="1" ht="12">
      <c r="B631" s="30"/>
      <c r="D631" s="144" t="s">
        <v>125</v>
      </c>
      <c r="F631" s="145" t="s">
        <v>940</v>
      </c>
      <c r="I631" s="146"/>
      <c r="L631" s="30"/>
      <c r="M631" s="147"/>
      <c r="T631" s="53"/>
      <c r="AT631" s="15" t="s">
        <v>125</v>
      </c>
      <c r="AU631" s="15" t="s">
        <v>84</v>
      </c>
    </row>
    <row r="632" spans="2:65" s="1" customFormat="1" ht="24.2" customHeight="1">
      <c r="B632" s="130"/>
      <c r="C632" s="154" t="s">
        <v>942</v>
      </c>
      <c r="D632" s="154" t="s">
        <v>243</v>
      </c>
      <c r="E632" s="155" t="s">
        <v>943</v>
      </c>
      <c r="F632" s="156" t="s">
        <v>944</v>
      </c>
      <c r="G632" s="157" t="s">
        <v>205</v>
      </c>
      <c r="H632" s="158">
        <v>20</v>
      </c>
      <c r="I632" s="159"/>
      <c r="J632" s="160">
        <f>ROUND(I632*H632,2)</f>
        <v>0</v>
      </c>
      <c r="K632" s="156" t="s">
        <v>199</v>
      </c>
      <c r="L632" s="161"/>
      <c r="M632" s="162" t="s">
        <v>1</v>
      </c>
      <c r="N632" s="163" t="s">
        <v>39</v>
      </c>
      <c r="P632" s="140">
        <f>O632*H632</f>
        <v>0</v>
      </c>
      <c r="Q632" s="140">
        <v>0</v>
      </c>
      <c r="R632" s="140">
        <f>Q632*H632</f>
        <v>0</v>
      </c>
      <c r="S632" s="140">
        <v>0</v>
      </c>
      <c r="T632" s="141">
        <f>S632*H632</f>
        <v>0</v>
      </c>
      <c r="AR632" s="142" t="s">
        <v>139</v>
      </c>
      <c r="AT632" s="142" t="s">
        <v>243</v>
      </c>
      <c r="AU632" s="142" t="s">
        <v>84</v>
      </c>
      <c r="AY632" s="15" t="s">
        <v>116</v>
      </c>
      <c r="BE632" s="143">
        <f>IF(N632="základní",J632,0)</f>
        <v>0</v>
      </c>
      <c r="BF632" s="143">
        <f>IF(N632="snížená",J632,0)</f>
        <v>0</v>
      </c>
      <c r="BG632" s="143">
        <f>IF(N632="zákl. přenesená",J632,0)</f>
        <v>0</v>
      </c>
      <c r="BH632" s="143">
        <f>IF(N632="sníž. přenesená",J632,0)</f>
        <v>0</v>
      </c>
      <c r="BI632" s="143">
        <f>IF(N632="nulová",J632,0)</f>
        <v>0</v>
      </c>
      <c r="BJ632" s="15" t="s">
        <v>82</v>
      </c>
      <c r="BK632" s="143">
        <f>ROUND(I632*H632,2)</f>
        <v>0</v>
      </c>
      <c r="BL632" s="15" t="s">
        <v>124</v>
      </c>
      <c r="BM632" s="142" t="s">
        <v>945</v>
      </c>
    </row>
    <row r="633" spans="2:47" s="1" customFormat="1" ht="19.5">
      <c r="B633" s="30"/>
      <c r="D633" s="144" t="s">
        <v>125</v>
      </c>
      <c r="F633" s="145" t="s">
        <v>944</v>
      </c>
      <c r="I633" s="146"/>
      <c r="L633" s="30"/>
      <c r="M633" s="147"/>
      <c r="T633" s="53"/>
      <c r="AT633" s="15" t="s">
        <v>125</v>
      </c>
      <c r="AU633" s="15" t="s">
        <v>84</v>
      </c>
    </row>
    <row r="634" spans="2:65" s="1" customFormat="1" ht="24.2" customHeight="1">
      <c r="B634" s="130"/>
      <c r="C634" s="154" t="s">
        <v>583</v>
      </c>
      <c r="D634" s="154" t="s">
        <v>243</v>
      </c>
      <c r="E634" s="155" t="s">
        <v>946</v>
      </c>
      <c r="F634" s="156" t="s">
        <v>947</v>
      </c>
      <c r="G634" s="157" t="s">
        <v>205</v>
      </c>
      <c r="H634" s="158">
        <v>20</v>
      </c>
      <c r="I634" s="159"/>
      <c r="J634" s="160">
        <f>ROUND(I634*H634,2)</f>
        <v>0</v>
      </c>
      <c r="K634" s="156" t="s">
        <v>199</v>
      </c>
      <c r="L634" s="161"/>
      <c r="M634" s="162" t="s">
        <v>1</v>
      </c>
      <c r="N634" s="163" t="s">
        <v>39</v>
      </c>
      <c r="P634" s="140">
        <f>O634*H634</f>
        <v>0</v>
      </c>
      <c r="Q634" s="140">
        <v>0</v>
      </c>
      <c r="R634" s="140">
        <f>Q634*H634</f>
        <v>0</v>
      </c>
      <c r="S634" s="140">
        <v>0</v>
      </c>
      <c r="T634" s="141">
        <f>S634*H634</f>
        <v>0</v>
      </c>
      <c r="AR634" s="142" t="s">
        <v>139</v>
      </c>
      <c r="AT634" s="142" t="s">
        <v>243</v>
      </c>
      <c r="AU634" s="142" t="s">
        <v>84</v>
      </c>
      <c r="AY634" s="15" t="s">
        <v>116</v>
      </c>
      <c r="BE634" s="143">
        <f>IF(N634="základní",J634,0)</f>
        <v>0</v>
      </c>
      <c r="BF634" s="143">
        <f>IF(N634="snížená",J634,0)</f>
        <v>0</v>
      </c>
      <c r="BG634" s="143">
        <f>IF(N634="zákl. přenesená",J634,0)</f>
        <v>0</v>
      </c>
      <c r="BH634" s="143">
        <f>IF(N634="sníž. přenesená",J634,0)</f>
        <v>0</v>
      </c>
      <c r="BI634" s="143">
        <f>IF(N634="nulová",J634,0)</f>
        <v>0</v>
      </c>
      <c r="BJ634" s="15" t="s">
        <v>82</v>
      </c>
      <c r="BK634" s="143">
        <f>ROUND(I634*H634,2)</f>
        <v>0</v>
      </c>
      <c r="BL634" s="15" t="s">
        <v>124</v>
      </c>
      <c r="BM634" s="142" t="s">
        <v>948</v>
      </c>
    </row>
    <row r="635" spans="2:47" s="1" customFormat="1" ht="19.5">
      <c r="B635" s="30"/>
      <c r="D635" s="144" t="s">
        <v>125</v>
      </c>
      <c r="F635" s="145" t="s">
        <v>947</v>
      </c>
      <c r="I635" s="146"/>
      <c r="L635" s="30"/>
      <c r="M635" s="147"/>
      <c r="T635" s="53"/>
      <c r="AT635" s="15" t="s">
        <v>125</v>
      </c>
      <c r="AU635" s="15" t="s">
        <v>84</v>
      </c>
    </row>
    <row r="636" spans="2:65" s="1" customFormat="1" ht="24.2" customHeight="1">
      <c r="B636" s="130"/>
      <c r="C636" s="131" t="s">
        <v>949</v>
      </c>
      <c r="D636" s="131" t="s">
        <v>119</v>
      </c>
      <c r="E636" s="132" t="s">
        <v>950</v>
      </c>
      <c r="F636" s="133" t="s">
        <v>951</v>
      </c>
      <c r="G636" s="134" t="s">
        <v>246</v>
      </c>
      <c r="H636" s="135">
        <v>1000</v>
      </c>
      <c r="I636" s="136"/>
      <c r="J636" s="137">
        <f>ROUND(I636*H636,2)</f>
        <v>0</v>
      </c>
      <c r="K636" s="133" t="s">
        <v>199</v>
      </c>
      <c r="L636" s="30"/>
      <c r="M636" s="138" t="s">
        <v>1</v>
      </c>
      <c r="N636" s="139" t="s">
        <v>39</v>
      </c>
      <c r="P636" s="140">
        <f>O636*H636</f>
        <v>0</v>
      </c>
      <c r="Q636" s="140">
        <v>0</v>
      </c>
      <c r="R636" s="140">
        <f>Q636*H636</f>
        <v>0</v>
      </c>
      <c r="S636" s="140">
        <v>0</v>
      </c>
      <c r="T636" s="141">
        <f>S636*H636</f>
        <v>0</v>
      </c>
      <c r="AR636" s="142" t="s">
        <v>124</v>
      </c>
      <c r="AT636" s="142" t="s">
        <v>119</v>
      </c>
      <c r="AU636" s="142" t="s">
        <v>84</v>
      </c>
      <c r="AY636" s="15" t="s">
        <v>116</v>
      </c>
      <c r="BE636" s="143">
        <f>IF(N636="základní",J636,0)</f>
        <v>0</v>
      </c>
      <c r="BF636" s="143">
        <f>IF(N636="snížená",J636,0)</f>
        <v>0</v>
      </c>
      <c r="BG636" s="143">
        <f>IF(N636="zákl. přenesená",J636,0)</f>
        <v>0</v>
      </c>
      <c r="BH636" s="143">
        <f>IF(N636="sníž. přenesená",J636,0)</f>
        <v>0</v>
      </c>
      <c r="BI636" s="143">
        <f>IF(N636="nulová",J636,0)</f>
        <v>0</v>
      </c>
      <c r="BJ636" s="15" t="s">
        <v>82</v>
      </c>
      <c r="BK636" s="143">
        <f>ROUND(I636*H636,2)</f>
        <v>0</v>
      </c>
      <c r="BL636" s="15" t="s">
        <v>124</v>
      </c>
      <c r="BM636" s="142" t="s">
        <v>952</v>
      </c>
    </row>
    <row r="637" spans="2:47" s="1" customFormat="1" ht="29.25">
      <c r="B637" s="30"/>
      <c r="D637" s="144" t="s">
        <v>125</v>
      </c>
      <c r="F637" s="145" t="s">
        <v>953</v>
      </c>
      <c r="I637" s="146"/>
      <c r="L637" s="30"/>
      <c r="M637" s="147"/>
      <c r="T637" s="53"/>
      <c r="AT637" s="15" t="s">
        <v>125</v>
      </c>
      <c r="AU637" s="15" t="s">
        <v>84</v>
      </c>
    </row>
    <row r="638" spans="2:47" s="1" customFormat="1" ht="12">
      <c r="B638" s="30"/>
      <c r="D638" s="152" t="s">
        <v>201</v>
      </c>
      <c r="F638" s="153" t="s">
        <v>954</v>
      </c>
      <c r="I638" s="146"/>
      <c r="L638" s="30"/>
      <c r="M638" s="147"/>
      <c r="T638" s="53"/>
      <c r="AT638" s="15" t="s">
        <v>201</v>
      </c>
      <c r="AU638" s="15" t="s">
        <v>84</v>
      </c>
    </row>
    <row r="639" spans="2:47" s="1" customFormat="1" ht="48.75">
      <c r="B639" s="30"/>
      <c r="D639" s="144" t="s">
        <v>127</v>
      </c>
      <c r="F639" s="148" t="s">
        <v>955</v>
      </c>
      <c r="I639" s="146"/>
      <c r="L639" s="30"/>
      <c r="M639" s="147"/>
      <c r="T639" s="53"/>
      <c r="AT639" s="15" t="s">
        <v>127</v>
      </c>
      <c r="AU639" s="15" t="s">
        <v>84</v>
      </c>
    </row>
    <row r="640" spans="2:65" s="1" customFormat="1" ht="24.2" customHeight="1">
      <c r="B640" s="130"/>
      <c r="C640" s="131" t="s">
        <v>587</v>
      </c>
      <c r="D640" s="131" t="s">
        <v>119</v>
      </c>
      <c r="E640" s="132" t="s">
        <v>956</v>
      </c>
      <c r="F640" s="133" t="s">
        <v>957</v>
      </c>
      <c r="G640" s="134" t="s">
        <v>214</v>
      </c>
      <c r="H640" s="135">
        <v>90</v>
      </c>
      <c r="I640" s="136"/>
      <c r="J640" s="137">
        <f>ROUND(I640*H640,2)</f>
        <v>0</v>
      </c>
      <c r="K640" s="133" t="s">
        <v>199</v>
      </c>
      <c r="L640" s="30"/>
      <c r="M640" s="138" t="s">
        <v>1</v>
      </c>
      <c r="N640" s="139" t="s">
        <v>39</v>
      </c>
      <c r="P640" s="140">
        <f>O640*H640</f>
        <v>0</v>
      </c>
      <c r="Q640" s="140">
        <v>0</v>
      </c>
      <c r="R640" s="140">
        <f>Q640*H640</f>
        <v>0</v>
      </c>
      <c r="S640" s="140">
        <v>0</v>
      </c>
      <c r="T640" s="141">
        <f>S640*H640</f>
        <v>0</v>
      </c>
      <c r="AR640" s="142" t="s">
        <v>124</v>
      </c>
      <c r="AT640" s="142" t="s">
        <v>119</v>
      </c>
      <c r="AU640" s="142" t="s">
        <v>84</v>
      </c>
      <c r="AY640" s="15" t="s">
        <v>116</v>
      </c>
      <c r="BE640" s="143">
        <f>IF(N640="základní",J640,0)</f>
        <v>0</v>
      </c>
      <c r="BF640" s="143">
        <f>IF(N640="snížená",J640,0)</f>
        <v>0</v>
      </c>
      <c r="BG640" s="143">
        <f>IF(N640="zákl. přenesená",J640,0)</f>
        <v>0</v>
      </c>
      <c r="BH640" s="143">
        <f>IF(N640="sníž. přenesená",J640,0)</f>
        <v>0</v>
      </c>
      <c r="BI640" s="143">
        <f>IF(N640="nulová",J640,0)</f>
        <v>0</v>
      </c>
      <c r="BJ640" s="15" t="s">
        <v>82</v>
      </c>
      <c r="BK640" s="143">
        <f>ROUND(I640*H640,2)</f>
        <v>0</v>
      </c>
      <c r="BL640" s="15" t="s">
        <v>124</v>
      </c>
      <c r="BM640" s="142" t="s">
        <v>958</v>
      </c>
    </row>
    <row r="641" spans="2:47" s="1" customFormat="1" ht="29.25">
      <c r="B641" s="30"/>
      <c r="D641" s="144" t="s">
        <v>125</v>
      </c>
      <c r="F641" s="145" t="s">
        <v>959</v>
      </c>
      <c r="I641" s="146"/>
      <c r="L641" s="30"/>
      <c r="M641" s="147"/>
      <c r="T641" s="53"/>
      <c r="AT641" s="15" t="s">
        <v>125</v>
      </c>
      <c r="AU641" s="15" t="s">
        <v>84</v>
      </c>
    </row>
    <row r="642" spans="2:47" s="1" customFormat="1" ht="12">
      <c r="B642" s="30"/>
      <c r="D642" s="152" t="s">
        <v>201</v>
      </c>
      <c r="F642" s="153" t="s">
        <v>960</v>
      </c>
      <c r="I642" s="146"/>
      <c r="L642" s="30"/>
      <c r="M642" s="147"/>
      <c r="T642" s="53"/>
      <c r="AT642" s="15" t="s">
        <v>201</v>
      </c>
      <c r="AU642" s="15" t="s">
        <v>84</v>
      </c>
    </row>
    <row r="643" spans="2:47" s="1" customFormat="1" ht="117">
      <c r="B643" s="30"/>
      <c r="D643" s="144" t="s">
        <v>127</v>
      </c>
      <c r="F643" s="148" t="s">
        <v>961</v>
      </c>
      <c r="I643" s="146"/>
      <c r="L643" s="30"/>
      <c r="M643" s="147"/>
      <c r="T643" s="53"/>
      <c r="AT643" s="15" t="s">
        <v>127</v>
      </c>
      <c r="AU643" s="15" t="s">
        <v>84</v>
      </c>
    </row>
    <row r="644" spans="2:65" s="1" customFormat="1" ht="24.2" customHeight="1">
      <c r="B644" s="130"/>
      <c r="C644" s="131" t="s">
        <v>962</v>
      </c>
      <c r="D644" s="131" t="s">
        <v>119</v>
      </c>
      <c r="E644" s="132" t="s">
        <v>963</v>
      </c>
      <c r="F644" s="133" t="s">
        <v>964</v>
      </c>
      <c r="G644" s="134" t="s">
        <v>205</v>
      </c>
      <c r="H644" s="135">
        <v>450</v>
      </c>
      <c r="I644" s="136"/>
      <c r="J644" s="137">
        <f>ROUND(I644*H644,2)</f>
        <v>0</v>
      </c>
      <c r="K644" s="133" t="s">
        <v>199</v>
      </c>
      <c r="L644" s="30"/>
      <c r="M644" s="138" t="s">
        <v>1</v>
      </c>
      <c r="N644" s="139" t="s">
        <v>39</v>
      </c>
      <c r="P644" s="140">
        <f>O644*H644</f>
        <v>0</v>
      </c>
      <c r="Q644" s="140">
        <v>0</v>
      </c>
      <c r="R644" s="140">
        <f>Q644*H644</f>
        <v>0</v>
      </c>
      <c r="S644" s="140">
        <v>0</v>
      </c>
      <c r="T644" s="141">
        <f>S644*H644</f>
        <v>0</v>
      </c>
      <c r="AR644" s="142" t="s">
        <v>124</v>
      </c>
      <c r="AT644" s="142" t="s">
        <v>119</v>
      </c>
      <c r="AU644" s="142" t="s">
        <v>84</v>
      </c>
      <c r="AY644" s="15" t="s">
        <v>116</v>
      </c>
      <c r="BE644" s="143">
        <f>IF(N644="základní",J644,0)</f>
        <v>0</v>
      </c>
      <c r="BF644" s="143">
        <f>IF(N644="snížená",J644,0)</f>
        <v>0</v>
      </c>
      <c r="BG644" s="143">
        <f>IF(N644="zákl. přenesená",J644,0)</f>
        <v>0</v>
      </c>
      <c r="BH644" s="143">
        <f>IF(N644="sníž. přenesená",J644,0)</f>
        <v>0</v>
      </c>
      <c r="BI644" s="143">
        <f>IF(N644="nulová",J644,0)</f>
        <v>0</v>
      </c>
      <c r="BJ644" s="15" t="s">
        <v>82</v>
      </c>
      <c r="BK644" s="143">
        <f>ROUND(I644*H644,2)</f>
        <v>0</v>
      </c>
      <c r="BL644" s="15" t="s">
        <v>124</v>
      </c>
      <c r="BM644" s="142" t="s">
        <v>965</v>
      </c>
    </row>
    <row r="645" spans="2:47" s="1" customFormat="1" ht="12">
      <c r="B645" s="30"/>
      <c r="D645" s="144" t="s">
        <v>125</v>
      </c>
      <c r="F645" s="145" t="s">
        <v>964</v>
      </c>
      <c r="I645" s="146"/>
      <c r="L645" s="30"/>
      <c r="M645" s="147"/>
      <c r="T645" s="53"/>
      <c r="AT645" s="15" t="s">
        <v>125</v>
      </c>
      <c r="AU645" s="15" t="s">
        <v>84</v>
      </c>
    </row>
    <row r="646" spans="2:47" s="1" customFormat="1" ht="12">
      <c r="B646" s="30"/>
      <c r="D646" s="152" t="s">
        <v>201</v>
      </c>
      <c r="F646" s="153" t="s">
        <v>966</v>
      </c>
      <c r="I646" s="146"/>
      <c r="L646" s="30"/>
      <c r="M646" s="147"/>
      <c r="T646" s="53"/>
      <c r="AT646" s="15" t="s">
        <v>201</v>
      </c>
      <c r="AU646" s="15" t="s">
        <v>84</v>
      </c>
    </row>
    <row r="647" spans="2:47" s="1" customFormat="1" ht="48.75">
      <c r="B647" s="30"/>
      <c r="D647" s="144" t="s">
        <v>127</v>
      </c>
      <c r="F647" s="148" t="s">
        <v>967</v>
      </c>
      <c r="I647" s="146"/>
      <c r="L647" s="30"/>
      <c r="M647" s="147"/>
      <c r="T647" s="53"/>
      <c r="AT647" s="15" t="s">
        <v>127</v>
      </c>
      <c r="AU647" s="15" t="s">
        <v>84</v>
      </c>
    </row>
    <row r="648" spans="2:63" s="11" customFormat="1" ht="22.9" customHeight="1">
      <c r="B648" s="118"/>
      <c r="D648" s="119" t="s">
        <v>73</v>
      </c>
      <c r="E648" s="128" t="s">
        <v>84</v>
      </c>
      <c r="F648" s="128" t="s">
        <v>968</v>
      </c>
      <c r="I648" s="121"/>
      <c r="J648" s="129">
        <f>BK648</f>
        <v>0</v>
      </c>
      <c r="L648" s="118"/>
      <c r="M648" s="123"/>
      <c r="P648" s="124">
        <f>SUM(P649:P669)</f>
        <v>0</v>
      </c>
      <c r="R648" s="124">
        <f>SUM(R649:R669)</f>
        <v>0</v>
      </c>
      <c r="T648" s="125">
        <f>SUM(T649:T669)</f>
        <v>0</v>
      </c>
      <c r="AR648" s="119" t="s">
        <v>82</v>
      </c>
      <c r="AT648" s="126" t="s">
        <v>73</v>
      </c>
      <c r="AU648" s="126" t="s">
        <v>82</v>
      </c>
      <c r="AY648" s="119" t="s">
        <v>116</v>
      </c>
      <c r="BK648" s="127">
        <f>SUM(BK649:BK669)</f>
        <v>0</v>
      </c>
    </row>
    <row r="649" spans="2:65" s="1" customFormat="1" ht="24.2" customHeight="1">
      <c r="B649" s="130"/>
      <c r="C649" s="131" t="s">
        <v>590</v>
      </c>
      <c r="D649" s="131" t="s">
        <v>119</v>
      </c>
      <c r="E649" s="132" t="s">
        <v>969</v>
      </c>
      <c r="F649" s="133" t="s">
        <v>970</v>
      </c>
      <c r="G649" s="134" t="s">
        <v>214</v>
      </c>
      <c r="H649" s="135">
        <v>10</v>
      </c>
      <c r="I649" s="136"/>
      <c r="J649" s="137">
        <f>ROUND(I649*H649,2)</f>
        <v>0</v>
      </c>
      <c r="K649" s="133" t="s">
        <v>199</v>
      </c>
      <c r="L649" s="30"/>
      <c r="M649" s="138" t="s">
        <v>1</v>
      </c>
      <c r="N649" s="139" t="s">
        <v>39</v>
      </c>
      <c r="P649" s="140">
        <f>O649*H649</f>
        <v>0</v>
      </c>
      <c r="Q649" s="140">
        <v>0</v>
      </c>
      <c r="R649" s="140">
        <f>Q649*H649</f>
        <v>0</v>
      </c>
      <c r="S649" s="140">
        <v>0</v>
      </c>
      <c r="T649" s="141">
        <f>S649*H649</f>
        <v>0</v>
      </c>
      <c r="AR649" s="142" t="s">
        <v>124</v>
      </c>
      <c r="AT649" s="142" t="s">
        <v>119</v>
      </c>
      <c r="AU649" s="142" t="s">
        <v>84</v>
      </c>
      <c r="AY649" s="15" t="s">
        <v>116</v>
      </c>
      <c r="BE649" s="143">
        <f>IF(N649="základní",J649,0)</f>
        <v>0</v>
      </c>
      <c r="BF649" s="143">
        <f>IF(N649="snížená",J649,0)</f>
        <v>0</v>
      </c>
      <c r="BG649" s="143">
        <f>IF(N649="zákl. přenesená",J649,0)</f>
        <v>0</v>
      </c>
      <c r="BH649" s="143">
        <f>IF(N649="sníž. přenesená",J649,0)</f>
        <v>0</v>
      </c>
      <c r="BI649" s="143">
        <f>IF(N649="nulová",J649,0)</f>
        <v>0</v>
      </c>
      <c r="BJ649" s="15" t="s">
        <v>82</v>
      </c>
      <c r="BK649" s="143">
        <f>ROUND(I649*H649,2)</f>
        <v>0</v>
      </c>
      <c r="BL649" s="15" t="s">
        <v>124</v>
      </c>
      <c r="BM649" s="142" t="s">
        <v>971</v>
      </c>
    </row>
    <row r="650" spans="2:47" s="1" customFormat="1" ht="19.5">
      <c r="B650" s="30"/>
      <c r="D650" s="144" t="s">
        <v>125</v>
      </c>
      <c r="F650" s="145" t="s">
        <v>972</v>
      </c>
      <c r="I650" s="146"/>
      <c r="L650" s="30"/>
      <c r="M650" s="147"/>
      <c r="T650" s="53"/>
      <c r="AT650" s="15" t="s">
        <v>125</v>
      </c>
      <c r="AU650" s="15" t="s">
        <v>84</v>
      </c>
    </row>
    <row r="651" spans="2:47" s="1" customFormat="1" ht="12">
      <c r="B651" s="30"/>
      <c r="D651" s="152" t="s">
        <v>201</v>
      </c>
      <c r="F651" s="153" t="s">
        <v>973</v>
      </c>
      <c r="I651" s="146"/>
      <c r="L651" s="30"/>
      <c r="M651" s="147"/>
      <c r="T651" s="53"/>
      <c r="AT651" s="15" t="s">
        <v>201</v>
      </c>
      <c r="AU651" s="15" t="s">
        <v>84</v>
      </c>
    </row>
    <row r="652" spans="2:65" s="1" customFormat="1" ht="33" customHeight="1">
      <c r="B652" s="130"/>
      <c r="C652" s="131" t="s">
        <v>974</v>
      </c>
      <c r="D652" s="131" t="s">
        <v>119</v>
      </c>
      <c r="E652" s="132" t="s">
        <v>975</v>
      </c>
      <c r="F652" s="133" t="s">
        <v>976</v>
      </c>
      <c r="G652" s="134" t="s">
        <v>205</v>
      </c>
      <c r="H652" s="135">
        <v>10</v>
      </c>
      <c r="I652" s="136"/>
      <c r="J652" s="137">
        <f>ROUND(I652*H652,2)</f>
        <v>0</v>
      </c>
      <c r="K652" s="133" t="s">
        <v>199</v>
      </c>
      <c r="L652" s="30"/>
      <c r="M652" s="138" t="s">
        <v>1</v>
      </c>
      <c r="N652" s="139" t="s">
        <v>39</v>
      </c>
      <c r="P652" s="140">
        <f>O652*H652</f>
        <v>0</v>
      </c>
      <c r="Q652" s="140">
        <v>0</v>
      </c>
      <c r="R652" s="140">
        <f>Q652*H652</f>
        <v>0</v>
      </c>
      <c r="S652" s="140">
        <v>0</v>
      </c>
      <c r="T652" s="141">
        <f>S652*H652</f>
        <v>0</v>
      </c>
      <c r="AR652" s="142" t="s">
        <v>124</v>
      </c>
      <c r="AT652" s="142" t="s">
        <v>119</v>
      </c>
      <c r="AU652" s="142" t="s">
        <v>84</v>
      </c>
      <c r="AY652" s="15" t="s">
        <v>116</v>
      </c>
      <c r="BE652" s="143">
        <f>IF(N652="základní",J652,0)</f>
        <v>0</v>
      </c>
      <c r="BF652" s="143">
        <f>IF(N652="snížená",J652,0)</f>
        <v>0</v>
      </c>
      <c r="BG652" s="143">
        <f>IF(N652="zákl. přenesená",J652,0)</f>
        <v>0</v>
      </c>
      <c r="BH652" s="143">
        <f>IF(N652="sníž. přenesená",J652,0)</f>
        <v>0</v>
      </c>
      <c r="BI652" s="143">
        <f>IF(N652="nulová",J652,0)</f>
        <v>0</v>
      </c>
      <c r="BJ652" s="15" t="s">
        <v>82</v>
      </c>
      <c r="BK652" s="143">
        <f>ROUND(I652*H652,2)</f>
        <v>0</v>
      </c>
      <c r="BL652" s="15" t="s">
        <v>124</v>
      </c>
      <c r="BM652" s="142" t="s">
        <v>977</v>
      </c>
    </row>
    <row r="653" spans="2:47" s="1" customFormat="1" ht="29.25">
      <c r="B653" s="30"/>
      <c r="D653" s="144" t="s">
        <v>125</v>
      </c>
      <c r="F653" s="145" t="s">
        <v>978</v>
      </c>
      <c r="I653" s="146"/>
      <c r="L653" s="30"/>
      <c r="M653" s="147"/>
      <c r="T653" s="53"/>
      <c r="AT653" s="15" t="s">
        <v>125</v>
      </c>
      <c r="AU653" s="15" t="s">
        <v>84</v>
      </c>
    </row>
    <row r="654" spans="2:47" s="1" customFormat="1" ht="12">
      <c r="B654" s="30"/>
      <c r="D654" s="152" t="s">
        <v>201</v>
      </c>
      <c r="F654" s="153" t="s">
        <v>979</v>
      </c>
      <c r="I654" s="146"/>
      <c r="L654" s="30"/>
      <c r="M654" s="147"/>
      <c r="T654" s="53"/>
      <c r="AT654" s="15" t="s">
        <v>201</v>
      </c>
      <c r="AU654" s="15" t="s">
        <v>84</v>
      </c>
    </row>
    <row r="655" spans="2:65" s="1" customFormat="1" ht="33" customHeight="1">
      <c r="B655" s="130"/>
      <c r="C655" s="131" t="s">
        <v>597</v>
      </c>
      <c r="D655" s="131" t="s">
        <v>119</v>
      </c>
      <c r="E655" s="132" t="s">
        <v>980</v>
      </c>
      <c r="F655" s="133" t="s">
        <v>981</v>
      </c>
      <c r="G655" s="134" t="s">
        <v>205</v>
      </c>
      <c r="H655" s="135">
        <v>10</v>
      </c>
      <c r="I655" s="136"/>
      <c r="J655" s="137">
        <f>ROUND(I655*H655,2)</f>
        <v>0</v>
      </c>
      <c r="K655" s="133" t="s">
        <v>199</v>
      </c>
      <c r="L655" s="30"/>
      <c r="M655" s="138" t="s">
        <v>1</v>
      </c>
      <c r="N655" s="139" t="s">
        <v>39</v>
      </c>
      <c r="P655" s="140">
        <f>O655*H655</f>
        <v>0</v>
      </c>
      <c r="Q655" s="140">
        <v>0</v>
      </c>
      <c r="R655" s="140">
        <f>Q655*H655</f>
        <v>0</v>
      </c>
      <c r="S655" s="140">
        <v>0</v>
      </c>
      <c r="T655" s="141">
        <f>S655*H655</f>
        <v>0</v>
      </c>
      <c r="AR655" s="142" t="s">
        <v>124</v>
      </c>
      <c r="AT655" s="142" t="s">
        <v>119</v>
      </c>
      <c r="AU655" s="142" t="s">
        <v>84</v>
      </c>
      <c r="AY655" s="15" t="s">
        <v>116</v>
      </c>
      <c r="BE655" s="143">
        <f>IF(N655="základní",J655,0)</f>
        <v>0</v>
      </c>
      <c r="BF655" s="143">
        <f>IF(N655="snížená",J655,0)</f>
        <v>0</v>
      </c>
      <c r="BG655" s="143">
        <f>IF(N655="zákl. přenesená",J655,0)</f>
        <v>0</v>
      </c>
      <c r="BH655" s="143">
        <f>IF(N655="sníž. přenesená",J655,0)</f>
        <v>0</v>
      </c>
      <c r="BI655" s="143">
        <f>IF(N655="nulová",J655,0)</f>
        <v>0</v>
      </c>
      <c r="BJ655" s="15" t="s">
        <v>82</v>
      </c>
      <c r="BK655" s="143">
        <f>ROUND(I655*H655,2)</f>
        <v>0</v>
      </c>
      <c r="BL655" s="15" t="s">
        <v>124</v>
      </c>
      <c r="BM655" s="142" t="s">
        <v>982</v>
      </c>
    </row>
    <row r="656" spans="2:47" s="1" customFormat="1" ht="29.25">
      <c r="B656" s="30"/>
      <c r="D656" s="144" t="s">
        <v>125</v>
      </c>
      <c r="F656" s="145" t="s">
        <v>983</v>
      </c>
      <c r="I656" s="146"/>
      <c r="L656" s="30"/>
      <c r="M656" s="147"/>
      <c r="T656" s="53"/>
      <c r="AT656" s="15" t="s">
        <v>125</v>
      </c>
      <c r="AU656" s="15" t="s">
        <v>84</v>
      </c>
    </row>
    <row r="657" spans="2:47" s="1" customFormat="1" ht="12">
      <c r="B657" s="30"/>
      <c r="D657" s="152" t="s">
        <v>201</v>
      </c>
      <c r="F657" s="153" t="s">
        <v>984</v>
      </c>
      <c r="I657" s="146"/>
      <c r="L657" s="30"/>
      <c r="M657" s="147"/>
      <c r="T657" s="53"/>
      <c r="AT657" s="15" t="s">
        <v>201</v>
      </c>
      <c r="AU657" s="15" t="s">
        <v>84</v>
      </c>
    </row>
    <row r="658" spans="2:65" s="1" customFormat="1" ht="33" customHeight="1">
      <c r="B658" s="130"/>
      <c r="C658" s="131" t="s">
        <v>985</v>
      </c>
      <c r="D658" s="131" t="s">
        <v>119</v>
      </c>
      <c r="E658" s="132" t="s">
        <v>986</v>
      </c>
      <c r="F658" s="133" t="s">
        <v>987</v>
      </c>
      <c r="G658" s="134" t="s">
        <v>205</v>
      </c>
      <c r="H658" s="135">
        <v>10</v>
      </c>
      <c r="I658" s="136"/>
      <c r="J658" s="137">
        <f>ROUND(I658*H658,2)</f>
        <v>0</v>
      </c>
      <c r="K658" s="133" t="s">
        <v>199</v>
      </c>
      <c r="L658" s="30"/>
      <c r="M658" s="138" t="s">
        <v>1</v>
      </c>
      <c r="N658" s="139" t="s">
        <v>39</v>
      </c>
      <c r="P658" s="140">
        <f>O658*H658</f>
        <v>0</v>
      </c>
      <c r="Q658" s="140">
        <v>0</v>
      </c>
      <c r="R658" s="140">
        <f>Q658*H658</f>
        <v>0</v>
      </c>
      <c r="S658" s="140">
        <v>0</v>
      </c>
      <c r="T658" s="141">
        <f>S658*H658</f>
        <v>0</v>
      </c>
      <c r="AR658" s="142" t="s">
        <v>124</v>
      </c>
      <c r="AT658" s="142" t="s">
        <v>119</v>
      </c>
      <c r="AU658" s="142" t="s">
        <v>84</v>
      </c>
      <c r="AY658" s="15" t="s">
        <v>116</v>
      </c>
      <c r="BE658" s="143">
        <f>IF(N658="základní",J658,0)</f>
        <v>0</v>
      </c>
      <c r="BF658" s="143">
        <f>IF(N658="snížená",J658,0)</f>
        <v>0</v>
      </c>
      <c r="BG658" s="143">
        <f>IF(N658="zákl. přenesená",J658,0)</f>
        <v>0</v>
      </c>
      <c r="BH658" s="143">
        <f>IF(N658="sníž. přenesená",J658,0)</f>
        <v>0</v>
      </c>
      <c r="BI658" s="143">
        <f>IF(N658="nulová",J658,0)</f>
        <v>0</v>
      </c>
      <c r="BJ658" s="15" t="s">
        <v>82</v>
      </c>
      <c r="BK658" s="143">
        <f>ROUND(I658*H658,2)</f>
        <v>0</v>
      </c>
      <c r="BL658" s="15" t="s">
        <v>124</v>
      </c>
      <c r="BM658" s="142" t="s">
        <v>988</v>
      </c>
    </row>
    <row r="659" spans="2:47" s="1" customFormat="1" ht="29.25">
      <c r="B659" s="30"/>
      <c r="D659" s="144" t="s">
        <v>125</v>
      </c>
      <c r="F659" s="145" t="s">
        <v>989</v>
      </c>
      <c r="I659" s="146"/>
      <c r="L659" s="30"/>
      <c r="M659" s="147"/>
      <c r="T659" s="53"/>
      <c r="AT659" s="15" t="s">
        <v>125</v>
      </c>
      <c r="AU659" s="15" t="s">
        <v>84</v>
      </c>
    </row>
    <row r="660" spans="2:47" s="1" customFormat="1" ht="12">
      <c r="B660" s="30"/>
      <c r="D660" s="152" t="s">
        <v>201</v>
      </c>
      <c r="F660" s="153" t="s">
        <v>990</v>
      </c>
      <c r="I660" s="146"/>
      <c r="L660" s="30"/>
      <c r="M660" s="147"/>
      <c r="T660" s="53"/>
      <c r="AT660" s="15" t="s">
        <v>201</v>
      </c>
      <c r="AU660" s="15" t="s">
        <v>84</v>
      </c>
    </row>
    <row r="661" spans="2:65" s="1" customFormat="1" ht="33" customHeight="1">
      <c r="B661" s="130"/>
      <c r="C661" s="131" t="s">
        <v>602</v>
      </c>
      <c r="D661" s="131" t="s">
        <v>119</v>
      </c>
      <c r="E661" s="132" t="s">
        <v>991</v>
      </c>
      <c r="F661" s="133" t="s">
        <v>992</v>
      </c>
      <c r="G661" s="134" t="s">
        <v>205</v>
      </c>
      <c r="H661" s="135">
        <v>10</v>
      </c>
      <c r="I661" s="136"/>
      <c r="J661" s="137">
        <f>ROUND(I661*H661,2)</f>
        <v>0</v>
      </c>
      <c r="K661" s="133" t="s">
        <v>199</v>
      </c>
      <c r="L661" s="30"/>
      <c r="M661" s="138" t="s">
        <v>1</v>
      </c>
      <c r="N661" s="139" t="s">
        <v>39</v>
      </c>
      <c r="P661" s="140">
        <f>O661*H661</f>
        <v>0</v>
      </c>
      <c r="Q661" s="140">
        <v>0</v>
      </c>
      <c r="R661" s="140">
        <f>Q661*H661</f>
        <v>0</v>
      </c>
      <c r="S661" s="140">
        <v>0</v>
      </c>
      <c r="T661" s="141">
        <f>S661*H661</f>
        <v>0</v>
      </c>
      <c r="AR661" s="142" t="s">
        <v>124</v>
      </c>
      <c r="AT661" s="142" t="s">
        <v>119</v>
      </c>
      <c r="AU661" s="142" t="s">
        <v>84</v>
      </c>
      <c r="AY661" s="15" t="s">
        <v>116</v>
      </c>
      <c r="BE661" s="143">
        <f>IF(N661="základní",J661,0)</f>
        <v>0</v>
      </c>
      <c r="BF661" s="143">
        <f>IF(N661="snížená",J661,0)</f>
        <v>0</v>
      </c>
      <c r="BG661" s="143">
        <f>IF(N661="zákl. přenesená",J661,0)</f>
        <v>0</v>
      </c>
      <c r="BH661" s="143">
        <f>IF(N661="sníž. přenesená",J661,0)</f>
        <v>0</v>
      </c>
      <c r="BI661" s="143">
        <f>IF(N661="nulová",J661,0)</f>
        <v>0</v>
      </c>
      <c r="BJ661" s="15" t="s">
        <v>82</v>
      </c>
      <c r="BK661" s="143">
        <f>ROUND(I661*H661,2)</f>
        <v>0</v>
      </c>
      <c r="BL661" s="15" t="s">
        <v>124</v>
      </c>
      <c r="BM661" s="142" t="s">
        <v>993</v>
      </c>
    </row>
    <row r="662" spans="2:47" s="1" customFormat="1" ht="29.25">
      <c r="B662" s="30"/>
      <c r="D662" s="144" t="s">
        <v>125</v>
      </c>
      <c r="F662" s="145" t="s">
        <v>994</v>
      </c>
      <c r="I662" s="146"/>
      <c r="L662" s="30"/>
      <c r="M662" s="147"/>
      <c r="T662" s="53"/>
      <c r="AT662" s="15" t="s">
        <v>125</v>
      </c>
      <c r="AU662" s="15" t="s">
        <v>84</v>
      </c>
    </row>
    <row r="663" spans="2:47" s="1" customFormat="1" ht="12">
      <c r="B663" s="30"/>
      <c r="D663" s="152" t="s">
        <v>201</v>
      </c>
      <c r="F663" s="153" t="s">
        <v>995</v>
      </c>
      <c r="I663" s="146"/>
      <c r="L663" s="30"/>
      <c r="M663" s="147"/>
      <c r="T663" s="53"/>
      <c r="AT663" s="15" t="s">
        <v>201</v>
      </c>
      <c r="AU663" s="15" t="s">
        <v>84</v>
      </c>
    </row>
    <row r="664" spans="2:65" s="1" customFormat="1" ht="24.2" customHeight="1">
      <c r="B664" s="130"/>
      <c r="C664" s="131" t="s">
        <v>996</v>
      </c>
      <c r="D664" s="131" t="s">
        <v>119</v>
      </c>
      <c r="E664" s="132" t="s">
        <v>997</v>
      </c>
      <c r="F664" s="133" t="s">
        <v>998</v>
      </c>
      <c r="G664" s="134" t="s">
        <v>246</v>
      </c>
      <c r="H664" s="135">
        <v>1</v>
      </c>
      <c r="I664" s="136"/>
      <c r="J664" s="137">
        <f>ROUND(I664*H664,2)</f>
        <v>0</v>
      </c>
      <c r="K664" s="133" t="s">
        <v>199</v>
      </c>
      <c r="L664" s="30"/>
      <c r="M664" s="138" t="s">
        <v>1</v>
      </c>
      <c r="N664" s="139" t="s">
        <v>39</v>
      </c>
      <c r="P664" s="140">
        <f>O664*H664</f>
        <v>0</v>
      </c>
      <c r="Q664" s="140">
        <v>0</v>
      </c>
      <c r="R664" s="140">
        <f>Q664*H664</f>
        <v>0</v>
      </c>
      <c r="S664" s="140">
        <v>0</v>
      </c>
      <c r="T664" s="141">
        <f>S664*H664</f>
        <v>0</v>
      </c>
      <c r="AR664" s="142" t="s">
        <v>124</v>
      </c>
      <c r="AT664" s="142" t="s">
        <v>119</v>
      </c>
      <c r="AU664" s="142" t="s">
        <v>84</v>
      </c>
      <c r="AY664" s="15" t="s">
        <v>116</v>
      </c>
      <c r="BE664" s="143">
        <f>IF(N664="základní",J664,0)</f>
        <v>0</v>
      </c>
      <c r="BF664" s="143">
        <f>IF(N664="snížená",J664,0)</f>
        <v>0</v>
      </c>
      <c r="BG664" s="143">
        <f>IF(N664="zákl. přenesená",J664,0)</f>
        <v>0</v>
      </c>
      <c r="BH664" s="143">
        <f>IF(N664="sníž. přenesená",J664,0)</f>
        <v>0</v>
      </c>
      <c r="BI664" s="143">
        <f>IF(N664="nulová",J664,0)</f>
        <v>0</v>
      </c>
      <c r="BJ664" s="15" t="s">
        <v>82</v>
      </c>
      <c r="BK664" s="143">
        <f>ROUND(I664*H664,2)</f>
        <v>0</v>
      </c>
      <c r="BL664" s="15" t="s">
        <v>124</v>
      </c>
      <c r="BM664" s="142" t="s">
        <v>999</v>
      </c>
    </row>
    <row r="665" spans="2:47" s="1" customFormat="1" ht="29.25">
      <c r="B665" s="30"/>
      <c r="D665" s="144" t="s">
        <v>125</v>
      </c>
      <c r="F665" s="145" t="s">
        <v>1000</v>
      </c>
      <c r="I665" s="146"/>
      <c r="L665" s="30"/>
      <c r="M665" s="147"/>
      <c r="T665" s="53"/>
      <c r="AT665" s="15" t="s">
        <v>125</v>
      </c>
      <c r="AU665" s="15" t="s">
        <v>84</v>
      </c>
    </row>
    <row r="666" spans="2:47" s="1" customFormat="1" ht="12">
      <c r="B666" s="30"/>
      <c r="D666" s="152" t="s">
        <v>201</v>
      </c>
      <c r="F666" s="153" t="s">
        <v>1001</v>
      </c>
      <c r="I666" s="146"/>
      <c r="L666" s="30"/>
      <c r="M666" s="147"/>
      <c r="T666" s="53"/>
      <c r="AT666" s="15" t="s">
        <v>201</v>
      </c>
      <c r="AU666" s="15" t="s">
        <v>84</v>
      </c>
    </row>
    <row r="667" spans="2:65" s="1" customFormat="1" ht="21.75" customHeight="1">
      <c r="B667" s="130"/>
      <c r="C667" s="131" t="s">
        <v>608</v>
      </c>
      <c r="D667" s="131" t="s">
        <v>119</v>
      </c>
      <c r="E667" s="132" t="s">
        <v>1002</v>
      </c>
      <c r="F667" s="133" t="s">
        <v>1003</v>
      </c>
      <c r="G667" s="134" t="s">
        <v>246</v>
      </c>
      <c r="H667" s="135">
        <v>1</v>
      </c>
      <c r="I667" s="136"/>
      <c r="J667" s="137">
        <f>ROUND(I667*H667,2)</f>
        <v>0</v>
      </c>
      <c r="K667" s="133" t="s">
        <v>199</v>
      </c>
      <c r="L667" s="30"/>
      <c r="M667" s="138" t="s">
        <v>1</v>
      </c>
      <c r="N667" s="139" t="s">
        <v>39</v>
      </c>
      <c r="P667" s="140">
        <f>O667*H667</f>
        <v>0</v>
      </c>
      <c r="Q667" s="140">
        <v>0</v>
      </c>
      <c r="R667" s="140">
        <f>Q667*H667</f>
        <v>0</v>
      </c>
      <c r="S667" s="140">
        <v>0</v>
      </c>
      <c r="T667" s="141">
        <f>S667*H667</f>
        <v>0</v>
      </c>
      <c r="AR667" s="142" t="s">
        <v>124</v>
      </c>
      <c r="AT667" s="142" t="s">
        <v>119</v>
      </c>
      <c r="AU667" s="142" t="s">
        <v>84</v>
      </c>
      <c r="AY667" s="15" t="s">
        <v>116</v>
      </c>
      <c r="BE667" s="143">
        <f>IF(N667="základní",J667,0)</f>
        <v>0</v>
      </c>
      <c r="BF667" s="143">
        <f>IF(N667="snížená",J667,0)</f>
        <v>0</v>
      </c>
      <c r="BG667" s="143">
        <f>IF(N667="zákl. přenesená",J667,0)</f>
        <v>0</v>
      </c>
      <c r="BH667" s="143">
        <f>IF(N667="sníž. přenesená",J667,0)</f>
        <v>0</v>
      </c>
      <c r="BI667" s="143">
        <f>IF(N667="nulová",J667,0)</f>
        <v>0</v>
      </c>
      <c r="BJ667" s="15" t="s">
        <v>82</v>
      </c>
      <c r="BK667" s="143">
        <f>ROUND(I667*H667,2)</f>
        <v>0</v>
      </c>
      <c r="BL667" s="15" t="s">
        <v>124</v>
      </c>
      <c r="BM667" s="142" t="s">
        <v>1004</v>
      </c>
    </row>
    <row r="668" spans="2:47" s="1" customFormat="1" ht="29.25">
      <c r="B668" s="30"/>
      <c r="D668" s="144" t="s">
        <v>125</v>
      </c>
      <c r="F668" s="145" t="s">
        <v>1005</v>
      </c>
      <c r="I668" s="146"/>
      <c r="L668" s="30"/>
      <c r="M668" s="147"/>
      <c r="T668" s="53"/>
      <c r="AT668" s="15" t="s">
        <v>125</v>
      </c>
      <c r="AU668" s="15" t="s">
        <v>84</v>
      </c>
    </row>
    <row r="669" spans="2:47" s="1" customFormat="1" ht="12">
      <c r="B669" s="30"/>
      <c r="D669" s="152" t="s">
        <v>201</v>
      </c>
      <c r="F669" s="153" t="s">
        <v>1006</v>
      </c>
      <c r="I669" s="146"/>
      <c r="L669" s="30"/>
      <c r="M669" s="147"/>
      <c r="T669" s="53"/>
      <c r="AT669" s="15" t="s">
        <v>201</v>
      </c>
      <c r="AU669" s="15" t="s">
        <v>84</v>
      </c>
    </row>
    <row r="670" spans="2:63" s="11" customFormat="1" ht="22.9" customHeight="1">
      <c r="B670" s="118"/>
      <c r="D670" s="119" t="s">
        <v>73</v>
      </c>
      <c r="E670" s="128" t="s">
        <v>132</v>
      </c>
      <c r="F670" s="128" t="s">
        <v>1007</v>
      </c>
      <c r="I670" s="121"/>
      <c r="J670" s="129">
        <f>BK670</f>
        <v>0</v>
      </c>
      <c r="L670" s="118"/>
      <c r="M670" s="123"/>
      <c r="P670" s="124">
        <f>SUM(P671:P693)</f>
        <v>0</v>
      </c>
      <c r="R670" s="124">
        <f>SUM(R671:R693)</f>
        <v>0</v>
      </c>
      <c r="T670" s="125">
        <f>SUM(T671:T693)</f>
        <v>0</v>
      </c>
      <c r="AR670" s="119" t="s">
        <v>82</v>
      </c>
      <c r="AT670" s="126" t="s">
        <v>73</v>
      </c>
      <c r="AU670" s="126" t="s">
        <v>82</v>
      </c>
      <c r="AY670" s="119" t="s">
        <v>116</v>
      </c>
      <c r="BK670" s="127">
        <f>SUM(BK671:BK693)</f>
        <v>0</v>
      </c>
    </row>
    <row r="671" spans="2:65" s="1" customFormat="1" ht="33" customHeight="1">
      <c r="B671" s="130"/>
      <c r="C671" s="131" t="s">
        <v>1008</v>
      </c>
      <c r="D671" s="131" t="s">
        <v>119</v>
      </c>
      <c r="E671" s="132" t="s">
        <v>1009</v>
      </c>
      <c r="F671" s="133" t="s">
        <v>1010</v>
      </c>
      <c r="G671" s="134" t="s">
        <v>205</v>
      </c>
      <c r="H671" s="135">
        <v>10</v>
      </c>
      <c r="I671" s="136"/>
      <c r="J671" s="137">
        <f>ROUND(I671*H671,2)</f>
        <v>0</v>
      </c>
      <c r="K671" s="133" t="s">
        <v>199</v>
      </c>
      <c r="L671" s="30"/>
      <c r="M671" s="138" t="s">
        <v>1</v>
      </c>
      <c r="N671" s="139" t="s">
        <v>39</v>
      </c>
      <c r="P671" s="140">
        <f>O671*H671</f>
        <v>0</v>
      </c>
      <c r="Q671" s="140">
        <v>0</v>
      </c>
      <c r="R671" s="140">
        <f>Q671*H671</f>
        <v>0</v>
      </c>
      <c r="S671" s="140">
        <v>0</v>
      </c>
      <c r="T671" s="141">
        <f>S671*H671</f>
        <v>0</v>
      </c>
      <c r="AR671" s="142" t="s">
        <v>124</v>
      </c>
      <c r="AT671" s="142" t="s">
        <v>119</v>
      </c>
      <c r="AU671" s="142" t="s">
        <v>84</v>
      </c>
      <c r="AY671" s="15" t="s">
        <v>116</v>
      </c>
      <c r="BE671" s="143">
        <f>IF(N671="základní",J671,0)</f>
        <v>0</v>
      </c>
      <c r="BF671" s="143">
        <f>IF(N671="snížená",J671,0)</f>
        <v>0</v>
      </c>
      <c r="BG671" s="143">
        <f>IF(N671="zákl. přenesená",J671,0)</f>
        <v>0</v>
      </c>
      <c r="BH671" s="143">
        <f>IF(N671="sníž. přenesená",J671,0)</f>
        <v>0</v>
      </c>
      <c r="BI671" s="143">
        <f>IF(N671="nulová",J671,0)</f>
        <v>0</v>
      </c>
      <c r="BJ671" s="15" t="s">
        <v>82</v>
      </c>
      <c r="BK671" s="143">
        <f>ROUND(I671*H671,2)</f>
        <v>0</v>
      </c>
      <c r="BL671" s="15" t="s">
        <v>124</v>
      </c>
      <c r="BM671" s="142" t="s">
        <v>1011</v>
      </c>
    </row>
    <row r="672" spans="2:47" s="1" customFormat="1" ht="29.25">
      <c r="B672" s="30"/>
      <c r="D672" s="144" t="s">
        <v>125</v>
      </c>
      <c r="F672" s="145" t="s">
        <v>1012</v>
      </c>
      <c r="I672" s="146"/>
      <c r="L672" s="30"/>
      <c r="M672" s="147"/>
      <c r="T672" s="53"/>
      <c r="AT672" s="15" t="s">
        <v>125</v>
      </c>
      <c r="AU672" s="15" t="s">
        <v>84</v>
      </c>
    </row>
    <row r="673" spans="2:47" s="1" customFormat="1" ht="12">
      <c r="B673" s="30"/>
      <c r="D673" s="152" t="s">
        <v>201</v>
      </c>
      <c r="F673" s="153" t="s">
        <v>1013</v>
      </c>
      <c r="I673" s="146"/>
      <c r="L673" s="30"/>
      <c r="M673" s="147"/>
      <c r="T673" s="53"/>
      <c r="AT673" s="15" t="s">
        <v>201</v>
      </c>
      <c r="AU673" s="15" t="s">
        <v>84</v>
      </c>
    </row>
    <row r="674" spans="2:65" s="1" customFormat="1" ht="33" customHeight="1">
      <c r="B674" s="130"/>
      <c r="C674" s="131" t="s">
        <v>613</v>
      </c>
      <c r="D674" s="131" t="s">
        <v>119</v>
      </c>
      <c r="E674" s="132" t="s">
        <v>1014</v>
      </c>
      <c r="F674" s="133" t="s">
        <v>1015</v>
      </c>
      <c r="G674" s="134" t="s">
        <v>205</v>
      </c>
      <c r="H674" s="135">
        <v>10</v>
      </c>
      <c r="I674" s="136"/>
      <c r="J674" s="137">
        <f>ROUND(I674*H674,2)</f>
        <v>0</v>
      </c>
      <c r="K674" s="133" t="s">
        <v>199</v>
      </c>
      <c r="L674" s="30"/>
      <c r="M674" s="138" t="s">
        <v>1</v>
      </c>
      <c r="N674" s="139" t="s">
        <v>39</v>
      </c>
      <c r="P674" s="140">
        <f>O674*H674</f>
        <v>0</v>
      </c>
      <c r="Q674" s="140">
        <v>0</v>
      </c>
      <c r="R674" s="140">
        <f>Q674*H674</f>
        <v>0</v>
      </c>
      <c r="S674" s="140">
        <v>0</v>
      </c>
      <c r="T674" s="141">
        <f>S674*H674</f>
        <v>0</v>
      </c>
      <c r="AR674" s="142" t="s">
        <v>124</v>
      </c>
      <c r="AT674" s="142" t="s">
        <v>119</v>
      </c>
      <c r="AU674" s="142" t="s">
        <v>84</v>
      </c>
      <c r="AY674" s="15" t="s">
        <v>116</v>
      </c>
      <c r="BE674" s="143">
        <f>IF(N674="základní",J674,0)</f>
        <v>0</v>
      </c>
      <c r="BF674" s="143">
        <f>IF(N674="snížená",J674,0)</f>
        <v>0</v>
      </c>
      <c r="BG674" s="143">
        <f>IF(N674="zákl. přenesená",J674,0)</f>
        <v>0</v>
      </c>
      <c r="BH674" s="143">
        <f>IF(N674="sníž. přenesená",J674,0)</f>
        <v>0</v>
      </c>
      <c r="BI674" s="143">
        <f>IF(N674="nulová",J674,0)</f>
        <v>0</v>
      </c>
      <c r="BJ674" s="15" t="s">
        <v>82</v>
      </c>
      <c r="BK674" s="143">
        <f>ROUND(I674*H674,2)</f>
        <v>0</v>
      </c>
      <c r="BL674" s="15" t="s">
        <v>124</v>
      </c>
      <c r="BM674" s="142" t="s">
        <v>1016</v>
      </c>
    </row>
    <row r="675" spans="2:47" s="1" customFormat="1" ht="29.25">
      <c r="B675" s="30"/>
      <c r="D675" s="144" t="s">
        <v>125</v>
      </c>
      <c r="F675" s="145" t="s">
        <v>1017</v>
      </c>
      <c r="I675" s="146"/>
      <c r="L675" s="30"/>
      <c r="M675" s="147"/>
      <c r="T675" s="53"/>
      <c r="AT675" s="15" t="s">
        <v>125</v>
      </c>
      <c r="AU675" s="15" t="s">
        <v>84</v>
      </c>
    </row>
    <row r="676" spans="2:47" s="1" customFormat="1" ht="12">
      <c r="B676" s="30"/>
      <c r="D676" s="152" t="s">
        <v>201</v>
      </c>
      <c r="F676" s="153" t="s">
        <v>1018</v>
      </c>
      <c r="I676" s="146"/>
      <c r="L676" s="30"/>
      <c r="M676" s="147"/>
      <c r="T676" s="53"/>
      <c r="AT676" s="15" t="s">
        <v>201</v>
      </c>
      <c r="AU676" s="15" t="s">
        <v>84</v>
      </c>
    </row>
    <row r="677" spans="2:65" s="1" customFormat="1" ht="33" customHeight="1">
      <c r="B677" s="130"/>
      <c r="C677" s="131" t="s">
        <v>1019</v>
      </c>
      <c r="D677" s="131" t="s">
        <v>119</v>
      </c>
      <c r="E677" s="132" t="s">
        <v>1020</v>
      </c>
      <c r="F677" s="133" t="s">
        <v>1021</v>
      </c>
      <c r="G677" s="134" t="s">
        <v>205</v>
      </c>
      <c r="H677" s="135">
        <v>10</v>
      </c>
      <c r="I677" s="136"/>
      <c r="J677" s="137">
        <f>ROUND(I677*H677,2)</f>
        <v>0</v>
      </c>
      <c r="K677" s="133" t="s">
        <v>199</v>
      </c>
      <c r="L677" s="30"/>
      <c r="M677" s="138" t="s">
        <v>1</v>
      </c>
      <c r="N677" s="139" t="s">
        <v>39</v>
      </c>
      <c r="P677" s="140">
        <f>O677*H677</f>
        <v>0</v>
      </c>
      <c r="Q677" s="140">
        <v>0</v>
      </c>
      <c r="R677" s="140">
        <f>Q677*H677</f>
        <v>0</v>
      </c>
      <c r="S677" s="140">
        <v>0</v>
      </c>
      <c r="T677" s="141">
        <f>S677*H677</f>
        <v>0</v>
      </c>
      <c r="AR677" s="142" t="s">
        <v>124</v>
      </c>
      <c r="AT677" s="142" t="s">
        <v>119</v>
      </c>
      <c r="AU677" s="142" t="s">
        <v>84</v>
      </c>
      <c r="AY677" s="15" t="s">
        <v>116</v>
      </c>
      <c r="BE677" s="143">
        <f>IF(N677="základní",J677,0)</f>
        <v>0</v>
      </c>
      <c r="BF677" s="143">
        <f>IF(N677="snížená",J677,0)</f>
        <v>0</v>
      </c>
      <c r="BG677" s="143">
        <f>IF(N677="zákl. přenesená",J677,0)</f>
        <v>0</v>
      </c>
      <c r="BH677" s="143">
        <f>IF(N677="sníž. přenesená",J677,0)</f>
        <v>0</v>
      </c>
      <c r="BI677" s="143">
        <f>IF(N677="nulová",J677,0)</f>
        <v>0</v>
      </c>
      <c r="BJ677" s="15" t="s">
        <v>82</v>
      </c>
      <c r="BK677" s="143">
        <f>ROUND(I677*H677,2)</f>
        <v>0</v>
      </c>
      <c r="BL677" s="15" t="s">
        <v>124</v>
      </c>
      <c r="BM677" s="142" t="s">
        <v>1022</v>
      </c>
    </row>
    <row r="678" spans="2:47" s="1" customFormat="1" ht="29.25">
      <c r="B678" s="30"/>
      <c r="D678" s="144" t="s">
        <v>125</v>
      </c>
      <c r="F678" s="145" t="s">
        <v>1023</v>
      </c>
      <c r="I678" s="146"/>
      <c r="L678" s="30"/>
      <c r="M678" s="147"/>
      <c r="T678" s="53"/>
      <c r="AT678" s="15" t="s">
        <v>125</v>
      </c>
      <c r="AU678" s="15" t="s">
        <v>84</v>
      </c>
    </row>
    <row r="679" spans="2:47" s="1" customFormat="1" ht="12">
      <c r="B679" s="30"/>
      <c r="D679" s="152" t="s">
        <v>201</v>
      </c>
      <c r="F679" s="153" t="s">
        <v>1024</v>
      </c>
      <c r="I679" s="146"/>
      <c r="L679" s="30"/>
      <c r="M679" s="147"/>
      <c r="T679" s="53"/>
      <c r="AT679" s="15" t="s">
        <v>201</v>
      </c>
      <c r="AU679" s="15" t="s">
        <v>84</v>
      </c>
    </row>
    <row r="680" spans="2:65" s="1" customFormat="1" ht="33" customHeight="1">
      <c r="B680" s="130"/>
      <c r="C680" s="131" t="s">
        <v>619</v>
      </c>
      <c r="D680" s="131" t="s">
        <v>119</v>
      </c>
      <c r="E680" s="132" t="s">
        <v>1025</v>
      </c>
      <c r="F680" s="133" t="s">
        <v>1026</v>
      </c>
      <c r="G680" s="134" t="s">
        <v>205</v>
      </c>
      <c r="H680" s="135">
        <v>10</v>
      </c>
      <c r="I680" s="136"/>
      <c r="J680" s="137">
        <f>ROUND(I680*H680,2)</f>
        <v>0</v>
      </c>
      <c r="K680" s="133" t="s">
        <v>199</v>
      </c>
      <c r="L680" s="30"/>
      <c r="M680" s="138" t="s">
        <v>1</v>
      </c>
      <c r="N680" s="139" t="s">
        <v>39</v>
      </c>
      <c r="P680" s="140">
        <f>O680*H680</f>
        <v>0</v>
      </c>
      <c r="Q680" s="140">
        <v>0</v>
      </c>
      <c r="R680" s="140">
        <f>Q680*H680</f>
        <v>0</v>
      </c>
      <c r="S680" s="140">
        <v>0</v>
      </c>
      <c r="T680" s="141">
        <f>S680*H680</f>
        <v>0</v>
      </c>
      <c r="AR680" s="142" t="s">
        <v>124</v>
      </c>
      <c r="AT680" s="142" t="s">
        <v>119</v>
      </c>
      <c r="AU680" s="142" t="s">
        <v>84</v>
      </c>
      <c r="AY680" s="15" t="s">
        <v>116</v>
      </c>
      <c r="BE680" s="143">
        <f>IF(N680="základní",J680,0)</f>
        <v>0</v>
      </c>
      <c r="BF680" s="143">
        <f>IF(N680="snížená",J680,0)</f>
        <v>0</v>
      </c>
      <c r="BG680" s="143">
        <f>IF(N680="zákl. přenesená",J680,0)</f>
        <v>0</v>
      </c>
      <c r="BH680" s="143">
        <f>IF(N680="sníž. přenesená",J680,0)</f>
        <v>0</v>
      </c>
      <c r="BI680" s="143">
        <f>IF(N680="nulová",J680,0)</f>
        <v>0</v>
      </c>
      <c r="BJ680" s="15" t="s">
        <v>82</v>
      </c>
      <c r="BK680" s="143">
        <f>ROUND(I680*H680,2)</f>
        <v>0</v>
      </c>
      <c r="BL680" s="15" t="s">
        <v>124</v>
      </c>
      <c r="BM680" s="142" t="s">
        <v>1027</v>
      </c>
    </row>
    <row r="681" spans="2:47" s="1" customFormat="1" ht="29.25">
      <c r="B681" s="30"/>
      <c r="D681" s="144" t="s">
        <v>125</v>
      </c>
      <c r="F681" s="145" t="s">
        <v>1028</v>
      </c>
      <c r="I681" s="146"/>
      <c r="L681" s="30"/>
      <c r="M681" s="147"/>
      <c r="T681" s="53"/>
      <c r="AT681" s="15" t="s">
        <v>125</v>
      </c>
      <c r="AU681" s="15" t="s">
        <v>84</v>
      </c>
    </row>
    <row r="682" spans="2:47" s="1" customFormat="1" ht="12">
      <c r="B682" s="30"/>
      <c r="D682" s="152" t="s">
        <v>201</v>
      </c>
      <c r="F682" s="153" t="s">
        <v>1029</v>
      </c>
      <c r="I682" s="146"/>
      <c r="L682" s="30"/>
      <c r="M682" s="147"/>
      <c r="T682" s="53"/>
      <c r="AT682" s="15" t="s">
        <v>201</v>
      </c>
      <c r="AU682" s="15" t="s">
        <v>84</v>
      </c>
    </row>
    <row r="683" spans="2:65" s="1" customFormat="1" ht="33" customHeight="1">
      <c r="B683" s="130"/>
      <c r="C683" s="131" t="s">
        <v>1030</v>
      </c>
      <c r="D683" s="131" t="s">
        <v>119</v>
      </c>
      <c r="E683" s="132" t="s">
        <v>1031</v>
      </c>
      <c r="F683" s="133" t="s">
        <v>1032</v>
      </c>
      <c r="G683" s="134" t="s">
        <v>214</v>
      </c>
      <c r="H683" s="135">
        <v>10</v>
      </c>
      <c r="I683" s="136"/>
      <c r="J683" s="137">
        <f>ROUND(I683*H683,2)</f>
        <v>0</v>
      </c>
      <c r="K683" s="133" t="s">
        <v>199</v>
      </c>
      <c r="L683" s="30"/>
      <c r="M683" s="138" t="s">
        <v>1</v>
      </c>
      <c r="N683" s="139" t="s">
        <v>39</v>
      </c>
      <c r="P683" s="140">
        <f>O683*H683</f>
        <v>0</v>
      </c>
      <c r="Q683" s="140">
        <v>0</v>
      </c>
      <c r="R683" s="140">
        <f>Q683*H683</f>
        <v>0</v>
      </c>
      <c r="S683" s="140">
        <v>0</v>
      </c>
      <c r="T683" s="141">
        <f>S683*H683</f>
        <v>0</v>
      </c>
      <c r="AR683" s="142" t="s">
        <v>124</v>
      </c>
      <c r="AT683" s="142" t="s">
        <v>119</v>
      </c>
      <c r="AU683" s="142" t="s">
        <v>84</v>
      </c>
      <c r="AY683" s="15" t="s">
        <v>116</v>
      </c>
      <c r="BE683" s="143">
        <f>IF(N683="základní",J683,0)</f>
        <v>0</v>
      </c>
      <c r="BF683" s="143">
        <f>IF(N683="snížená",J683,0)</f>
        <v>0</v>
      </c>
      <c r="BG683" s="143">
        <f>IF(N683="zákl. přenesená",J683,0)</f>
        <v>0</v>
      </c>
      <c r="BH683" s="143">
        <f>IF(N683="sníž. přenesená",J683,0)</f>
        <v>0</v>
      </c>
      <c r="BI683" s="143">
        <f>IF(N683="nulová",J683,0)</f>
        <v>0</v>
      </c>
      <c r="BJ683" s="15" t="s">
        <v>82</v>
      </c>
      <c r="BK683" s="143">
        <f>ROUND(I683*H683,2)</f>
        <v>0</v>
      </c>
      <c r="BL683" s="15" t="s">
        <v>124</v>
      </c>
      <c r="BM683" s="142" t="s">
        <v>1033</v>
      </c>
    </row>
    <row r="684" spans="2:47" s="1" customFormat="1" ht="29.25">
      <c r="B684" s="30"/>
      <c r="D684" s="144" t="s">
        <v>125</v>
      </c>
      <c r="F684" s="145" t="s">
        <v>1034</v>
      </c>
      <c r="I684" s="146"/>
      <c r="L684" s="30"/>
      <c r="M684" s="147"/>
      <c r="T684" s="53"/>
      <c r="AT684" s="15" t="s">
        <v>125</v>
      </c>
      <c r="AU684" s="15" t="s">
        <v>84</v>
      </c>
    </row>
    <row r="685" spans="2:47" s="1" customFormat="1" ht="12">
      <c r="B685" s="30"/>
      <c r="D685" s="152" t="s">
        <v>201</v>
      </c>
      <c r="F685" s="153" t="s">
        <v>1035</v>
      </c>
      <c r="I685" s="146"/>
      <c r="L685" s="30"/>
      <c r="M685" s="147"/>
      <c r="T685" s="53"/>
      <c r="AT685" s="15" t="s">
        <v>201</v>
      </c>
      <c r="AU685" s="15" t="s">
        <v>84</v>
      </c>
    </row>
    <row r="686" spans="2:65" s="1" customFormat="1" ht="33" customHeight="1">
      <c r="B686" s="130"/>
      <c r="C686" s="131" t="s">
        <v>624</v>
      </c>
      <c r="D686" s="131" t="s">
        <v>119</v>
      </c>
      <c r="E686" s="132" t="s">
        <v>1036</v>
      </c>
      <c r="F686" s="133" t="s">
        <v>1037</v>
      </c>
      <c r="G686" s="134" t="s">
        <v>214</v>
      </c>
      <c r="H686" s="135">
        <v>10</v>
      </c>
      <c r="I686" s="136"/>
      <c r="J686" s="137">
        <f>ROUND(I686*H686,2)</f>
        <v>0</v>
      </c>
      <c r="K686" s="133" t="s">
        <v>199</v>
      </c>
      <c r="L686" s="30"/>
      <c r="M686" s="138" t="s">
        <v>1</v>
      </c>
      <c r="N686" s="139" t="s">
        <v>39</v>
      </c>
      <c r="P686" s="140">
        <f>O686*H686</f>
        <v>0</v>
      </c>
      <c r="Q686" s="140">
        <v>0</v>
      </c>
      <c r="R686" s="140">
        <f>Q686*H686</f>
        <v>0</v>
      </c>
      <c r="S686" s="140">
        <v>0</v>
      </c>
      <c r="T686" s="141">
        <f>S686*H686</f>
        <v>0</v>
      </c>
      <c r="AR686" s="142" t="s">
        <v>124</v>
      </c>
      <c r="AT686" s="142" t="s">
        <v>119</v>
      </c>
      <c r="AU686" s="142" t="s">
        <v>84</v>
      </c>
      <c r="AY686" s="15" t="s">
        <v>116</v>
      </c>
      <c r="BE686" s="143">
        <f>IF(N686="základní",J686,0)</f>
        <v>0</v>
      </c>
      <c r="BF686" s="143">
        <f>IF(N686="snížená",J686,0)</f>
        <v>0</v>
      </c>
      <c r="BG686" s="143">
        <f>IF(N686="zákl. přenesená",J686,0)</f>
        <v>0</v>
      </c>
      <c r="BH686" s="143">
        <f>IF(N686="sníž. přenesená",J686,0)</f>
        <v>0</v>
      </c>
      <c r="BI686" s="143">
        <f>IF(N686="nulová",J686,0)</f>
        <v>0</v>
      </c>
      <c r="BJ686" s="15" t="s">
        <v>82</v>
      </c>
      <c r="BK686" s="143">
        <f>ROUND(I686*H686,2)</f>
        <v>0</v>
      </c>
      <c r="BL686" s="15" t="s">
        <v>124</v>
      </c>
      <c r="BM686" s="142" t="s">
        <v>1038</v>
      </c>
    </row>
    <row r="687" spans="2:47" s="1" customFormat="1" ht="29.25">
      <c r="B687" s="30"/>
      <c r="D687" s="144" t="s">
        <v>125</v>
      </c>
      <c r="F687" s="145" t="s">
        <v>1039</v>
      </c>
      <c r="I687" s="146"/>
      <c r="L687" s="30"/>
      <c r="M687" s="147"/>
      <c r="T687" s="53"/>
      <c r="AT687" s="15" t="s">
        <v>125</v>
      </c>
      <c r="AU687" s="15" t="s">
        <v>84</v>
      </c>
    </row>
    <row r="688" spans="2:47" s="1" customFormat="1" ht="12">
      <c r="B688" s="30"/>
      <c r="D688" s="152" t="s">
        <v>201</v>
      </c>
      <c r="F688" s="153" t="s">
        <v>1040</v>
      </c>
      <c r="I688" s="146"/>
      <c r="L688" s="30"/>
      <c r="M688" s="147"/>
      <c r="T688" s="53"/>
      <c r="AT688" s="15" t="s">
        <v>201</v>
      </c>
      <c r="AU688" s="15" t="s">
        <v>84</v>
      </c>
    </row>
    <row r="689" spans="2:65" s="1" customFormat="1" ht="24.2" customHeight="1">
      <c r="B689" s="130"/>
      <c r="C689" s="131" t="s">
        <v>1041</v>
      </c>
      <c r="D689" s="131" t="s">
        <v>119</v>
      </c>
      <c r="E689" s="132" t="s">
        <v>1042</v>
      </c>
      <c r="F689" s="133" t="s">
        <v>1043</v>
      </c>
      <c r="G689" s="134" t="s">
        <v>214</v>
      </c>
      <c r="H689" s="135">
        <v>50</v>
      </c>
      <c r="I689" s="136"/>
      <c r="J689" s="137">
        <f>ROUND(I689*H689,2)</f>
        <v>0</v>
      </c>
      <c r="K689" s="133" t="s">
        <v>199</v>
      </c>
      <c r="L689" s="30"/>
      <c r="M689" s="138" t="s">
        <v>1</v>
      </c>
      <c r="N689" s="139" t="s">
        <v>39</v>
      </c>
      <c r="P689" s="140">
        <f>O689*H689</f>
        <v>0</v>
      </c>
      <c r="Q689" s="140">
        <v>0</v>
      </c>
      <c r="R689" s="140">
        <f>Q689*H689</f>
        <v>0</v>
      </c>
      <c r="S689" s="140">
        <v>0</v>
      </c>
      <c r="T689" s="141">
        <f>S689*H689</f>
        <v>0</v>
      </c>
      <c r="AR689" s="142" t="s">
        <v>124</v>
      </c>
      <c r="AT689" s="142" t="s">
        <v>119</v>
      </c>
      <c r="AU689" s="142" t="s">
        <v>84</v>
      </c>
      <c r="AY689" s="15" t="s">
        <v>116</v>
      </c>
      <c r="BE689" s="143">
        <f>IF(N689="základní",J689,0)</f>
        <v>0</v>
      </c>
      <c r="BF689" s="143">
        <f>IF(N689="snížená",J689,0)</f>
        <v>0</v>
      </c>
      <c r="BG689" s="143">
        <f>IF(N689="zákl. přenesená",J689,0)</f>
        <v>0</v>
      </c>
      <c r="BH689" s="143">
        <f>IF(N689="sníž. přenesená",J689,0)</f>
        <v>0</v>
      </c>
      <c r="BI689" s="143">
        <f>IF(N689="nulová",J689,0)</f>
        <v>0</v>
      </c>
      <c r="BJ689" s="15" t="s">
        <v>82</v>
      </c>
      <c r="BK689" s="143">
        <f>ROUND(I689*H689,2)</f>
        <v>0</v>
      </c>
      <c r="BL689" s="15" t="s">
        <v>124</v>
      </c>
      <c r="BM689" s="142" t="s">
        <v>1044</v>
      </c>
    </row>
    <row r="690" spans="2:47" s="1" customFormat="1" ht="19.5">
      <c r="B690" s="30"/>
      <c r="D690" s="144" t="s">
        <v>125</v>
      </c>
      <c r="F690" s="145" t="s">
        <v>1045</v>
      </c>
      <c r="I690" s="146"/>
      <c r="L690" s="30"/>
      <c r="M690" s="147"/>
      <c r="T690" s="53"/>
      <c r="AT690" s="15" t="s">
        <v>125</v>
      </c>
      <c r="AU690" s="15" t="s">
        <v>84</v>
      </c>
    </row>
    <row r="691" spans="2:47" s="1" customFormat="1" ht="12">
      <c r="B691" s="30"/>
      <c r="D691" s="152" t="s">
        <v>201</v>
      </c>
      <c r="F691" s="153" t="s">
        <v>1046</v>
      </c>
      <c r="I691" s="146"/>
      <c r="L691" s="30"/>
      <c r="M691" s="147"/>
      <c r="T691" s="53"/>
      <c r="AT691" s="15" t="s">
        <v>201</v>
      </c>
      <c r="AU691" s="15" t="s">
        <v>84</v>
      </c>
    </row>
    <row r="692" spans="2:65" s="1" customFormat="1" ht="24.2" customHeight="1">
      <c r="B692" s="130"/>
      <c r="C692" s="154" t="s">
        <v>630</v>
      </c>
      <c r="D692" s="154" t="s">
        <v>243</v>
      </c>
      <c r="E692" s="155" t="s">
        <v>1047</v>
      </c>
      <c r="F692" s="156" t="s">
        <v>1048</v>
      </c>
      <c r="G692" s="157" t="s">
        <v>214</v>
      </c>
      <c r="H692" s="158">
        <v>10</v>
      </c>
      <c r="I692" s="159"/>
      <c r="J692" s="160">
        <f>ROUND(I692*H692,2)</f>
        <v>0</v>
      </c>
      <c r="K692" s="156" t="s">
        <v>199</v>
      </c>
      <c r="L692" s="161"/>
      <c r="M692" s="162" t="s">
        <v>1</v>
      </c>
      <c r="N692" s="163" t="s">
        <v>39</v>
      </c>
      <c r="P692" s="140">
        <f>O692*H692</f>
        <v>0</v>
      </c>
      <c r="Q692" s="140">
        <v>0</v>
      </c>
      <c r="R692" s="140">
        <f>Q692*H692</f>
        <v>0</v>
      </c>
      <c r="S692" s="140">
        <v>0</v>
      </c>
      <c r="T692" s="141">
        <f>S692*H692</f>
        <v>0</v>
      </c>
      <c r="AR692" s="142" t="s">
        <v>139</v>
      </c>
      <c r="AT692" s="142" t="s">
        <v>243</v>
      </c>
      <c r="AU692" s="142" t="s">
        <v>84</v>
      </c>
      <c r="AY692" s="15" t="s">
        <v>116</v>
      </c>
      <c r="BE692" s="143">
        <f>IF(N692="základní",J692,0)</f>
        <v>0</v>
      </c>
      <c r="BF692" s="143">
        <f>IF(N692="snížená",J692,0)</f>
        <v>0</v>
      </c>
      <c r="BG692" s="143">
        <f>IF(N692="zákl. přenesená",J692,0)</f>
        <v>0</v>
      </c>
      <c r="BH692" s="143">
        <f>IF(N692="sníž. přenesená",J692,0)</f>
        <v>0</v>
      </c>
      <c r="BI692" s="143">
        <f>IF(N692="nulová",J692,0)</f>
        <v>0</v>
      </c>
      <c r="BJ692" s="15" t="s">
        <v>82</v>
      </c>
      <c r="BK692" s="143">
        <f>ROUND(I692*H692,2)</f>
        <v>0</v>
      </c>
      <c r="BL692" s="15" t="s">
        <v>124</v>
      </c>
      <c r="BM692" s="142" t="s">
        <v>1049</v>
      </c>
    </row>
    <row r="693" spans="2:47" s="1" customFormat="1" ht="19.5">
      <c r="B693" s="30"/>
      <c r="D693" s="144" t="s">
        <v>125</v>
      </c>
      <c r="F693" s="145" t="s">
        <v>1048</v>
      </c>
      <c r="I693" s="146"/>
      <c r="L693" s="30"/>
      <c r="M693" s="147"/>
      <c r="T693" s="53"/>
      <c r="AT693" s="15" t="s">
        <v>125</v>
      </c>
      <c r="AU693" s="15" t="s">
        <v>84</v>
      </c>
    </row>
    <row r="694" spans="2:63" s="11" customFormat="1" ht="22.9" customHeight="1">
      <c r="B694" s="118"/>
      <c r="D694" s="119" t="s">
        <v>73</v>
      </c>
      <c r="E694" s="128" t="s">
        <v>159</v>
      </c>
      <c r="F694" s="128" t="s">
        <v>1050</v>
      </c>
      <c r="I694" s="121"/>
      <c r="J694" s="129">
        <f>BK694</f>
        <v>0</v>
      </c>
      <c r="L694" s="118"/>
      <c r="M694" s="123"/>
      <c r="P694" s="124">
        <f>SUM(P695:P838)</f>
        <v>0</v>
      </c>
      <c r="R694" s="124">
        <f>SUM(R695:R838)</f>
        <v>0</v>
      </c>
      <c r="T694" s="125">
        <f>SUM(T695:T838)</f>
        <v>0</v>
      </c>
      <c r="AR694" s="119" t="s">
        <v>82</v>
      </c>
      <c r="AT694" s="126" t="s">
        <v>73</v>
      </c>
      <c r="AU694" s="126" t="s">
        <v>82</v>
      </c>
      <c r="AY694" s="119" t="s">
        <v>116</v>
      </c>
      <c r="BK694" s="127">
        <f>SUM(BK695:BK838)</f>
        <v>0</v>
      </c>
    </row>
    <row r="695" spans="2:65" s="1" customFormat="1" ht="37.9" customHeight="1">
      <c r="B695" s="130"/>
      <c r="C695" s="131" t="s">
        <v>1051</v>
      </c>
      <c r="D695" s="131" t="s">
        <v>119</v>
      </c>
      <c r="E695" s="132" t="s">
        <v>1052</v>
      </c>
      <c r="F695" s="133" t="s">
        <v>1053</v>
      </c>
      <c r="G695" s="134" t="s">
        <v>205</v>
      </c>
      <c r="H695" s="135">
        <v>9</v>
      </c>
      <c r="I695" s="136"/>
      <c r="J695" s="137">
        <f>ROUND(I695*H695,2)</f>
        <v>0</v>
      </c>
      <c r="K695" s="133" t="s">
        <v>199</v>
      </c>
      <c r="L695" s="30"/>
      <c r="M695" s="138" t="s">
        <v>1</v>
      </c>
      <c r="N695" s="139" t="s">
        <v>39</v>
      </c>
      <c r="P695" s="140">
        <f>O695*H695</f>
        <v>0</v>
      </c>
      <c r="Q695" s="140">
        <v>0</v>
      </c>
      <c r="R695" s="140">
        <f>Q695*H695</f>
        <v>0</v>
      </c>
      <c r="S695" s="140">
        <v>0</v>
      </c>
      <c r="T695" s="141">
        <f>S695*H695</f>
        <v>0</v>
      </c>
      <c r="AR695" s="142" t="s">
        <v>124</v>
      </c>
      <c r="AT695" s="142" t="s">
        <v>119</v>
      </c>
      <c r="AU695" s="142" t="s">
        <v>84</v>
      </c>
      <c r="AY695" s="15" t="s">
        <v>116</v>
      </c>
      <c r="BE695" s="143">
        <f>IF(N695="základní",J695,0)</f>
        <v>0</v>
      </c>
      <c r="BF695" s="143">
        <f>IF(N695="snížená",J695,0)</f>
        <v>0</v>
      </c>
      <c r="BG695" s="143">
        <f>IF(N695="zákl. přenesená",J695,0)</f>
        <v>0</v>
      </c>
      <c r="BH695" s="143">
        <f>IF(N695="sníž. přenesená",J695,0)</f>
        <v>0</v>
      </c>
      <c r="BI695" s="143">
        <f>IF(N695="nulová",J695,0)</f>
        <v>0</v>
      </c>
      <c r="BJ695" s="15" t="s">
        <v>82</v>
      </c>
      <c r="BK695" s="143">
        <f>ROUND(I695*H695,2)</f>
        <v>0</v>
      </c>
      <c r="BL695" s="15" t="s">
        <v>124</v>
      </c>
      <c r="BM695" s="142" t="s">
        <v>1054</v>
      </c>
    </row>
    <row r="696" spans="2:47" s="1" customFormat="1" ht="29.25">
      <c r="B696" s="30"/>
      <c r="D696" s="144" t="s">
        <v>125</v>
      </c>
      <c r="F696" s="145" t="s">
        <v>1055</v>
      </c>
      <c r="I696" s="146"/>
      <c r="L696" s="30"/>
      <c r="M696" s="147"/>
      <c r="T696" s="53"/>
      <c r="AT696" s="15" t="s">
        <v>125</v>
      </c>
      <c r="AU696" s="15" t="s">
        <v>84</v>
      </c>
    </row>
    <row r="697" spans="2:47" s="1" customFormat="1" ht="12">
      <c r="B697" s="30"/>
      <c r="D697" s="152" t="s">
        <v>201</v>
      </c>
      <c r="F697" s="153" t="s">
        <v>1056</v>
      </c>
      <c r="I697" s="146"/>
      <c r="L697" s="30"/>
      <c r="M697" s="147"/>
      <c r="T697" s="53"/>
      <c r="AT697" s="15" t="s">
        <v>201</v>
      </c>
      <c r="AU697" s="15" t="s">
        <v>84</v>
      </c>
    </row>
    <row r="698" spans="2:65" s="1" customFormat="1" ht="37.9" customHeight="1">
      <c r="B698" s="130"/>
      <c r="C698" s="131" t="s">
        <v>635</v>
      </c>
      <c r="D698" s="131" t="s">
        <v>119</v>
      </c>
      <c r="E698" s="132" t="s">
        <v>1057</v>
      </c>
      <c r="F698" s="133" t="s">
        <v>1058</v>
      </c>
      <c r="G698" s="134" t="s">
        <v>205</v>
      </c>
      <c r="H698" s="135">
        <v>9</v>
      </c>
      <c r="I698" s="136"/>
      <c r="J698" s="137">
        <f>ROUND(I698*H698,2)</f>
        <v>0</v>
      </c>
      <c r="K698" s="133" t="s">
        <v>199</v>
      </c>
      <c r="L698" s="30"/>
      <c r="M698" s="138" t="s">
        <v>1</v>
      </c>
      <c r="N698" s="139" t="s">
        <v>39</v>
      </c>
      <c r="P698" s="140">
        <f>O698*H698</f>
        <v>0</v>
      </c>
      <c r="Q698" s="140">
        <v>0</v>
      </c>
      <c r="R698" s="140">
        <f>Q698*H698</f>
        <v>0</v>
      </c>
      <c r="S698" s="140">
        <v>0</v>
      </c>
      <c r="T698" s="141">
        <f>S698*H698</f>
        <v>0</v>
      </c>
      <c r="AR698" s="142" t="s">
        <v>124</v>
      </c>
      <c r="AT698" s="142" t="s">
        <v>119</v>
      </c>
      <c r="AU698" s="142" t="s">
        <v>84</v>
      </c>
      <c r="AY698" s="15" t="s">
        <v>116</v>
      </c>
      <c r="BE698" s="143">
        <f>IF(N698="základní",J698,0)</f>
        <v>0</v>
      </c>
      <c r="BF698" s="143">
        <f>IF(N698="snížená",J698,0)</f>
        <v>0</v>
      </c>
      <c r="BG698" s="143">
        <f>IF(N698="zákl. přenesená",J698,0)</f>
        <v>0</v>
      </c>
      <c r="BH698" s="143">
        <f>IF(N698="sníž. přenesená",J698,0)</f>
        <v>0</v>
      </c>
      <c r="BI698" s="143">
        <f>IF(N698="nulová",J698,0)</f>
        <v>0</v>
      </c>
      <c r="BJ698" s="15" t="s">
        <v>82</v>
      </c>
      <c r="BK698" s="143">
        <f>ROUND(I698*H698,2)</f>
        <v>0</v>
      </c>
      <c r="BL698" s="15" t="s">
        <v>124</v>
      </c>
      <c r="BM698" s="142" t="s">
        <v>1059</v>
      </c>
    </row>
    <row r="699" spans="2:47" s="1" customFormat="1" ht="29.25">
      <c r="B699" s="30"/>
      <c r="D699" s="144" t="s">
        <v>125</v>
      </c>
      <c r="F699" s="145" t="s">
        <v>1060</v>
      </c>
      <c r="I699" s="146"/>
      <c r="L699" s="30"/>
      <c r="M699" s="147"/>
      <c r="T699" s="53"/>
      <c r="AT699" s="15" t="s">
        <v>125</v>
      </c>
      <c r="AU699" s="15" t="s">
        <v>84</v>
      </c>
    </row>
    <row r="700" spans="2:47" s="1" customFormat="1" ht="12">
      <c r="B700" s="30"/>
      <c r="D700" s="152" t="s">
        <v>201</v>
      </c>
      <c r="F700" s="153" t="s">
        <v>1061</v>
      </c>
      <c r="I700" s="146"/>
      <c r="L700" s="30"/>
      <c r="M700" s="147"/>
      <c r="T700" s="53"/>
      <c r="AT700" s="15" t="s">
        <v>201</v>
      </c>
      <c r="AU700" s="15" t="s">
        <v>84</v>
      </c>
    </row>
    <row r="701" spans="2:65" s="1" customFormat="1" ht="24.2" customHeight="1">
      <c r="B701" s="130"/>
      <c r="C701" s="131" t="s">
        <v>1062</v>
      </c>
      <c r="D701" s="131" t="s">
        <v>119</v>
      </c>
      <c r="E701" s="132" t="s">
        <v>1063</v>
      </c>
      <c r="F701" s="133" t="s">
        <v>1064</v>
      </c>
      <c r="G701" s="134" t="s">
        <v>269</v>
      </c>
      <c r="H701" s="135">
        <v>10</v>
      </c>
      <c r="I701" s="136"/>
      <c r="J701" s="137">
        <f>ROUND(I701*H701,2)</f>
        <v>0</v>
      </c>
      <c r="K701" s="133" t="s">
        <v>199</v>
      </c>
      <c r="L701" s="30"/>
      <c r="M701" s="138" t="s">
        <v>1</v>
      </c>
      <c r="N701" s="139" t="s">
        <v>39</v>
      </c>
      <c r="P701" s="140">
        <f>O701*H701</f>
        <v>0</v>
      </c>
      <c r="Q701" s="140">
        <v>0</v>
      </c>
      <c r="R701" s="140">
        <f>Q701*H701</f>
        <v>0</v>
      </c>
      <c r="S701" s="140">
        <v>0</v>
      </c>
      <c r="T701" s="141">
        <f>S701*H701</f>
        <v>0</v>
      </c>
      <c r="AR701" s="142" t="s">
        <v>124</v>
      </c>
      <c r="AT701" s="142" t="s">
        <v>119</v>
      </c>
      <c r="AU701" s="142" t="s">
        <v>84</v>
      </c>
      <c r="AY701" s="15" t="s">
        <v>116</v>
      </c>
      <c r="BE701" s="143">
        <f>IF(N701="základní",J701,0)</f>
        <v>0</v>
      </c>
      <c r="BF701" s="143">
        <f>IF(N701="snížená",J701,0)</f>
        <v>0</v>
      </c>
      <c r="BG701" s="143">
        <f>IF(N701="zákl. přenesená",J701,0)</f>
        <v>0</v>
      </c>
      <c r="BH701" s="143">
        <f>IF(N701="sníž. přenesená",J701,0)</f>
        <v>0</v>
      </c>
      <c r="BI701" s="143">
        <f>IF(N701="nulová",J701,0)</f>
        <v>0</v>
      </c>
      <c r="BJ701" s="15" t="s">
        <v>82</v>
      </c>
      <c r="BK701" s="143">
        <f>ROUND(I701*H701,2)</f>
        <v>0</v>
      </c>
      <c r="BL701" s="15" t="s">
        <v>124</v>
      </c>
      <c r="BM701" s="142" t="s">
        <v>1065</v>
      </c>
    </row>
    <row r="702" spans="2:47" s="1" customFormat="1" ht="19.5">
      <c r="B702" s="30"/>
      <c r="D702" s="144" t="s">
        <v>125</v>
      </c>
      <c r="F702" s="145" t="s">
        <v>1066</v>
      </c>
      <c r="I702" s="146"/>
      <c r="L702" s="30"/>
      <c r="M702" s="147"/>
      <c r="T702" s="53"/>
      <c r="AT702" s="15" t="s">
        <v>125</v>
      </c>
      <c r="AU702" s="15" t="s">
        <v>84</v>
      </c>
    </row>
    <row r="703" spans="2:47" s="1" customFormat="1" ht="12">
      <c r="B703" s="30"/>
      <c r="D703" s="152" t="s">
        <v>201</v>
      </c>
      <c r="F703" s="153" t="s">
        <v>1067</v>
      </c>
      <c r="I703" s="146"/>
      <c r="L703" s="30"/>
      <c r="M703" s="147"/>
      <c r="T703" s="53"/>
      <c r="AT703" s="15" t="s">
        <v>201</v>
      </c>
      <c r="AU703" s="15" t="s">
        <v>84</v>
      </c>
    </row>
    <row r="704" spans="2:65" s="1" customFormat="1" ht="33" customHeight="1">
      <c r="B704" s="130"/>
      <c r="C704" s="131" t="s">
        <v>641</v>
      </c>
      <c r="D704" s="131" t="s">
        <v>119</v>
      </c>
      <c r="E704" s="132" t="s">
        <v>1068</v>
      </c>
      <c r="F704" s="133" t="s">
        <v>1069</v>
      </c>
      <c r="G704" s="134" t="s">
        <v>269</v>
      </c>
      <c r="H704" s="135">
        <v>10</v>
      </c>
      <c r="I704" s="136"/>
      <c r="J704" s="137">
        <f>ROUND(I704*H704,2)</f>
        <v>0</v>
      </c>
      <c r="K704" s="133" t="s">
        <v>199</v>
      </c>
      <c r="L704" s="30"/>
      <c r="M704" s="138" t="s">
        <v>1</v>
      </c>
      <c r="N704" s="139" t="s">
        <v>39</v>
      </c>
      <c r="P704" s="140">
        <f>O704*H704</f>
        <v>0</v>
      </c>
      <c r="Q704" s="140">
        <v>0</v>
      </c>
      <c r="R704" s="140">
        <f>Q704*H704</f>
        <v>0</v>
      </c>
      <c r="S704" s="140">
        <v>0</v>
      </c>
      <c r="T704" s="141">
        <f>S704*H704</f>
        <v>0</v>
      </c>
      <c r="AR704" s="142" t="s">
        <v>124</v>
      </c>
      <c r="AT704" s="142" t="s">
        <v>119</v>
      </c>
      <c r="AU704" s="142" t="s">
        <v>84</v>
      </c>
      <c r="AY704" s="15" t="s">
        <v>116</v>
      </c>
      <c r="BE704" s="143">
        <f>IF(N704="základní",J704,0)</f>
        <v>0</v>
      </c>
      <c r="BF704" s="143">
        <f>IF(N704="snížená",J704,0)</f>
        <v>0</v>
      </c>
      <c r="BG704" s="143">
        <f>IF(N704="zákl. přenesená",J704,0)</f>
        <v>0</v>
      </c>
      <c r="BH704" s="143">
        <f>IF(N704="sníž. přenesená",J704,0)</f>
        <v>0</v>
      </c>
      <c r="BI704" s="143">
        <f>IF(N704="nulová",J704,0)</f>
        <v>0</v>
      </c>
      <c r="BJ704" s="15" t="s">
        <v>82</v>
      </c>
      <c r="BK704" s="143">
        <f>ROUND(I704*H704,2)</f>
        <v>0</v>
      </c>
      <c r="BL704" s="15" t="s">
        <v>124</v>
      </c>
      <c r="BM704" s="142" t="s">
        <v>1070</v>
      </c>
    </row>
    <row r="705" spans="2:47" s="1" customFormat="1" ht="19.5">
      <c r="B705" s="30"/>
      <c r="D705" s="144" t="s">
        <v>125</v>
      </c>
      <c r="F705" s="145" t="s">
        <v>1071</v>
      </c>
      <c r="I705" s="146"/>
      <c r="L705" s="30"/>
      <c r="M705" s="147"/>
      <c r="T705" s="53"/>
      <c r="AT705" s="15" t="s">
        <v>125</v>
      </c>
      <c r="AU705" s="15" t="s">
        <v>84</v>
      </c>
    </row>
    <row r="706" spans="2:47" s="1" customFormat="1" ht="12">
      <c r="B706" s="30"/>
      <c r="D706" s="152" t="s">
        <v>201</v>
      </c>
      <c r="F706" s="153" t="s">
        <v>1072</v>
      </c>
      <c r="I706" s="146"/>
      <c r="L706" s="30"/>
      <c r="M706" s="147"/>
      <c r="T706" s="53"/>
      <c r="AT706" s="15" t="s">
        <v>201</v>
      </c>
      <c r="AU706" s="15" t="s">
        <v>84</v>
      </c>
    </row>
    <row r="707" spans="2:65" s="1" customFormat="1" ht="24.2" customHeight="1">
      <c r="B707" s="130"/>
      <c r="C707" s="131" t="s">
        <v>1073</v>
      </c>
      <c r="D707" s="131" t="s">
        <v>119</v>
      </c>
      <c r="E707" s="132" t="s">
        <v>1074</v>
      </c>
      <c r="F707" s="133" t="s">
        <v>1075</v>
      </c>
      <c r="G707" s="134" t="s">
        <v>205</v>
      </c>
      <c r="H707" s="135">
        <v>10</v>
      </c>
      <c r="I707" s="136"/>
      <c r="J707" s="137">
        <f>ROUND(I707*H707,2)</f>
        <v>0</v>
      </c>
      <c r="K707" s="133" t="s">
        <v>199</v>
      </c>
      <c r="L707" s="30"/>
      <c r="M707" s="138" t="s">
        <v>1</v>
      </c>
      <c r="N707" s="139" t="s">
        <v>39</v>
      </c>
      <c r="P707" s="140">
        <f>O707*H707</f>
        <v>0</v>
      </c>
      <c r="Q707" s="140">
        <v>0</v>
      </c>
      <c r="R707" s="140">
        <f>Q707*H707</f>
        <v>0</v>
      </c>
      <c r="S707" s="140">
        <v>0</v>
      </c>
      <c r="T707" s="141">
        <f>S707*H707</f>
        <v>0</v>
      </c>
      <c r="AR707" s="142" t="s">
        <v>124</v>
      </c>
      <c r="AT707" s="142" t="s">
        <v>119</v>
      </c>
      <c r="AU707" s="142" t="s">
        <v>84</v>
      </c>
      <c r="AY707" s="15" t="s">
        <v>116</v>
      </c>
      <c r="BE707" s="143">
        <f>IF(N707="základní",J707,0)</f>
        <v>0</v>
      </c>
      <c r="BF707" s="143">
        <f>IF(N707="snížená",J707,0)</f>
        <v>0</v>
      </c>
      <c r="BG707" s="143">
        <f>IF(N707="zákl. přenesená",J707,0)</f>
        <v>0</v>
      </c>
      <c r="BH707" s="143">
        <f>IF(N707="sníž. přenesená",J707,0)</f>
        <v>0</v>
      </c>
      <c r="BI707" s="143">
        <f>IF(N707="nulová",J707,0)</f>
        <v>0</v>
      </c>
      <c r="BJ707" s="15" t="s">
        <v>82</v>
      </c>
      <c r="BK707" s="143">
        <f>ROUND(I707*H707,2)</f>
        <v>0</v>
      </c>
      <c r="BL707" s="15" t="s">
        <v>124</v>
      </c>
      <c r="BM707" s="142" t="s">
        <v>1076</v>
      </c>
    </row>
    <row r="708" spans="2:47" s="1" customFormat="1" ht="19.5">
      <c r="B708" s="30"/>
      <c r="D708" s="144" t="s">
        <v>125</v>
      </c>
      <c r="F708" s="145" t="s">
        <v>1077</v>
      </c>
      <c r="I708" s="146"/>
      <c r="L708" s="30"/>
      <c r="M708" s="147"/>
      <c r="T708" s="53"/>
      <c r="AT708" s="15" t="s">
        <v>125</v>
      </c>
      <c r="AU708" s="15" t="s">
        <v>84</v>
      </c>
    </row>
    <row r="709" spans="2:47" s="1" customFormat="1" ht="12">
      <c r="B709" s="30"/>
      <c r="D709" s="152" t="s">
        <v>201</v>
      </c>
      <c r="F709" s="153" t="s">
        <v>1078</v>
      </c>
      <c r="I709" s="146"/>
      <c r="L709" s="30"/>
      <c r="M709" s="147"/>
      <c r="T709" s="53"/>
      <c r="AT709" s="15" t="s">
        <v>201</v>
      </c>
      <c r="AU709" s="15" t="s">
        <v>84</v>
      </c>
    </row>
    <row r="710" spans="2:65" s="1" customFormat="1" ht="24.2" customHeight="1">
      <c r="B710" s="130"/>
      <c r="C710" s="131" t="s">
        <v>645</v>
      </c>
      <c r="D710" s="131" t="s">
        <v>119</v>
      </c>
      <c r="E710" s="132" t="s">
        <v>1079</v>
      </c>
      <c r="F710" s="133" t="s">
        <v>1080</v>
      </c>
      <c r="G710" s="134" t="s">
        <v>205</v>
      </c>
      <c r="H710" s="135">
        <v>10</v>
      </c>
      <c r="I710" s="136"/>
      <c r="J710" s="137">
        <f>ROUND(I710*H710,2)</f>
        <v>0</v>
      </c>
      <c r="K710" s="133" t="s">
        <v>199</v>
      </c>
      <c r="L710" s="30"/>
      <c r="M710" s="138" t="s">
        <v>1</v>
      </c>
      <c r="N710" s="139" t="s">
        <v>39</v>
      </c>
      <c r="P710" s="140">
        <f>O710*H710</f>
        <v>0</v>
      </c>
      <c r="Q710" s="140">
        <v>0</v>
      </c>
      <c r="R710" s="140">
        <f>Q710*H710</f>
        <v>0</v>
      </c>
      <c r="S710" s="140">
        <v>0</v>
      </c>
      <c r="T710" s="141">
        <f>S710*H710</f>
        <v>0</v>
      </c>
      <c r="AR710" s="142" t="s">
        <v>124</v>
      </c>
      <c r="AT710" s="142" t="s">
        <v>119</v>
      </c>
      <c r="AU710" s="142" t="s">
        <v>84</v>
      </c>
      <c r="AY710" s="15" t="s">
        <v>116</v>
      </c>
      <c r="BE710" s="143">
        <f>IF(N710="základní",J710,0)</f>
        <v>0</v>
      </c>
      <c r="BF710" s="143">
        <f>IF(N710="snížená",J710,0)</f>
        <v>0</v>
      </c>
      <c r="BG710" s="143">
        <f>IF(N710="zákl. přenesená",J710,0)</f>
        <v>0</v>
      </c>
      <c r="BH710" s="143">
        <f>IF(N710="sníž. přenesená",J710,0)</f>
        <v>0</v>
      </c>
      <c r="BI710" s="143">
        <f>IF(N710="nulová",J710,0)</f>
        <v>0</v>
      </c>
      <c r="BJ710" s="15" t="s">
        <v>82</v>
      </c>
      <c r="BK710" s="143">
        <f>ROUND(I710*H710,2)</f>
        <v>0</v>
      </c>
      <c r="BL710" s="15" t="s">
        <v>124</v>
      </c>
      <c r="BM710" s="142" t="s">
        <v>1081</v>
      </c>
    </row>
    <row r="711" spans="2:47" s="1" customFormat="1" ht="29.25">
      <c r="B711" s="30"/>
      <c r="D711" s="144" t="s">
        <v>125</v>
      </c>
      <c r="F711" s="145" t="s">
        <v>1082</v>
      </c>
      <c r="I711" s="146"/>
      <c r="L711" s="30"/>
      <c r="M711" s="147"/>
      <c r="T711" s="53"/>
      <c r="AT711" s="15" t="s">
        <v>125</v>
      </c>
      <c r="AU711" s="15" t="s">
        <v>84</v>
      </c>
    </row>
    <row r="712" spans="2:47" s="1" customFormat="1" ht="12">
      <c r="B712" s="30"/>
      <c r="D712" s="152" t="s">
        <v>201</v>
      </c>
      <c r="F712" s="153" t="s">
        <v>1083</v>
      </c>
      <c r="I712" s="146"/>
      <c r="L712" s="30"/>
      <c r="M712" s="147"/>
      <c r="T712" s="53"/>
      <c r="AT712" s="15" t="s">
        <v>201</v>
      </c>
      <c r="AU712" s="15" t="s">
        <v>84</v>
      </c>
    </row>
    <row r="713" spans="2:65" s="1" customFormat="1" ht="24.2" customHeight="1">
      <c r="B713" s="130"/>
      <c r="C713" s="131" t="s">
        <v>1084</v>
      </c>
      <c r="D713" s="131" t="s">
        <v>119</v>
      </c>
      <c r="E713" s="132" t="s">
        <v>1085</v>
      </c>
      <c r="F713" s="133" t="s">
        <v>1086</v>
      </c>
      <c r="G713" s="134" t="s">
        <v>205</v>
      </c>
      <c r="H713" s="135">
        <v>10</v>
      </c>
      <c r="I713" s="136"/>
      <c r="J713" s="137">
        <f>ROUND(I713*H713,2)</f>
        <v>0</v>
      </c>
      <c r="K713" s="133" t="s">
        <v>199</v>
      </c>
      <c r="L713" s="30"/>
      <c r="M713" s="138" t="s">
        <v>1</v>
      </c>
      <c r="N713" s="139" t="s">
        <v>39</v>
      </c>
      <c r="P713" s="140">
        <f>O713*H713</f>
        <v>0</v>
      </c>
      <c r="Q713" s="140">
        <v>0</v>
      </c>
      <c r="R713" s="140">
        <f>Q713*H713</f>
        <v>0</v>
      </c>
      <c r="S713" s="140">
        <v>0</v>
      </c>
      <c r="T713" s="141">
        <f>S713*H713</f>
        <v>0</v>
      </c>
      <c r="AR713" s="142" t="s">
        <v>124</v>
      </c>
      <c r="AT713" s="142" t="s">
        <v>119</v>
      </c>
      <c r="AU713" s="142" t="s">
        <v>84</v>
      </c>
      <c r="AY713" s="15" t="s">
        <v>116</v>
      </c>
      <c r="BE713" s="143">
        <f>IF(N713="základní",J713,0)</f>
        <v>0</v>
      </c>
      <c r="BF713" s="143">
        <f>IF(N713="snížená",J713,0)</f>
        <v>0</v>
      </c>
      <c r="BG713" s="143">
        <f>IF(N713="zákl. přenesená",J713,0)</f>
        <v>0</v>
      </c>
      <c r="BH713" s="143">
        <f>IF(N713="sníž. přenesená",J713,0)</f>
        <v>0</v>
      </c>
      <c r="BI713" s="143">
        <f>IF(N713="nulová",J713,0)</f>
        <v>0</v>
      </c>
      <c r="BJ713" s="15" t="s">
        <v>82</v>
      </c>
      <c r="BK713" s="143">
        <f>ROUND(I713*H713,2)</f>
        <v>0</v>
      </c>
      <c r="BL713" s="15" t="s">
        <v>124</v>
      </c>
      <c r="BM713" s="142" t="s">
        <v>1087</v>
      </c>
    </row>
    <row r="714" spans="2:47" s="1" customFormat="1" ht="19.5">
      <c r="B714" s="30"/>
      <c r="D714" s="144" t="s">
        <v>125</v>
      </c>
      <c r="F714" s="145" t="s">
        <v>1088</v>
      </c>
      <c r="I714" s="146"/>
      <c r="L714" s="30"/>
      <c r="M714" s="147"/>
      <c r="T714" s="53"/>
      <c r="AT714" s="15" t="s">
        <v>125</v>
      </c>
      <c r="AU714" s="15" t="s">
        <v>84</v>
      </c>
    </row>
    <row r="715" spans="2:47" s="1" customFormat="1" ht="12">
      <c r="B715" s="30"/>
      <c r="D715" s="152" t="s">
        <v>201</v>
      </c>
      <c r="F715" s="153" t="s">
        <v>1089</v>
      </c>
      <c r="I715" s="146"/>
      <c r="L715" s="30"/>
      <c r="M715" s="147"/>
      <c r="T715" s="53"/>
      <c r="AT715" s="15" t="s">
        <v>201</v>
      </c>
      <c r="AU715" s="15" t="s">
        <v>84</v>
      </c>
    </row>
    <row r="716" spans="2:65" s="1" customFormat="1" ht="24.2" customHeight="1">
      <c r="B716" s="130"/>
      <c r="C716" s="131" t="s">
        <v>651</v>
      </c>
      <c r="D716" s="131" t="s">
        <v>119</v>
      </c>
      <c r="E716" s="132" t="s">
        <v>1090</v>
      </c>
      <c r="F716" s="133" t="s">
        <v>1091</v>
      </c>
      <c r="G716" s="134" t="s">
        <v>205</v>
      </c>
      <c r="H716" s="135">
        <v>10</v>
      </c>
      <c r="I716" s="136"/>
      <c r="J716" s="137">
        <f>ROUND(I716*H716,2)</f>
        <v>0</v>
      </c>
      <c r="K716" s="133" t="s">
        <v>199</v>
      </c>
      <c r="L716" s="30"/>
      <c r="M716" s="138" t="s">
        <v>1</v>
      </c>
      <c r="N716" s="139" t="s">
        <v>39</v>
      </c>
      <c r="P716" s="140">
        <f>O716*H716</f>
        <v>0</v>
      </c>
      <c r="Q716" s="140">
        <v>0</v>
      </c>
      <c r="R716" s="140">
        <f>Q716*H716</f>
        <v>0</v>
      </c>
      <c r="S716" s="140">
        <v>0</v>
      </c>
      <c r="T716" s="141">
        <f>S716*H716</f>
        <v>0</v>
      </c>
      <c r="AR716" s="142" t="s">
        <v>124</v>
      </c>
      <c r="AT716" s="142" t="s">
        <v>119</v>
      </c>
      <c r="AU716" s="142" t="s">
        <v>84</v>
      </c>
      <c r="AY716" s="15" t="s">
        <v>116</v>
      </c>
      <c r="BE716" s="143">
        <f>IF(N716="základní",J716,0)</f>
        <v>0</v>
      </c>
      <c r="BF716" s="143">
        <f>IF(N716="snížená",J716,0)</f>
        <v>0</v>
      </c>
      <c r="BG716" s="143">
        <f>IF(N716="zákl. přenesená",J716,0)</f>
        <v>0</v>
      </c>
      <c r="BH716" s="143">
        <f>IF(N716="sníž. přenesená",J716,0)</f>
        <v>0</v>
      </c>
      <c r="BI716" s="143">
        <f>IF(N716="nulová",J716,0)</f>
        <v>0</v>
      </c>
      <c r="BJ716" s="15" t="s">
        <v>82</v>
      </c>
      <c r="BK716" s="143">
        <f>ROUND(I716*H716,2)</f>
        <v>0</v>
      </c>
      <c r="BL716" s="15" t="s">
        <v>124</v>
      </c>
      <c r="BM716" s="142" t="s">
        <v>1092</v>
      </c>
    </row>
    <row r="717" spans="2:47" s="1" customFormat="1" ht="19.5">
      <c r="B717" s="30"/>
      <c r="D717" s="144" t="s">
        <v>125</v>
      </c>
      <c r="F717" s="145" t="s">
        <v>1093</v>
      </c>
      <c r="I717" s="146"/>
      <c r="L717" s="30"/>
      <c r="M717" s="147"/>
      <c r="T717" s="53"/>
      <c r="AT717" s="15" t="s">
        <v>125</v>
      </c>
      <c r="AU717" s="15" t="s">
        <v>84</v>
      </c>
    </row>
    <row r="718" spans="2:47" s="1" customFormat="1" ht="12">
      <c r="B718" s="30"/>
      <c r="D718" s="152" t="s">
        <v>201</v>
      </c>
      <c r="F718" s="153" t="s">
        <v>1094</v>
      </c>
      <c r="I718" s="146"/>
      <c r="L718" s="30"/>
      <c r="M718" s="147"/>
      <c r="T718" s="53"/>
      <c r="AT718" s="15" t="s">
        <v>201</v>
      </c>
      <c r="AU718" s="15" t="s">
        <v>84</v>
      </c>
    </row>
    <row r="719" spans="2:65" s="1" customFormat="1" ht="24.2" customHeight="1">
      <c r="B719" s="130"/>
      <c r="C719" s="131" t="s">
        <v>1095</v>
      </c>
      <c r="D719" s="131" t="s">
        <v>119</v>
      </c>
      <c r="E719" s="132" t="s">
        <v>1096</v>
      </c>
      <c r="F719" s="133" t="s">
        <v>1097</v>
      </c>
      <c r="G719" s="134" t="s">
        <v>205</v>
      </c>
      <c r="H719" s="135">
        <v>10</v>
      </c>
      <c r="I719" s="136"/>
      <c r="J719" s="137">
        <f>ROUND(I719*H719,2)</f>
        <v>0</v>
      </c>
      <c r="K719" s="133" t="s">
        <v>199</v>
      </c>
      <c r="L719" s="30"/>
      <c r="M719" s="138" t="s">
        <v>1</v>
      </c>
      <c r="N719" s="139" t="s">
        <v>39</v>
      </c>
      <c r="P719" s="140">
        <f>O719*H719</f>
        <v>0</v>
      </c>
      <c r="Q719" s="140">
        <v>0</v>
      </c>
      <c r="R719" s="140">
        <f>Q719*H719</f>
        <v>0</v>
      </c>
      <c r="S719" s="140">
        <v>0</v>
      </c>
      <c r="T719" s="141">
        <f>S719*H719</f>
        <v>0</v>
      </c>
      <c r="AR719" s="142" t="s">
        <v>124</v>
      </c>
      <c r="AT719" s="142" t="s">
        <v>119</v>
      </c>
      <c r="AU719" s="142" t="s">
        <v>84</v>
      </c>
      <c r="AY719" s="15" t="s">
        <v>116</v>
      </c>
      <c r="BE719" s="143">
        <f>IF(N719="základní",J719,0)</f>
        <v>0</v>
      </c>
      <c r="BF719" s="143">
        <f>IF(N719="snížená",J719,0)</f>
        <v>0</v>
      </c>
      <c r="BG719" s="143">
        <f>IF(N719="zákl. přenesená",J719,0)</f>
        <v>0</v>
      </c>
      <c r="BH719" s="143">
        <f>IF(N719="sníž. přenesená",J719,0)</f>
        <v>0</v>
      </c>
      <c r="BI719" s="143">
        <f>IF(N719="nulová",J719,0)</f>
        <v>0</v>
      </c>
      <c r="BJ719" s="15" t="s">
        <v>82</v>
      </c>
      <c r="BK719" s="143">
        <f>ROUND(I719*H719,2)</f>
        <v>0</v>
      </c>
      <c r="BL719" s="15" t="s">
        <v>124</v>
      </c>
      <c r="BM719" s="142" t="s">
        <v>1098</v>
      </c>
    </row>
    <row r="720" spans="2:47" s="1" customFormat="1" ht="29.25">
      <c r="B720" s="30"/>
      <c r="D720" s="144" t="s">
        <v>125</v>
      </c>
      <c r="F720" s="145" t="s">
        <v>1099</v>
      </c>
      <c r="I720" s="146"/>
      <c r="L720" s="30"/>
      <c r="M720" s="147"/>
      <c r="T720" s="53"/>
      <c r="AT720" s="15" t="s">
        <v>125</v>
      </c>
      <c r="AU720" s="15" t="s">
        <v>84</v>
      </c>
    </row>
    <row r="721" spans="2:47" s="1" customFormat="1" ht="12">
      <c r="B721" s="30"/>
      <c r="D721" s="152" t="s">
        <v>201</v>
      </c>
      <c r="F721" s="153" t="s">
        <v>1100</v>
      </c>
      <c r="I721" s="146"/>
      <c r="L721" s="30"/>
      <c r="M721" s="147"/>
      <c r="T721" s="53"/>
      <c r="AT721" s="15" t="s">
        <v>201</v>
      </c>
      <c r="AU721" s="15" t="s">
        <v>84</v>
      </c>
    </row>
    <row r="722" spans="2:65" s="1" customFormat="1" ht="24.2" customHeight="1">
      <c r="B722" s="130"/>
      <c r="C722" s="131" t="s">
        <v>655</v>
      </c>
      <c r="D722" s="131" t="s">
        <v>119</v>
      </c>
      <c r="E722" s="132" t="s">
        <v>1101</v>
      </c>
      <c r="F722" s="133" t="s">
        <v>1102</v>
      </c>
      <c r="G722" s="134" t="s">
        <v>205</v>
      </c>
      <c r="H722" s="135">
        <v>10</v>
      </c>
      <c r="I722" s="136"/>
      <c r="J722" s="137">
        <f>ROUND(I722*H722,2)</f>
        <v>0</v>
      </c>
      <c r="K722" s="133" t="s">
        <v>199</v>
      </c>
      <c r="L722" s="30"/>
      <c r="M722" s="138" t="s">
        <v>1</v>
      </c>
      <c r="N722" s="139" t="s">
        <v>39</v>
      </c>
      <c r="P722" s="140">
        <f>O722*H722</f>
        <v>0</v>
      </c>
      <c r="Q722" s="140">
        <v>0</v>
      </c>
      <c r="R722" s="140">
        <f>Q722*H722</f>
        <v>0</v>
      </c>
      <c r="S722" s="140">
        <v>0</v>
      </c>
      <c r="T722" s="141">
        <f>S722*H722</f>
        <v>0</v>
      </c>
      <c r="AR722" s="142" t="s">
        <v>124</v>
      </c>
      <c r="AT722" s="142" t="s">
        <v>119</v>
      </c>
      <c r="AU722" s="142" t="s">
        <v>84</v>
      </c>
      <c r="AY722" s="15" t="s">
        <v>116</v>
      </c>
      <c r="BE722" s="143">
        <f>IF(N722="základní",J722,0)</f>
        <v>0</v>
      </c>
      <c r="BF722" s="143">
        <f>IF(N722="snížená",J722,0)</f>
        <v>0</v>
      </c>
      <c r="BG722" s="143">
        <f>IF(N722="zákl. přenesená",J722,0)</f>
        <v>0</v>
      </c>
      <c r="BH722" s="143">
        <f>IF(N722="sníž. přenesená",J722,0)</f>
        <v>0</v>
      </c>
      <c r="BI722" s="143">
        <f>IF(N722="nulová",J722,0)</f>
        <v>0</v>
      </c>
      <c r="BJ722" s="15" t="s">
        <v>82</v>
      </c>
      <c r="BK722" s="143">
        <f>ROUND(I722*H722,2)</f>
        <v>0</v>
      </c>
      <c r="BL722" s="15" t="s">
        <v>124</v>
      </c>
      <c r="BM722" s="142" t="s">
        <v>1103</v>
      </c>
    </row>
    <row r="723" spans="2:47" s="1" customFormat="1" ht="29.25">
      <c r="B723" s="30"/>
      <c r="D723" s="144" t="s">
        <v>125</v>
      </c>
      <c r="F723" s="145" t="s">
        <v>1104</v>
      </c>
      <c r="I723" s="146"/>
      <c r="L723" s="30"/>
      <c r="M723" s="147"/>
      <c r="T723" s="53"/>
      <c r="AT723" s="15" t="s">
        <v>125</v>
      </c>
      <c r="AU723" s="15" t="s">
        <v>84</v>
      </c>
    </row>
    <row r="724" spans="2:47" s="1" customFormat="1" ht="12">
      <c r="B724" s="30"/>
      <c r="D724" s="152" t="s">
        <v>201</v>
      </c>
      <c r="F724" s="153" t="s">
        <v>1105</v>
      </c>
      <c r="I724" s="146"/>
      <c r="L724" s="30"/>
      <c r="M724" s="147"/>
      <c r="T724" s="53"/>
      <c r="AT724" s="15" t="s">
        <v>201</v>
      </c>
      <c r="AU724" s="15" t="s">
        <v>84</v>
      </c>
    </row>
    <row r="725" spans="2:65" s="1" customFormat="1" ht="24.2" customHeight="1">
      <c r="B725" s="130"/>
      <c r="C725" s="131" t="s">
        <v>1106</v>
      </c>
      <c r="D725" s="131" t="s">
        <v>119</v>
      </c>
      <c r="E725" s="132" t="s">
        <v>1107</v>
      </c>
      <c r="F725" s="133" t="s">
        <v>1108</v>
      </c>
      <c r="G725" s="134" t="s">
        <v>214</v>
      </c>
      <c r="H725" s="135">
        <v>10</v>
      </c>
      <c r="I725" s="136"/>
      <c r="J725" s="137">
        <f>ROUND(I725*H725,2)</f>
        <v>0</v>
      </c>
      <c r="K725" s="133" t="s">
        <v>199</v>
      </c>
      <c r="L725" s="30"/>
      <c r="M725" s="138" t="s">
        <v>1</v>
      </c>
      <c r="N725" s="139" t="s">
        <v>39</v>
      </c>
      <c r="P725" s="140">
        <f>O725*H725</f>
        <v>0</v>
      </c>
      <c r="Q725" s="140">
        <v>0</v>
      </c>
      <c r="R725" s="140">
        <f>Q725*H725</f>
        <v>0</v>
      </c>
      <c r="S725" s="140">
        <v>0</v>
      </c>
      <c r="T725" s="141">
        <f>S725*H725</f>
        <v>0</v>
      </c>
      <c r="AR725" s="142" t="s">
        <v>124</v>
      </c>
      <c r="AT725" s="142" t="s">
        <v>119</v>
      </c>
      <c r="AU725" s="142" t="s">
        <v>84</v>
      </c>
      <c r="AY725" s="15" t="s">
        <v>116</v>
      </c>
      <c r="BE725" s="143">
        <f>IF(N725="základní",J725,0)</f>
        <v>0</v>
      </c>
      <c r="BF725" s="143">
        <f>IF(N725="snížená",J725,0)</f>
        <v>0</v>
      </c>
      <c r="BG725" s="143">
        <f>IF(N725="zákl. přenesená",J725,0)</f>
        <v>0</v>
      </c>
      <c r="BH725" s="143">
        <f>IF(N725="sníž. přenesená",J725,0)</f>
        <v>0</v>
      </c>
      <c r="BI725" s="143">
        <f>IF(N725="nulová",J725,0)</f>
        <v>0</v>
      </c>
      <c r="BJ725" s="15" t="s">
        <v>82</v>
      </c>
      <c r="BK725" s="143">
        <f>ROUND(I725*H725,2)</f>
        <v>0</v>
      </c>
      <c r="BL725" s="15" t="s">
        <v>124</v>
      </c>
      <c r="BM725" s="142" t="s">
        <v>1109</v>
      </c>
    </row>
    <row r="726" spans="2:47" s="1" customFormat="1" ht="19.5">
      <c r="B726" s="30"/>
      <c r="D726" s="144" t="s">
        <v>125</v>
      </c>
      <c r="F726" s="145" t="s">
        <v>1110</v>
      </c>
      <c r="I726" s="146"/>
      <c r="L726" s="30"/>
      <c r="M726" s="147"/>
      <c r="T726" s="53"/>
      <c r="AT726" s="15" t="s">
        <v>125</v>
      </c>
      <c r="AU726" s="15" t="s">
        <v>84</v>
      </c>
    </row>
    <row r="727" spans="2:47" s="1" customFormat="1" ht="12">
      <c r="B727" s="30"/>
      <c r="D727" s="152" t="s">
        <v>201</v>
      </c>
      <c r="F727" s="153" t="s">
        <v>1111</v>
      </c>
      <c r="I727" s="146"/>
      <c r="L727" s="30"/>
      <c r="M727" s="147"/>
      <c r="T727" s="53"/>
      <c r="AT727" s="15" t="s">
        <v>201</v>
      </c>
      <c r="AU727" s="15" t="s">
        <v>84</v>
      </c>
    </row>
    <row r="728" spans="2:65" s="1" customFormat="1" ht="24.2" customHeight="1">
      <c r="B728" s="130"/>
      <c r="C728" s="131" t="s">
        <v>661</v>
      </c>
      <c r="D728" s="131" t="s">
        <v>119</v>
      </c>
      <c r="E728" s="132" t="s">
        <v>1112</v>
      </c>
      <c r="F728" s="133" t="s">
        <v>1113</v>
      </c>
      <c r="G728" s="134" t="s">
        <v>214</v>
      </c>
      <c r="H728" s="135">
        <v>10</v>
      </c>
      <c r="I728" s="136"/>
      <c r="J728" s="137">
        <f>ROUND(I728*H728,2)</f>
        <v>0</v>
      </c>
      <c r="K728" s="133" t="s">
        <v>199</v>
      </c>
      <c r="L728" s="30"/>
      <c r="M728" s="138" t="s">
        <v>1</v>
      </c>
      <c r="N728" s="139" t="s">
        <v>39</v>
      </c>
      <c r="P728" s="140">
        <f>O728*H728</f>
        <v>0</v>
      </c>
      <c r="Q728" s="140">
        <v>0</v>
      </c>
      <c r="R728" s="140">
        <f>Q728*H728</f>
        <v>0</v>
      </c>
      <c r="S728" s="140">
        <v>0</v>
      </c>
      <c r="T728" s="141">
        <f>S728*H728</f>
        <v>0</v>
      </c>
      <c r="AR728" s="142" t="s">
        <v>124</v>
      </c>
      <c r="AT728" s="142" t="s">
        <v>119</v>
      </c>
      <c r="AU728" s="142" t="s">
        <v>84</v>
      </c>
      <c r="AY728" s="15" t="s">
        <v>116</v>
      </c>
      <c r="BE728" s="143">
        <f>IF(N728="základní",J728,0)</f>
        <v>0</v>
      </c>
      <c r="BF728" s="143">
        <f>IF(N728="snížená",J728,0)</f>
        <v>0</v>
      </c>
      <c r="BG728" s="143">
        <f>IF(N728="zákl. přenesená",J728,0)</f>
        <v>0</v>
      </c>
      <c r="BH728" s="143">
        <f>IF(N728="sníž. přenesená",J728,0)</f>
        <v>0</v>
      </c>
      <c r="BI728" s="143">
        <f>IF(N728="nulová",J728,0)</f>
        <v>0</v>
      </c>
      <c r="BJ728" s="15" t="s">
        <v>82</v>
      </c>
      <c r="BK728" s="143">
        <f>ROUND(I728*H728,2)</f>
        <v>0</v>
      </c>
      <c r="BL728" s="15" t="s">
        <v>124</v>
      </c>
      <c r="BM728" s="142" t="s">
        <v>1114</v>
      </c>
    </row>
    <row r="729" spans="2:47" s="1" customFormat="1" ht="19.5">
      <c r="B729" s="30"/>
      <c r="D729" s="144" t="s">
        <v>125</v>
      </c>
      <c r="F729" s="145" t="s">
        <v>1115</v>
      </c>
      <c r="I729" s="146"/>
      <c r="L729" s="30"/>
      <c r="M729" s="147"/>
      <c r="T729" s="53"/>
      <c r="AT729" s="15" t="s">
        <v>125</v>
      </c>
      <c r="AU729" s="15" t="s">
        <v>84</v>
      </c>
    </row>
    <row r="730" spans="2:47" s="1" customFormat="1" ht="12">
      <c r="B730" s="30"/>
      <c r="D730" s="152" t="s">
        <v>201</v>
      </c>
      <c r="F730" s="153" t="s">
        <v>1116</v>
      </c>
      <c r="I730" s="146"/>
      <c r="L730" s="30"/>
      <c r="M730" s="147"/>
      <c r="T730" s="53"/>
      <c r="AT730" s="15" t="s">
        <v>201</v>
      </c>
      <c r="AU730" s="15" t="s">
        <v>84</v>
      </c>
    </row>
    <row r="731" spans="2:65" s="1" customFormat="1" ht="24.2" customHeight="1">
      <c r="B731" s="130"/>
      <c r="C731" s="131" t="s">
        <v>1117</v>
      </c>
      <c r="D731" s="131" t="s">
        <v>119</v>
      </c>
      <c r="E731" s="132" t="s">
        <v>1118</v>
      </c>
      <c r="F731" s="133" t="s">
        <v>1119</v>
      </c>
      <c r="G731" s="134" t="s">
        <v>214</v>
      </c>
      <c r="H731" s="135">
        <v>10</v>
      </c>
      <c r="I731" s="136"/>
      <c r="J731" s="137">
        <f>ROUND(I731*H731,2)</f>
        <v>0</v>
      </c>
      <c r="K731" s="133" t="s">
        <v>199</v>
      </c>
      <c r="L731" s="30"/>
      <c r="M731" s="138" t="s">
        <v>1</v>
      </c>
      <c r="N731" s="139" t="s">
        <v>39</v>
      </c>
      <c r="P731" s="140">
        <f>O731*H731</f>
        <v>0</v>
      </c>
      <c r="Q731" s="140">
        <v>0</v>
      </c>
      <c r="R731" s="140">
        <f>Q731*H731</f>
        <v>0</v>
      </c>
      <c r="S731" s="140">
        <v>0</v>
      </c>
      <c r="T731" s="141">
        <f>S731*H731</f>
        <v>0</v>
      </c>
      <c r="AR731" s="142" t="s">
        <v>124</v>
      </c>
      <c r="AT731" s="142" t="s">
        <v>119</v>
      </c>
      <c r="AU731" s="142" t="s">
        <v>84</v>
      </c>
      <c r="AY731" s="15" t="s">
        <v>116</v>
      </c>
      <c r="BE731" s="143">
        <f>IF(N731="základní",J731,0)</f>
        <v>0</v>
      </c>
      <c r="BF731" s="143">
        <f>IF(N731="snížená",J731,0)</f>
        <v>0</v>
      </c>
      <c r="BG731" s="143">
        <f>IF(N731="zákl. přenesená",J731,0)</f>
        <v>0</v>
      </c>
      <c r="BH731" s="143">
        <f>IF(N731="sníž. přenesená",J731,0)</f>
        <v>0</v>
      </c>
      <c r="BI731" s="143">
        <f>IF(N731="nulová",J731,0)</f>
        <v>0</v>
      </c>
      <c r="BJ731" s="15" t="s">
        <v>82</v>
      </c>
      <c r="BK731" s="143">
        <f>ROUND(I731*H731,2)</f>
        <v>0</v>
      </c>
      <c r="BL731" s="15" t="s">
        <v>124</v>
      </c>
      <c r="BM731" s="142" t="s">
        <v>1120</v>
      </c>
    </row>
    <row r="732" spans="2:47" s="1" customFormat="1" ht="19.5">
      <c r="B732" s="30"/>
      <c r="D732" s="144" t="s">
        <v>125</v>
      </c>
      <c r="F732" s="145" t="s">
        <v>1121</v>
      </c>
      <c r="I732" s="146"/>
      <c r="L732" s="30"/>
      <c r="M732" s="147"/>
      <c r="T732" s="53"/>
      <c r="AT732" s="15" t="s">
        <v>125</v>
      </c>
      <c r="AU732" s="15" t="s">
        <v>84</v>
      </c>
    </row>
    <row r="733" spans="2:47" s="1" customFormat="1" ht="12">
      <c r="B733" s="30"/>
      <c r="D733" s="152" t="s">
        <v>201</v>
      </c>
      <c r="F733" s="153" t="s">
        <v>1122</v>
      </c>
      <c r="I733" s="146"/>
      <c r="L733" s="30"/>
      <c r="M733" s="147"/>
      <c r="T733" s="53"/>
      <c r="AT733" s="15" t="s">
        <v>201</v>
      </c>
      <c r="AU733" s="15" t="s">
        <v>84</v>
      </c>
    </row>
    <row r="734" spans="2:65" s="1" customFormat="1" ht="24.2" customHeight="1">
      <c r="B734" s="130"/>
      <c r="C734" s="131" t="s">
        <v>666</v>
      </c>
      <c r="D734" s="131" t="s">
        <v>119</v>
      </c>
      <c r="E734" s="132" t="s">
        <v>1123</v>
      </c>
      <c r="F734" s="133" t="s">
        <v>1124</v>
      </c>
      <c r="G734" s="134" t="s">
        <v>214</v>
      </c>
      <c r="H734" s="135">
        <v>10</v>
      </c>
      <c r="I734" s="136"/>
      <c r="J734" s="137">
        <f>ROUND(I734*H734,2)</f>
        <v>0</v>
      </c>
      <c r="K734" s="133" t="s">
        <v>199</v>
      </c>
      <c r="L734" s="30"/>
      <c r="M734" s="138" t="s">
        <v>1</v>
      </c>
      <c r="N734" s="139" t="s">
        <v>39</v>
      </c>
      <c r="P734" s="140">
        <f>O734*H734</f>
        <v>0</v>
      </c>
      <c r="Q734" s="140">
        <v>0</v>
      </c>
      <c r="R734" s="140">
        <f>Q734*H734</f>
        <v>0</v>
      </c>
      <c r="S734" s="140">
        <v>0</v>
      </c>
      <c r="T734" s="141">
        <f>S734*H734</f>
        <v>0</v>
      </c>
      <c r="AR734" s="142" t="s">
        <v>124</v>
      </c>
      <c r="AT734" s="142" t="s">
        <v>119</v>
      </c>
      <c r="AU734" s="142" t="s">
        <v>84</v>
      </c>
      <c r="AY734" s="15" t="s">
        <v>116</v>
      </c>
      <c r="BE734" s="143">
        <f>IF(N734="základní",J734,0)</f>
        <v>0</v>
      </c>
      <c r="BF734" s="143">
        <f>IF(N734="snížená",J734,0)</f>
        <v>0</v>
      </c>
      <c r="BG734" s="143">
        <f>IF(N734="zákl. přenesená",J734,0)</f>
        <v>0</v>
      </c>
      <c r="BH734" s="143">
        <f>IF(N734="sníž. přenesená",J734,0)</f>
        <v>0</v>
      </c>
      <c r="BI734" s="143">
        <f>IF(N734="nulová",J734,0)</f>
        <v>0</v>
      </c>
      <c r="BJ734" s="15" t="s">
        <v>82</v>
      </c>
      <c r="BK734" s="143">
        <f>ROUND(I734*H734,2)</f>
        <v>0</v>
      </c>
      <c r="BL734" s="15" t="s">
        <v>124</v>
      </c>
      <c r="BM734" s="142" t="s">
        <v>1125</v>
      </c>
    </row>
    <row r="735" spans="2:47" s="1" customFormat="1" ht="19.5">
      <c r="B735" s="30"/>
      <c r="D735" s="144" t="s">
        <v>125</v>
      </c>
      <c r="F735" s="145" t="s">
        <v>1126</v>
      </c>
      <c r="I735" s="146"/>
      <c r="L735" s="30"/>
      <c r="M735" s="147"/>
      <c r="T735" s="53"/>
      <c r="AT735" s="15" t="s">
        <v>125</v>
      </c>
      <c r="AU735" s="15" t="s">
        <v>84</v>
      </c>
    </row>
    <row r="736" spans="2:47" s="1" customFormat="1" ht="12">
      <c r="B736" s="30"/>
      <c r="D736" s="152" t="s">
        <v>201</v>
      </c>
      <c r="F736" s="153" t="s">
        <v>1127</v>
      </c>
      <c r="I736" s="146"/>
      <c r="L736" s="30"/>
      <c r="M736" s="147"/>
      <c r="T736" s="53"/>
      <c r="AT736" s="15" t="s">
        <v>201</v>
      </c>
      <c r="AU736" s="15" t="s">
        <v>84</v>
      </c>
    </row>
    <row r="737" spans="2:65" s="1" customFormat="1" ht="24.2" customHeight="1">
      <c r="B737" s="130"/>
      <c r="C737" s="131" t="s">
        <v>1128</v>
      </c>
      <c r="D737" s="131" t="s">
        <v>119</v>
      </c>
      <c r="E737" s="132" t="s">
        <v>1129</v>
      </c>
      <c r="F737" s="133" t="s">
        <v>1130</v>
      </c>
      <c r="G737" s="134" t="s">
        <v>214</v>
      </c>
      <c r="H737" s="135">
        <v>10</v>
      </c>
      <c r="I737" s="136"/>
      <c r="J737" s="137">
        <f>ROUND(I737*H737,2)</f>
        <v>0</v>
      </c>
      <c r="K737" s="133" t="s">
        <v>199</v>
      </c>
      <c r="L737" s="30"/>
      <c r="M737" s="138" t="s">
        <v>1</v>
      </c>
      <c r="N737" s="139" t="s">
        <v>39</v>
      </c>
      <c r="P737" s="140">
        <f>O737*H737</f>
        <v>0</v>
      </c>
      <c r="Q737" s="140">
        <v>0</v>
      </c>
      <c r="R737" s="140">
        <f>Q737*H737</f>
        <v>0</v>
      </c>
      <c r="S737" s="140">
        <v>0</v>
      </c>
      <c r="T737" s="141">
        <f>S737*H737</f>
        <v>0</v>
      </c>
      <c r="AR737" s="142" t="s">
        <v>124</v>
      </c>
      <c r="AT737" s="142" t="s">
        <v>119</v>
      </c>
      <c r="AU737" s="142" t="s">
        <v>84</v>
      </c>
      <c r="AY737" s="15" t="s">
        <v>116</v>
      </c>
      <c r="BE737" s="143">
        <f>IF(N737="základní",J737,0)</f>
        <v>0</v>
      </c>
      <c r="BF737" s="143">
        <f>IF(N737="snížená",J737,0)</f>
        <v>0</v>
      </c>
      <c r="BG737" s="143">
        <f>IF(N737="zákl. přenesená",J737,0)</f>
        <v>0</v>
      </c>
      <c r="BH737" s="143">
        <f>IF(N737="sníž. přenesená",J737,0)</f>
        <v>0</v>
      </c>
      <c r="BI737" s="143">
        <f>IF(N737="nulová",J737,0)</f>
        <v>0</v>
      </c>
      <c r="BJ737" s="15" t="s">
        <v>82</v>
      </c>
      <c r="BK737" s="143">
        <f>ROUND(I737*H737,2)</f>
        <v>0</v>
      </c>
      <c r="BL737" s="15" t="s">
        <v>124</v>
      </c>
      <c r="BM737" s="142" t="s">
        <v>1131</v>
      </c>
    </row>
    <row r="738" spans="2:47" s="1" customFormat="1" ht="19.5">
      <c r="B738" s="30"/>
      <c r="D738" s="144" t="s">
        <v>125</v>
      </c>
      <c r="F738" s="145" t="s">
        <v>1132</v>
      </c>
      <c r="I738" s="146"/>
      <c r="L738" s="30"/>
      <c r="M738" s="147"/>
      <c r="T738" s="53"/>
      <c r="AT738" s="15" t="s">
        <v>125</v>
      </c>
      <c r="AU738" s="15" t="s">
        <v>84</v>
      </c>
    </row>
    <row r="739" spans="2:47" s="1" customFormat="1" ht="12">
      <c r="B739" s="30"/>
      <c r="D739" s="152" t="s">
        <v>201</v>
      </c>
      <c r="F739" s="153" t="s">
        <v>1133</v>
      </c>
      <c r="I739" s="146"/>
      <c r="L739" s="30"/>
      <c r="M739" s="147"/>
      <c r="T739" s="53"/>
      <c r="AT739" s="15" t="s">
        <v>201</v>
      </c>
      <c r="AU739" s="15" t="s">
        <v>84</v>
      </c>
    </row>
    <row r="740" spans="2:65" s="1" customFormat="1" ht="24.2" customHeight="1">
      <c r="B740" s="130"/>
      <c r="C740" s="131" t="s">
        <v>672</v>
      </c>
      <c r="D740" s="131" t="s">
        <v>119</v>
      </c>
      <c r="E740" s="132" t="s">
        <v>1134</v>
      </c>
      <c r="F740" s="133" t="s">
        <v>1135</v>
      </c>
      <c r="G740" s="134" t="s">
        <v>214</v>
      </c>
      <c r="H740" s="135">
        <v>10</v>
      </c>
      <c r="I740" s="136"/>
      <c r="J740" s="137">
        <f>ROUND(I740*H740,2)</f>
        <v>0</v>
      </c>
      <c r="K740" s="133" t="s">
        <v>199</v>
      </c>
      <c r="L740" s="30"/>
      <c r="M740" s="138" t="s">
        <v>1</v>
      </c>
      <c r="N740" s="139" t="s">
        <v>39</v>
      </c>
      <c r="P740" s="140">
        <f>O740*H740</f>
        <v>0</v>
      </c>
      <c r="Q740" s="140">
        <v>0</v>
      </c>
      <c r="R740" s="140">
        <f>Q740*H740</f>
        <v>0</v>
      </c>
      <c r="S740" s="140">
        <v>0</v>
      </c>
      <c r="T740" s="141">
        <f>S740*H740</f>
        <v>0</v>
      </c>
      <c r="AR740" s="142" t="s">
        <v>124</v>
      </c>
      <c r="AT740" s="142" t="s">
        <v>119</v>
      </c>
      <c r="AU740" s="142" t="s">
        <v>84</v>
      </c>
      <c r="AY740" s="15" t="s">
        <v>116</v>
      </c>
      <c r="BE740" s="143">
        <f>IF(N740="základní",J740,0)</f>
        <v>0</v>
      </c>
      <c r="BF740" s="143">
        <f>IF(N740="snížená",J740,0)</f>
        <v>0</v>
      </c>
      <c r="BG740" s="143">
        <f>IF(N740="zákl. přenesená",J740,0)</f>
        <v>0</v>
      </c>
      <c r="BH740" s="143">
        <f>IF(N740="sníž. přenesená",J740,0)</f>
        <v>0</v>
      </c>
      <c r="BI740" s="143">
        <f>IF(N740="nulová",J740,0)</f>
        <v>0</v>
      </c>
      <c r="BJ740" s="15" t="s">
        <v>82</v>
      </c>
      <c r="BK740" s="143">
        <f>ROUND(I740*H740,2)</f>
        <v>0</v>
      </c>
      <c r="BL740" s="15" t="s">
        <v>124</v>
      </c>
      <c r="BM740" s="142" t="s">
        <v>1136</v>
      </c>
    </row>
    <row r="741" spans="2:47" s="1" customFormat="1" ht="19.5">
      <c r="B741" s="30"/>
      <c r="D741" s="144" t="s">
        <v>125</v>
      </c>
      <c r="F741" s="145" t="s">
        <v>1137</v>
      </c>
      <c r="I741" s="146"/>
      <c r="L741" s="30"/>
      <c r="M741" s="147"/>
      <c r="T741" s="53"/>
      <c r="AT741" s="15" t="s">
        <v>125</v>
      </c>
      <c r="AU741" s="15" t="s">
        <v>84</v>
      </c>
    </row>
    <row r="742" spans="2:47" s="1" customFormat="1" ht="12">
      <c r="B742" s="30"/>
      <c r="D742" s="152" t="s">
        <v>201</v>
      </c>
      <c r="F742" s="153" t="s">
        <v>1138</v>
      </c>
      <c r="I742" s="146"/>
      <c r="L742" s="30"/>
      <c r="M742" s="147"/>
      <c r="T742" s="53"/>
      <c r="AT742" s="15" t="s">
        <v>201</v>
      </c>
      <c r="AU742" s="15" t="s">
        <v>84</v>
      </c>
    </row>
    <row r="743" spans="2:65" s="1" customFormat="1" ht="16.5" customHeight="1">
      <c r="B743" s="130"/>
      <c r="C743" s="131" t="s">
        <v>1139</v>
      </c>
      <c r="D743" s="131" t="s">
        <v>119</v>
      </c>
      <c r="E743" s="132" t="s">
        <v>1140</v>
      </c>
      <c r="F743" s="133" t="s">
        <v>1141</v>
      </c>
      <c r="G743" s="134" t="s">
        <v>214</v>
      </c>
      <c r="H743" s="135">
        <v>10</v>
      </c>
      <c r="I743" s="136"/>
      <c r="J743" s="137">
        <f>ROUND(I743*H743,2)</f>
        <v>0</v>
      </c>
      <c r="K743" s="133" t="s">
        <v>199</v>
      </c>
      <c r="L743" s="30"/>
      <c r="M743" s="138" t="s">
        <v>1</v>
      </c>
      <c r="N743" s="139" t="s">
        <v>39</v>
      </c>
      <c r="P743" s="140">
        <f>O743*H743</f>
        <v>0</v>
      </c>
      <c r="Q743" s="140">
        <v>0</v>
      </c>
      <c r="R743" s="140">
        <f>Q743*H743</f>
        <v>0</v>
      </c>
      <c r="S743" s="140">
        <v>0</v>
      </c>
      <c r="T743" s="141">
        <f>S743*H743</f>
        <v>0</v>
      </c>
      <c r="AR743" s="142" t="s">
        <v>124</v>
      </c>
      <c r="AT743" s="142" t="s">
        <v>119</v>
      </c>
      <c r="AU743" s="142" t="s">
        <v>84</v>
      </c>
      <c r="AY743" s="15" t="s">
        <v>116</v>
      </c>
      <c r="BE743" s="143">
        <f>IF(N743="základní",J743,0)</f>
        <v>0</v>
      </c>
      <c r="BF743" s="143">
        <f>IF(N743="snížená",J743,0)</f>
        <v>0</v>
      </c>
      <c r="BG743" s="143">
        <f>IF(N743="zákl. přenesená",J743,0)</f>
        <v>0</v>
      </c>
      <c r="BH743" s="143">
        <f>IF(N743="sníž. přenesená",J743,0)</f>
        <v>0</v>
      </c>
      <c r="BI743" s="143">
        <f>IF(N743="nulová",J743,0)</f>
        <v>0</v>
      </c>
      <c r="BJ743" s="15" t="s">
        <v>82</v>
      </c>
      <c r="BK743" s="143">
        <f>ROUND(I743*H743,2)</f>
        <v>0</v>
      </c>
      <c r="BL743" s="15" t="s">
        <v>124</v>
      </c>
      <c r="BM743" s="142" t="s">
        <v>1142</v>
      </c>
    </row>
    <row r="744" spans="2:47" s="1" customFormat="1" ht="12">
      <c r="B744" s="30"/>
      <c r="D744" s="144" t="s">
        <v>125</v>
      </c>
      <c r="F744" s="145" t="s">
        <v>1143</v>
      </c>
      <c r="I744" s="146"/>
      <c r="L744" s="30"/>
      <c r="M744" s="147"/>
      <c r="T744" s="53"/>
      <c r="AT744" s="15" t="s">
        <v>125</v>
      </c>
      <c r="AU744" s="15" t="s">
        <v>84</v>
      </c>
    </row>
    <row r="745" spans="2:47" s="1" customFormat="1" ht="12">
      <c r="B745" s="30"/>
      <c r="D745" s="152" t="s">
        <v>201</v>
      </c>
      <c r="F745" s="153" t="s">
        <v>1144</v>
      </c>
      <c r="I745" s="146"/>
      <c r="L745" s="30"/>
      <c r="M745" s="147"/>
      <c r="T745" s="53"/>
      <c r="AT745" s="15" t="s">
        <v>201</v>
      </c>
      <c r="AU745" s="15" t="s">
        <v>84</v>
      </c>
    </row>
    <row r="746" spans="2:65" s="1" customFormat="1" ht="24.2" customHeight="1">
      <c r="B746" s="130"/>
      <c r="C746" s="131" t="s">
        <v>677</v>
      </c>
      <c r="D746" s="131" t="s">
        <v>119</v>
      </c>
      <c r="E746" s="132" t="s">
        <v>1145</v>
      </c>
      <c r="F746" s="133" t="s">
        <v>1146</v>
      </c>
      <c r="G746" s="134" t="s">
        <v>214</v>
      </c>
      <c r="H746" s="135">
        <v>1</v>
      </c>
      <c r="I746" s="136"/>
      <c r="J746" s="137">
        <f>ROUND(I746*H746,2)</f>
        <v>0</v>
      </c>
      <c r="K746" s="133" t="s">
        <v>199</v>
      </c>
      <c r="L746" s="30"/>
      <c r="M746" s="138" t="s">
        <v>1</v>
      </c>
      <c r="N746" s="139" t="s">
        <v>39</v>
      </c>
      <c r="P746" s="140">
        <f>O746*H746</f>
        <v>0</v>
      </c>
      <c r="Q746" s="140">
        <v>0</v>
      </c>
      <c r="R746" s="140">
        <f>Q746*H746</f>
        <v>0</v>
      </c>
      <c r="S746" s="140">
        <v>0</v>
      </c>
      <c r="T746" s="141">
        <f>S746*H746</f>
        <v>0</v>
      </c>
      <c r="AR746" s="142" t="s">
        <v>124</v>
      </c>
      <c r="AT746" s="142" t="s">
        <v>119</v>
      </c>
      <c r="AU746" s="142" t="s">
        <v>84</v>
      </c>
      <c r="AY746" s="15" t="s">
        <v>116</v>
      </c>
      <c r="BE746" s="143">
        <f>IF(N746="základní",J746,0)</f>
        <v>0</v>
      </c>
      <c r="BF746" s="143">
        <f>IF(N746="snížená",J746,0)</f>
        <v>0</v>
      </c>
      <c r="BG746" s="143">
        <f>IF(N746="zákl. přenesená",J746,0)</f>
        <v>0</v>
      </c>
      <c r="BH746" s="143">
        <f>IF(N746="sníž. přenesená",J746,0)</f>
        <v>0</v>
      </c>
      <c r="BI746" s="143">
        <f>IF(N746="nulová",J746,0)</f>
        <v>0</v>
      </c>
      <c r="BJ746" s="15" t="s">
        <v>82</v>
      </c>
      <c r="BK746" s="143">
        <f>ROUND(I746*H746,2)</f>
        <v>0</v>
      </c>
      <c r="BL746" s="15" t="s">
        <v>124</v>
      </c>
      <c r="BM746" s="142" t="s">
        <v>1147</v>
      </c>
    </row>
    <row r="747" spans="2:47" s="1" customFormat="1" ht="19.5">
      <c r="B747" s="30"/>
      <c r="D747" s="144" t="s">
        <v>125</v>
      </c>
      <c r="F747" s="145" t="s">
        <v>1148</v>
      </c>
      <c r="I747" s="146"/>
      <c r="L747" s="30"/>
      <c r="M747" s="147"/>
      <c r="T747" s="53"/>
      <c r="AT747" s="15" t="s">
        <v>125</v>
      </c>
      <c r="AU747" s="15" t="s">
        <v>84</v>
      </c>
    </row>
    <row r="748" spans="2:47" s="1" customFormat="1" ht="12">
      <c r="B748" s="30"/>
      <c r="D748" s="152" t="s">
        <v>201</v>
      </c>
      <c r="F748" s="153" t="s">
        <v>1149</v>
      </c>
      <c r="I748" s="146"/>
      <c r="L748" s="30"/>
      <c r="M748" s="147"/>
      <c r="T748" s="53"/>
      <c r="AT748" s="15" t="s">
        <v>201</v>
      </c>
      <c r="AU748" s="15" t="s">
        <v>84</v>
      </c>
    </row>
    <row r="749" spans="2:65" s="1" customFormat="1" ht="24.2" customHeight="1">
      <c r="B749" s="130"/>
      <c r="C749" s="131" t="s">
        <v>1150</v>
      </c>
      <c r="D749" s="131" t="s">
        <v>119</v>
      </c>
      <c r="E749" s="132" t="s">
        <v>1151</v>
      </c>
      <c r="F749" s="133" t="s">
        <v>1152</v>
      </c>
      <c r="G749" s="134" t="s">
        <v>214</v>
      </c>
      <c r="H749" s="135">
        <v>10</v>
      </c>
      <c r="I749" s="136"/>
      <c r="J749" s="137">
        <f>ROUND(I749*H749,2)</f>
        <v>0</v>
      </c>
      <c r="K749" s="133" t="s">
        <v>199</v>
      </c>
      <c r="L749" s="30"/>
      <c r="M749" s="138" t="s">
        <v>1</v>
      </c>
      <c r="N749" s="139" t="s">
        <v>39</v>
      </c>
      <c r="P749" s="140">
        <f>O749*H749</f>
        <v>0</v>
      </c>
      <c r="Q749" s="140">
        <v>0</v>
      </c>
      <c r="R749" s="140">
        <f>Q749*H749</f>
        <v>0</v>
      </c>
      <c r="S749" s="140">
        <v>0</v>
      </c>
      <c r="T749" s="141">
        <f>S749*H749</f>
        <v>0</v>
      </c>
      <c r="AR749" s="142" t="s">
        <v>124</v>
      </c>
      <c r="AT749" s="142" t="s">
        <v>119</v>
      </c>
      <c r="AU749" s="142" t="s">
        <v>84</v>
      </c>
      <c r="AY749" s="15" t="s">
        <v>116</v>
      </c>
      <c r="BE749" s="143">
        <f>IF(N749="základní",J749,0)</f>
        <v>0</v>
      </c>
      <c r="BF749" s="143">
        <f>IF(N749="snížená",J749,0)</f>
        <v>0</v>
      </c>
      <c r="BG749" s="143">
        <f>IF(N749="zákl. přenesená",J749,0)</f>
        <v>0</v>
      </c>
      <c r="BH749" s="143">
        <f>IF(N749="sníž. přenesená",J749,0)</f>
        <v>0</v>
      </c>
      <c r="BI749" s="143">
        <f>IF(N749="nulová",J749,0)</f>
        <v>0</v>
      </c>
      <c r="BJ749" s="15" t="s">
        <v>82</v>
      </c>
      <c r="BK749" s="143">
        <f>ROUND(I749*H749,2)</f>
        <v>0</v>
      </c>
      <c r="BL749" s="15" t="s">
        <v>124</v>
      </c>
      <c r="BM749" s="142" t="s">
        <v>1153</v>
      </c>
    </row>
    <row r="750" spans="2:47" s="1" customFormat="1" ht="19.5">
      <c r="B750" s="30"/>
      <c r="D750" s="144" t="s">
        <v>125</v>
      </c>
      <c r="F750" s="145" t="s">
        <v>1154</v>
      </c>
      <c r="I750" s="146"/>
      <c r="L750" s="30"/>
      <c r="M750" s="147"/>
      <c r="T750" s="53"/>
      <c r="AT750" s="15" t="s">
        <v>125</v>
      </c>
      <c r="AU750" s="15" t="s">
        <v>84</v>
      </c>
    </row>
    <row r="751" spans="2:47" s="1" customFormat="1" ht="12">
      <c r="B751" s="30"/>
      <c r="D751" s="152" t="s">
        <v>201</v>
      </c>
      <c r="F751" s="153" t="s">
        <v>1155</v>
      </c>
      <c r="I751" s="146"/>
      <c r="L751" s="30"/>
      <c r="M751" s="147"/>
      <c r="T751" s="53"/>
      <c r="AT751" s="15" t="s">
        <v>201</v>
      </c>
      <c r="AU751" s="15" t="s">
        <v>84</v>
      </c>
    </row>
    <row r="752" spans="2:65" s="1" customFormat="1" ht="24.2" customHeight="1">
      <c r="B752" s="130"/>
      <c r="C752" s="131" t="s">
        <v>681</v>
      </c>
      <c r="D752" s="131" t="s">
        <v>119</v>
      </c>
      <c r="E752" s="132" t="s">
        <v>1156</v>
      </c>
      <c r="F752" s="133" t="s">
        <v>1157</v>
      </c>
      <c r="G752" s="134" t="s">
        <v>214</v>
      </c>
      <c r="H752" s="135">
        <v>1</v>
      </c>
      <c r="I752" s="136"/>
      <c r="J752" s="137">
        <f>ROUND(I752*H752,2)</f>
        <v>0</v>
      </c>
      <c r="K752" s="133" t="s">
        <v>199</v>
      </c>
      <c r="L752" s="30"/>
      <c r="M752" s="138" t="s">
        <v>1</v>
      </c>
      <c r="N752" s="139" t="s">
        <v>39</v>
      </c>
      <c r="P752" s="140">
        <f>O752*H752</f>
        <v>0</v>
      </c>
      <c r="Q752" s="140">
        <v>0</v>
      </c>
      <c r="R752" s="140">
        <f>Q752*H752</f>
        <v>0</v>
      </c>
      <c r="S752" s="140">
        <v>0</v>
      </c>
      <c r="T752" s="141">
        <f>S752*H752</f>
        <v>0</v>
      </c>
      <c r="AR752" s="142" t="s">
        <v>124</v>
      </c>
      <c r="AT752" s="142" t="s">
        <v>119</v>
      </c>
      <c r="AU752" s="142" t="s">
        <v>84</v>
      </c>
      <c r="AY752" s="15" t="s">
        <v>116</v>
      </c>
      <c r="BE752" s="143">
        <f>IF(N752="základní",J752,0)</f>
        <v>0</v>
      </c>
      <c r="BF752" s="143">
        <f>IF(N752="snížená",J752,0)</f>
        <v>0</v>
      </c>
      <c r="BG752" s="143">
        <f>IF(N752="zákl. přenesená",J752,0)</f>
        <v>0</v>
      </c>
      <c r="BH752" s="143">
        <f>IF(N752="sníž. přenesená",J752,0)</f>
        <v>0</v>
      </c>
      <c r="BI752" s="143">
        <f>IF(N752="nulová",J752,0)</f>
        <v>0</v>
      </c>
      <c r="BJ752" s="15" t="s">
        <v>82</v>
      </c>
      <c r="BK752" s="143">
        <f>ROUND(I752*H752,2)</f>
        <v>0</v>
      </c>
      <c r="BL752" s="15" t="s">
        <v>124</v>
      </c>
      <c r="BM752" s="142" t="s">
        <v>1158</v>
      </c>
    </row>
    <row r="753" spans="2:47" s="1" customFormat="1" ht="19.5">
      <c r="B753" s="30"/>
      <c r="D753" s="144" t="s">
        <v>125</v>
      </c>
      <c r="F753" s="145" t="s">
        <v>1159</v>
      </c>
      <c r="I753" s="146"/>
      <c r="L753" s="30"/>
      <c r="M753" s="147"/>
      <c r="T753" s="53"/>
      <c r="AT753" s="15" t="s">
        <v>125</v>
      </c>
      <c r="AU753" s="15" t="s">
        <v>84</v>
      </c>
    </row>
    <row r="754" spans="2:47" s="1" customFormat="1" ht="12">
      <c r="B754" s="30"/>
      <c r="D754" s="152" t="s">
        <v>201</v>
      </c>
      <c r="F754" s="153" t="s">
        <v>1160</v>
      </c>
      <c r="I754" s="146"/>
      <c r="L754" s="30"/>
      <c r="M754" s="147"/>
      <c r="T754" s="53"/>
      <c r="AT754" s="15" t="s">
        <v>201</v>
      </c>
      <c r="AU754" s="15" t="s">
        <v>84</v>
      </c>
    </row>
    <row r="755" spans="2:65" s="1" customFormat="1" ht="24.2" customHeight="1">
      <c r="B755" s="130"/>
      <c r="C755" s="131" t="s">
        <v>1161</v>
      </c>
      <c r="D755" s="131" t="s">
        <v>119</v>
      </c>
      <c r="E755" s="132" t="s">
        <v>1162</v>
      </c>
      <c r="F755" s="133" t="s">
        <v>1163</v>
      </c>
      <c r="G755" s="134" t="s">
        <v>214</v>
      </c>
      <c r="H755" s="135">
        <v>10</v>
      </c>
      <c r="I755" s="136"/>
      <c r="J755" s="137">
        <f>ROUND(I755*H755,2)</f>
        <v>0</v>
      </c>
      <c r="K755" s="133" t="s">
        <v>199</v>
      </c>
      <c r="L755" s="30"/>
      <c r="M755" s="138" t="s">
        <v>1</v>
      </c>
      <c r="N755" s="139" t="s">
        <v>39</v>
      </c>
      <c r="P755" s="140">
        <f>O755*H755</f>
        <v>0</v>
      </c>
      <c r="Q755" s="140">
        <v>0</v>
      </c>
      <c r="R755" s="140">
        <f>Q755*H755</f>
        <v>0</v>
      </c>
      <c r="S755" s="140">
        <v>0</v>
      </c>
      <c r="T755" s="141">
        <f>S755*H755</f>
        <v>0</v>
      </c>
      <c r="AR755" s="142" t="s">
        <v>124</v>
      </c>
      <c r="AT755" s="142" t="s">
        <v>119</v>
      </c>
      <c r="AU755" s="142" t="s">
        <v>84</v>
      </c>
      <c r="AY755" s="15" t="s">
        <v>116</v>
      </c>
      <c r="BE755" s="143">
        <f>IF(N755="základní",J755,0)</f>
        <v>0</v>
      </c>
      <c r="BF755" s="143">
        <f>IF(N755="snížená",J755,0)</f>
        <v>0</v>
      </c>
      <c r="BG755" s="143">
        <f>IF(N755="zákl. přenesená",J755,0)</f>
        <v>0</v>
      </c>
      <c r="BH755" s="143">
        <f>IF(N755="sníž. přenesená",J755,0)</f>
        <v>0</v>
      </c>
      <c r="BI755" s="143">
        <f>IF(N755="nulová",J755,0)</f>
        <v>0</v>
      </c>
      <c r="BJ755" s="15" t="s">
        <v>82</v>
      </c>
      <c r="BK755" s="143">
        <f>ROUND(I755*H755,2)</f>
        <v>0</v>
      </c>
      <c r="BL755" s="15" t="s">
        <v>124</v>
      </c>
      <c r="BM755" s="142" t="s">
        <v>1164</v>
      </c>
    </row>
    <row r="756" spans="2:47" s="1" customFormat="1" ht="12">
      <c r="B756" s="30"/>
      <c r="D756" s="144" t="s">
        <v>125</v>
      </c>
      <c r="F756" s="145" t="s">
        <v>1165</v>
      </c>
      <c r="I756" s="146"/>
      <c r="L756" s="30"/>
      <c r="M756" s="147"/>
      <c r="T756" s="53"/>
      <c r="AT756" s="15" t="s">
        <v>125</v>
      </c>
      <c r="AU756" s="15" t="s">
        <v>84</v>
      </c>
    </row>
    <row r="757" spans="2:47" s="1" customFormat="1" ht="12">
      <c r="B757" s="30"/>
      <c r="D757" s="152" t="s">
        <v>201</v>
      </c>
      <c r="F757" s="153" t="s">
        <v>1166</v>
      </c>
      <c r="I757" s="146"/>
      <c r="L757" s="30"/>
      <c r="M757" s="147"/>
      <c r="T757" s="53"/>
      <c r="AT757" s="15" t="s">
        <v>201</v>
      </c>
      <c r="AU757" s="15" t="s">
        <v>84</v>
      </c>
    </row>
    <row r="758" spans="2:65" s="1" customFormat="1" ht="24.2" customHeight="1">
      <c r="B758" s="130"/>
      <c r="C758" s="131" t="s">
        <v>684</v>
      </c>
      <c r="D758" s="131" t="s">
        <v>119</v>
      </c>
      <c r="E758" s="132" t="s">
        <v>1167</v>
      </c>
      <c r="F758" s="133" t="s">
        <v>1168</v>
      </c>
      <c r="G758" s="134" t="s">
        <v>214</v>
      </c>
      <c r="H758" s="135">
        <v>10</v>
      </c>
      <c r="I758" s="136"/>
      <c r="J758" s="137">
        <f>ROUND(I758*H758,2)</f>
        <v>0</v>
      </c>
      <c r="K758" s="133" t="s">
        <v>199</v>
      </c>
      <c r="L758" s="30"/>
      <c r="M758" s="138" t="s">
        <v>1</v>
      </c>
      <c r="N758" s="139" t="s">
        <v>39</v>
      </c>
      <c r="P758" s="140">
        <f>O758*H758</f>
        <v>0</v>
      </c>
      <c r="Q758" s="140">
        <v>0</v>
      </c>
      <c r="R758" s="140">
        <f>Q758*H758</f>
        <v>0</v>
      </c>
      <c r="S758" s="140">
        <v>0</v>
      </c>
      <c r="T758" s="141">
        <f>S758*H758</f>
        <v>0</v>
      </c>
      <c r="AR758" s="142" t="s">
        <v>124</v>
      </c>
      <c r="AT758" s="142" t="s">
        <v>119</v>
      </c>
      <c r="AU758" s="142" t="s">
        <v>84</v>
      </c>
      <c r="AY758" s="15" t="s">
        <v>116</v>
      </c>
      <c r="BE758" s="143">
        <f>IF(N758="základní",J758,0)</f>
        <v>0</v>
      </c>
      <c r="BF758" s="143">
        <f>IF(N758="snížená",J758,0)</f>
        <v>0</v>
      </c>
      <c r="BG758" s="143">
        <f>IF(N758="zákl. přenesená",J758,0)</f>
        <v>0</v>
      </c>
      <c r="BH758" s="143">
        <f>IF(N758="sníž. přenesená",J758,0)</f>
        <v>0</v>
      </c>
      <c r="BI758" s="143">
        <f>IF(N758="nulová",J758,0)</f>
        <v>0</v>
      </c>
      <c r="BJ758" s="15" t="s">
        <v>82</v>
      </c>
      <c r="BK758" s="143">
        <f>ROUND(I758*H758,2)</f>
        <v>0</v>
      </c>
      <c r="BL758" s="15" t="s">
        <v>124</v>
      </c>
      <c r="BM758" s="142" t="s">
        <v>1169</v>
      </c>
    </row>
    <row r="759" spans="2:47" s="1" customFormat="1" ht="19.5">
      <c r="B759" s="30"/>
      <c r="D759" s="144" t="s">
        <v>125</v>
      </c>
      <c r="F759" s="145" t="s">
        <v>1170</v>
      </c>
      <c r="I759" s="146"/>
      <c r="L759" s="30"/>
      <c r="M759" s="147"/>
      <c r="T759" s="53"/>
      <c r="AT759" s="15" t="s">
        <v>125</v>
      </c>
      <c r="AU759" s="15" t="s">
        <v>84</v>
      </c>
    </row>
    <row r="760" spans="2:47" s="1" customFormat="1" ht="12">
      <c r="B760" s="30"/>
      <c r="D760" s="152" t="s">
        <v>201</v>
      </c>
      <c r="F760" s="153" t="s">
        <v>1171</v>
      </c>
      <c r="I760" s="146"/>
      <c r="L760" s="30"/>
      <c r="M760" s="147"/>
      <c r="T760" s="53"/>
      <c r="AT760" s="15" t="s">
        <v>201</v>
      </c>
      <c r="AU760" s="15" t="s">
        <v>84</v>
      </c>
    </row>
    <row r="761" spans="2:65" s="1" customFormat="1" ht="24.2" customHeight="1">
      <c r="B761" s="130"/>
      <c r="C761" s="131" t="s">
        <v>1172</v>
      </c>
      <c r="D761" s="131" t="s">
        <v>119</v>
      </c>
      <c r="E761" s="132" t="s">
        <v>1173</v>
      </c>
      <c r="F761" s="133" t="s">
        <v>1174</v>
      </c>
      <c r="G761" s="134" t="s">
        <v>214</v>
      </c>
      <c r="H761" s="135">
        <v>10</v>
      </c>
      <c r="I761" s="136"/>
      <c r="J761" s="137">
        <f>ROUND(I761*H761,2)</f>
        <v>0</v>
      </c>
      <c r="K761" s="133" t="s">
        <v>199</v>
      </c>
      <c r="L761" s="30"/>
      <c r="M761" s="138" t="s">
        <v>1</v>
      </c>
      <c r="N761" s="139" t="s">
        <v>39</v>
      </c>
      <c r="P761" s="140">
        <f>O761*H761</f>
        <v>0</v>
      </c>
      <c r="Q761" s="140">
        <v>0</v>
      </c>
      <c r="R761" s="140">
        <f>Q761*H761</f>
        <v>0</v>
      </c>
      <c r="S761" s="140">
        <v>0</v>
      </c>
      <c r="T761" s="141">
        <f>S761*H761</f>
        <v>0</v>
      </c>
      <c r="AR761" s="142" t="s">
        <v>124</v>
      </c>
      <c r="AT761" s="142" t="s">
        <v>119</v>
      </c>
      <c r="AU761" s="142" t="s">
        <v>84</v>
      </c>
      <c r="AY761" s="15" t="s">
        <v>116</v>
      </c>
      <c r="BE761" s="143">
        <f>IF(N761="základní",J761,0)</f>
        <v>0</v>
      </c>
      <c r="BF761" s="143">
        <f>IF(N761="snížená",J761,0)</f>
        <v>0</v>
      </c>
      <c r="BG761" s="143">
        <f>IF(N761="zákl. přenesená",J761,0)</f>
        <v>0</v>
      </c>
      <c r="BH761" s="143">
        <f>IF(N761="sníž. přenesená",J761,0)</f>
        <v>0</v>
      </c>
      <c r="BI761" s="143">
        <f>IF(N761="nulová",J761,0)</f>
        <v>0</v>
      </c>
      <c r="BJ761" s="15" t="s">
        <v>82</v>
      </c>
      <c r="BK761" s="143">
        <f>ROUND(I761*H761,2)</f>
        <v>0</v>
      </c>
      <c r="BL761" s="15" t="s">
        <v>124</v>
      </c>
      <c r="BM761" s="142" t="s">
        <v>1175</v>
      </c>
    </row>
    <row r="762" spans="2:47" s="1" customFormat="1" ht="12">
      <c r="B762" s="30"/>
      <c r="D762" s="144" t="s">
        <v>125</v>
      </c>
      <c r="F762" s="145" t="s">
        <v>1176</v>
      </c>
      <c r="I762" s="146"/>
      <c r="L762" s="30"/>
      <c r="M762" s="147"/>
      <c r="T762" s="53"/>
      <c r="AT762" s="15" t="s">
        <v>125</v>
      </c>
      <c r="AU762" s="15" t="s">
        <v>84</v>
      </c>
    </row>
    <row r="763" spans="2:47" s="1" customFormat="1" ht="12">
      <c r="B763" s="30"/>
      <c r="D763" s="152" t="s">
        <v>201</v>
      </c>
      <c r="F763" s="153" t="s">
        <v>1177</v>
      </c>
      <c r="I763" s="146"/>
      <c r="L763" s="30"/>
      <c r="M763" s="147"/>
      <c r="T763" s="53"/>
      <c r="AT763" s="15" t="s">
        <v>201</v>
      </c>
      <c r="AU763" s="15" t="s">
        <v>84</v>
      </c>
    </row>
    <row r="764" spans="2:65" s="1" customFormat="1" ht="24.2" customHeight="1">
      <c r="B764" s="130"/>
      <c r="C764" s="131" t="s">
        <v>688</v>
      </c>
      <c r="D764" s="131" t="s">
        <v>119</v>
      </c>
      <c r="E764" s="132" t="s">
        <v>1178</v>
      </c>
      <c r="F764" s="133" t="s">
        <v>1179</v>
      </c>
      <c r="G764" s="134" t="s">
        <v>214</v>
      </c>
      <c r="H764" s="135">
        <v>10</v>
      </c>
      <c r="I764" s="136"/>
      <c r="J764" s="137">
        <f>ROUND(I764*H764,2)</f>
        <v>0</v>
      </c>
      <c r="K764" s="133" t="s">
        <v>199</v>
      </c>
      <c r="L764" s="30"/>
      <c r="M764" s="138" t="s">
        <v>1</v>
      </c>
      <c r="N764" s="139" t="s">
        <v>39</v>
      </c>
      <c r="P764" s="140">
        <f>O764*H764</f>
        <v>0</v>
      </c>
      <c r="Q764" s="140">
        <v>0</v>
      </c>
      <c r="R764" s="140">
        <f>Q764*H764</f>
        <v>0</v>
      </c>
      <c r="S764" s="140">
        <v>0</v>
      </c>
      <c r="T764" s="141">
        <f>S764*H764</f>
        <v>0</v>
      </c>
      <c r="AR764" s="142" t="s">
        <v>124</v>
      </c>
      <c r="AT764" s="142" t="s">
        <v>119</v>
      </c>
      <c r="AU764" s="142" t="s">
        <v>84</v>
      </c>
      <c r="AY764" s="15" t="s">
        <v>116</v>
      </c>
      <c r="BE764" s="143">
        <f>IF(N764="základní",J764,0)</f>
        <v>0</v>
      </c>
      <c r="BF764" s="143">
        <f>IF(N764="snížená",J764,0)</f>
        <v>0</v>
      </c>
      <c r="BG764" s="143">
        <f>IF(N764="zákl. přenesená",J764,0)</f>
        <v>0</v>
      </c>
      <c r="BH764" s="143">
        <f>IF(N764="sníž. přenesená",J764,0)</f>
        <v>0</v>
      </c>
      <c r="BI764" s="143">
        <f>IF(N764="nulová",J764,0)</f>
        <v>0</v>
      </c>
      <c r="BJ764" s="15" t="s">
        <v>82</v>
      </c>
      <c r="BK764" s="143">
        <f>ROUND(I764*H764,2)</f>
        <v>0</v>
      </c>
      <c r="BL764" s="15" t="s">
        <v>124</v>
      </c>
      <c r="BM764" s="142" t="s">
        <v>1180</v>
      </c>
    </row>
    <row r="765" spans="2:47" s="1" customFormat="1" ht="12">
      <c r="B765" s="30"/>
      <c r="D765" s="144" t="s">
        <v>125</v>
      </c>
      <c r="F765" s="145" t="s">
        <v>1181</v>
      </c>
      <c r="I765" s="146"/>
      <c r="L765" s="30"/>
      <c r="M765" s="147"/>
      <c r="T765" s="53"/>
      <c r="AT765" s="15" t="s">
        <v>125</v>
      </c>
      <c r="AU765" s="15" t="s">
        <v>84</v>
      </c>
    </row>
    <row r="766" spans="2:47" s="1" customFormat="1" ht="12">
      <c r="B766" s="30"/>
      <c r="D766" s="152" t="s">
        <v>201</v>
      </c>
      <c r="F766" s="153" t="s">
        <v>1182</v>
      </c>
      <c r="I766" s="146"/>
      <c r="L766" s="30"/>
      <c r="M766" s="147"/>
      <c r="T766" s="53"/>
      <c r="AT766" s="15" t="s">
        <v>201</v>
      </c>
      <c r="AU766" s="15" t="s">
        <v>84</v>
      </c>
    </row>
    <row r="767" spans="2:65" s="1" customFormat="1" ht="24.2" customHeight="1">
      <c r="B767" s="130"/>
      <c r="C767" s="131" t="s">
        <v>1183</v>
      </c>
      <c r="D767" s="131" t="s">
        <v>119</v>
      </c>
      <c r="E767" s="132" t="s">
        <v>1184</v>
      </c>
      <c r="F767" s="133" t="s">
        <v>1185</v>
      </c>
      <c r="G767" s="134" t="s">
        <v>214</v>
      </c>
      <c r="H767" s="135">
        <v>10</v>
      </c>
      <c r="I767" s="136"/>
      <c r="J767" s="137">
        <f>ROUND(I767*H767,2)</f>
        <v>0</v>
      </c>
      <c r="K767" s="133" t="s">
        <v>199</v>
      </c>
      <c r="L767" s="30"/>
      <c r="M767" s="138" t="s">
        <v>1</v>
      </c>
      <c r="N767" s="139" t="s">
        <v>39</v>
      </c>
      <c r="P767" s="140">
        <f>O767*H767</f>
        <v>0</v>
      </c>
      <c r="Q767" s="140">
        <v>0</v>
      </c>
      <c r="R767" s="140">
        <f>Q767*H767</f>
        <v>0</v>
      </c>
      <c r="S767" s="140">
        <v>0</v>
      </c>
      <c r="T767" s="141">
        <f>S767*H767</f>
        <v>0</v>
      </c>
      <c r="AR767" s="142" t="s">
        <v>124</v>
      </c>
      <c r="AT767" s="142" t="s">
        <v>119</v>
      </c>
      <c r="AU767" s="142" t="s">
        <v>84</v>
      </c>
      <c r="AY767" s="15" t="s">
        <v>116</v>
      </c>
      <c r="BE767" s="143">
        <f>IF(N767="základní",J767,0)</f>
        <v>0</v>
      </c>
      <c r="BF767" s="143">
        <f>IF(N767="snížená",J767,0)</f>
        <v>0</v>
      </c>
      <c r="BG767" s="143">
        <f>IF(N767="zákl. přenesená",J767,0)</f>
        <v>0</v>
      </c>
      <c r="BH767" s="143">
        <f>IF(N767="sníž. přenesená",J767,0)</f>
        <v>0</v>
      </c>
      <c r="BI767" s="143">
        <f>IF(N767="nulová",J767,0)</f>
        <v>0</v>
      </c>
      <c r="BJ767" s="15" t="s">
        <v>82</v>
      </c>
      <c r="BK767" s="143">
        <f>ROUND(I767*H767,2)</f>
        <v>0</v>
      </c>
      <c r="BL767" s="15" t="s">
        <v>124</v>
      </c>
      <c r="BM767" s="142" t="s">
        <v>1186</v>
      </c>
    </row>
    <row r="768" spans="2:47" s="1" customFormat="1" ht="19.5">
      <c r="B768" s="30"/>
      <c r="D768" s="144" t="s">
        <v>125</v>
      </c>
      <c r="F768" s="145" t="s">
        <v>1187</v>
      </c>
      <c r="I768" s="146"/>
      <c r="L768" s="30"/>
      <c r="M768" s="147"/>
      <c r="T768" s="53"/>
      <c r="AT768" s="15" t="s">
        <v>125</v>
      </c>
      <c r="AU768" s="15" t="s">
        <v>84</v>
      </c>
    </row>
    <row r="769" spans="2:47" s="1" customFormat="1" ht="12">
      <c r="B769" s="30"/>
      <c r="D769" s="152" t="s">
        <v>201</v>
      </c>
      <c r="F769" s="153" t="s">
        <v>1188</v>
      </c>
      <c r="I769" s="146"/>
      <c r="L769" s="30"/>
      <c r="M769" s="147"/>
      <c r="T769" s="53"/>
      <c r="AT769" s="15" t="s">
        <v>201</v>
      </c>
      <c r="AU769" s="15" t="s">
        <v>84</v>
      </c>
    </row>
    <row r="770" spans="2:65" s="1" customFormat="1" ht="24.2" customHeight="1">
      <c r="B770" s="130"/>
      <c r="C770" s="131" t="s">
        <v>691</v>
      </c>
      <c r="D770" s="131" t="s">
        <v>119</v>
      </c>
      <c r="E770" s="132" t="s">
        <v>1189</v>
      </c>
      <c r="F770" s="133" t="s">
        <v>1190</v>
      </c>
      <c r="G770" s="134" t="s">
        <v>214</v>
      </c>
      <c r="H770" s="135">
        <v>10</v>
      </c>
      <c r="I770" s="136"/>
      <c r="J770" s="137">
        <f>ROUND(I770*H770,2)</f>
        <v>0</v>
      </c>
      <c r="K770" s="133" t="s">
        <v>199</v>
      </c>
      <c r="L770" s="30"/>
      <c r="M770" s="138" t="s">
        <v>1</v>
      </c>
      <c r="N770" s="139" t="s">
        <v>39</v>
      </c>
      <c r="P770" s="140">
        <f>O770*H770</f>
        <v>0</v>
      </c>
      <c r="Q770" s="140">
        <v>0</v>
      </c>
      <c r="R770" s="140">
        <f>Q770*H770</f>
        <v>0</v>
      </c>
      <c r="S770" s="140">
        <v>0</v>
      </c>
      <c r="T770" s="141">
        <f>S770*H770</f>
        <v>0</v>
      </c>
      <c r="AR770" s="142" t="s">
        <v>124</v>
      </c>
      <c r="AT770" s="142" t="s">
        <v>119</v>
      </c>
      <c r="AU770" s="142" t="s">
        <v>84</v>
      </c>
      <c r="AY770" s="15" t="s">
        <v>116</v>
      </c>
      <c r="BE770" s="143">
        <f>IF(N770="základní",J770,0)</f>
        <v>0</v>
      </c>
      <c r="BF770" s="143">
        <f>IF(N770="snížená",J770,0)</f>
        <v>0</v>
      </c>
      <c r="BG770" s="143">
        <f>IF(N770="zákl. přenesená",J770,0)</f>
        <v>0</v>
      </c>
      <c r="BH770" s="143">
        <f>IF(N770="sníž. přenesená",J770,0)</f>
        <v>0</v>
      </c>
      <c r="BI770" s="143">
        <f>IF(N770="nulová",J770,0)</f>
        <v>0</v>
      </c>
      <c r="BJ770" s="15" t="s">
        <v>82</v>
      </c>
      <c r="BK770" s="143">
        <f>ROUND(I770*H770,2)</f>
        <v>0</v>
      </c>
      <c r="BL770" s="15" t="s">
        <v>124</v>
      </c>
      <c r="BM770" s="142" t="s">
        <v>1191</v>
      </c>
    </row>
    <row r="771" spans="2:47" s="1" customFormat="1" ht="19.5">
      <c r="B771" s="30"/>
      <c r="D771" s="144" t="s">
        <v>125</v>
      </c>
      <c r="F771" s="145" t="s">
        <v>1192</v>
      </c>
      <c r="I771" s="146"/>
      <c r="L771" s="30"/>
      <c r="M771" s="147"/>
      <c r="T771" s="53"/>
      <c r="AT771" s="15" t="s">
        <v>125</v>
      </c>
      <c r="AU771" s="15" t="s">
        <v>84</v>
      </c>
    </row>
    <row r="772" spans="2:47" s="1" customFormat="1" ht="12">
      <c r="B772" s="30"/>
      <c r="D772" s="152" t="s">
        <v>201</v>
      </c>
      <c r="F772" s="153" t="s">
        <v>1193</v>
      </c>
      <c r="I772" s="146"/>
      <c r="L772" s="30"/>
      <c r="M772" s="147"/>
      <c r="T772" s="53"/>
      <c r="AT772" s="15" t="s">
        <v>201</v>
      </c>
      <c r="AU772" s="15" t="s">
        <v>84</v>
      </c>
    </row>
    <row r="773" spans="2:65" s="1" customFormat="1" ht="24.2" customHeight="1">
      <c r="B773" s="130"/>
      <c r="C773" s="131" t="s">
        <v>1194</v>
      </c>
      <c r="D773" s="131" t="s">
        <v>119</v>
      </c>
      <c r="E773" s="132" t="s">
        <v>1195</v>
      </c>
      <c r="F773" s="133" t="s">
        <v>1196</v>
      </c>
      <c r="G773" s="134" t="s">
        <v>205</v>
      </c>
      <c r="H773" s="135">
        <v>1</v>
      </c>
      <c r="I773" s="136"/>
      <c r="J773" s="137">
        <f>ROUND(I773*H773,2)</f>
        <v>0</v>
      </c>
      <c r="K773" s="133" t="s">
        <v>199</v>
      </c>
      <c r="L773" s="30"/>
      <c r="M773" s="138" t="s">
        <v>1</v>
      </c>
      <c r="N773" s="139" t="s">
        <v>39</v>
      </c>
      <c r="P773" s="140">
        <f>O773*H773</f>
        <v>0</v>
      </c>
      <c r="Q773" s="140">
        <v>0</v>
      </c>
      <c r="R773" s="140">
        <f>Q773*H773</f>
        <v>0</v>
      </c>
      <c r="S773" s="140">
        <v>0</v>
      </c>
      <c r="T773" s="141">
        <f>S773*H773</f>
        <v>0</v>
      </c>
      <c r="AR773" s="142" t="s">
        <v>124</v>
      </c>
      <c r="AT773" s="142" t="s">
        <v>119</v>
      </c>
      <c r="AU773" s="142" t="s">
        <v>84</v>
      </c>
      <c r="AY773" s="15" t="s">
        <v>116</v>
      </c>
      <c r="BE773" s="143">
        <f>IF(N773="základní",J773,0)</f>
        <v>0</v>
      </c>
      <c r="BF773" s="143">
        <f>IF(N773="snížená",J773,0)</f>
        <v>0</v>
      </c>
      <c r="BG773" s="143">
        <f>IF(N773="zákl. přenesená",J773,0)</f>
        <v>0</v>
      </c>
      <c r="BH773" s="143">
        <f>IF(N773="sníž. přenesená",J773,0)</f>
        <v>0</v>
      </c>
      <c r="BI773" s="143">
        <f>IF(N773="nulová",J773,0)</f>
        <v>0</v>
      </c>
      <c r="BJ773" s="15" t="s">
        <v>82</v>
      </c>
      <c r="BK773" s="143">
        <f>ROUND(I773*H773,2)</f>
        <v>0</v>
      </c>
      <c r="BL773" s="15" t="s">
        <v>124</v>
      </c>
      <c r="BM773" s="142" t="s">
        <v>1197</v>
      </c>
    </row>
    <row r="774" spans="2:47" s="1" customFormat="1" ht="19.5">
      <c r="B774" s="30"/>
      <c r="D774" s="144" t="s">
        <v>125</v>
      </c>
      <c r="F774" s="145" t="s">
        <v>1198</v>
      </c>
      <c r="I774" s="146"/>
      <c r="L774" s="30"/>
      <c r="M774" s="147"/>
      <c r="T774" s="53"/>
      <c r="AT774" s="15" t="s">
        <v>125</v>
      </c>
      <c r="AU774" s="15" t="s">
        <v>84</v>
      </c>
    </row>
    <row r="775" spans="2:47" s="1" customFormat="1" ht="12">
      <c r="B775" s="30"/>
      <c r="D775" s="152" t="s">
        <v>201</v>
      </c>
      <c r="F775" s="153" t="s">
        <v>1199</v>
      </c>
      <c r="I775" s="146"/>
      <c r="L775" s="30"/>
      <c r="M775" s="147"/>
      <c r="T775" s="53"/>
      <c r="AT775" s="15" t="s">
        <v>201</v>
      </c>
      <c r="AU775" s="15" t="s">
        <v>84</v>
      </c>
    </row>
    <row r="776" spans="2:65" s="1" customFormat="1" ht="24.2" customHeight="1">
      <c r="B776" s="130"/>
      <c r="C776" s="131" t="s">
        <v>695</v>
      </c>
      <c r="D776" s="131" t="s">
        <v>119</v>
      </c>
      <c r="E776" s="132" t="s">
        <v>1200</v>
      </c>
      <c r="F776" s="133" t="s">
        <v>1201</v>
      </c>
      <c r="G776" s="134" t="s">
        <v>205</v>
      </c>
      <c r="H776" s="135">
        <v>1</v>
      </c>
      <c r="I776" s="136"/>
      <c r="J776" s="137">
        <f>ROUND(I776*H776,2)</f>
        <v>0</v>
      </c>
      <c r="K776" s="133" t="s">
        <v>199</v>
      </c>
      <c r="L776" s="30"/>
      <c r="M776" s="138" t="s">
        <v>1</v>
      </c>
      <c r="N776" s="139" t="s">
        <v>39</v>
      </c>
      <c r="P776" s="140">
        <f>O776*H776</f>
        <v>0</v>
      </c>
      <c r="Q776" s="140">
        <v>0</v>
      </c>
      <c r="R776" s="140">
        <f>Q776*H776</f>
        <v>0</v>
      </c>
      <c r="S776" s="140">
        <v>0</v>
      </c>
      <c r="T776" s="141">
        <f>S776*H776</f>
        <v>0</v>
      </c>
      <c r="AR776" s="142" t="s">
        <v>124</v>
      </c>
      <c r="AT776" s="142" t="s">
        <v>119</v>
      </c>
      <c r="AU776" s="142" t="s">
        <v>84</v>
      </c>
      <c r="AY776" s="15" t="s">
        <v>116</v>
      </c>
      <c r="BE776" s="143">
        <f>IF(N776="základní",J776,0)</f>
        <v>0</v>
      </c>
      <c r="BF776" s="143">
        <f>IF(N776="snížená",J776,0)</f>
        <v>0</v>
      </c>
      <c r="BG776" s="143">
        <f>IF(N776="zákl. přenesená",J776,0)</f>
        <v>0</v>
      </c>
      <c r="BH776" s="143">
        <f>IF(N776="sníž. přenesená",J776,0)</f>
        <v>0</v>
      </c>
      <c r="BI776" s="143">
        <f>IF(N776="nulová",J776,0)</f>
        <v>0</v>
      </c>
      <c r="BJ776" s="15" t="s">
        <v>82</v>
      </c>
      <c r="BK776" s="143">
        <f>ROUND(I776*H776,2)</f>
        <v>0</v>
      </c>
      <c r="BL776" s="15" t="s">
        <v>124</v>
      </c>
      <c r="BM776" s="142" t="s">
        <v>1202</v>
      </c>
    </row>
    <row r="777" spans="2:47" s="1" customFormat="1" ht="19.5">
      <c r="B777" s="30"/>
      <c r="D777" s="144" t="s">
        <v>125</v>
      </c>
      <c r="F777" s="145" t="s">
        <v>1203</v>
      </c>
      <c r="I777" s="146"/>
      <c r="L777" s="30"/>
      <c r="M777" s="147"/>
      <c r="T777" s="53"/>
      <c r="AT777" s="15" t="s">
        <v>125</v>
      </c>
      <c r="AU777" s="15" t="s">
        <v>84</v>
      </c>
    </row>
    <row r="778" spans="2:47" s="1" customFormat="1" ht="12">
      <c r="B778" s="30"/>
      <c r="D778" s="152" t="s">
        <v>201</v>
      </c>
      <c r="F778" s="153" t="s">
        <v>1204</v>
      </c>
      <c r="I778" s="146"/>
      <c r="L778" s="30"/>
      <c r="M778" s="147"/>
      <c r="T778" s="53"/>
      <c r="AT778" s="15" t="s">
        <v>201</v>
      </c>
      <c r="AU778" s="15" t="s">
        <v>84</v>
      </c>
    </row>
    <row r="779" spans="2:65" s="1" customFormat="1" ht="24.2" customHeight="1">
      <c r="B779" s="130"/>
      <c r="C779" s="131" t="s">
        <v>1205</v>
      </c>
      <c r="D779" s="131" t="s">
        <v>119</v>
      </c>
      <c r="E779" s="132" t="s">
        <v>1206</v>
      </c>
      <c r="F779" s="133" t="s">
        <v>1207</v>
      </c>
      <c r="G779" s="134" t="s">
        <v>205</v>
      </c>
      <c r="H779" s="135">
        <v>10</v>
      </c>
      <c r="I779" s="136"/>
      <c r="J779" s="137">
        <f>ROUND(I779*H779,2)</f>
        <v>0</v>
      </c>
      <c r="K779" s="133" t="s">
        <v>199</v>
      </c>
      <c r="L779" s="30"/>
      <c r="M779" s="138" t="s">
        <v>1</v>
      </c>
      <c r="N779" s="139" t="s">
        <v>39</v>
      </c>
      <c r="P779" s="140">
        <f>O779*H779</f>
        <v>0</v>
      </c>
      <c r="Q779" s="140">
        <v>0</v>
      </c>
      <c r="R779" s="140">
        <f>Q779*H779</f>
        <v>0</v>
      </c>
      <c r="S779" s="140">
        <v>0</v>
      </c>
      <c r="T779" s="141">
        <f>S779*H779</f>
        <v>0</v>
      </c>
      <c r="AR779" s="142" t="s">
        <v>124</v>
      </c>
      <c r="AT779" s="142" t="s">
        <v>119</v>
      </c>
      <c r="AU779" s="142" t="s">
        <v>84</v>
      </c>
      <c r="AY779" s="15" t="s">
        <v>116</v>
      </c>
      <c r="BE779" s="143">
        <f>IF(N779="základní",J779,0)</f>
        <v>0</v>
      </c>
      <c r="BF779" s="143">
        <f>IF(N779="snížená",J779,0)</f>
        <v>0</v>
      </c>
      <c r="BG779" s="143">
        <f>IF(N779="zákl. přenesená",J779,0)</f>
        <v>0</v>
      </c>
      <c r="BH779" s="143">
        <f>IF(N779="sníž. přenesená",J779,0)</f>
        <v>0</v>
      </c>
      <c r="BI779" s="143">
        <f>IF(N779="nulová",J779,0)</f>
        <v>0</v>
      </c>
      <c r="BJ779" s="15" t="s">
        <v>82</v>
      </c>
      <c r="BK779" s="143">
        <f>ROUND(I779*H779,2)</f>
        <v>0</v>
      </c>
      <c r="BL779" s="15" t="s">
        <v>124</v>
      </c>
      <c r="BM779" s="142" t="s">
        <v>1208</v>
      </c>
    </row>
    <row r="780" spans="2:47" s="1" customFormat="1" ht="19.5">
      <c r="B780" s="30"/>
      <c r="D780" s="144" t="s">
        <v>125</v>
      </c>
      <c r="F780" s="145" t="s">
        <v>1209</v>
      </c>
      <c r="I780" s="146"/>
      <c r="L780" s="30"/>
      <c r="M780" s="147"/>
      <c r="T780" s="53"/>
      <c r="AT780" s="15" t="s">
        <v>125</v>
      </c>
      <c r="AU780" s="15" t="s">
        <v>84</v>
      </c>
    </row>
    <row r="781" spans="2:47" s="1" customFormat="1" ht="12">
      <c r="B781" s="30"/>
      <c r="D781" s="152" t="s">
        <v>201</v>
      </c>
      <c r="F781" s="153" t="s">
        <v>1210</v>
      </c>
      <c r="I781" s="146"/>
      <c r="L781" s="30"/>
      <c r="M781" s="147"/>
      <c r="T781" s="53"/>
      <c r="AT781" s="15" t="s">
        <v>201</v>
      </c>
      <c r="AU781" s="15" t="s">
        <v>84</v>
      </c>
    </row>
    <row r="782" spans="2:65" s="1" customFormat="1" ht="24.2" customHeight="1">
      <c r="B782" s="130"/>
      <c r="C782" s="131" t="s">
        <v>698</v>
      </c>
      <c r="D782" s="131" t="s">
        <v>119</v>
      </c>
      <c r="E782" s="132" t="s">
        <v>1211</v>
      </c>
      <c r="F782" s="133" t="s">
        <v>1212</v>
      </c>
      <c r="G782" s="134" t="s">
        <v>205</v>
      </c>
      <c r="H782" s="135">
        <v>10</v>
      </c>
      <c r="I782" s="136"/>
      <c r="J782" s="137">
        <f>ROUND(I782*H782,2)</f>
        <v>0</v>
      </c>
      <c r="K782" s="133" t="s">
        <v>199</v>
      </c>
      <c r="L782" s="30"/>
      <c r="M782" s="138" t="s">
        <v>1</v>
      </c>
      <c r="N782" s="139" t="s">
        <v>39</v>
      </c>
      <c r="P782" s="140">
        <f>O782*H782</f>
        <v>0</v>
      </c>
      <c r="Q782" s="140">
        <v>0</v>
      </c>
      <c r="R782" s="140">
        <f>Q782*H782</f>
        <v>0</v>
      </c>
      <c r="S782" s="140">
        <v>0</v>
      </c>
      <c r="T782" s="141">
        <f>S782*H782</f>
        <v>0</v>
      </c>
      <c r="AR782" s="142" t="s">
        <v>124</v>
      </c>
      <c r="AT782" s="142" t="s">
        <v>119</v>
      </c>
      <c r="AU782" s="142" t="s">
        <v>84</v>
      </c>
      <c r="AY782" s="15" t="s">
        <v>116</v>
      </c>
      <c r="BE782" s="143">
        <f>IF(N782="základní",J782,0)</f>
        <v>0</v>
      </c>
      <c r="BF782" s="143">
        <f>IF(N782="snížená",J782,0)</f>
        <v>0</v>
      </c>
      <c r="BG782" s="143">
        <f>IF(N782="zákl. přenesená",J782,0)</f>
        <v>0</v>
      </c>
      <c r="BH782" s="143">
        <f>IF(N782="sníž. přenesená",J782,0)</f>
        <v>0</v>
      </c>
      <c r="BI782" s="143">
        <f>IF(N782="nulová",J782,0)</f>
        <v>0</v>
      </c>
      <c r="BJ782" s="15" t="s">
        <v>82</v>
      </c>
      <c r="BK782" s="143">
        <f>ROUND(I782*H782,2)</f>
        <v>0</v>
      </c>
      <c r="BL782" s="15" t="s">
        <v>124</v>
      </c>
      <c r="BM782" s="142" t="s">
        <v>1213</v>
      </c>
    </row>
    <row r="783" spans="2:47" s="1" customFormat="1" ht="19.5">
      <c r="B783" s="30"/>
      <c r="D783" s="144" t="s">
        <v>125</v>
      </c>
      <c r="F783" s="145" t="s">
        <v>1214</v>
      </c>
      <c r="I783" s="146"/>
      <c r="L783" s="30"/>
      <c r="M783" s="147"/>
      <c r="T783" s="53"/>
      <c r="AT783" s="15" t="s">
        <v>125</v>
      </c>
      <c r="AU783" s="15" t="s">
        <v>84</v>
      </c>
    </row>
    <row r="784" spans="2:47" s="1" customFormat="1" ht="12">
      <c r="B784" s="30"/>
      <c r="D784" s="152" t="s">
        <v>201</v>
      </c>
      <c r="F784" s="153" t="s">
        <v>1215</v>
      </c>
      <c r="I784" s="146"/>
      <c r="L784" s="30"/>
      <c r="M784" s="147"/>
      <c r="T784" s="53"/>
      <c r="AT784" s="15" t="s">
        <v>201</v>
      </c>
      <c r="AU784" s="15" t="s">
        <v>84</v>
      </c>
    </row>
    <row r="785" spans="2:65" s="1" customFormat="1" ht="24.2" customHeight="1">
      <c r="B785" s="130"/>
      <c r="C785" s="131" t="s">
        <v>1216</v>
      </c>
      <c r="D785" s="131" t="s">
        <v>119</v>
      </c>
      <c r="E785" s="132" t="s">
        <v>1217</v>
      </c>
      <c r="F785" s="133" t="s">
        <v>1218</v>
      </c>
      <c r="G785" s="134" t="s">
        <v>205</v>
      </c>
      <c r="H785" s="135">
        <v>10</v>
      </c>
      <c r="I785" s="136"/>
      <c r="J785" s="137">
        <f>ROUND(I785*H785,2)</f>
        <v>0</v>
      </c>
      <c r="K785" s="133" t="s">
        <v>199</v>
      </c>
      <c r="L785" s="30"/>
      <c r="M785" s="138" t="s">
        <v>1</v>
      </c>
      <c r="N785" s="139" t="s">
        <v>39</v>
      </c>
      <c r="P785" s="140">
        <f>O785*H785</f>
        <v>0</v>
      </c>
      <c r="Q785" s="140">
        <v>0</v>
      </c>
      <c r="R785" s="140">
        <f>Q785*H785</f>
        <v>0</v>
      </c>
      <c r="S785" s="140">
        <v>0</v>
      </c>
      <c r="T785" s="141">
        <f>S785*H785</f>
        <v>0</v>
      </c>
      <c r="AR785" s="142" t="s">
        <v>124</v>
      </c>
      <c r="AT785" s="142" t="s">
        <v>119</v>
      </c>
      <c r="AU785" s="142" t="s">
        <v>84</v>
      </c>
      <c r="AY785" s="15" t="s">
        <v>116</v>
      </c>
      <c r="BE785" s="143">
        <f>IF(N785="základní",J785,0)</f>
        <v>0</v>
      </c>
      <c r="BF785" s="143">
        <f>IF(N785="snížená",J785,0)</f>
        <v>0</v>
      </c>
      <c r="BG785" s="143">
        <f>IF(N785="zákl. přenesená",J785,0)</f>
        <v>0</v>
      </c>
      <c r="BH785" s="143">
        <f>IF(N785="sníž. přenesená",J785,0)</f>
        <v>0</v>
      </c>
      <c r="BI785" s="143">
        <f>IF(N785="nulová",J785,0)</f>
        <v>0</v>
      </c>
      <c r="BJ785" s="15" t="s">
        <v>82</v>
      </c>
      <c r="BK785" s="143">
        <f>ROUND(I785*H785,2)</f>
        <v>0</v>
      </c>
      <c r="BL785" s="15" t="s">
        <v>124</v>
      </c>
      <c r="BM785" s="142" t="s">
        <v>1219</v>
      </c>
    </row>
    <row r="786" spans="2:47" s="1" customFormat="1" ht="19.5">
      <c r="B786" s="30"/>
      <c r="D786" s="144" t="s">
        <v>125</v>
      </c>
      <c r="F786" s="145" t="s">
        <v>1220</v>
      </c>
      <c r="I786" s="146"/>
      <c r="L786" s="30"/>
      <c r="M786" s="147"/>
      <c r="T786" s="53"/>
      <c r="AT786" s="15" t="s">
        <v>125</v>
      </c>
      <c r="AU786" s="15" t="s">
        <v>84</v>
      </c>
    </row>
    <row r="787" spans="2:47" s="1" customFormat="1" ht="12">
      <c r="B787" s="30"/>
      <c r="D787" s="152" t="s">
        <v>201</v>
      </c>
      <c r="F787" s="153" t="s">
        <v>1221</v>
      </c>
      <c r="I787" s="146"/>
      <c r="L787" s="30"/>
      <c r="M787" s="147"/>
      <c r="T787" s="53"/>
      <c r="AT787" s="15" t="s">
        <v>201</v>
      </c>
      <c r="AU787" s="15" t="s">
        <v>84</v>
      </c>
    </row>
    <row r="788" spans="2:65" s="1" customFormat="1" ht="24.2" customHeight="1">
      <c r="B788" s="130"/>
      <c r="C788" s="131" t="s">
        <v>702</v>
      </c>
      <c r="D788" s="131" t="s">
        <v>119</v>
      </c>
      <c r="E788" s="132" t="s">
        <v>1222</v>
      </c>
      <c r="F788" s="133" t="s">
        <v>1223</v>
      </c>
      <c r="G788" s="134" t="s">
        <v>205</v>
      </c>
      <c r="H788" s="135">
        <v>9</v>
      </c>
      <c r="I788" s="136"/>
      <c r="J788" s="137">
        <f>ROUND(I788*H788,2)</f>
        <v>0</v>
      </c>
      <c r="K788" s="133" t="s">
        <v>199</v>
      </c>
      <c r="L788" s="30"/>
      <c r="M788" s="138" t="s">
        <v>1</v>
      </c>
      <c r="N788" s="139" t="s">
        <v>39</v>
      </c>
      <c r="P788" s="140">
        <f>O788*H788</f>
        <v>0</v>
      </c>
      <c r="Q788" s="140">
        <v>0</v>
      </c>
      <c r="R788" s="140">
        <f>Q788*H788</f>
        <v>0</v>
      </c>
      <c r="S788" s="140">
        <v>0</v>
      </c>
      <c r="T788" s="141">
        <f>S788*H788</f>
        <v>0</v>
      </c>
      <c r="AR788" s="142" t="s">
        <v>124</v>
      </c>
      <c r="AT788" s="142" t="s">
        <v>119</v>
      </c>
      <c r="AU788" s="142" t="s">
        <v>84</v>
      </c>
      <c r="AY788" s="15" t="s">
        <v>116</v>
      </c>
      <c r="BE788" s="143">
        <f>IF(N788="základní",J788,0)</f>
        <v>0</v>
      </c>
      <c r="BF788" s="143">
        <f>IF(N788="snížená",J788,0)</f>
        <v>0</v>
      </c>
      <c r="BG788" s="143">
        <f>IF(N788="zákl. přenesená",J788,0)</f>
        <v>0</v>
      </c>
      <c r="BH788" s="143">
        <f>IF(N788="sníž. přenesená",J788,0)</f>
        <v>0</v>
      </c>
      <c r="BI788" s="143">
        <f>IF(N788="nulová",J788,0)</f>
        <v>0</v>
      </c>
      <c r="BJ788" s="15" t="s">
        <v>82</v>
      </c>
      <c r="BK788" s="143">
        <f>ROUND(I788*H788,2)</f>
        <v>0</v>
      </c>
      <c r="BL788" s="15" t="s">
        <v>124</v>
      </c>
      <c r="BM788" s="142" t="s">
        <v>1224</v>
      </c>
    </row>
    <row r="789" spans="2:47" s="1" customFormat="1" ht="19.5">
      <c r="B789" s="30"/>
      <c r="D789" s="144" t="s">
        <v>125</v>
      </c>
      <c r="F789" s="145" t="s">
        <v>1225</v>
      </c>
      <c r="I789" s="146"/>
      <c r="L789" s="30"/>
      <c r="M789" s="147"/>
      <c r="T789" s="53"/>
      <c r="AT789" s="15" t="s">
        <v>125</v>
      </c>
      <c r="AU789" s="15" t="s">
        <v>84</v>
      </c>
    </row>
    <row r="790" spans="2:47" s="1" customFormat="1" ht="12">
      <c r="B790" s="30"/>
      <c r="D790" s="152" t="s">
        <v>201</v>
      </c>
      <c r="F790" s="153" t="s">
        <v>1226</v>
      </c>
      <c r="I790" s="146"/>
      <c r="L790" s="30"/>
      <c r="M790" s="147"/>
      <c r="T790" s="53"/>
      <c r="AT790" s="15" t="s">
        <v>201</v>
      </c>
      <c r="AU790" s="15" t="s">
        <v>84</v>
      </c>
    </row>
    <row r="791" spans="2:65" s="1" customFormat="1" ht="24.2" customHeight="1">
      <c r="B791" s="130"/>
      <c r="C791" s="131" t="s">
        <v>1227</v>
      </c>
      <c r="D791" s="131" t="s">
        <v>119</v>
      </c>
      <c r="E791" s="132" t="s">
        <v>1228</v>
      </c>
      <c r="F791" s="133" t="s">
        <v>1229</v>
      </c>
      <c r="G791" s="134" t="s">
        <v>205</v>
      </c>
      <c r="H791" s="135">
        <v>10</v>
      </c>
      <c r="I791" s="136"/>
      <c r="J791" s="137">
        <f>ROUND(I791*H791,2)</f>
        <v>0</v>
      </c>
      <c r="K791" s="133" t="s">
        <v>199</v>
      </c>
      <c r="L791" s="30"/>
      <c r="M791" s="138" t="s">
        <v>1</v>
      </c>
      <c r="N791" s="139" t="s">
        <v>39</v>
      </c>
      <c r="P791" s="140">
        <f>O791*H791</f>
        <v>0</v>
      </c>
      <c r="Q791" s="140">
        <v>0</v>
      </c>
      <c r="R791" s="140">
        <f>Q791*H791</f>
        <v>0</v>
      </c>
      <c r="S791" s="140">
        <v>0</v>
      </c>
      <c r="T791" s="141">
        <f>S791*H791</f>
        <v>0</v>
      </c>
      <c r="AR791" s="142" t="s">
        <v>124</v>
      </c>
      <c r="AT791" s="142" t="s">
        <v>119</v>
      </c>
      <c r="AU791" s="142" t="s">
        <v>84</v>
      </c>
      <c r="AY791" s="15" t="s">
        <v>116</v>
      </c>
      <c r="BE791" s="143">
        <f>IF(N791="základní",J791,0)</f>
        <v>0</v>
      </c>
      <c r="BF791" s="143">
        <f>IF(N791="snížená",J791,0)</f>
        <v>0</v>
      </c>
      <c r="BG791" s="143">
        <f>IF(N791="zákl. přenesená",J791,0)</f>
        <v>0</v>
      </c>
      <c r="BH791" s="143">
        <f>IF(N791="sníž. přenesená",J791,0)</f>
        <v>0</v>
      </c>
      <c r="BI791" s="143">
        <f>IF(N791="nulová",J791,0)</f>
        <v>0</v>
      </c>
      <c r="BJ791" s="15" t="s">
        <v>82</v>
      </c>
      <c r="BK791" s="143">
        <f>ROUND(I791*H791,2)</f>
        <v>0</v>
      </c>
      <c r="BL791" s="15" t="s">
        <v>124</v>
      </c>
      <c r="BM791" s="142" t="s">
        <v>1230</v>
      </c>
    </row>
    <row r="792" spans="2:47" s="1" customFormat="1" ht="19.5">
      <c r="B792" s="30"/>
      <c r="D792" s="144" t="s">
        <v>125</v>
      </c>
      <c r="F792" s="145" t="s">
        <v>1231</v>
      </c>
      <c r="I792" s="146"/>
      <c r="L792" s="30"/>
      <c r="M792" s="147"/>
      <c r="T792" s="53"/>
      <c r="AT792" s="15" t="s">
        <v>125</v>
      </c>
      <c r="AU792" s="15" t="s">
        <v>84</v>
      </c>
    </row>
    <row r="793" spans="2:47" s="1" customFormat="1" ht="12">
      <c r="B793" s="30"/>
      <c r="D793" s="152" t="s">
        <v>201</v>
      </c>
      <c r="F793" s="153" t="s">
        <v>1232</v>
      </c>
      <c r="I793" s="146"/>
      <c r="L793" s="30"/>
      <c r="M793" s="147"/>
      <c r="T793" s="53"/>
      <c r="AT793" s="15" t="s">
        <v>201</v>
      </c>
      <c r="AU793" s="15" t="s">
        <v>84</v>
      </c>
    </row>
    <row r="794" spans="2:65" s="1" customFormat="1" ht="24.2" customHeight="1">
      <c r="B794" s="130"/>
      <c r="C794" s="131" t="s">
        <v>706</v>
      </c>
      <c r="D794" s="131" t="s">
        <v>119</v>
      </c>
      <c r="E794" s="132" t="s">
        <v>1233</v>
      </c>
      <c r="F794" s="133" t="s">
        <v>1234</v>
      </c>
      <c r="G794" s="134" t="s">
        <v>214</v>
      </c>
      <c r="H794" s="135">
        <v>5</v>
      </c>
      <c r="I794" s="136"/>
      <c r="J794" s="137">
        <f>ROUND(I794*H794,2)</f>
        <v>0</v>
      </c>
      <c r="K794" s="133" t="s">
        <v>199</v>
      </c>
      <c r="L794" s="30"/>
      <c r="M794" s="138" t="s">
        <v>1</v>
      </c>
      <c r="N794" s="139" t="s">
        <v>39</v>
      </c>
      <c r="P794" s="140">
        <f>O794*H794</f>
        <v>0</v>
      </c>
      <c r="Q794" s="140">
        <v>0</v>
      </c>
      <c r="R794" s="140">
        <f>Q794*H794</f>
        <v>0</v>
      </c>
      <c r="S794" s="140">
        <v>0</v>
      </c>
      <c r="T794" s="141">
        <f>S794*H794</f>
        <v>0</v>
      </c>
      <c r="AR794" s="142" t="s">
        <v>124</v>
      </c>
      <c r="AT794" s="142" t="s">
        <v>119</v>
      </c>
      <c r="AU794" s="142" t="s">
        <v>84</v>
      </c>
      <c r="AY794" s="15" t="s">
        <v>116</v>
      </c>
      <c r="BE794" s="143">
        <f>IF(N794="základní",J794,0)</f>
        <v>0</v>
      </c>
      <c r="BF794" s="143">
        <f>IF(N794="snížená",J794,0)</f>
        <v>0</v>
      </c>
      <c r="BG794" s="143">
        <f>IF(N794="zákl. přenesená",J794,0)</f>
        <v>0</v>
      </c>
      <c r="BH794" s="143">
        <f>IF(N794="sníž. přenesená",J794,0)</f>
        <v>0</v>
      </c>
      <c r="BI794" s="143">
        <f>IF(N794="nulová",J794,0)</f>
        <v>0</v>
      </c>
      <c r="BJ794" s="15" t="s">
        <v>82</v>
      </c>
      <c r="BK794" s="143">
        <f>ROUND(I794*H794,2)</f>
        <v>0</v>
      </c>
      <c r="BL794" s="15" t="s">
        <v>124</v>
      </c>
      <c r="BM794" s="142" t="s">
        <v>1235</v>
      </c>
    </row>
    <row r="795" spans="2:47" s="1" customFormat="1" ht="12">
      <c r="B795" s="30"/>
      <c r="D795" s="144" t="s">
        <v>125</v>
      </c>
      <c r="F795" s="145" t="s">
        <v>1236</v>
      </c>
      <c r="I795" s="146"/>
      <c r="L795" s="30"/>
      <c r="M795" s="147"/>
      <c r="T795" s="53"/>
      <c r="AT795" s="15" t="s">
        <v>125</v>
      </c>
      <c r="AU795" s="15" t="s">
        <v>84</v>
      </c>
    </row>
    <row r="796" spans="2:47" s="1" customFormat="1" ht="12">
      <c r="B796" s="30"/>
      <c r="D796" s="152" t="s">
        <v>201</v>
      </c>
      <c r="F796" s="153" t="s">
        <v>1237</v>
      </c>
      <c r="I796" s="146"/>
      <c r="L796" s="30"/>
      <c r="M796" s="147"/>
      <c r="T796" s="53"/>
      <c r="AT796" s="15" t="s">
        <v>201</v>
      </c>
      <c r="AU796" s="15" t="s">
        <v>84</v>
      </c>
    </row>
    <row r="797" spans="2:65" s="1" customFormat="1" ht="33" customHeight="1">
      <c r="B797" s="130"/>
      <c r="C797" s="131" t="s">
        <v>1238</v>
      </c>
      <c r="D797" s="131" t="s">
        <v>119</v>
      </c>
      <c r="E797" s="132" t="s">
        <v>1239</v>
      </c>
      <c r="F797" s="133" t="s">
        <v>1240</v>
      </c>
      <c r="G797" s="134" t="s">
        <v>269</v>
      </c>
      <c r="H797" s="135">
        <v>10</v>
      </c>
      <c r="I797" s="136"/>
      <c r="J797" s="137">
        <f>ROUND(I797*H797,2)</f>
        <v>0</v>
      </c>
      <c r="K797" s="133" t="s">
        <v>199</v>
      </c>
      <c r="L797" s="30"/>
      <c r="M797" s="138" t="s">
        <v>1</v>
      </c>
      <c r="N797" s="139" t="s">
        <v>39</v>
      </c>
      <c r="P797" s="140">
        <f>O797*H797</f>
        <v>0</v>
      </c>
      <c r="Q797" s="140">
        <v>0</v>
      </c>
      <c r="R797" s="140">
        <f>Q797*H797</f>
        <v>0</v>
      </c>
      <c r="S797" s="140">
        <v>0</v>
      </c>
      <c r="T797" s="141">
        <f>S797*H797</f>
        <v>0</v>
      </c>
      <c r="AR797" s="142" t="s">
        <v>124</v>
      </c>
      <c r="AT797" s="142" t="s">
        <v>119</v>
      </c>
      <c r="AU797" s="142" t="s">
        <v>84</v>
      </c>
      <c r="AY797" s="15" t="s">
        <v>116</v>
      </c>
      <c r="BE797" s="143">
        <f>IF(N797="základní",J797,0)</f>
        <v>0</v>
      </c>
      <c r="BF797" s="143">
        <f>IF(N797="snížená",J797,0)</f>
        <v>0</v>
      </c>
      <c r="BG797" s="143">
        <f>IF(N797="zákl. přenesená",J797,0)</f>
        <v>0</v>
      </c>
      <c r="BH797" s="143">
        <f>IF(N797="sníž. přenesená",J797,0)</f>
        <v>0</v>
      </c>
      <c r="BI797" s="143">
        <f>IF(N797="nulová",J797,0)</f>
        <v>0</v>
      </c>
      <c r="BJ797" s="15" t="s">
        <v>82</v>
      </c>
      <c r="BK797" s="143">
        <f>ROUND(I797*H797,2)</f>
        <v>0</v>
      </c>
      <c r="BL797" s="15" t="s">
        <v>124</v>
      </c>
      <c r="BM797" s="142" t="s">
        <v>1241</v>
      </c>
    </row>
    <row r="798" spans="2:47" s="1" customFormat="1" ht="39">
      <c r="B798" s="30"/>
      <c r="D798" s="144" t="s">
        <v>125</v>
      </c>
      <c r="F798" s="145" t="s">
        <v>1242</v>
      </c>
      <c r="I798" s="146"/>
      <c r="L798" s="30"/>
      <c r="M798" s="147"/>
      <c r="T798" s="53"/>
      <c r="AT798" s="15" t="s">
        <v>125</v>
      </c>
      <c r="AU798" s="15" t="s">
        <v>84</v>
      </c>
    </row>
    <row r="799" spans="2:47" s="1" customFormat="1" ht="12">
      <c r="B799" s="30"/>
      <c r="D799" s="152" t="s">
        <v>201</v>
      </c>
      <c r="F799" s="153" t="s">
        <v>1243</v>
      </c>
      <c r="I799" s="146"/>
      <c r="L799" s="30"/>
      <c r="M799" s="147"/>
      <c r="T799" s="53"/>
      <c r="AT799" s="15" t="s">
        <v>201</v>
      </c>
      <c r="AU799" s="15" t="s">
        <v>84</v>
      </c>
    </row>
    <row r="800" spans="2:65" s="1" customFormat="1" ht="33" customHeight="1">
      <c r="B800" s="130"/>
      <c r="C800" s="131" t="s">
        <v>710</v>
      </c>
      <c r="D800" s="131" t="s">
        <v>119</v>
      </c>
      <c r="E800" s="132" t="s">
        <v>1244</v>
      </c>
      <c r="F800" s="133" t="s">
        <v>1245</v>
      </c>
      <c r="G800" s="134" t="s">
        <v>269</v>
      </c>
      <c r="H800" s="135">
        <v>10</v>
      </c>
      <c r="I800" s="136"/>
      <c r="J800" s="137">
        <f>ROUND(I800*H800,2)</f>
        <v>0</v>
      </c>
      <c r="K800" s="133" t="s">
        <v>199</v>
      </c>
      <c r="L800" s="30"/>
      <c r="M800" s="138" t="s">
        <v>1</v>
      </c>
      <c r="N800" s="139" t="s">
        <v>39</v>
      </c>
      <c r="P800" s="140">
        <f>O800*H800</f>
        <v>0</v>
      </c>
      <c r="Q800" s="140">
        <v>0</v>
      </c>
      <c r="R800" s="140">
        <f>Q800*H800</f>
        <v>0</v>
      </c>
      <c r="S800" s="140">
        <v>0</v>
      </c>
      <c r="T800" s="141">
        <f>S800*H800</f>
        <v>0</v>
      </c>
      <c r="AR800" s="142" t="s">
        <v>124</v>
      </c>
      <c r="AT800" s="142" t="s">
        <v>119</v>
      </c>
      <c r="AU800" s="142" t="s">
        <v>84</v>
      </c>
      <c r="AY800" s="15" t="s">
        <v>116</v>
      </c>
      <c r="BE800" s="143">
        <f>IF(N800="základní",J800,0)</f>
        <v>0</v>
      </c>
      <c r="BF800" s="143">
        <f>IF(N800="snížená",J800,0)</f>
        <v>0</v>
      </c>
      <c r="BG800" s="143">
        <f>IF(N800="zákl. přenesená",J800,0)</f>
        <v>0</v>
      </c>
      <c r="BH800" s="143">
        <f>IF(N800="sníž. přenesená",J800,0)</f>
        <v>0</v>
      </c>
      <c r="BI800" s="143">
        <f>IF(N800="nulová",J800,0)</f>
        <v>0</v>
      </c>
      <c r="BJ800" s="15" t="s">
        <v>82</v>
      </c>
      <c r="BK800" s="143">
        <f>ROUND(I800*H800,2)</f>
        <v>0</v>
      </c>
      <c r="BL800" s="15" t="s">
        <v>124</v>
      </c>
      <c r="BM800" s="142" t="s">
        <v>1246</v>
      </c>
    </row>
    <row r="801" spans="2:47" s="1" customFormat="1" ht="39">
      <c r="B801" s="30"/>
      <c r="D801" s="144" t="s">
        <v>125</v>
      </c>
      <c r="F801" s="145" t="s">
        <v>1247</v>
      </c>
      <c r="I801" s="146"/>
      <c r="L801" s="30"/>
      <c r="M801" s="147"/>
      <c r="T801" s="53"/>
      <c r="AT801" s="15" t="s">
        <v>125</v>
      </c>
      <c r="AU801" s="15" t="s">
        <v>84</v>
      </c>
    </row>
    <row r="802" spans="2:47" s="1" customFormat="1" ht="12">
      <c r="B802" s="30"/>
      <c r="D802" s="152" t="s">
        <v>201</v>
      </c>
      <c r="F802" s="153" t="s">
        <v>1248</v>
      </c>
      <c r="I802" s="146"/>
      <c r="L802" s="30"/>
      <c r="M802" s="147"/>
      <c r="T802" s="53"/>
      <c r="AT802" s="15" t="s">
        <v>201</v>
      </c>
      <c r="AU802" s="15" t="s">
        <v>84</v>
      </c>
    </row>
    <row r="803" spans="2:65" s="1" customFormat="1" ht="33" customHeight="1">
      <c r="B803" s="130"/>
      <c r="C803" s="131" t="s">
        <v>1249</v>
      </c>
      <c r="D803" s="131" t="s">
        <v>119</v>
      </c>
      <c r="E803" s="132" t="s">
        <v>1250</v>
      </c>
      <c r="F803" s="133" t="s">
        <v>1251</v>
      </c>
      <c r="G803" s="134" t="s">
        <v>269</v>
      </c>
      <c r="H803" s="135">
        <v>10</v>
      </c>
      <c r="I803" s="136"/>
      <c r="J803" s="137">
        <f>ROUND(I803*H803,2)</f>
        <v>0</v>
      </c>
      <c r="K803" s="133" t="s">
        <v>199</v>
      </c>
      <c r="L803" s="30"/>
      <c r="M803" s="138" t="s">
        <v>1</v>
      </c>
      <c r="N803" s="139" t="s">
        <v>39</v>
      </c>
      <c r="P803" s="140">
        <f>O803*H803</f>
        <v>0</v>
      </c>
      <c r="Q803" s="140">
        <v>0</v>
      </c>
      <c r="R803" s="140">
        <f>Q803*H803</f>
        <v>0</v>
      </c>
      <c r="S803" s="140">
        <v>0</v>
      </c>
      <c r="T803" s="141">
        <f>S803*H803</f>
        <v>0</v>
      </c>
      <c r="AR803" s="142" t="s">
        <v>124</v>
      </c>
      <c r="AT803" s="142" t="s">
        <v>119</v>
      </c>
      <c r="AU803" s="142" t="s">
        <v>84</v>
      </c>
      <c r="AY803" s="15" t="s">
        <v>116</v>
      </c>
      <c r="BE803" s="143">
        <f>IF(N803="základní",J803,0)</f>
        <v>0</v>
      </c>
      <c r="BF803" s="143">
        <f>IF(N803="snížená",J803,0)</f>
        <v>0</v>
      </c>
      <c r="BG803" s="143">
        <f>IF(N803="zákl. přenesená",J803,0)</f>
        <v>0</v>
      </c>
      <c r="BH803" s="143">
        <f>IF(N803="sníž. přenesená",J803,0)</f>
        <v>0</v>
      </c>
      <c r="BI803" s="143">
        <f>IF(N803="nulová",J803,0)</f>
        <v>0</v>
      </c>
      <c r="BJ803" s="15" t="s">
        <v>82</v>
      </c>
      <c r="BK803" s="143">
        <f>ROUND(I803*H803,2)</f>
        <v>0</v>
      </c>
      <c r="BL803" s="15" t="s">
        <v>124</v>
      </c>
      <c r="BM803" s="142" t="s">
        <v>1252</v>
      </c>
    </row>
    <row r="804" spans="2:47" s="1" customFormat="1" ht="39">
      <c r="B804" s="30"/>
      <c r="D804" s="144" t="s">
        <v>125</v>
      </c>
      <c r="F804" s="145" t="s">
        <v>1253</v>
      </c>
      <c r="I804" s="146"/>
      <c r="L804" s="30"/>
      <c r="M804" s="147"/>
      <c r="T804" s="53"/>
      <c r="AT804" s="15" t="s">
        <v>125</v>
      </c>
      <c r="AU804" s="15" t="s">
        <v>84</v>
      </c>
    </row>
    <row r="805" spans="2:47" s="1" customFormat="1" ht="12">
      <c r="B805" s="30"/>
      <c r="D805" s="152" t="s">
        <v>201</v>
      </c>
      <c r="F805" s="153" t="s">
        <v>1254</v>
      </c>
      <c r="I805" s="146"/>
      <c r="L805" s="30"/>
      <c r="M805" s="147"/>
      <c r="T805" s="53"/>
      <c r="AT805" s="15" t="s">
        <v>201</v>
      </c>
      <c r="AU805" s="15" t="s">
        <v>84</v>
      </c>
    </row>
    <row r="806" spans="2:65" s="1" customFormat="1" ht="24.2" customHeight="1">
      <c r="B806" s="130"/>
      <c r="C806" s="154" t="s">
        <v>714</v>
      </c>
      <c r="D806" s="154" t="s">
        <v>243</v>
      </c>
      <c r="E806" s="155" t="s">
        <v>1255</v>
      </c>
      <c r="F806" s="156" t="s">
        <v>1256</v>
      </c>
      <c r="G806" s="157" t="s">
        <v>205</v>
      </c>
      <c r="H806" s="158">
        <v>50</v>
      </c>
      <c r="I806" s="159"/>
      <c r="J806" s="160">
        <f>ROUND(I806*H806,2)</f>
        <v>0</v>
      </c>
      <c r="K806" s="156" t="s">
        <v>199</v>
      </c>
      <c r="L806" s="161"/>
      <c r="M806" s="162" t="s">
        <v>1</v>
      </c>
      <c r="N806" s="163" t="s">
        <v>39</v>
      </c>
      <c r="P806" s="140">
        <f>O806*H806</f>
        <v>0</v>
      </c>
      <c r="Q806" s="140">
        <v>0</v>
      </c>
      <c r="R806" s="140">
        <f>Q806*H806</f>
        <v>0</v>
      </c>
      <c r="S806" s="140">
        <v>0</v>
      </c>
      <c r="T806" s="141">
        <f>S806*H806</f>
        <v>0</v>
      </c>
      <c r="AR806" s="142" t="s">
        <v>139</v>
      </c>
      <c r="AT806" s="142" t="s">
        <v>243</v>
      </c>
      <c r="AU806" s="142" t="s">
        <v>84</v>
      </c>
      <c r="AY806" s="15" t="s">
        <v>116</v>
      </c>
      <c r="BE806" s="143">
        <f>IF(N806="základní",J806,0)</f>
        <v>0</v>
      </c>
      <c r="BF806" s="143">
        <f>IF(N806="snížená",J806,0)</f>
        <v>0</v>
      </c>
      <c r="BG806" s="143">
        <f>IF(N806="zákl. přenesená",J806,0)</f>
        <v>0</v>
      </c>
      <c r="BH806" s="143">
        <f>IF(N806="sníž. přenesená",J806,0)</f>
        <v>0</v>
      </c>
      <c r="BI806" s="143">
        <f>IF(N806="nulová",J806,0)</f>
        <v>0</v>
      </c>
      <c r="BJ806" s="15" t="s">
        <v>82</v>
      </c>
      <c r="BK806" s="143">
        <f>ROUND(I806*H806,2)</f>
        <v>0</v>
      </c>
      <c r="BL806" s="15" t="s">
        <v>124</v>
      </c>
      <c r="BM806" s="142" t="s">
        <v>1257</v>
      </c>
    </row>
    <row r="807" spans="2:47" s="1" customFormat="1" ht="19.5">
      <c r="B807" s="30"/>
      <c r="D807" s="144" t="s">
        <v>125</v>
      </c>
      <c r="F807" s="145" t="s">
        <v>1256</v>
      </c>
      <c r="I807" s="146"/>
      <c r="L807" s="30"/>
      <c r="M807" s="147"/>
      <c r="T807" s="53"/>
      <c r="AT807" s="15" t="s">
        <v>125</v>
      </c>
      <c r="AU807" s="15" t="s">
        <v>84</v>
      </c>
    </row>
    <row r="808" spans="2:65" s="1" customFormat="1" ht="24.2" customHeight="1">
      <c r="B808" s="130"/>
      <c r="C808" s="154" t="s">
        <v>1258</v>
      </c>
      <c r="D808" s="154" t="s">
        <v>243</v>
      </c>
      <c r="E808" s="155" t="s">
        <v>1259</v>
      </c>
      <c r="F808" s="156" t="s">
        <v>1260</v>
      </c>
      <c r="G808" s="157" t="s">
        <v>205</v>
      </c>
      <c r="H808" s="158">
        <v>50</v>
      </c>
      <c r="I808" s="159"/>
      <c r="J808" s="160">
        <f>ROUND(I808*H808,2)</f>
        <v>0</v>
      </c>
      <c r="K808" s="156" t="s">
        <v>199</v>
      </c>
      <c r="L808" s="161"/>
      <c r="M808" s="162" t="s">
        <v>1</v>
      </c>
      <c r="N808" s="163" t="s">
        <v>39</v>
      </c>
      <c r="P808" s="140">
        <f>O808*H808</f>
        <v>0</v>
      </c>
      <c r="Q808" s="140">
        <v>0</v>
      </c>
      <c r="R808" s="140">
        <f>Q808*H808</f>
        <v>0</v>
      </c>
      <c r="S808" s="140">
        <v>0</v>
      </c>
      <c r="T808" s="141">
        <f>S808*H808</f>
        <v>0</v>
      </c>
      <c r="AR808" s="142" t="s">
        <v>139</v>
      </c>
      <c r="AT808" s="142" t="s">
        <v>243</v>
      </c>
      <c r="AU808" s="142" t="s">
        <v>84</v>
      </c>
      <c r="AY808" s="15" t="s">
        <v>116</v>
      </c>
      <c r="BE808" s="143">
        <f>IF(N808="základní",J808,0)</f>
        <v>0</v>
      </c>
      <c r="BF808" s="143">
        <f>IF(N808="snížená",J808,0)</f>
        <v>0</v>
      </c>
      <c r="BG808" s="143">
        <f>IF(N808="zákl. přenesená",J808,0)</f>
        <v>0</v>
      </c>
      <c r="BH808" s="143">
        <f>IF(N808="sníž. přenesená",J808,0)</f>
        <v>0</v>
      </c>
      <c r="BI808" s="143">
        <f>IF(N808="nulová",J808,0)</f>
        <v>0</v>
      </c>
      <c r="BJ808" s="15" t="s">
        <v>82</v>
      </c>
      <c r="BK808" s="143">
        <f>ROUND(I808*H808,2)</f>
        <v>0</v>
      </c>
      <c r="BL808" s="15" t="s">
        <v>124</v>
      </c>
      <c r="BM808" s="142" t="s">
        <v>1261</v>
      </c>
    </row>
    <row r="809" spans="2:47" s="1" customFormat="1" ht="12">
      <c r="B809" s="30"/>
      <c r="D809" s="144" t="s">
        <v>125</v>
      </c>
      <c r="F809" s="145" t="s">
        <v>1262</v>
      </c>
      <c r="I809" s="146"/>
      <c r="L809" s="30"/>
      <c r="M809" s="147"/>
      <c r="T809" s="53"/>
      <c r="AT809" s="15" t="s">
        <v>125</v>
      </c>
      <c r="AU809" s="15" t="s">
        <v>84</v>
      </c>
    </row>
    <row r="810" spans="2:65" s="1" customFormat="1" ht="24.2" customHeight="1">
      <c r="B810" s="130"/>
      <c r="C810" s="154" t="s">
        <v>721</v>
      </c>
      <c r="D810" s="154" t="s">
        <v>243</v>
      </c>
      <c r="E810" s="155" t="s">
        <v>1263</v>
      </c>
      <c r="F810" s="156" t="s">
        <v>1264</v>
      </c>
      <c r="G810" s="157" t="s">
        <v>205</v>
      </c>
      <c r="H810" s="158">
        <v>50</v>
      </c>
      <c r="I810" s="159"/>
      <c r="J810" s="160">
        <f>ROUND(I810*H810,2)</f>
        <v>0</v>
      </c>
      <c r="K810" s="156" t="s">
        <v>199</v>
      </c>
      <c r="L810" s="161"/>
      <c r="M810" s="162" t="s">
        <v>1</v>
      </c>
      <c r="N810" s="163" t="s">
        <v>39</v>
      </c>
      <c r="P810" s="140">
        <f>O810*H810</f>
        <v>0</v>
      </c>
      <c r="Q810" s="140">
        <v>0</v>
      </c>
      <c r="R810" s="140">
        <f>Q810*H810</f>
        <v>0</v>
      </c>
      <c r="S810" s="140">
        <v>0</v>
      </c>
      <c r="T810" s="141">
        <f>S810*H810</f>
        <v>0</v>
      </c>
      <c r="AR810" s="142" t="s">
        <v>139</v>
      </c>
      <c r="AT810" s="142" t="s">
        <v>243</v>
      </c>
      <c r="AU810" s="142" t="s">
        <v>84</v>
      </c>
      <c r="AY810" s="15" t="s">
        <v>116</v>
      </c>
      <c r="BE810" s="143">
        <f>IF(N810="základní",J810,0)</f>
        <v>0</v>
      </c>
      <c r="BF810" s="143">
        <f>IF(N810="snížená",J810,0)</f>
        <v>0</v>
      </c>
      <c r="BG810" s="143">
        <f>IF(N810="zákl. přenesená",J810,0)</f>
        <v>0</v>
      </c>
      <c r="BH810" s="143">
        <f>IF(N810="sníž. přenesená",J810,0)</f>
        <v>0</v>
      </c>
      <c r="BI810" s="143">
        <f>IF(N810="nulová",J810,0)</f>
        <v>0</v>
      </c>
      <c r="BJ810" s="15" t="s">
        <v>82</v>
      </c>
      <c r="BK810" s="143">
        <f>ROUND(I810*H810,2)</f>
        <v>0</v>
      </c>
      <c r="BL810" s="15" t="s">
        <v>124</v>
      </c>
      <c r="BM810" s="142" t="s">
        <v>1265</v>
      </c>
    </row>
    <row r="811" spans="2:47" s="1" customFormat="1" ht="19.5">
      <c r="B811" s="30"/>
      <c r="D811" s="144" t="s">
        <v>125</v>
      </c>
      <c r="F811" s="145" t="s">
        <v>1264</v>
      </c>
      <c r="I811" s="146"/>
      <c r="L811" s="30"/>
      <c r="M811" s="147"/>
      <c r="T811" s="53"/>
      <c r="AT811" s="15" t="s">
        <v>125</v>
      </c>
      <c r="AU811" s="15" t="s">
        <v>84</v>
      </c>
    </row>
    <row r="812" spans="2:65" s="1" customFormat="1" ht="24.2" customHeight="1">
      <c r="B812" s="130"/>
      <c r="C812" s="154" t="s">
        <v>1266</v>
      </c>
      <c r="D812" s="154" t="s">
        <v>243</v>
      </c>
      <c r="E812" s="155" t="s">
        <v>1267</v>
      </c>
      <c r="F812" s="156" t="s">
        <v>1268</v>
      </c>
      <c r="G812" s="157" t="s">
        <v>205</v>
      </c>
      <c r="H812" s="158">
        <v>50</v>
      </c>
      <c r="I812" s="159"/>
      <c r="J812" s="160">
        <f>ROUND(I812*H812,2)</f>
        <v>0</v>
      </c>
      <c r="K812" s="156" t="s">
        <v>199</v>
      </c>
      <c r="L812" s="161"/>
      <c r="M812" s="162" t="s">
        <v>1</v>
      </c>
      <c r="N812" s="163" t="s">
        <v>39</v>
      </c>
      <c r="P812" s="140">
        <f>O812*H812</f>
        <v>0</v>
      </c>
      <c r="Q812" s="140">
        <v>0</v>
      </c>
      <c r="R812" s="140">
        <f>Q812*H812</f>
        <v>0</v>
      </c>
      <c r="S812" s="140">
        <v>0</v>
      </c>
      <c r="T812" s="141">
        <f>S812*H812</f>
        <v>0</v>
      </c>
      <c r="AR812" s="142" t="s">
        <v>139</v>
      </c>
      <c r="AT812" s="142" t="s">
        <v>243</v>
      </c>
      <c r="AU812" s="142" t="s">
        <v>84</v>
      </c>
      <c r="AY812" s="15" t="s">
        <v>116</v>
      </c>
      <c r="BE812" s="143">
        <f>IF(N812="základní",J812,0)</f>
        <v>0</v>
      </c>
      <c r="BF812" s="143">
        <f>IF(N812="snížená",J812,0)</f>
        <v>0</v>
      </c>
      <c r="BG812" s="143">
        <f>IF(N812="zákl. přenesená",J812,0)</f>
        <v>0</v>
      </c>
      <c r="BH812" s="143">
        <f>IF(N812="sníž. přenesená",J812,0)</f>
        <v>0</v>
      </c>
      <c r="BI812" s="143">
        <f>IF(N812="nulová",J812,0)</f>
        <v>0</v>
      </c>
      <c r="BJ812" s="15" t="s">
        <v>82</v>
      </c>
      <c r="BK812" s="143">
        <f>ROUND(I812*H812,2)</f>
        <v>0</v>
      </c>
      <c r="BL812" s="15" t="s">
        <v>124</v>
      </c>
      <c r="BM812" s="142" t="s">
        <v>1269</v>
      </c>
    </row>
    <row r="813" spans="2:47" s="1" customFormat="1" ht="19.5">
      <c r="B813" s="30"/>
      <c r="D813" s="144" t="s">
        <v>125</v>
      </c>
      <c r="F813" s="145" t="s">
        <v>1268</v>
      </c>
      <c r="I813" s="146"/>
      <c r="L813" s="30"/>
      <c r="M813" s="147"/>
      <c r="T813" s="53"/>
      <c r="AT813" s="15" t="s">
        <v>125</v>
      </c>
      <c r="AU813" s="15" t="s">
        <v>84</v>
      </c>
    </row>
    <row r="814" spans="2:65" s="1" customFormat="1" ht="24.2" customHeight="1">
      <c r="B814" s="130"/>
      <c r="C814" s="154" t="s">
        <v>724</v>
      </c>
      <c r="D814" s="154" t="s">
        <v>243</v>
      </c>
      <c r="E814" s="155" t="s">
        <v>1270</v>
      </c>
      <c r="F814" s="156" t="s">
        <v>1271</v>
      </c>
      <c r="G814" s="157" t="s">
        <v>205</v>
      </c>
      <c r="H814" s="158">
        <v>50</v>
      </c>
      <c r="I814" s="159"/>
      <c r="J814" s="160">
        <f>ROUND(I814*H814,2)</f>
        <v>0</v>
      </c>
      <c r="K814" s="156" t="s">
        <v>199</v>
      </c>
      <c r="L814" s="161"/>
      <c r="M814" s="162" t="s">
        <v>1</v>
      </c>
      <c r="N814" s="163" t="s">
        <v>39</v>
      </c>
      <c r="P814" s="140">
        <f>O814*H814</f>
        <v>0</v>
      </c>
      <c r="Q814" s="140">
        <v>0</v>
      </c>
      <c r="R814" s="140">
        <f>Q814*H814</f>
        <v>0</v>
      </c>
      <c r="S814" s="140">
        <v>0</v>
      </c>
      <c r="T814" s="141">
        <f>S814*H814</f>
        <v>0</v>
      </c>
      <c r="AR814" s="142" t="s">
        <v>139</v>
      </c>
      <c r="AT814" s="142" t="s">
        <v>243</v>
      </c>
      <c r="AU814" s="142" t="s">
        <v>84</v>
      </c>
      <c r="AY814" s="15" t="s">
        <v>116</v>
      </c>
      <c r="BE814" s="143">
        <f>IF(N814="základní",J814,0)</f>
        <v>0</v>
      </c>
      <c r="BF814" s="143">
        <f>IF(N814="snížená",J814,0)</f>
        <v>0</v>
      </c>
      <c r="BG814" s="143">
        <f>IF(N814="zákl. přenesená",J814,0)</f>
        <v>0</v>
      </c>
      <c r="BH814" s="143">
        <f>IF(N814="sníž. přenesená",J814,0)</f>
        <v>0</v>
      </c>
      <c r="BI814" s="143">
        <f>IF(N814="nulová",J814,0)</f>
        <v>0</v>
      </c>
      <c r="BJ814" s="15" t="s">
        <v>82</v>
      </c>
      <c r="BK814" s="143">
        <f>ROUND(I814*H814,2)</f>
        <v>0</v>
      </c>
      <c r="BL814" s="15" t="s">
        <v>124</v>
      </c>
      <c r="BM814" s="142" t="s">
        <v>1272</v>
      </c>
    </row>
    <row r="815" spans="2:47" s="1" customFormat="1" ht="19.5">
      <c r="B815" s="30"/>
      <c r="D815" s="144" t="s">
        <v>125</v>
      </c>
      <c r="F815" s="145" t="s">
        <v>1271</v>
      </c>
      <c r="I815" s="146"/>
      <c r="L815" s="30"/>
      <c r="M815" s="147"/>
      <c r="T815" s="53"/>
      <c r="AT815" s="15" t="s">
        <v>125</v>
      </c>
      <c r="AU815" s="15" t="s">
        <v>84</v>
      </c>
    </row>
    <row r="816" spans="2:65" s="1" customFormat="1" ht="24.2" customHeight="1">
      <c r="B816" s="130"/>
      <c r="C816" s="154" t="s">
        <v>1273</v>
      </c>
      <c r="D816" s="154" t="s">
        <v>243</v>
      </c>
      <c r="E816" s="155" t="s">
        <v>1274</v>
      </c>
      <c r="F816" s="156" t="s">
        <v>1275</v>
      </c>
      <c r="G816" s="157" t="s">
        <v>205</v>
      </c>
      <c r="H816" s="158">
        <v>50</v>
      </c>
      <c r="I816" s="159"/>
      <c r="J816" s="160">
        <f>ROUND(I816*H816,2)</f>
        <v>0</v>
      </c>
      <c r="K816" s="156" t="s">
        <v>199</v>
      </c>
      <c r="L816" s="161"/>
      <c r="M816" s="162" t="s">
        <v>1</v>
      </c>
      <c r="N816" s="163" t="s">
        <v>39</v>
      </c>
      <c r="P816" s="140">
        <f>O816*H816</f>
        <v>0</v>
      </c>
      <c r="Q816" s="140">
        <v>0</v>
      </c>
      <c r="R816" s="140">
        <f>Q816*H816</f>
        <v>0</v>
      </c>
      <c r="S816" s="140">
        <v>0</v>
      </c>
      <c r="T816" s="141">
        <f>S816*H816</f>
        <v>0</v>
      </c>
      <c r="AR816" s="142" t="s">
        <v>139</v>
      </c>
      <c r="AT816" s="142" t="s">
        <v>243</v>
      </c>
      <c r="AU816" s="142" t="s">
        <v>84</v>
      </c>
      <c r="AY816" s="15" t="s">
        <v>116</v>
      </c>
      <c r="BE816" s="143">
        <f>IF(N816="základní",J816,0)</f>
        <v>0</v>
      </c>
      <c r="BF816" s="143">
        <f>IF(N816="snížená",J816,0)</f>
        <v>0</v>
      </c>
      <c r="BG816" s="143">
        <f>IF(N816="zákl. přenesená",J816,0)</f>
        <v>0</v>
      </c>
      <c r="BH816" s="143">
        <f>IF(N816="sníž. přenesená",J816,0)</f>
        <v>0</v>
      </c>
      <c r="BI816" s="143">
        <f>IF(N816="nulová",J816,0)</f>
        <v>0</v>
      </c>
      <c r="BJ816" s="15" t="s">
        <v>82</v>
      </c>
      <c r="BK816" s="143">
        <f>ROUND(I816*H816,2)</f>
        <v>0</v>
      </c>
      <c r="BL816" s="15" t="s">
        <v>124</v>
      </c>
      <c r="BM816" s="142" t="s">
        <v>1276</v>
      </c>
    </row>
    <row r="817" spans="2:47" s="1" customFormat="1" ht="19.5">
      <c r="B817" s="30"/>
      <c r="D817" s="144" t="s">
        <v>125</v>
      </c>
      <c r="F817" s="145" t="s">
        <v>1275</v>
      </c>
      <c r="I817" s="146"/>
      <c r="L817" s="30"/>
      <c r="M817" s="147"/>
      <c r="T817" s="53"/>
      <c r="AT817" s="15" t="s">
        <v>125</v>
      </c>
      <c r="AU817" s="15" t="s">
        <v>84</v>
      </c>
    </row>
    <row r="818" spans="2:65" s="1" customFormat="1" ht="24.2" customHeight="1">
      <c r="B818" s="130"/>
      <c r="C818" s="154" t="s">
        <v>729</v>
      </c>
      <c r="D818" s="154" t="s">
        <v>243</v>
      </c>
      <c r="E818" s="155" t="s">
        <v>1277</v>
      </c>
      <c r="F818" s="156" t="s">
        <v>1278</v>
      </c>
      <c r="G818" s="157" t="s">
        <v>246</v>
      </c>
      <c r="H818" s="158">
        <v>1</v>
      </c>
      <c r="I818" s="159"/>
      <c r="J818" s="160">
        <f>ROUND(I818*H818,2)</f>
        <v>0</v>
      </c>
      <c r="K818" s="156" t="s">
        <v>199</v>
      </c>
      <c r="L818" s="161"/>
      <c r="M818" s="162" t="s">
        <v>1</v>
      </c>
      <c r="N818" s="163" t="s">
        <v>39</v>
      </c>
      <c r="P818" s="140">
        <f>O818*H818</f>
        <v>0</v>
      </c>
      <c r="Q818" s="140">
        <v>0</v>
      </c>
      <c r="R818" s="140">
        <f>Q818*H818</f>
        <v>0</v>
      </c>
      <c r="S818" s="140">
        <v>0</v>
      </c>
      <c r="T818" s="141">
        <f>S818*H818</f>
        <v>0</v>
      </c>
      <c r="AR818" s="142" t="s">
        <v>139</v>
      </c>
      <c r="AT818" s="142" t="s">
        <v>243</v>
      </c>
      <c r="AU818" s="142" t="s">
        <v>84</v>
      </c>
      <c r="AY818" s="15" t="s">
        <v>116</v>
      </c>
      <c r="BE818" s="143">
        <f>IF(N818="základní",J818,0)</f>
        <v>0</v>
      </c>
      <c r="BF818" s="143">
        <f>IF(N818="snížená",J818,0)</f>
        <v>0</v>
      </c>
      <c r="BG818" s="143">
        <f>IF(N818="zákl. přenesená",J818,0)</f>
        <v>0</v>
      </c>
      <c r="BH818" s="143">
        <f>IF(N818="sníž. přenesená",J818,0)</f>
        <v>0</v>
      </c>
      <c r="BI818" s="143">
        <f>IF(N818="nulová",J818,0)</f>
        <v>0</v>
      </c>
      <c r="BJ818" s="15" t="s">
        <v>82</v>
      </c>
      <c r="BK818" s="143">
        <f>ROUND(I818*H818,2)</f>
        <v>0</v>
      </c>
      <c r="BL818" s="15" t="s">
        <v>124</v>
      </c>
      <c r="BM818" s="142" t="s">
        <v>1279</v>
      </c>
    </row>
    <row r="819" spans="2:47" s="1" customFormat="1" ht="19.5">
      <c r="B819" s="30"/>
      <c r="D819" s="144" t="s">
        <v>125</v>
      </c>
      <c r="F819" s="145" t="s">
        <v>1278</v>
      </c>
      <c r="I819" s="146"/>
      <c r="L819" s="30"/>
      <c r="M819" s="147"/>
      <c r="T819" s="53"/>
      <c r="AT819" s="15" t="s">
        <v>125</v>
      </c>
      <c r="AU819" s="15" t="s">
        <v>84</v>
      </c>
    </row>
    <row r="820" spans="2:47" s="1" customFormat="1" ht="19.5">
      <c r="B820" s="30"/>
      <c r="D820" s="144" t="s">
        <v>542</v>
      </c>
      <c r="F820" s="148" t="s">
        <v>1280</v>
      </c>
      <c r="I820" s="146"/>
      <c r="L820" s="30"/>
      <c r="M820" s="147"/>
      <c r="T820" s="53"/>
      <c r="AT820" s="15" t="s">
        <v>542</v>
      </c>
      <c r="AU820" s="15" t="s">
        <v>84</v>
      </c>
    </row>
    <row r="821" spans="2:65" s="1" customFormat="1" ht="24.2" customHeight="1">
      <c r="B821" s="130"/>
      <c r="C821" s="154" t="s">
        <v>1281</v>
      </c>
      <c r="D821" s="154" t="s">
        <v>243</v>
      </c>
      <c r="E821" s="155" t="s">
        <v>1282</v>
      </c>
      <c r="F821" s="156" t="s">
        <v>1283</v>
      </c>
      <c r="G821" s="157" t="s">
        <v>246</v>
      </c>
      <c r="H821" s="158">
        <v>1</v>
      </c>
      <c r="I821" s="159"/>
      <c r="J821" s="160">
        <f>ROUND(I821*H821,2)</f>
        <v>0</v>
      </c>
      <c r="K821" s="156" t="s">
        <v>199</v>
      </c>
      <c r="L821" s="161"/>
      <c r="M821" s="162" t="s">
        <v>1</v>
      </c>
      <c r="N821" s="163" t="s">
        <v>39</v>
      </c>
      <c r="P821" s="140">
        <f>O821*H821</f>
        <v>0</v>
      </c>
      <c r="Q821" s="140">
        <v>0</v>
      </c>
      <c r="R821" s="140">
        <f>Q821*H821</f>
        <v>0</v>
      </c>
      <c r="S821" s="140">
        <v>0</v>
      </c>
      <c r="T821" s="141">
        <f>S821*H821</f>
        <v>0</v>
      </c>
      <c r="AR821" s="142" t="s">
        <v>139</v>
      </c>
      <c r="AT821" s="142" t="s">
        <v>243</v>
      </c>
      <c r="AU821" s="142" t="s">
        <v>84</v>
      </c>
      <c r="AY821" s="15" t="s">
        <v>116</v>
      </c>
      <c r="BE821" s="143">
        <f>IF(N821="základní",J821,0)</f>
        <v>0</v>
      </c>
      <c r="BF821" s="143">
        <f>IF(N821="snížená",J821,0)</f>
        <v>0</v>
      </c>
      <c r="BG821" s="143">
        <f>IF(N821="zákl. přenesená",J821,0)</f>
        <v>0</v>
      </c>
      <c r="BH821" s="143">
        <f>IF(N821="sníž. přenesená",J821,0)</f>
        <v>0</v>
      </c>
      <c r="BI821" s="143">
        <f>IF(N821="nulová",J821,0)</f>
        <v>0</v>
      </c>
      <c r="BJ821" s="15" t="s">
        <v>82</v>
      </c>
      <c r="BK821" s="143">
        <f>ROUND(I821*H821,2)</f>
        <v>0</v>
      </c>
      <c r="BL821" s="15" t="s">
        <v>124</v>
      </c>
      <c r="BM821" s="142" t="s">
        <v>1284</v>
      </c>
    </row>
    <row r="822" spans="2:47" s="1" customFormat="1" ht="19.5">
      <c r="B822" s="30"/>
      <c r="D822" s="144" t="s">
        <v>125</v>
      </c>
      <c r="F822" s="145" t="s">
        <v>1283</v>
      </c>
      <c r="I822" s="146"/>
      <c r="L822" s="30"/>
      <c r="M822" s="147"/>
      <c r="T822" s="53"/>
      <c r="AT822" s="15" t="s">
        <v>125</v>
      </c>
      <c r="AU822" s="15" t="s">
        <v>84</v>
      </c>
    </row>
    <row r="823" spans="2:47" s="1" customFormat="1" ht="19.5">
      <c r="B823" s="30"/>
      <c r="D823" s="144" t="s">
        <v>542</v>
      </c>
      <c r="F823" s="148" t="s">
        <v>1285</v>
      </c>
      <c r="I823" s="146"/>
      <c r="L823" s="30"/>
      <c r="M823" s="147"/>
      <c r="T823" s="53"/>
      <c r="AT823" s="15" t="s">
        <v>542</v>
      </c>
      <c r="AU823" s="15" t="s">
        <v>84</v>
      </c>
    </row>
    <row r="824" spans="2:65" s="1" customFormat="1" ht="24.2" customHeight="1">
      <c r="B824" s="130"/>
      <c r="C824" s="154" t="s">
        <v>735</v>
      </c>
      <c r="D824" s="154" t="s">
        <v>243</v>
      </c>
      <c r="E824" s="155" t="s">
        <v>1286</v>
      </c>
      <c r="F824" s="156" t="s">
        <v>1287</v>
      </c>
      <c r="G824" s="157" t="s">
        <v>246</v>
      </c>
      <c r="H824" s="158">
        <v>1</v>
      </c>
      <c r="I824" s="159"/>
      <c r="J824" s="160">
        <f>ROUND(I824*H824,2)</f>
        <v>0</v>
      </c>
      <c r="K824" s="156" t="s">
        <v>199</v>
      </c>
      <c r="L824" s="161"/>
      <c r="M824" s="162" t="s">
        <v>1</v>
      </c>
      <c r="N824" s="163" t="s">
        <v>39</v>
      </c>
      <c r="P824" s="140">
        <f>O824*H824</f>
        <v>0</v>
      </c>
      <c r="Q824" s="140">
        <v>0</v>
      </c>
      <c r="R824" s="140">
        <f>Q824*H824</f>
        <v>0</v>
      </c>
      <c r="S824" s="140">
        <v>0</v>
      </c>
      <c r="T824" s="141">
        <f>S824*H824</f>
        <v>0</v>
      </c>
      <c r="AR824" s="142" t="s">
        <v>139</v>
      </c>
      <c r="AT824" s="142" t="s">
        <v>243</v>
      </c>
      <c r="AU824" s="142" t="s">
        <v>84</v>
      </c>
      <c r="AY824" s="15" t="s">
        <v>116</v>
      </c>
      <c r="BE824" s="143">
        <f>IF(N824="základní",J824,0)</f>
        <v>0</v>
      </c>
      <c r="BF824" s="143">
        <f>IF(N824="snížená",J824,0)</f>
        <v>0</v>
      </c>
      <c r="BG824" s="143">
        <f>IF(N824="zákl. přenesená",J824,0)</f>
        <v>0</v>
      </c>
      <c r="BH824" s="143">
        <f>IF(N824="sníž. přenesená",J824,0)</f>
        <v>0</v>
      </c>
      <c r="BI824" s="143">
        <f>IF(N824="nulová",J824,0)</f>
        <v>0</v>
      </c>
      <c r="BJ824" s="15" t="s">
        <v>82</v>
      </c>
      <c r="BK824" s="143">
        <f>ROUND(I824*H824,2)</f>
        <v>0</v>
      </c>
      <c r="BL824" s="15" t="s">
        <v>124</v>
      </c>
      <c r="BM824" s="142" t="s">
        <v>1288</v>
      </c>
    </row>
    <row r="825" spans="2:47" s="1" customFormat="1" ht="19.5">
      <c r="B825" s="30"/>
      <c r="D825" s="144" t="s">
        <v>125</v>
      </c>
      <c r="F825" s="145" t="s">
        <v>1287</v>
      </c>
      <c r="I825" s="146"/>
      <c r="L825" s="30"/>
      <c r="M825" s="147"/>
      <c r="T825" s="53"/>
      <c r="AT825" s="15" t="s">
        <v>125</v>
      </c>
      <c r="AU825" s="15" t="s">
        <v>84</v>
      </c>
    </row>
    <row r="826" spans="2:47" s="1" customFormat="1" ht="19.5">
      <c r="B826" s="30"/>
      <c r="D826" s="144" t="s">
        <v>542</v>
      </c>
      <c r="F826" s="148" t="s">
        <v>1289</v>
      </c>
      <c r="I826" s="146"/>
      <c r="L826" s="30"/>
      <c r="M826" s="147"/>
      <c r="T826" s="53"/>
      <c r="AT826" s="15" t="s">
        <v>542</v>
      </c>
      <c r="AU826" s="15" t="s">
        <v>84</v>
      </c>
    </row>
    <row r="827" spans="2:65" s="1" customFormat="1" ht="24.2" customHeight="1">
      <c r="B827" s="130"/>
      <c r="C827" s="154" t="s">
        <v>1290</v>
      </c>
      <c r="D827" s="154" t="s">
        <v>243</v>
      </c>
      <c r="E827" s="155" t="s">
        <v>1291</v>
      </c>
      <c r="F827" s="156" t="s">
        <v>1292</v>
      </c>
      <c r="G827" s="157" t="s">
        <v>246</v>
      </c>
      <c r="H827" s="158">
        <v>1</v>
      </c>
      <c r="I827" s="159"/>
      <c r="J827" s="160">
        <f>ROUND(I827*H827,2)</f>
        <v>0</v>
      </c>
      <c r="K827" s="156" t="s">
        <v>199</v>
      </c>
      <c r="L827" s="161"/>
      <c r="M827" s="162" t="s">
        <v>1</v>
      </c>
      <c r="N827" s="163" t="s">
        <v>39</v>
      </c>
      <c r="P827" s="140">
        <f>O827*H827</f>
        <v>0</v>
      </c>
      <c r="Q827" s="140">
        <v>0</v>
      </c>
      <c r="R827" s="140">
        <f>Q827*H827</f>
        <v>0</v>
      </c>
      <c r="S827" s="140">
        <v>0</v>
      </c>
      <c r="T827" s="141">
        <f>S827*H827</f>
        <v>0</v>
      </c>
      <c r="AR827" s="142" t="s">
        <v>139</v>
      </c>
      <c r="AT827" s="142" t="s">
        <v>243</v>
      </c>
      <c r="AU827" s="142" t="s">
        <v>84</v>
      </c>
      <c r="AY827" s="15" t="s">
        <v>116</v>
      </c>
      <c r="BE827" s="143">
        <f>IF(N827="základní",J827,0)</f>
        <v>0</v>
      </c>
      <c r="BF827" s="143">
        <f>IF(N827="snížená",J827,0)</f>
        <v>0</v>
      </c>
      <c r="BG827" s="143">
        <f>IF(N827="zákl. přenesená",J827,0)</f>
        <v>0</v>
      </c>
      <c r="BH827" s="143">
        <f>IF(N827="sníž. přenesená",J827,0)</f>
        <v>0</v>
      </c>
      <c r="BI827" s="143">
        <f>IF(N827="nulová",J827,0)</f>
        <v>0</v>
      </c>
      <c r="BJ827" s="15" t="s">
        <v>82</v>
      </c>
      <c r="BK827" s="143">
        <f>ROUND(I827*H827,2)</f>
        <v>0</v>
      </c>
      <c r="BL827" s="15" t="s">
        <v>124</v>
      </c>
      <c r="BM827" s="142" t="s">
        <v>1293</v>
      </c>
    </row>
    <row r="828" spans="2:47" s="1" customFormat="1" ht="19.5">
      <c r="B828" s="30"/>
      <c r="D828" s="144" t="s">
        <v>125</v>
      </c>
      <c r="F828" s="145" t="s">
        <v>1292</v>
      </c>
      <c r="I828" s="146"/>
      <c r="L828" s="30"/>
      <c r="M828" s="147"/>
      <c r="T828" s="53"/>
      <c r="AT828" s="15" t="s">
        <v>125</v>
      </c>
      <c r="AU828" s="15" t="s">
        <v>84</v>
      </c>
    </row>
    <row r="829" spans="2:47" s="1" customFormat="1" ht="19.5">
      <c r="B829" s="30"/>
      <c r="D829" s="144" t="s">
        <v>542</v>
      </c>
      <c r="F829" s="148" t="s">
        <v>1294</v>
      </c>
      <c r="I829" s="146"/>
      <c r="L829" s="30"/>
      <c r="M829" s="147"/>
      <c r="T829" s="53"/>
      <c r="AT829" s="15" t="s">
        <v>542</v>
      </c>
      <c r="AU829" s="15" t="s">
        <v>84</v>
      </c>
    </row>
    <row r="830" spans="2:65" s="1" customFormat="1" ht="24.2" customHeight="1">
      <c r="B830" s="130"/>
      <c r="C830" s="154" t="s">
        <v>742</v>
      </c>
      <c r="D830" s="154" t="s">
        <v>243</v>
      </c>
      <c r="E830" s="155" t="s">
        <v>1295</v>
      </c>
      <c r="F830" s="156" t="s">
        <v>1296</v>
      </c>
      <c r="G830" s="157" t="s">
        <v>246</v>
      </c>
      <c r="H830" s="158">
        <v>1</v>
      </c>
      <c r="I830" s="159"/>
      <c r="J830" s="160">
        <f>ROUND(I830*H830,2)</f>
        <v>0</v>
      </c>
      <c r="K830" s="156" t="s">
        <v>199</v>
      </c>
      <c r="L830" s="161"/>
      <c r="M830" s="162" t="s">
        <v>1</v>
      </c>
      <c r="N830" s="163" t="s">
        <v>39</v>
      </c>
      <c r="P830" s="140">
        <f>O830*H830</f>
        <v>0</v>
      </c>
      <c r="Q830" s="140">
        <v>0</v>
      </c>
      <c r="R830" s="140">
        <f>Q830*H830</f>
        <v>0</v>
      </c>
      <c r="S830" s="140">
        <v>0</v>
      </c>
      <c r="T830" s="141">
        <f>S830*H830</f>
        <v>0</v>
      </c>
      <c r="AR830" s="142" t="s">
        <v>139</v>
      </c>
      <c r="AT830" s="142" t="s">
        <v>243</v>
      </c>
      <c r="AU830" s="142" t="s">
        <v>84</v>
      </c>
      <c r="AY830" s="15" t="s">
        <v>116</v>
      </c>
      <c r="BE830" s="143">
        <f>IF(N830="základní",J830,0)</f>
        <v>0</v>
      </c>
      <c r="BF830" s="143">
        <f>IF(N830="snížená",J830,0)</f>
        <v>0</v>
      </c>
      <c r="BG830" s="143">
        <f>IF(N830="zákl. přenesená",J830,0)</f>
        <v>0</v>
      </c>
      <c r="BH830" s="143">
        <f>IF(N830="sníž. přenesená",J830,0)</f>
        <v>0</v>
      </c>
      <c r="BI830" s="143">
        <f>IF(N830="nulová",J830,0)</f>
        <v>0</v>
      </c>
      <c r="BJ830" s="15" t="s">
        <v>82</v>
      </c>
      <c r="BK830" s="143">
        <f>ROUND(I830*H830,2)</f>
        <v>0</v>
      </c>
      <c r="BL830" s="15" t="s">
        <v>124</v>
      </c>
      <c r="BM830" s="142" t="s">
        <v>1297</v>
      </c>
    </row>
    <row r="831" spans="2:47" s="1" customFormat="1" ht="12">
      <c r="B831" s="30"/>
      <c r="D831" s="144" t="s">
        <v>125</v>
      </c>
      <c r="F831" s="145" t="s">
        <v>1298</v>
      </c>
      <c r="I831" s="146"/>
      <c r="L831" s="30"/>
      <c r="M831" s="147"/>
      <c r="T831" s="53"/>
      <c r="AT831" s="15" t="s">
        <v>125</v>
      </c>
      <c r="AU831" s="15" t="s">
        <v>84</v>
      </c>
    </row>
    <row r="832" spans="2:47" s="1" customFormat="1" ht="19.5">
      <c r="B832" s="30"/>
      <c r="D832" s="144" t="s">
        <v>542</v>
      </c>
      <c r="F832" s="148" t="s">
        <v>1299</v>
      </c>
      <c r="I832" s="146"/>
      <c r="L832" s="30"/>
      <c r="M832" s="147"/>
      <c r="T832" s="53"/>
      <c r="AT832" s="15" t="s">
        <v>542</v>
      </c>
      <c r="AU832" s="15" t="s">
        <v>84</v>
      </c>
    </row>
    <row r="833" spans="2:65" s="1" customFormat="1" ht="24.2" customHeight="1">
      <c r="B833" s="130"/>
      <c r="C833" s="154" t="s">
        <v>1300</v>
      </c>
      <c r="D833" s="154" t="s">
        <v>243</v>
      </c>
      <c r="E833" s="155" t="s">
        <v>1301</v>
      </c>
      <c r="F833" s="156" t="s">
        <v>1302</v>
      </c>
      <c r="G833" s="157" t="s">
        <v>246</v>
      </c>
      <c r="H833" s="158">
        <v>1</v>
      </c>
      <c r="I833" s="159"/>
      <c r="J833" s="160">
        <f>ROUND(I833*H833,2)</f>
        <v>0</v>
      </c>
      <c r="K833" s="156" t="s">
        <v>199</v>
      </c>
      <c r="L833" s="161"/>
      <c r="M833" s="162" t="s">
        <v>1</v>
      </c>
      <c r="N833" s="163" t="s">
        <v>39</v>
      </c>
      <c r="P833" s="140">
        <f>O833*H833</f>
        <v>0</v>
      </c>
      <c r="Q833" s="140">
        <v>0</v>
      </c>
      <c r="R833" s="140">
        <f>Q833*H833</f>
        <v>0</v>
      </c>
      <c r="S833" s="140">
        <v>0</v>
      </c>
      <c r="T833" s="141">
        <f>S833*H833</f>
        <v>0</v>
      </c>
      <c r="AR833" s="142" t="s">
        <v>139</v>
      </c>
      <c r="AT833" s="142" t="s">
        <v>243</v>
      </c>
      <c r="AU833" s="142" t="s">
        <v>84</v>
      </c>
      <c r="AY833" s="15" t="s">
        <v>116</v>
      </c>
      <c r="BE833" s="143">
        <f>IF(N833="základní",J833,0)</f>
        <v>0</v>
      </c>
      <c r="BF833" s="143">
        <f>IF(N833="snížená",J833,0)</f>
        <v>0</v>
      </c>
      <c r="BG833" s="143">
        <f>IF(N833="zákl. přenesená",J833,0)</f>
        <v>0</v>
      </c>
      <c r="BH833" s="143">
        <f>IF(N833="sníž. přenesená",J833,0)</f>
        <v>0</v>
      </c>
      <c r="BI833" s="143">
        <f>IF(N833="nulová",J833,0)</f>
        <v>0</v>
      </c>
      <c r="BJ833" s="15" t="s">
        <v>82</v>
      </c>
      <c r="BK833" s="143">
        <f>ROUND(I833*H833,2)</f>
        <v>0</v>
      </c>
      <c r="BL833" s="15" t="s">
        <v>124</v>
      </c>
      <c r="BM833" s="142" t="s">
        <v>1303</v>
      </c>
    </row>
    <row r="834" spans="2:47" s="1" customFormat="1" ht="19.5">
      <c r="B834" s="30"/>
      <c r="D834" s="144" t="s">
        <v>125</v>
      </c>
      <c r="F834" s="145" t="s">
        <v>1302</v>
      </c>
      <c r="I834" s="146"/>
      <c r="L834" s="30"/>
      <c r="M834" s="147"/>
      <c r="T834" s="53"/>
      <c r="AT834" s="15" t="s">
        <v>125</v>
      </c>
      <c r="AU834" s="15" t="s">
        <v>84</v>
      </c>
    </row>
    <row r="835" spans="2:47" s="1" customFormat="1" ht="19.5">
      <c r="B835" s="30"/>
      <c r="D835" s="144" t="s">
        <v>542</v>
      </c>
      <c r="F835" s="148" t="s">
        <v>1304</v>
      </c>
      <c r="I835" s="146"/>
      <c r="L835" s="30"/>
      <c r="M835" s="147"/>
      <c r="T835" s="53"/>
      <c r="AT835" s="15" t="s">
        <v>542</v>
      </c>
      <c r="AU835" s="15" t="s">
        <v>84</v>
      </c>
    </row>
    <row r="836" spans="2:65" s="1" customFormat="1" ht="24.2" customHeight="1">
      <c r="B836" s="130"/>
      <c r="C836" s="154" t="s">
        <v>747</v>
      </c>
      <c r="D836" s="154" t="s">
        <v>243</v>
      </c>
      <c r="E836" s="155" t="s">
        <v>1305</v>
      </c>
      <c r="F836" s="156" t="s">
        <v>1306</v>
      </c>
      <c r="G836" s="157" t="s">
        <v>246</v>
      </c>
      <c r="H836" s="158">
        <v>1</v>
      </c>
      <c r="I836" s="159"/>
      <c r="J836" s="160">
        <f>ROUND(I836*H836,2)</f>
        <v>0</v>
      </c>
      <c r="K836" s="156" t="s">
        <v>199</v>
      </c>
      <c r="L836" s="161"/>
      <c r="M836" s="162" t="s">
        <v>1</v>
      </c>
      <c r="N836" s="163" t="s">
        <v>39</v>
      </c>
      <c r="P836" s="140">
        <f>O836*H836</f>
        <v>0</v>
      </c>
      <c r="Q836" s="140">
        <v>0</v>
      </c>
      <c r="R836" s="140">
        <f>Q836*H836</f>
        <v>0</v>
      </c>
      <c r="S836" s="140">
        <v>0</v>
      </c>
      <c r="T836" s="141">
        <f>S836*H836</f>
        <v>0</v>
      </c>
      <c r="AR836" s="142" t="s">
        <v>139</v>
      </c>
      <c r="AT836" s="142" t="s">
        <v>243</v>
      </c>
      <c r="AU836" s="142" t="s">
        <v>84</v>
      </c>
      <c r="AY836" s="15" t="s">
        <v>116</v>
      </c>
      <c r="BE836" s="143">
        <f>IF(N836="základní",J836,0)</f>
        <v>0</v>
      </c>
      <c r="BF836" s="143">
        <f>IF(N836="snížená",J836,0)</f>
        <v>0</v>
      </c>
      <c r="BG836" s="143">
        <f>IF(N836="zákl. přenesená",J836,0)</f>
        <v>0</v>
      </c>
      <c r="BH836" s="143">
        <f>IF(N836="sníž. přenesená",J836,0)</f>
        <v>0</v>
      </c>
      <c r="BI836" s="143">
        <f>IF(N836="nulová",J836,0)</f>
        <v>0</v>
      </c>
      <c r="BJ836" s="15" t="s">
        <v>82</v>
      </c>
      <c r="BK836" s="143">
        <f>ROUND(I836*H836,2)</f>
        <v>0</v>
      </c>
      <c r="BL836" s="15" t="s">
        <v>124</v>
      </c>
      <c r="BM836" s="142" t="s">
        <v>1307</v>
      </c>
    </row>
    <row r="837" spans="2:47" s="1" customFormat="1" ht="12">
      <c r="B837" s="30"/>
      <c r="D837" s="144" t="s">
        <v>125</v>
      </c>
      <c r="F837" s="145" t="s">
        <v>1308</v>
      </c>
      <c r="I837" s="146"/>
      <c r="L837" s="30"/>
      <c r="M837" s="147"/>
      <c r="T837" s="53"/>
      <c r="AT837" s="15" t="s">
        <v>125</v>
      </c>
      <c r="AU837" s="15" t="s">
        <v>84</v>
      </c>
    </row>
    <row r="838" spans="2:47" s="1" customFormat="1" ht="19.5">
      <c r="B838" s="30"/>
      <c r="D838" s="144" t="s">
        <v>542</v>
      </c>
      <c r="F838" s="148" t="s">
        <v>1309</v>
      </c>
      <c r="I838" s="146"/>
      <c r="L838" s="30"/>
      <c r="M838" s="149"/>
      <c r="N838" s="150"/>
      <c r="O838" s="150"/>
      <c r="P838" s="150"/>
      <c r="Q838" s="150"/>
      <c r="R838" s="150"/>
      <c r="S838" s="150"/>
      <c r="T838" s="151"/>
      <c r="AT838" s="15" t="s">
        <v>542</v>
      </c>
      <c r="AU838" s="15" t="s">
        <v>84</v>
      </c>
    </row>
    <row r="839" spans="2:12" s="1" customFormat="1" ht="6.95" customHeight="1">
      <c r="B839" s="42"/>
      <c r="C839" s="43"/>
      <c r="D839" s="43"/>
      <c r="E839" s="43"/>
      <c r="F839" s="43"/>
      <c r="G839" s="43"/>
      <c r="H839" s="43"/>
      <c r="I839" s="43"/>
      <c r="J839" s="43"/>
      <c r="K839" s="43"/>
      <c r="L839" s="30"/>
    </row>
  </sheetData>
  <sheetProtection password="D0DA" sheet="1" objects="1" scenarios="1"/>
  <autoFilter ref="C120:K838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hyperlinks>
    <hyperlink ref="F126" r:id="rId1" display="https://podminky.urs.cz/item/CS_URS_2022_02/112155121"/>
    <hyperlink ref="F129" r:id="rId2" display="https://podminky.urs.cz/item/CS_URS_2022_02/112155311"/>
    <hyperlink ref="F132" r:id="rId3" display="https://podminky.urs.cz/item/CS_URS_2022_02/112155315"/>
    <hyperlink ref="F135" r:id="rId4" display="https://podminky.urs.cz/item/CS_URS_2022_02/122412511"/>
    <hyperlink ref="F139" r:id="rId5" display="https://podminky.urs.cz/item/CS_URS_2022_02/129911113"/>
    <hyperlink ref="F142" r:id="rId6" display="https://podminky.urs.cz/item/CS_URS_2022_02/129951113"/>
    <hyperlink ref="F145" r:id="rId7" display="https://podminky.urs.cz/item/CS_URS_2022_02/131213131"/>
    <hyperlink ref="F148" r:id="rId8" display="https://podminky.urs.cz/item/CS_URS_2022_02/151103102"/>
    <hyperlink ref="F151" r:id="rId9" display="https://podminky.urs.cz/item/CS_URS_2022_02/151103112"/>
    <hyperlink ref="F154" r:id="rId10" display="https://podminky.urs.cz/item/CS_URS_2022_02/153211006"/>
    <hyperlink ref="F160" r:id="rId11" display="https://podminky.urs.cz/item/CS_URS_2022_02/153271122"/>
    <hyperlink ref="F164" r:id="rId12" display="https://podminky.urs.cz/item/CS_URS_2022_02/153273113"/>
    <hyperlink ref="F168" r:id="rId13" display="https://podminky.urs.cz/item/CS_URS_2022_02/155211112"/>
    <hyperlink ref="F172" r:id="rId14" display="https://podminky.urs.cz/item/CS_URS_2022_02/155211122"/>
    <hyperlink ref="F176" r:id="rId15" display="https://podminky.urs.cz/item/CS_URS_2022_02/155211211"/>
    <hyperlink ref="F179" r:id="rId16" display="https://podminky.urs.cz/item/CS_URS_2022_02/155211221"/>
    <hyperlink ref="F182" r:id="rId17" display="https://podminky.urs.cz/item/CS_URS_2022_02/155211222"/>
    <hyperlink ref="F185" r:id="rId18" display="https://podminky.urs.cz/item/CS_URS_2022_02/155211223"/>
    <hyperlink ref="F189" r:id="rId19" display="https://podminky.urs.cz/item/CS_URS_2022_02/155211241"/>
    <hyperlink ref="F193" r:id="rId20" display="https://podminky.urs.cz/item/CS_URS_2022_02/155211251"/>
    <hyperlink ref="F197" r:id="rId21" display="https://podminky.urs.cz/item/CS_URS_2022_02/155211311"/>
    <hyperlink ref="F201" r:id="rId22" display="https://podminky.urs.cz/item/CS_URS_2022_02/155211312"/>
    <hyperlink ref="F204" r:id="rId23" display="https://podminky.urs.cz/item/CS_URS_2022_02/155211313"/>
    <hyperlink ref="F208" r:id="rId24" display="https://podminky.urs.cz/item/CS_URS_2022_02/155211411"/>
    <hyperlink ref="F212" r:id="rId25" display="https://podminky.urs.cz/item/CS_URS_2022_02/155211511"/>
    <hyperlink ref="F215" r:id="rId26" display="https://podminky.urs.cz/item/CS_URS_2022_02/155211522"/>
    <hyperlink ref="F219" r:id="rId27" display="https://podminky.urs.cz/item/CS_URS_2022_02/155211523"/>
    <hyperlink ref="F223" r:id="rId28" display="https://podminky.urs.cz/item/CS_URS_2022_02/155211531"/>
    <hyperlink ref="F227" r:id="rId29" display="https://podminky.urs.cz/item/CS_URS_2022_02/155211532"/>
    <hyperlink ref="F231" r:id="rId30" display="https://podminky.urs.cz/item/CS_URS_2022_02/155212112"/>
    <hyperlink ref="F234" r:id="rId31" display="https://podminky.urs.cz/item/CS_URS_2022_02/155212114"/>
    <hyperlink ref="F237" r:id="rId32" display="https://podminky.urs.cz/item/CS_URS_2022_02/155212116"/>
    <hyperlink ref="F241" r:id="rId33" display="https://podminky.urs.cz/item/CS_URS_2022_02/155212216"/>
    <hyperlink ref="F244" r:id="rId34" display="https://podminky.urs.cz/item/CS_URS_2022_02/155212316"/>
    <hyperlink ref="F248" r:id="rId35" display="https://podminky.urs.cz/item/CS_URS_2022_02/155212356"/>
    <hyperlink ref="F252" r:id="rId36" display="https://podminky.urs.cz/item/CS_URS_2022_02/155213112"/>
    <hyperlink ref="F256" r:id="rId37" display="https://podminky.urs.cz/item/CS_URS_2022_02/155213113"/>
    <hyperlink ref="F260" r:id="rId38" display="https://podminky.urs.cz/item/CS_URS_2022_02/155213122"/>
    <hyperlink ref="F264" r:id="rId39" display="https://podminky.urs.cz/item/CS_URS_2022_02/155213123"/>
    <hyperlink ref="F268" r:id="rId40" display="https://podminky.urs.cz/item/CS_URS_2022_02/155213212"/>
    <hyperlink ref="F272" r:id="rId41" display="https://podminky.urs.cz/item/CS_URS_2022_02/155213213"/>
    <hyperlink ref="F276" r:id="rId42" display="https://podminky.urs.cz/item/CS_URS_2022_02/155213311"/>
    <hyperlink ref="F280" r:id="rId43" display="https://podminky.urs.cz/item/CS_URS_2022_02/155213321"/>
    <hyperlink ref="F284" r:id="rId44" display="https://podminky.urs.cz/item/CS_URS_2022_02/155213322"/>
    <hyperlink ref="F288" r:id="rId45" display="https://podminky.urs.cz/item/CS_URS_2022_02/155213411"/>
    <hyperlink ref="F292" r:id="rId46" display="https://podminky.urs.cz/item/CS_URS_2022_02/155213412"/>
    <hyperlink ref="F296" r:id="rId47" display="https://podminky.urs.cz/item/CS_URS_2022_02/155213312"/>
    <hyperlink ref="F300" r:id="rId48" display="https://podminky.urs.cz/item/CS_URS_2022_02/155213313"/>
    <hyperlink ref="F304" r:id="rId49" display="https://podminky.urs.cz/item/CS_URS_2022_02/155213323"/>
    <hyperlink ref="F308" r:id="rId50" display="https://podminky.urs.cz/item/CS_URS_2022_02/155213413"/>
    <hyperlink ref="F312" r:id="rId51" display="https://podminky.urs.cz/item/CS_URS_2022_02/155213614"/>
    <hyperlink ref="F316" r:id="rId52" display="https://podminky.urs.cz/item/CS_URS_2022_02/155213615"/>
    <hyperlink ref="F320" r:id="rId53" display="https://podminky.urs.cz/item/CS_URS_2022_02/155213624"/>
    <hyperlink ref="F324" r:id="rId54" display="https://podminky.urs.cz/item/CS_URS_2022_02/155213625"/>
    <hyperlink ref="F328" r:id="rId55" display="https://podminky.urs.cz/item/CS_URS_2022_02/155214111"/>
    <hyperlink ref="F366" r:id="rId56" display="https://podminky.urs.cz/item/CS_URS_2022_02/155214112"/>
    <hyperlink ref="F378" r:id="rId57" display="https://podminky.urs.cz/item/CS_URS_2022_02/155214211"/>
    <hyperlink ref="F390" r:id="rId58" display="https://podminky.urs.cz/item/CS_URS_2022_02/155214212"/>
    <hyperlink ref="F402" r:id="rId59" display="https://podminky.urs.cz/item/CS_URS_2022_02/155214322"/>
    <hyperlink ref="F406" r:id="rId60" display="https://podminky.urs.cz/item/CS_URS_2022_02/155214311"/>
    <hyperlink ref="F410" r:id="rId61" display="https://podminky.urs.cz/item/CS_URS_2022_02/155214312"/>
    <hyperlink ref="F414" r:id="rId62" display="https://podminky.urs.cz/item/CS_URS_2022_02/155214321"/>
    <hyperlink ref="F418" r:id="rId63" display="https://podminky.urs.cz/item/CS_URS_2022_02/155214421"/>
    <hyperlink ref="F422" r:id="rId64" display="https://podminky.urs.cz/item/CS_URS_2022_02/155214411"/>
    <hyperlink ref="F426" r:id="rId65" display="https://podminky.urs.cz/item/CS_URS_2022_02/155214412"/>
    <hyperlink ref="F430" r:id="rId66" display="https://podminky.urs.cz/item/CS_URS_2022_02/155214422"/>
    <hyperlink ref="F434" r:id="rId67" display="https://podminky.urs.cz/item/CS_URS_2022_02/155214511"/>
    <hyperlink ref="F438" r:id="rId68" display="https://podminky.urs.cz/item/CS_URS_2022_02/155214521"/>
    <hyperlink ref="F442" r:id="rId69" display="https://podminky.urs.cz/item/CS_URS_2022_02/155215111"/>
    <hyperlink ref="F447" r:id="rId70" display="https://podminky.urs.cz/item/CS_URS_2022_02/155215121"/>
    <hyperlink ref="F452" r:id="rId71" display="https://podminky.urs.cz/item/CS_URS_2022_02/155215122"/>
    <hyperlink ref="F457" r:id="rId72" display="https://podminky.urs.cz/item/CS_URS_2022_02/162432511"/>
    <hyperlink ref="F460" r:id="rId73" display="https://podminky.urs.cz/item/CS_URS_2022_02/162632511"/>
    <hyperlink ref="F463" r:id="rId74" display="https://podminky.urs.cz/item/CS_URS_2022_02/167151101"/>
    <hyperlink ref="F487" r:id="rId75" display="https://podminky.urs.cz/item/CS_URS_2022_02/281604111"/>
    <hyperlink ref="F496" r:id="rId76" display="https://podminky.urs.cz/item/CS_URS_2022_02/997013501"/>
    <hyperlink ref="F500" r:id="rId77" display="https://podminky.urs.cz/item/CS_URS_2022_02/997013511"/>
    <hyperlink ref="F504" r:id="rId78" display="https://podminky.urs.cz/item/CS_URS_2022_02/998153131"/>
    <hyperlink ref="F515" r:id="rId79" display="https://podminky.urs.cz/item/CS_URS_2022_02/113311121"/>
    <hyperlink ref="F519" r:id="rId80" display="https://podminky.urs.cz/item/CS_URS_2022_02/938902201"/>
    <hyperlink ref="F523" r:id="rId81" display="https://podminky.urs.cz/item/CS_URS_2022_02/938902202"/>
    <hyperlink ref="F527" r:id="rId82" display="https://podminky.urs.cz/item/CS_URS_2022_02/938902203"/>
    <hyperlink ref="F531" r:id="rId83" display="https://podminky.urs.cz/item/CS_URS_2022_02/938902204"/>
    <hyperlink ref="F535" r:id="rId84" display="https://podminky.urs.cz/item/CS_URS_2022_02/938902205"/>
    <hyperlink ref="F539" r:id="rId85" display="https://podminky.urs.cz/item/CS_URS_2022_02/938902206"/>
    <hyperlink ref="F543" r:id="rId86" display="https://podminky.urs.cz/item/CS_URS_2022_02/938902411"/>
    <hyperlink ref="F547" r:id="rId87" display="https://podminky.urs.cz/item/CS_URS_2022_02/112155115"/>
    <hyperlink ref="F550" r:id="rId88" display="https://podminky.urs.cz/item/CS_URS_2022_02/162201402"/>
    <hyperlink ref="F554" r:id="rId89" display="https://podminky.urs.cz/item/CS_URS_2022_02/162201403"/>
    <hyperlink ref="F558" r:id="rId90" display="https://podminky.urs.cz/item/CS_URS_2022_02/162201406"/>
    <hyperlink ref="F562" r:id="rId91" display="https://podminky.urs.cz/item/CS_URS_2022_02/162201407"/>
    <hyperlink ref="F566" r:id="rId92" display="https://podminky.urs.cz/item/CS_URS_2022_02/162201408"/>
    <hyperlink ref="F570" r:id="rId93" display="https://podminky.urs.cz/item/CS_URS_2022_02/162201412"/>
    <hyperlink ref="F574" r:id="rId94" display="https://podminky.urs.cz/item/CS_URS_2022_02/162201413"/>
    <hyperlink ref="F578" r:id="rId95" display="https://podminky.urs.cz/item/CS_URS_2022_02/162201414"/>
    <hyperlink ref="F582" r:id="rId96" display="https://podminky.urs.cz/item/CS_URS_2022_02/162201416"/>
    <hyperlink ref="F586" r:id="rId97" display="https://podminky.urs.cz/item/CS_URS_2022_02/162201417"/>
    <hyperlink ref="F590" r:id="rId98" display="https://podminky.urs.cz/item/CS_URS_2022_02/162201418"/>
    <hyperlink ref="F594" r:id="rId99" display="https://podminky.urs.cz/item/CS_URS_2022_02/997013811"/>
    <hyperlink ref="F598" r:id="rId100" display="https://podminky.urs.cz/item/CS_URS_2022_02/919726122"/>
    <hyperlink ref="F604" r:id="rId101" display="https://podminky.urs.cz/item/CS_URS_2022_02/997013509"/>
    <hyperlink ref="F638" r:id="rId102" display="https://podminky.urs.cz/item/CS_URS_2022_02/171201221"/>
    <hyperlink ref="F642" r:id="rId103" display="https://podminky.urs.cz/item/CS_URS_2022_02/167151102"/>
    <hyperlink ref="F646" r:id="rId104" display="https://podminky.urs.cz/item/CS_URS_2022_02/628195001"/>
    <hyperlink ref="F651" r:id="rId105" display="https://podminky.urs.cz/item/CS_URS_2022_02/274211411"/>
    <hyperlink ref="F654" r:id="rId106" display="https://podminky.urs.cz/item/CS_URS_2022_02/279113115"/>
    <hyperlink ref="F657" r:id="rId107" display="https://podminky.urs.cz/item/CS_URS_2022_02/279113125"/>
    <hyperlink ref="F660" r:id="rId108" display="https://podminky.urs.cz/item/CS_URS_2022_02/279113135"/>
    <hyperlink ref="F663" r:id="rId109" display="https://podminky.urs.cz/item/CS_URS_2022_02/279113145"/>
    <hyperlink ref="F666" r:id="rId110" display="https://podminky.urs.cz/item/CS_URS_2022_02/279361221"/>
    <hyperlink ref="F669" r:id="rId111" display="https://podminky.urs.cz/item/CS_URS_2022_02/279362021"/>
    <hyperlink ref="F673" r:id="rId112" display="https://podminky.urs.cz/item/CS_URS_2022_02/311113115"/>
    <hyperlink ref="F676" r:id="rId113" display="https://podminky.urs.cz/item/CS_URS_2022_02/311113125"/>
    <hyperlink ref="F679" r:id="rId114" display="https://podminky.urs.cz/item/CS_URS_2022_02/311113135"/>
    <hyperlink ref="F682" r:id="rId115" display="https://podminky.urs.cz/item/CS_URS_2022_02/311113145"/>
    <hyperlink ref="F685" r:id="rId116" display="https://podminky.urs.cz/item/CS_URS_2022_02/311213111"/>
    <hyperlink ref="F688" r:id="rId117" display="https://podminky.urs.cz/item/CS_URS_2022_02/311213121"/>
    <hyperlink ref="F691" r:id="rId118" display="https://podminky.urs.cz/item/CS_URS_2022_02/326214221"/>
    <hyperlink ref="F697" r:id="rId119" display="https://podminky.urs.cz/item/CS_URS_2022_02/941111132"/>
    <hyperlink ref="F700" r:id="rId120" display="https://podminky.urs.cz/item/CS_URS_2022_02/941111832"/>
    <hyperlink ref="F703" r:id="rId121" display="https://podminky.urs.cz/item/CS_URS_2022_02/977131116"/>
    <hyperlink ref="F706" r:id="rId122" display="https://podminky.urs.cz/item/CS_URS_2022_02/977131216"/>
    <hyperlink ref="F709" r:id="rId123" display="https://podminky.urs.cz/item/CS_URS_2022_02/985142111"/>
    <hyperlink ref="F712" r:id="rId124" display="https://podminky.urs.cz/item/CS_URS_2022_02/985142112"/>
    <hyperlink ref="F715" r:id="rId125" display="https://podminky.urs.cz/item/CS_URS_2022_02/985142113"/>
    <hyperlink ref="F718" r:id="rId126" display="https://podminky.urs.cz/item/CS_URS_2022_02/985142211"/>
    <hyperlink ref="F721" r:id="rId127" display="https://podminky.urs.cz/item/CS_URS_2022_02/985142212"/>
    <hyperlink ref="F724" r:id="rId128" display="https://podminky.urs.cz/item/CS_URS_2022_02/985142213"/>
    <hyperlink ref="F727" r:id="rId129" display="https://podminky.urs.cz/item/CS_URS_2022_02/985221011"/>
    <hyperlink ref="F730" r:id="rId130" display="https://podminky.urs.cz/item/CS_URS_2022_02/985221012"/>
    <hyperlink ref="F733" r:id="rId131" display="https://podminky.urs.cz/item/CS_URS_2022_02/985221013"/>
    <hyperlink ref="F736" r:id="rId132" display="https://podminky.urs.cz/item/CS_URS_2022_02/985221021"/>
    <hyperlink ref="F739" r:id="rId133" display="https://podminky.urs.cz/item/CS_URS_2022_02/985221022"/>
    <hyperlink ref="F742" r:id="rId134" display="https://podminky.urs.cz/item/CS_URS_2022_02/985221023"/>
    <hyperlink ref="F745" r:id="rId135" display="https://podminky.urs.cz/item/CS_URS_2022_02/985221101"/>
    <hyperlink ref="F748" r:id="rId136" display="https://podminky.urs.cz/item/CS_URS_2022_02/985221111"/>
    <hyperlink ref="F751" r:id="rId137" display="https://podminky.urs.cz/item/CS_URS_2022_02/985221112"/>
    <hyperlink ref="F754" r:id="rId138" display="https://podminky.urs.cz/item/CS_URS_2022_02/985221113"/>
    <hyperlink ref="F757" r:id="rId139" display="https://podminky.urs.cz/item/CS_URS_2022_02/985223110"/>
    <hyperlink ref="F760" r:id="rId140" display="https://podminky.urs.cz/item/CS_URS_2022_02/985223111"/>
    <hyperlink ref="F763" r:id="rId141" display="https://podminky.urs.cz/item/CS_URS_2022_02/985223112"/>
    <hyperlink ref="F766" r:id="rId142" display="https://podminky.urs.cz/item/CS_URS_2022_02/985223210"/>
    <hyperlink ref="F769" r:id="rId143" display="https://podminky.urs.cz/item/CS_URS_2022_02/985223211"/>
    <hyperlink ref="F772" r:id="rId144" display="https://podminky.urs.cz/item/CS_URS_2022_02/985223212"/>
    <hyperlink ref="F775" r:id="rId145" display="https://podminky.urs.cz/item/CS_URS_2022_02/985231111"/>
    <hyperlink ref="F778" r:id="rId146" display="https://podminky.urs.cz/item/CS_URS_2022_02/985231112"/>
    <hyperlink ref="F781" r:id="rId147" display="https://podminky.urs.cz/item/CS_URS_2022_02/985232111"/>
    <hyperlink ref="F784" r:id="rId148" display="https://podminky.urs.cz/item/CS_URS_2022_02/985232112"/>
    <hyperlink ref="F787" r:id="rId149" display="https://podminky.urs.cz/item/CS_URS_2022_02/985233111"/>
    <hyperlink ref="F790" r:id="rId150" display="https://podminky.urs.cz/item/CS_URS_2022_02/985233121"/>
    <hyperlink ref="F793" r:id="rId151" display="https://podminky.urs.cz/item/CS_URS_2022_02/985233131"/>
    <hyperlink ref="F796" r:id="rId152" display="https://podminky.urs.cz/item/CS_URS_2022_02/985411111"/>
    <hyperlink ref="F799" r:id="rId153" display="https://podminky.urs.cz/item/CS_URS_2022_02/985421112"/>
    <hyperlink ref="F802" r:id="rId154" display="https://podminky.urs.cz/item/CS_URS_2022_02/985421122"/>
    <hyperlink ref="F805" r:id="rId155" display="https://podminky.urs.cz/item/CS_URS_2022_02/98542113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5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3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78" t="s">
        <v>5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5" t="s">
        <v>90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84</v>
      </c>
    </row>
    <row r="4" spans="2:46" ht="24.95" customHeight="1">
      <c r="B4" s="18"/>
      <c r="D4" s="19" t="s">
        <v>91</v>
      </c>
      <c r="L4" s="18"/>
      <c r="M4" s="85" t="s">
        <v>10</v>
      </c>
      <c r="AT4" s="15" t="s">
        <v>3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6.5" customHeight="1">
      <c r="B7" s="18"/>
      <c r="E7" s="218" t="str">
        <f>'Rekapitulace stavby'!K6</f>
        <v>Opravy a údržba skalních zářezů u ST 2023 - 2024</v>
      </c>
      <c r="F7" s="219"/>
      <c r="G7" s="219"/>
      <c r="H7" s="219"/>
      <c r="L7" s="18"/>
    </row>
    <row r="8" spans="2:12" s="1" customFormat="1" ht="12" customHeight="1">
      <c r="B8" s="30"/>
      <c r="D8" s="25" t="s">
        <v>92</v>
      </c>
      <c r="L8" s="30"/>
    </row>
    <row r="9" spans="2:12" s="1" customFormat="1" ht="16.5" customHeight="1">
      <c r="B9" s="30"/>
      <c r="E9" s="183" t="s">
        <v>1310</v>
      </c>
      <c r="F9" s="217"/>
      <c r="G9" s="217"/>
      <c r="H9" s="217"/>
      <c r="L9" s="30"/>
    </row>
    <row r="10" spans="2:12" s="1" customFormat="1" ht="12">
      <c r="B10" s="30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25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25" t="s">
        <v>22</v>
      </c>
      <c r="J12" s="50" t="str">
        <f>'Rekapitulace stavby'!AN8</f>
        <v>30. 11. 2022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24</v>
      </c>
      <c r="I14" s="25" t="s">
        <v>25</v>
      </c>
      <c r="J14" s="23" t="str">
        <f>IF('Rekapitulace stavby'!AN10="","",'Rekapitulace stavby'!AN10)</f>
        <v/>
      </c>
      <c r="L14" s="30"/>
    </row>
    <row r="15" spans="2:12" s="1" customFormat="1" ht="18" customHeight="1">
      <c r="B15" s="30"/>
      <c r="E15" s="23" t="str">
        <f>IF('Rekapitulace stavby'!E11="","",'Rekapitulace stavby'!E11)</f>
        <v xml:space="preserve"> </v>
      </c>
      <c r="I15" s="25" t="s">
        <v>26</v>
      </c>
      <c r="J15" s="23" t="str">
        <f>IF('Rekapitulace stavby'!AN11="","",'Rekapitulace stavby'!AN11)</f>
        <v/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27</v>
      </c>
      <c r="I17" s="25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20" t="str">
        <f>'Rekapitulace stavby'!E14</f>
        <v>Vyplň údaj</v>
      </c>
      <c r="F18" s="209"/>
      <c r="G18" s="209"/>
      <c r="H18" s="209"/>
      <c r="I18" s="25" t="s">
        <v>26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29</v>
      </c>
      <c r="I20" s="25" t="s">
        <v>25</v>
      </c>
      <c r="J20" s="23" t="str">
        <f>IF('Rekapitulace stavby'!AN16="","",'Rekapitulace stavby'!AN16)</f>
        <v/>
      </c>
      <c r="L20" s="30"/>
    </row>
    <row r="21" spans="2:12" s="1" customFormat="1" ht="18" customHeight="1">
      <c r="B21" s="30"/>
      <c r="E21" s="23" t="str">
        <f>IF('Rekapitulace stavby'!E17="","",'Rekapitulace stavby'!E17)</f>
        <v xml:space="preserve"> </v>
      </c>
      <c r="I21" s="25" t="s">
        <v>26</v>
      </c>
      <c r="J21" s="23" t="str">
        <f>IF('Rekapitulace stavby'!AN17="","",'Rekapitulace stavby'!AN17)</f>
        <v/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31</v>
      </c>
      <c r="I23" s="25" t="s">
        <v>25</v>
      </c>
      <c r="J23" s="23" t="str">
        <f>IF('Rekapitulace stavby'!AN19="","",'Rekapitulace stavby'!AN19)</f>
        <v/>
      </c>
      <c r="L23" s="30"/>
    </row>
    <row r="24" spans="2:12" s="1" customFormat="1" ht="18" customHeight="1">
      <c r="B24" s="30"/>
      <c r="E24" s="23" t="str">
        <f>IF('Rekapitulace stavby'!E20="","",'Rekapitulace stavby'!E20)</f>
        <v>Ladislav Svoboda</v>
      </c>
      <c r="I24" s="25" t="s">
        <v>26</v>
      </c>
      <c r="J24" s="23" t="str">
        <f>IF('Rekapitulace stavby'!AN20="","",'Rekapitulace stavby'!AN20)</f>
        <v/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33</v>
      </c>
      <c r="L26" s="30"/>
    </row>
    <row r="27" spans="2:12" s="7" customFormat="1" ht="16.5" customHeight="1">
      <c r="B27" s="86"/>
      <c r="E27" s="213" t="s">
        <v>1</v>
      </c>
      <c r="F27" s="213"/>
      <c r="G27" s="213"/>
      <c r="H27" s="213"/>
      <c r="L27" s="86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7" t="s">
        <v>34</v>
      </c>
      <c r="J30" s="63">
        <f>ROUND(J118,2)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36</v>
      </c>
      <c r="I32" s="33" t="s">
        <v>35</v>
      </c>
      <c r="J32" s="33" t="s">
        <v>37</v>
      </c>
      <c r="L32" s="30"/>
    </row>
    <row r="33" spans="2:12" s="1" customFormat="1" ht="14.45" customHeight="1">
      <c r="B33" s="30"/>
      <c r="D33" s="88" t="s">
        <v>38</v>
      </c>
      <c r="E33" s="25" t="s">
        <v>39</v>
      </c>
      <c r="F33" s="89">
        <f>ROUND((SUM(BE118:BE138)),2)</f>
        <v>0</v>
      </c>
      <c r="I33" s="90">
        <v>0.21</v>
      </c>
      <c r="J33" s="89">
        <f>ROUND(((SUM(BE118:BE138))*I33),2)</f>
        <v>0</v>
      </c>
      <c r="L33" s="30"/>
    </row>
    <row r="34" spans="2:12" s="1" customFormat="1" ht="14.45" customHeight="1">
      <c r="B34" s="30"/>
      <c r="E34" s="25" t="s">
        <v>40</v>
      </c>
      <c r="F34" s="89">
        <f>ROUND((SUM(BF118:BF138)),2)</f>
        <v>0</v>
      </c>
      <c r="I34" s="90">
        <v>0.15</v>
      </c>
      <c r="J34" s="89">
        <f>ROUND(((SUM(BF118:BF138))*I34),2)</f>
        <v>0</v>
      </c>
      <c r="L34" s="30"/>
    </row>
    <row r="35" spans="2:12" s="1" customFormat="1" ht="14.45" customHeight="1" hidden="1">
      <c r="B35" s="30"/>
      <c r="E35" s="25" t="s">
        <v>41</v>
      </c>
      <c r="F35" s="89">
        <f>ROUND((SUM(BG118:BG138)),2)</f>
        <v>0</v>
      </c>
      <c r="I35" s="90">
        <v>0.21</v>
      </c>
      <c r="J35" s="89">
        <f>0</f>
        <v>0</v>
      </c>
      <c r="L35" s="30"/>
    </row>
    <row r="36" spans="2:12" s="1" customFormat="1" ht="14.45" customHeight="1" hidden="1">
      <c r="B36" s="30"/>
      <c r="E36" s="25" t="s">
        <v>42</v>
      </c>
      <c r="F36" s="89">
        <f>ROUND((SUM(BH118:BH138)),2)</f>
        <v>0</v>
      </c>
      <c r="I36" s="90">
        <v>0.15</v>
      </c>
      <c r="J36" s="89">
        <f>0</f>
        <v>0</v>
      </c>
      <c r="L36" s="30"/>
    </row>
    <row r="37" spans="2:12" s="1" customFormat="1" ht="14.45" customHeight="1" hidden="1">
      <c r="B37" s="30"/>
      <c r="E37" s="25" t="s">
        <v>43</v>
      </c>
      <c r="F37" s="89">
        <f>ROUND((SUM(BI118:BI138)),2)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44</v>
      </c>
      <c r="E39" s="54"/>
      <c r="F39" s="54"/>
      <c r="G39" s="93" t="s">
        <v>45</v>
      </c>
      <c r="H39" s="94" t="s">
        <v>46</v>
      </c>
      <c r="I39" s="54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47</v>
      </c>
      <c r="E50" s="40"/>
      <c r="F50" s="40"/>
      <c r="G50" s="39" t="s">
        <v>48</v>
      </c>
      <c r="H50" s="40"/>
      <c r="I50" s="40"/>
      <c r="J50" s="40"/>
      <c r="K50" s="40"/>
      <c r="L50" s="30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.75">
      <c r="B61" s="30"/>
      <c r="D61" s="41" t="s">
        <v>49</v>
      </c>
      <c r="E61" s="32"/>
      <c r="F61" s="97" t="s">
        <v>50</v>
      </c>
      <c r="G61" s="41" t="s">
        <v>49</v>
      </c>
      <c r="H61" s="32"/>
      <c r="I61" s="32"/>
      <c r="J61" s="98" t="s">
        <v>50</v>
      </c>
      <c r="K61" s="32"/>
      <c r="L61" s="30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.75">
      <c r="B65" s="30"/>
      <c r="D65" s="39" t="s">
        <v>51</v>
      </c>
      <c r="E65" s="40"/>
      <c r="F65" s="40"/>
      <c r="G65" s="39" t="s">
        <v>52</v>
      </c>
      <c r="H65" s="40"/>
      <c r="I65" s="40"/>
      <c r="J65" s="40"/>
      <c r="K65" s="40"/>
      <c r="L65" s="30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.75">
      <c r="B76" s="30"/>
      <c r="D76" s="41" t="s">
        <v>49</v>
      </c>
      <c r="E76" s="32"/>
      <c r="F76" s="97" t="s">
        <v>50</v>
      </c>
      <c r="G76" s="41" t="s">
        <v>49</v>
      </c>
      <c r="H76" s="32"/>
      <c r="I76" s="32"/>
      <c r="J76" s="98" t="s">
        <v>50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94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16</v>
      </c>
      <c r="L84" s="30"/>
    </row>
    <row r="85" spans="2:12" s="1" customFormat="1" ht="16.5" customHeight="1">
      <c r="B85" s="30"/>
      <c r="E85" s="218" t="str">
        <f>E7</f>
        <v>Opravy a údržba skalních zářezů u ST 2023 - 2024</v>
      </c>
      <c r="F85" s="219"/>
      <c r="G85" s="219"/>
      <c r="H85" s="219"/>
      <c r="L85" s="30"/>
    </row>
    <row r="86" spans="2:12" s="1" customFormat="1" ht="12" customHeight="1">
      <c r="B86" s="30"/>
      <c r="C86" s="25" t="s">
        <v>92</v>
      </c>
      <c r="L86" s="30"/>
    </row>
    <row r="87" spans="2:12" s="1" customFormat="1" ht="16.5" customHeight="1">
      <c r="B87" s="30"/>
      <c r="E87" s="183" t="str">
        <f>E9</f>
        <v>SO02 - VON</v>
      </c>
      <c r="F87" s="217"/>
      <c r="G87" s="217"/>
      <c r="H87" s="217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20</v>
      </c>
      <c r="F89" s="23" t="str">
        <f>F12</f>
        <v xml:space="preserve"> </v>
      </c>
      <c r="I89" s="25" t="s">
        <v>22</v>
      </c>
      <c r="J89" s="50" t="str">
        <f>IF(J12="","",J12)</f>
        <v>30. 11. 2022</v>
      </c>
      <c r="L89" s="30"/>
    </row>
    <row r="90" spans="2:12" s="1" customFormat="1" ht="6.95" customHeight="1">
      <c r="B90" s="30"/>
      <c r="L90" s="30"/>
    </row>
    <row r="91" spans="2:12" s="1" customFormat="1" ht="15.2" customHeight="1">
      <c r="B91" s="30"/>
      <c r="C91" s="25" t="s">
        <v>24</v>
      </c>
      <c r="F91" s="23" t="str">
        <f>E15</f>
        <v xml:space="preserve"> </v>
      </c>
      <c r="I91" s="25" t="s">
        <v>29</v>
      </c>
      <c r="J91" s="28" t="str">
        <f>E21</f>
        <v xml:space="preserve"> </v>
      </c>
      <c r="L91" s="30"/>
    </row>
    <row r="92" spans="2:12" s="1" customFormat="1" ht="15.2" customHeight="1">
      <c r="B92" s="30"/>
      <c r="C92" s="25" t="s">
        <v>27</v>
      </c>
      <c r="F92" s="23" t="str">
        <f>IF(E18="","",E18)</f>
        <v>Vyplň údaj</v>
      </c>
      <c r="I92" s="25" t="s">
        <v>31</v>
      </c>
      <c r="J92" s="28" t="str">
        <f>E24</f>
        <v>Ladislav Svoboda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9" t="s">
        <v>95</v>
      </c>
      <c r="D94" s="91"/>
      <c r="E94" s="91"/>
      <c r="F94" s="91"/>
      <c r="G94" s="91"/>
      <c r="H94" s="91"/>
      <c r="I94" s="91"/>
      <c r="J94" s="100" t="s">
        <v>96</v>
      </c>
      <c r="K94" s="91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01" t="s">
        <v>97</v>
      </c>
      <c r="J96" s="63">
        <f>J118</f>
        <v>0</v>
      </c>
      <c r="L96" s="30"/>
      <c r="AU96" s="15" t="s">
        <v>98</v>
      </c>
    </row>
    <row r="97" spans="2:12" s="8" customFormat="1" ht="24.95" customHeight="1">
      <c r="B97" s="102"/>
      <c r="D97" s="103" t="s">
        <v>1311</v>
      </c>
      <c r="E97" s="104"/>
      <c r="F97" s="104"/>
      <c r="G97" s="104"/>
      <c r="H97" s="104"/>
      <c r="I97" s="104"/>
      <c r="J97" s="105">
        <f>J119</f>
        <v>0</v>
      </c>
      <c r="L97" s="102"/>
    </row>
    <row r="98" spans="2:12" s="9" customFormat="1" ht="19.9" customHeight="1">
      <c r="B98" s="106"/>
      <c r="D98" s="107" t="s">
        <v>1312</v>
      </c>
      <c r="E98" s="108"/>
      <c r="F98" s="108"/>
      <c r="G98" s="108"/>
      <c r="H98" s="108"/>
      <c r="I98" s="108"/>
      <c r="J98" s="109">
        <f>J120</f>
        <v>0</v>
      </c>
      <c r="L98" s="106"/>
    </row>
    <row r="99" spans="2:12" s="1" customFormat="1" ht="21.75" customHeight="1">
      <c r="B99" s="30"/>
      <c r="L99" s="30"/>
    </row>
    <row r="100" spans="2:12" s="1" customFormat="1" ht="6.95" customHeight="1"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30"/>
    </row>
    <row r="104" spans="2:12" s="1" customFormat="1" ht="6.95" customHeight="1"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0"/>
    </row>
    <row r="105" spans="2:12" s="1" customFormat="1" ht="24.95" customHeight="1">
      <c r="B105" s="30"/>
      <c r="C105" s="19" t="s">
        <v>101</v>
      </c>
      <c r="L105" s="30"/>
    </row>
    <row r="106" spans="2:12" s="1" customFormat="1" ht="6.95" customHeight="1">
      <c r="B106" s="30"/>
      <c r="L106" s="30"/>
    </row>
    <row r="107" spans="2:12" s="1" customFormat="1" ht="12" customHeight="1">
      <c r="B107" s="30"/>
      <c r="C107" s="25" t="s">
        <v>16</v>
      </c>
      <c r="L107" s="30"/>
    </row>
    <row r="108" spans="2:12" s="1" customFormat="1" ht="16.5" customHeight="1">
      <c r="B108" s="30"/>
      <c r="E108" s="218" t="str">
        <f>E7</f>
        <v>Opravy a údržba skalních zářezů u ST 2023 - 2024</v>
      </c>
      <c r="F108" s="219"/>
      <c r="G108" s="219"/>
      <c r="H108" s="219"/>
      <c r="L108" s="30"/>
    </row>
    <row r="109" spans="2:12" s="1" customFormat="1" ht="12" customHeight="1">
      <c r="B109" s="30"/>
      <c r="C109" s="25" t="s">
        <v>92</v>
      </c>
      <c r="L109" s="30"/>
    </row>
    <row r="110" spans="2:12" s="1" customFormat="1" ht="16.5" customHeight="1">
      <c r="B110" s="30"/>
      <c r="E110" s="183" t="str">
        <f>E9</f>
        <v>SO02 - VON</v>
      </c>
      <c r="F110" s="217"/>
      <c r="G110" s="217"/>
      <c r="H110" s="217"/>
      <c r="L110" s="30"/>
    </row>
    <row r="111" spans="2:12" s="1" customFormat="1" ht="6.95" customHeight="1">
      <c r="B111" s="30"/>
      <c r="L111" s="30"/>
    </row>
    <row r="112" spans="2:12" s="1" customFormat="1" ht="12" customHeight="1">
      <c r="B112" s="30"/>
      <c r="C112" s="25" t="s">
        <v>20</v>
      </c>
      <c r="F112" s="23" t="str">
        <f>F12</f>
        <v xml:space="preserve"> </v>
      </c>
      <c r="I112" s="25" t="s">
        <v>22</v>
      </c>
      <c r="J112" s="50" t="str">
        <f>IF(J12="","",J12)</f>
        <v>30. 11. 2022</v>
      </c>
      <c r="L112" s="30"/>
    </row>
    <row r="113" spans="2:12" s="1" customFormat="1" ht="6.95" customHeight="1">
      <c r="B113" s="30"/>
      <c r="L113" s="30"/>
    </row>
    <row r="114" spans="2:12" s="1" customFormat="1" ht="15.2" customHeight="1">
      <c r="B114" s="30"/>
      <c r="C114" s="25" t="s">
        <v>24</v>
      </c>
      <c r="F114" s="23" t="str">
        <f>E15</f>
        <v xml:space="preserve"> </v>
      </c>
      <c r="I114" s="25" t="s">
        <v>29</v>
      </c>
      <c r="J114" s="28" t="str">
        <f>E21</f>
        <v xml:space="preserve"> </v>
      </c>
      <c r="L114" s="30"/>
    </row>
    <row r="115" spans="2:12" s="1" customFormat="1" ht="15.2" customHeight="1">
      <c r="B115" s="30"/>
      <c r="C115" s="25" t="s">
        <v>27</v>
      </c>
      <c r="F115" s="23" t="str">
        <f>IF(E18="","",E18)</f>
        <v>Vyplň údaj</v>
      </c>
      <c r="I115" s="25" t="s">
        <v>31</v>
      </c>
      <c r="J115" s="28" t="str">
        <f>E24</f>
        <v>Ladislav Svoboda</v>
      </c>
      <c r="L115" s="30"/>
    </row>
    <row r="116" spans="2:12" s="1" customFormat="1" ht="10.35" customHeight="1">
      <c r="B116" s="30"/>
      <c r="L116" s="30"/>
    </row>
    <row r="117" spans="2:20" s="10" customFormat="1" ht="29.25" customHeight="1">
      <c r="B117" s="110"/>
      <c r="C117" s="111" t="s">
        <v>102</v>
      </c>
      <c r="D117" s="112" t="s">
        <v>59</v>
      </c>
      <c r="E117" s="112" t="s">
        <v>55</v>
      </c>
      <c r="F117" s="112" t="s">
        <v>56</v>
      </c>
      <c r="G117" s="112" t="s">
        <v>103</v>
      </c>
      <c r="H117" s="112" t="s">
        <v>104</v>
      </c>
      <c r="I117" s="112" t="s">
        <v>105</v>
      </c>
      <c r="J117" s="112" t="s">
        <v>96</v>
      </c>
      <c r="K117" s="113" t="s">
        <v>106</v>
      </c>
      <c r="L117" s="110"/>
      <c r="M117" s="56" t="s">
        <v>1</v>
      </c>
      <c r="N117" s="57" t="s">
        <v>38</v>
      </c>
      <c r="O117" s="57" t="s">
        <v>107</v>
      </c>
      <c r="P117" s="57" t="s">
        <v>108</v>
      </c>
      <c r="Q117" s="57" t="s">
        <v>109</v>
      </c>
      <c r="R117" s="57" t="s">
        <v>110</v>
      </c>
      <c r="S117" s="57" t="s">
        <v>111</v>
      </c>
      <c r="T117" s="58" t="s">
        <v>112</v>
      </c>
    </row>
    <row r="118" spans="2:63" s="1" customFormat="1" ht="22.9" customHeight="1">
      <c r="B118" s="30"/>
      <c r="C118" s="61" t="s">
        <v>113</v>
      </c>
      <c r="J118" s="114">
        <f>BK118</f>
        <v>0</v>
      </c>
      <c r="L118" s="30"/>
      <c r="M118" s="59"/>
      <c r="N118" s="51"/>
      <c r="O118" s="51"/>
      <c r="P118" s="115">
        <f>P119</f>
        <v>0</v>
      </c>
      <c r="Q118" s="51"/>
      <c r="R118" s="115">
        <f>R119</f>
        <v>0</v>
      </c>
      <c r="S118" s="51"/>
      <c r="T118" s="116">
        <f>T119</f>
        <v>0</v>
      </c>
      <c r="AT118" s="15" t="s">
        <v>73</v>
      </c>
      <c r="AU118" s="15" t="s">
        <v>98</v>
      </c>
      <c r="BK118" s="117">
        <f>BK119</f>
        <v>0</v>
      </c>
    </row>
    <row r="119" spans="2:63" s="11" customFormat="1" ht="25.9" customHeight="1">
      <c r="B119" s="118"/>
      <c r="D119" s="119" t="s">
        <v>73</v>
      </c>
      <c r="E119" s="120" t="s">
        <v>1313</v>
      </c>
      <c r="F119" s="120" t="s">
        <v>1314</v>
      </c>
      <c r="I119" s="121"/>
      <c r="J119" s="122">
        <f>BK119</f>
        <v>0</v>
      </c>
      <c r="L119" s="118"/>
      <c r="M119" s="123"/>
      <c r="P119" s="124">
        <f>P120</f>
        <v>0</v>
      </c>
      <c r="R119" s="124">
        <f>R120</f>
        <v>0</v>
      </c>
      <c r="T119" s="125">
        <f>T120</f>
        <v>0</v>
      </c>
      <c r="AR119" s="119" t="s">
        <v>117</v>
      </c>
      <c r="AT119" s="126" t="s">
        <v>73</v>
      </c>
      <c r="AU119" s="126" t="s">
        <v>74</v>
      </c>
      <c r="AY119" s="119" t="s">
        <v>116</v>
      </c>
      <c r="BK119" s="127">
        <f>BK120</f>
        <v>0</v>
      </c>
    </row>
    <row r="120" spans="2:63" s="11" customFormat="1" ht="22.9" customHeight="1">
      <c r="B120" s="118"/>
      <c r="D120" s="119" t="s">
        <v>73</v>
      </c>
      <c r="E120" s="128" t="s">
        <v>1315</v>
      </c>
      <c r="F120" s="128" t="s">
        <v>1316</v>
      </c>
      <c r="I120" s="121"/>
      <c r="J120" s="129">
        <f>BK120</f>
        <v>0</v>
      </c>
      <c r="L120" s="118"/>
      <c r="M120" s="123"/>
      <c r="P120" s="124">
        <f>SUM(P121:P138)</f>
        <v>0</v>
      </c>
      <c r="R120" s="124">
        <f>SUM(R121:R138)</f>
        <v>0</v>
      </c>
      <c r="T120" s="125">
        <f>SUM(T121:T138)</f>
        <v>0</v>
      </c>
      <c r="AR120" s="119" t="s">
        <v>117</v>
      </c>
      <c r="AT120" s="126" t="s">
        <v>73</v>
      </c>
      <c r="AU120" s="126" t="s">
        <v>82</v>
      </c>
      <c r="AY120" s="119" t="s">
        <v>116</v>
      </c>
      <c r="BK120" s="127">
        <f>SUM(BK121:BK138)</f>
        <v>0</v>
      </c>
    </row>
    <row r="121" spans="2:65" s="1" customFormat="1" ht="16.5" customHeight="1">
      <c r="B121" s="130"/>
      <c r="C121" s="131" t="s">
        <v>82</v>
      </c>
      <c r="D121" s="131" t="s">
        <v>119</v>
      </c>
      <c r="E121" s="132" t="s">
        <v>1317</v>
      </c>
      <c r="F121" s="133" t="s">
        <v>1318</v>
      </c>
      <c r="G121" s="134" t="s">
        <v>1319</v>
      </c>
      <c r="H121" s="135">
        <v>1</v>
      </c>
      <c r="I121" s="136"/>
      <c r="J121" s="137">
        <f>ROUND(I121*H121,2)</f>
        <v>0</v>
      </c>
      <c r="K121" s="133" t="s">
        <v>199</v>
      </c>
      <c r="L121" s="30"/>
      <c r="M121" s="138" t="s">
        <v>1</v>
      </c>
      <c r="N121" s="139" t="s">
        <v>39</v>
      </c>
      <c r="P121" s="140">
        <f>O121*H121</f>
        <v>0</v>
      </c>
      <c r="Q121" s="140">
        <v>0</v>
      </c>
      <c r="R121" s="140">
        <f>Q121*H121</f>
        <v>0</v>
      </c>
      <c r="S121" s="140">
        <v>0</v>
      </c>
      <c r="T121" s="141">
        <f>S121*H121</f>
        <v>0</v>
      </c>
      <c r="AR121" s="142" t="s">
        <v>124</v>
      </c>
      <c r="AT121" s="142" t="s">
        <v>119</v>
      </c>
      <c r="AU121" s="142" t="s">
        <v>84</v>
      </c>
      <c r="AY121" s="15" t="s">
        <v>116</v>
      </c>
      <c r="BE121" s="143">
        <f>IF(N121="základní",J121,0)</f>
        <v>0</v>
      </c>
      <c r="BF121" s="143">
        <f>IF(N121="snížená",J121,0)</f>
        <v>0</v>
      </c>
      <c r="BG121" s="143">
        <f>IF(N121="zákl. přenesená",J121,0)</f>
        <v>0</v>
      </c>
      <c r="BH121" s="143">
        <f>IF(N121="sníž. přenesená",J121,0)</f>
        <v>0</v>
      </c>
      <c r="BI121" s="143">
        <f>IF(N121="nulová",J121,0)</f>
        <v>0</v>
      </c>
      <c r="BJ121" s="15" t="s">
        <v>82</v>
      </c>
      <c r="BK121" s="143">
        <f>ROUND(I121*H121,2)</f>
        <v>0</v>
      </c>
      <c r="BL121" s="15" t="s">
        <v>124</v>
      </c>
      <c r="BM121" s="142" t="s">
        <v>84</v>
      </c>
    </row>
    <row r="122" spans="2:47" s="1" customFormat="1" ht="12">
      <c r="B122" s="30"/>
      <c r="D122" s="144" t="s">
        <v>125</v>
      </c>
      <c r="F122" s="145" t="s">
        <v>1318</v>
      </c>
      <c r="I122" s="146"/>
      <c r="L122" s="30"/>
      <c r="M122" s="147"/>
      <c r="T122" s="53"/>
      <c r="AT122" s="15" t="s">
        <v>125</v>
      </c>
      <c r="AU122" s="15" t="s">
        <v>84</v>
      </c>
    </row>
    <row r="123" spans="2:47" s="1" customFormat="1" ht="12">
      <c r="B123" s="30"/>
      <c r="D123" s="152" t="s">
        <v>201</v>
      </c>
      <c r="F123" s="153" t="s">
        <v>1320</v>
      </c>
      <c r="I123" s="146"/>
      <c r="L123" s="30"/>
      <c r="M123" s="147"/>
      <c r="T123" s="53"/>
      <c r="AT123" s="15" t="s">
        <v>201</v>
      </c>
      <c r="AU123" s="15" t="s">
        <v>84</v>
      </c>
    </row>
    <row r="124" spans="2:65" s="1" customFormat="1" ht="16.5" customHeight="1">
      <c r="B124" s="130"/>
      <c r="C124" s="131" t="s">
        <v>84</v>
      </c>
      <c r="D124" s="131" t="s">
        <v>119</v>
      </c>
      <c r="E124" s="132" t="s">
        <v>1321</v>
      </c>
      <c r="F124" s="133" t="s">
        <v>1322</v>
      </c>
      <c r="G124" s="134" t="s">
        <v>1319</v>
      </c>
      <c r="H124" s="135">
        <v>1</v>
      </c>
      <c r="I124" s="136"/>
      <c r="J124" s="137">
        <f>ROUND(I124*H124,2)</f>
        <v>0</v>
      </c>
      <c r="K124" s="133" t="s">
        <v>199</v>
      </c>
      <c r="L124" s="30"/>
      <c r="M124" s="138" t="s">
        <v>1</v>
      </c>
      <c r="N124" s="139" t="s">
        <v>39</v>
      </c>
      <c r="P124" s="140">
        <f>O124*H124</f>
        <v>0</v>
      </c>
      <c r="Q124" s="140">
        <v>0</v>
      </c>
      <c r="R124" s="140">
        <f>Q124*H124</f>
        <v>0</v>
      </c>
      <c r="S124" s="140">
        <v>0</v>
      </c>
      <c r="T124" s="141">
        <f>S124*H124</f>
        <v>0</v>
      </c>
      <c r="AR124" s="142" t="s">
        <v>124</v>
      </c>
      <c r="AT124" s="142" t="s">
        <v>119</v>
      </c>
      <c r="AU124" s="142" t="s">
        <v>84</v>
      </c>
      <c r="AY124" s="15" t="s">
        <v>116</v>
      </c>
      <c r="BE124" s="143">
        <f>IF(N124="základní",J124,0)</f>
        <v>0</v>
      </c>
      <c r="BF124" s="143">
        <f>IF(N124="snížená",J124,0)</f>
        <v>0</v>
      </c>
      <c r="BG124" s="143">
        <f>IF(N124="zákl. přenesená",J124,0)</f>
        <v>0</v>
      </c>
      <c r="BH124" s="143">
        <f>IF(N124="sníž. přenesená",J124,0)</f>
        <v>0</v>
      </c>
      <c r="BI124" s="143">
        <f>IF(N124="nulová",J124,0)</f>
        <v>0</v>
      </c>
      <c r="BJ124" s="15" t="s">
        <v>82</v>
      </c>
      <c r="BK124" s="143">
        <f>ROUND(I124*H124,2)</f>
        <v>0</v>
      </c>
      <c r="BL124" s="15" t="s">
        <v>124</v>
      </c>
      <c r="BM124" s="142" t="s">
        <v>124</v>
      </c>
    </row>
    <row r="125" spans="2:47" s="1" customFormat="1" ht="12">
      <c r="B125" s="30"/>
      <c r="D125" s="144" t="s">
        <v>125</v>
      </c>
      <c r="F125" s="145" t="s">
        <v>1322</v>
      </c>
      <c r="I125" s="146"/>
      <c r="L125" s="30"/>
      <c r="M125" s="147"/>
      <c r="T125" s="53"/>
      <c r="AT125" s="15" t="s">
        <v>125</v>
      </c>
      <c r="AU125" s="15" t="s">
        <v>84</v>
      </c>
    </row>
    <row r="126" spans="2:47" s="1" customFormat="1" ht="12">
      <c r="B126" s="30"/>
      <c r="D126" s="152" t="s">
        <v>201</v>
      </c>
      <c r="F126" s="153" t="s">
        <v>1323</v>
      </c>
      <c r="I126" s="146"/>
      <c r="L126" s="30"/>
      <c r="M126" s="147"/>
      <c r="T126" s="53"/>
      <c r="AT126" s="15" t="s">
        <v>201</v>
      </c>
      <c r="AU126" s="15" t="s">
        <v>84</v>
      </c>
    </row>
    <row r="127" spans="2:65" s="1" customFormat="1" ht="16.5" customHeight="1">
      <c r="B127" s="130"/>
      <c r="C127" s="131" t="s">
        <v>132</v>
      </c>
      <c r="D127" s="131" t="s">
        <v>119</v>
      </c>
      <c r="E127" s="132" t="s">
        <v>1324</v>
      </c>
      <c r="F127" s="133" t="s">
        <v>1325</v>
      </c>
      <c r="G127" s="134" t="s">
        <v>1319</v>
      </c>
      <c r="H127" s="135">
        <v>1</v>
      </c>
      <c r="I127" s="136"/>
      <c r="J127" s="137">
        <f>ROUND(I127*H127,2)</f>
        <v>0</v>
      </c>
      <c r="K127" s="133" t="s">
        <v>199</v>
      </c>
      <c r="L127" s="30"/>
      <c r="M127" s="138" t="s">
        <v>1</v>
      </c>
      <c r="N127" s="139" t="s">
        <v>39</v>
      </c>
      <c r="P127" s="140">
        <f>O127*H127</f>
        <v>0</v>
      </c>
      <c r="Q127" s="140">
        <v>0</v>
      </c>
      <c r="R127" s="140">
        <f>Q127*H127</f>
        <v>0</v>
      </c>
      <c r="S127" s="140">
        <v>0</v>
      </c>
      <c r="T127" s="141">
        <f>S127*H127</f>
        <v>0</v>
      </c>
      <c r="AR127" s="142" t="s">
        <v>124</v>
      </c>
      <c r="AT127" s="142" t="s">
        <v>119</v>
      </c>
      <c r="AU127" s="142" t="s">
        <v>84</v>
      </c>
      <c r="AY127" s="15" t="s">
        <v>116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15" t="s">
        <v>82</v>
      </c>
      <c r="BK127" s="143">
        <f>ROUND(I127*H127,2)</f>
        <v>0</v>
      </c>
      <c r="BL127" s="15" t="s">
        <v>124</v>
      </c>
      <c r="BM127" s="142" t="s">
        <v>135</v>
      </c>
    </row>
    <row r="128" spans="2:47" s="1" customFormat="1" ht="12">
      <c r="B128" s="30"/>
      <c r="D128" s="144" t="s">
        <v>125</v>
      </c>
      <c r="F128" s="145" t="s">
        <v>1325</v>
      </c>
      <c r="I128" s="146"/>
      <c r="L128" s="30"/>
      <c r="M128" s="147"/>
      <c r="T128" s="53"/>
      <c r="AT128" s="15" t="s">
        <v>125</v>
      </c>
      <c r="AU128" s="15" t="s">
        <v>84</v>
      </c>
    </row>
    <row r="129" spans="2:47" s="1" customFormat="1" ht="12">
      <c r="B129" s="30"/>
      <c r="D129" s="152" t="s">
        <v>201</v>
      </c>
      <c r="F129" s="153" t="s">
        <v>1326</v>
      </c>
      <c r="I129" s="146"/>
      <c r="L129" s="30"/>
      <c r="M129" s="147"/>
      <c r="T129" s="53"/>
      <c r="AT129" s="15" t="s">
        <v>201</v>
      </c>
      <c r="AU129" s="15" t="s">
        <v>84</v>
      </c>
    </row>
    <row r="130" spans="2:65" s="1" customFormat="1" ht="16.5" customHeight="1">
      <c r="B130" s="130"/>
      <c r="C130" s="131" t="s">
        <v>124</v>
      </c>
      <c r="D130" s="131" t="s">
        <v>119</v>
      </c>
      <c r="E130" s="132" t="s">
        <v>1327</v>
      </c>
      <c r="F130" s="133" t="s">
        <v>1328</v>
      </c>
      <c r="G130" s="134" t="s">
        <v>1319</v>
      </c>
      <c r="H130" s="135">
        <v>1</v>
      </c>
      <c r="I130" s="136"/>
      <c r="J130" s="137">
        <f>ROUND(I130*H130,2)</f>
        <v>0</v>
      </c>
      <c r="K130" s="133" t="s">
        <v>199</v>
      </c>
      <c r="L130" s="30"/>
      <c r="M130" s="138" t="s">
        <v>1</v>
      </c>
      <c r="N130" s="139" t="s">
        <v>39</v>
      </c>
      <c r="P130" s="140">
        <f>O130*H130</f>
        <v>0</v>
      </c>
      <c r="Q130" s="140">
        <v>0</v>
      </c>
      <c r="R130" s="140">
        <f>Q130*H130</f>
        <v>0</v>
      </c>
      <c r="S130" s="140">
        <v>0</v>
      </c>
      <c r="T130" s="141">
        <f>S130*H130</f>
        <v>0</v>
      </c>
      <c r="AR130" s="142" t="s">
        <v>124</v>
      </c>
      <c r="AT130" s="142" t="s">
        <v>119</v>
      </c>
      <c r="AU130" s="142" t="s">
        <v>84</v>
      </c>
      <c r="AY130" s="15" t="s">
        <v>116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5" t="s">
        <v>82</v>
      </c>
      <c r="BK130" s="143">
        <f>ROUND(I130*H130,2)</f>
        <v>0</v>
      </c>
      <c r="BL130" s="15" t="s">
        <v>124</v>
      </c>
      <c r="BM130" s="142" t="s">
        <v>139</v>
      </c>
    </row>
    <row r="131" spans="2:47" s="1" customFormat="1" ht="12">
      <c r="B131" s="30"/>
      <c r="D131" s="144" t="s">
        <v>125</v>
      </c>
      <c r="F131" s="145" t="s">
        <v>1328</v>
      </c>
      <c r="I131" s="146"/>
      <c r="L131" s="30"/>
      <c r="M131" s="147"/>
      <c r="T131" s="53"/>
      <c r="AT131" s="15" t="s">
        <v>125</v>
      </c>
      <c r="AU131" s="15" t="s">
        <v>84</v>
      </c>
    </row>
    <row r="132" spans="2:47" s="1" customFormat="1" ht="12">
      <c r="B132" s="30"/>
      <c r="D132" s="152" t="s">
        <v>201</v>
      </c>
      <c r="F132" s="153" t="s">
        <v>1329</v>
      </c>
      <c r="I132" s="146"/>
      <c r="L132" s="30"/>
      <c r="M132" s="147"/>
      <c r="T132" s="53"/>
      <c r="AT132" s="15" t="s">
        <v>201</v>
      </c>
      <c r="AU132" s="15" t="s">
        <v>84</v>
      </c>
    </row>
    <row r="133" spans="2:65" s="1" customFormat="1" ht="16.5" customHeight="1">
      <c r="B133" s="130"/>
      <c r="C133" s="131" t="s">
        <v>117</v>
      </c>
      <c r="D133" s="131" t="s">
        <v>119</v>
      </c>
      <c r="E133" s="132" t="s">
        <v>1330</v>
      </c>
      <c r="F133" s="133" t="s">
        <v>1331</v>
      </c>
      <c r="G133" s="134" t="s">
        <v>713</v>
      </c>
      <c r="H133" s="135">
        <v>150</v>
      </c>
      <c r="I133" s="136"/>
      <c r="J133" s="137">
        <f>ROUND(I133*H133,2)</f>
        <v>0</v>
      </c>
      <c r="K133" s="133" t="s">
        <v>199</v>
      </c>
      <c r="L133" s="30"/>
      <c r="M133" s="138" t="s">
        <v>1</v>
      </c>
      <c r="N133" s="139" t="s">
        <v>39</v>
      </c>
      <c r="P133" s="140">
        <f>O133*H133</f>
        <v>0</v>
      </c>
      <c r="Q133" s="140">
        <v>0</v>
      </c>
      <c r="R133" s="140">
        <f>Q133*H133</f>
        <v>0</v>
      </c>
      <c r="S133" s="140">
        <v>0</v>
      </c>
      <c r="T133" s="141">
        <f>S133*H133</f>
        <v>0</v>
      </c>
      <c r="AR133" s="142" t="s">
        <v>124</v>
      </c>
      <c r="AT133" s="142" t="s">
        <v>119</v>
      </c>
      <c r="AU133" s="142" t="s">
        <v>84</v>
      </c>
      <c r="AY133" s="15" t="s">
        <v>116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5" t="s">
        <v>82</v>
      </c>
      <c r="BK133" s="143">
        <f>ROUND(I133*H133,2)</f>
        <v>0</v>
      </c>
      <c r="BL133" s="15" t="s">
        <v>124</v>
      </c>
      <c r="BM133" s="142" t="s">
        <v>143</v>
      </c>
    </row>
    <row r="134" spans="2:47" s="1" customFormat="1" ht="12">
      <c r="B134" s="30"/>
      <c r="D134" s="144" t="s">
        <v>125</v>
      </c>
      <c r="F134" s="145" t="s">
        <v>1331</v>
      </c>
      <c r="I134" s="146"/>
      <c r="L134" s="30"/>
      <c r="M134" s="147"/>
      <c r="T134" s="53"/>
      <c r="AT134" s="15" t="s">
        <v>125</v>
      </c>
      <c r="AU134" s="15" t="s">
        <v>84</v>
      </c>
    </row>
    <row r="135" spans="2:47" s="1" customFormat="1" ht="12">
      <c r="B135" s="30"/>
      <c r="D135" s="152" t="s">
        <v>201</v>
      </c>
      <c r="F135" s="153" t="s">
        <v>1332</v>
      </c>
      <c r="I135" s="146"/>
      <c r="L135" s="30"/>
      <c r="M135" s="147"/>
      <c r="T135" s="53"/>
      <c r="AT135" s="15" t="s">
        <v>201</v>
      </c>
      <c r="AU135" s="15" t="s">
        <v>84</v>
      </c>
    </row>
    <row r="136" spans="2:47" s="1" customFormat="1" ht="19.5">
      <c r="B136" s="30"/>
      <c r="D136" s="144" t="s">
        <v>542</v>
      </c>
      <c r="F136" s="148" t="s">
        <v>1333</v>
      </c>
      <c r="I136" s="146"/>
      <c r="L136" s="30"/>
      <c r="M136" s="147"/>
      <c r="T136" s="53"/>
      <c r="AT136" s="15" t="s">
        <v>542</v>
      </c>
      <c r="AU136" s="15" t="s">
        <v>84</v>
      </c>
    </row>
    <row r="137" spans="2:65" s="1" customFormat="1" ht="24.2" customHeight="1">
      <c r="B137" s="130"/>
      <c r="C137" s="131" t="s">
        <v>135</v>
      </c>
      <c r="D137" s="131" t="s">
        <v>119</v>
      </c>
      <c r="E137" s="132" t="s">
        <v>1334</v>
      </c>
      <c r="F137" s="133" t="s">
        <v>1335</v>
      </c>
      <c r="G137" s="134" t="s">
        <v>1336</v>
      </c>
      <c r="H137" s="135">
        <v>1</v>
      </c>
      <c r="I137" s="136"/>
      <c r="J137" s="137">
        <f>ROUND(I137*H137,2)</f>
        <v>0</v>
      </c>
      <c r="K137" s="133" t="s">
        <v>1</v>
      </c>
      <c r="L137" s="30"/>
      <c r="M137" s="138" t="s">
        <v>1</v>
      </c>
      <c r="N137" s="139" t="s">
        <v>39</v>
      </c>
      <c r="P137" s="140">
        <f>O137*H137</f>
        <v>0</v>
      </c>
      <c r="Q137" s="140">
        <v>0</v>
      </c>
      <c r="R137" s="140">
        <f>Q137*H137</f>
        <v>0</v>
      </c>
      <c r="S137" s="140">
        <v>0</v>
      </c>
      <c r="T137" s="141">
        <f>S137*H137</f>
        <v>0</v>
      </c>
      <c r="AR137" s="142" t="s">
        <v>124</v>
      </c>
      <c r="AT137" s="142" t="s">
        <v>119</v>
      </c>
      <c r="AU137" s="142" t="s">
        <v>84</v>
      </c>
      <c r="AY137" s="15" t="s">
        <v>116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5" t="s">
        <v>82</v>
      </c>
      <c r="BK137" s="143">
        <f>ROUND(I137*H137,2)</f>
        <v>0</v>
      </c>
      <c r="BL137" s="15" t="s">
        <v>124</v>
      </c>
      <c r="BM137" s="142" t="s">
        <v>148</v>
      </c>
    </row>
    <row r="138" spans="2:47" s="1" customFormat="1" ht="19.5">
      <c r="B138" s="30"/>
      <c r="D138" s="144" t="s">
        <v>125</v>
      </c>
      <c r="F138" s="145" t="s">
        <v>1337</v>
      </c>
      <c r="I138" s="146"/>
      <c r="L138" s="30"/>
      <c r="M138" s="149"/>
      <c r="N138" s="150"/>
      <c r="O138" s="150"/>
      <c r="P138" s="150"/>
      <c r="Q138" s="150"/>
      <c r="R138" s="150"/>
      <c r="S138" s="150"/>
      <c r="T138" s="151"/>
      <c r="AT138" s="15" t="s">
        <v>125</v>
      </c>
      <c r="AU138" s="15" t="s">
        <v>84</v>
      </c>
    </row>
    <row r="139" spans="2:12" s="1" customFormat="1" ht="6.95" customHeight="1">
      <c r="B139" s="42"/>
      <c r="C139" s="43"/>
      <c r="D139" s="43"/>
      <c r="E139" s="43"/>
      <c r="F139" s="43"/>
      <c r="G139" s="43"/>
      <c r="H139" s="43"/>
      <c r="I139" s="43"/>
      <c r="J139" s="43"/>
      <c r="K139" s="43"/>
      <c r="L139" s="30"/>
    </row>
  </sheetData>
  <sheetProtection password="D0DA" sheet="1" objects="1" scenarios="1"/>
  <autoFilter ref="C117:K138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hyperlinks>
    <hyperlink ref="F123" r:id="rId1" display="https://podminky.urs.cz/item/CS_URS_2022_02/012303000"/>
    <hyperlink ref="F126" r:id="rId2" display="https://podminky.urs.cz/item/CS_URS_2022_02/013244000"/>
    <hyperlink ref="F129" r:id="rId3" display="https://podminky.urs.cz/item/CS_URS_2022_02/013254000"/>
    <hyperlink ref="F132" r:id="rId4" display="https://podminky.urs.cz/item/CS_URS_2022_02/032903000"/>
    <hyperlink ref="F135" r:id="rId5" display="https://podminky.urs.cz/item/CS_URS_2022_02/0419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Svoboda Ladislav</dc:creator>
  <cp:keywords/>
  <dc:description/>
  <cp:lastModifiedBy>Jirowetz Jan, Ing.</cp:lastModifiedBy>
  <dcterms:created xsi:type="dcterms:W3CDTF">2022-11-30T11:57:19Z</dcterms:created>
  <dcterms:modified xsi:type="dcterms:W3CDTF">2023-01-12T07:13:10Z</dcterms:modified>
  <cp:category/>
  <cp:version/>
  <cp:contentType/>
  <cp:contentStatus/>
</cp:coreProperties>
</file>