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895" activeTab="0"/>
  </bookViews>
  <sheets>
    <sheet name="Rekapitulace zakázky" sheetId="1" r:id="rId1"/>
    <sheet name="22-12-1 - SO 06 - 001.1 -..." sheetId="2" r:id="rId2"/>
    <sheet name="22-12-2 - SO 06 - 001.2 -..." sheetId="3" r:id="rId3"/>
    <sheet name="22-12-3 - SO 06 - 001.3 -..." sheetId="4" r:id="rId4"/>
    <sheet name="22-12-4 - SO 06 - 001.4 -..." sheetId="5" r:id="rId5"/>
    <sheet name="Pokyny pro vyplnění" sheetId="6" r:id="rId6"/>
  </sheets>
  <definedNames>
    <definedName name="_xlnm._FilterDatabase" localSheetId="1" hidden="1">'22-12-1 - SO 06 - 001.1 -...'!$C$99:$K$513</definedName>
    <definedName name="_xlnm._FilterDatabase" localSheetId="2" hidden="1">'22-12-2 - SO 06 - 001.2 -...'!$C$87:$K$151</definedName>
    <definedName name="_xlnm._FilterDatabase" localSheetId="3" hidden="1">'22-12-3 - SO 06 - 001.3 -...'!$C$90:$K$124</definedName>
    <definedName name="_xlnm._FilterDatabase" localSheetId="4" hidden="1">'22-12-4 - SO 06 - 001.4 -...'!$C$86:$K$92</definedName>
    <definedName name="_xlnm.Print_Area" localSheetId="1">'22-12-1 - SO 06 - 001.1 -...'!$C$4:$J$41,'22-12-1 - SO 06 - 001.1 -...'!$C$47:$J$79,'22-12-1 - SO 06 - 001.1 -...'!$C$85:$K$513</definedName>
    <definedName name="_xlnm.Print_Area" localSheetId="2">'22-12-2 - SO 06 - 001.2 -...'!$C$4:$J$41,'22-12-2 - SO 06 - 001.2 -...'!$C$47:$J$67,'22-12-2 - SO 06 - 001.2 -...'!$C$73:$K$151</definedName>
    <definedName name="_xlnm.Print_Area" localSheetId="3">'22-12-3 - SO 06 - 001.3 -...'!$C$4:$J$41,'22-12-3 - SO 06 - 001.3 -...'!$C$47:$J$70,'22-12-3 - SO 06 - 001.3 -...'!$C$76:$K$124</definedName>
    <definedName name="_xlnm.Print_Area" localSheetId="4">'22-12-4 - SO 06 - 001.4 -...'!$C$4:$J$41,'22-12-4 - SO 06 - 001.4 -...'!$C$47:$J$66,'22-12-4 - SO 06 - 001.4 -...'!$C$72:$K$92</definedName>
    <definedName name="_xlnm.Print_Area" localSheetId="0">'Rekapitulace zakázky'!$D$4:$AO$36,'Rekapitulace zakázky'!$C$42:$AQ$60</definedName>
    <definedName name="_xlnm.Print_Titles" localSheetId="0">'Rekapitulace zakázky'!$52:$52</definedName>
    <definedName name="_xlnm.Print_Titles" localSheetId="1">'22-12-1 - SO 06 - 001.1 -...'!$99:$99</definedName>
    <definedName name="_xlnm.Print_Titles" localSheetId="2">'22-12-2 - SO 06 - 001.2 -...'!$87:$87</definedName>
    <definedName name="_xlnm.Print_Titles" localSheetId="3">'22-12-3 - SO 06 - 001.3 -...'!$90:$90</definedName>
    <definedName name="_xlnm.Print_Titles" localSheetId="4">'22-12-4 - SO 06 - 001.4 -...'!$86:$86</definedName>
  </definedNames>
  <calcPr calcId="162913"/>
</workbook>
</file>

<file path=xl/sharedStrings.xml><?xml version="1.0" encoding="utf-8"?>
<sst xmlns="http://schemas.openxmlformats.org/spreadsheetml/2006/main" count="5958" uniqueCount="1070">
  <si>
    <t>Export Komplet</t>
  </si>
  <si>
    <t>VZ</t>
  </si>
  <si>
    <t>2.0</t>
  </si>
  <si>
    <t>ZAMOK</t>
  </si>
  <si>
    <t>False</t>
  </si>
  <si>
    <t>{f70192bc-e77b-4159-8178-87fac64d4e33}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</si>
  <si>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</si>
  <si>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</si>
  <si>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</si>
  <si>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</si>
  <si>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</si>
  <si>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</si>
  <si>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</si>
  <si>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</si>
  <si>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22-12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</si>
  <si>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</si>
  <si>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</si>
  <si>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SO 06 - Oprava mostu v km 27,918 na trati Kutná Hora-Zruč n/S</t>
  </si>
  <si>
    <t>KSO:</t>
  </si>
  <si>
    <t>821</t>
  </si>
  <si>
    <t>CC-CZ:</t>
  </si>
  <si>
    <t>Místo:</t>
  </si>
  <si>
    <t xml:space="preserve"> </t>
  </si>
  <si>
    <t>Datum:</t>
  </si>
  <si>
    <t>24. 11. 2022</t>
  </si>
  <si>
    <t>CZ-CPV:</t>
  </si>
  <si>
    <t>45000000-7</t>
  </si>
  <si>
    <t>CZ-CPA:</t>
  </si>
  <si>
    <t>42</t>
  </si>
  <si>
    <t>Zadavatel:</t>
  </si>
  <si>
    <t>IČ:</t>
  </si>
  <si>
    <t>70994234</t>
  </si>
  <si>
    <t>Správa železnic, státní organizace</t>
  </si>
  <si>
    <t>DIČ:</t>
  </si>
  <si>
    <t>CZ70994234</t>
  </si>
  <si>
    <t>Uchazeč:</t>
  </si>
  <si>
    <t>Vyplň údaj</t>
  </si>
  <si>
    <t>Projektant:</t>
  </si>
  <si>
    <t>28693094</t>
  </si>
  <si>
    <t>DIPONT s.r.o.</t>
  </si>
  <si>
    <t>CZ28693094</t>
  </si>
  <si>
    <t>True</t>
  </si>
  <si>
    <t>Zpracovatel:</t>
  </si>
  <si>
    <t/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</si>
  <si>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</si>
  <si>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</si>
  <si>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</si>
  <si>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</si>
  <si>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</si>
  <si>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</si>
  <si>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</si>
  <si>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</si>
  <si>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</si>
  <si>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</si>
  <si>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</si>
  <si>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</si>
  <si>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</si>
  <si>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</si>
  <si>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</si>
  <si>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</si>
  <si>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</si>
  <si>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</si>
  <si>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</si>
  <si>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</si>
  <si>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</si>
  <si>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</si>
  <si>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</si>
  <si>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</si>
  <si>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</si>
  <si>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</si>
  <si>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</si>
  <si>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</si>
  <si>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</si>
  <si>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</si>
  <si>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</si>
  <si>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</si>
  <si>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</si>
  <si>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</si>
  <si>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</si>
  <si>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</si>
  <si>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</si>
  <si>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</si>
  <si>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</si>
  <si>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</si>
  <si>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 xml:space="preserve">SO 06 - Oprava mostu v km 27,918 na trati Kutná Hora-Zruč n/S </t>
  </si>
  <si>
    <t>ING</t>
  </si>
  <si>
    <t>1</t>
  </si>
  <si>
    <t>{cd31fd75-9a35-4ffb-8fa5-519a02690b28}</t>
  </si>
  <si>
    <t>2</t>
  </si>
  <si>
    <t>/</t>
  </si>
  <si>
    <t>22-12-1</t>
  </si>
  <si>
    <t xml:space="preserve">SO 06 - 001.1 - Oprava mostu v km 27,918 na trati Kutná Hora-Zruč n/S_Most </t>
  </si>
  <si>
    <t>Soupis</t>
  </si>
  <si>
    <t>{d98d5d13-7787-4ee9-bd10-3ee9c7ed29b2}</t>
  </si>
  <si>
    <t>22-12-2</t>
  </si>
  <si>
    <t>SO 06 - 001.2 - Oprava mostu v km 27,918 na trati Kutná Hora-Zruč n/S_Železniční svršek</t>
  </si>
  <si>
    <t>{6da93072-c143-4290-a1d6-1c8d0033d250}</t>
  </si>
  <si>
    <t>22-12-3</t>
  </si>
  <si>
    <t xml:space="preserve">SO 06 - 001.3 - Oprava mostu v km 27,918 na trati Kutná Hora-Zruč n/S_VRN </t>
  </si>
  <si>
    <t>{0e739eac-66ed-4969-8cba-05208253c26b}</t>
  </si>
  <si>
    <t>22-12-4</t>
  </si>
  <si>
    <t>SO 06 - 001.4 - Oprava mostu v km 27,918 na trati Kutná Hora-Zruč n/S_DSPS</t>
  </si>
  <si>
    <t>{cd6d4470-c74a-4a78-9290-aa286feb7781}</t>
  </si>
  <si>
    <t>KRYCÍ LIST SOUPISU PRACÍ</t>
  </si>
  <si>
    <t>Objekt:</t>
  </si>
  <si>
    <t xml:space="preserve">22-12 - SO 06 - Oprava mostu v km 27,918 na trati Kutná Hora-Zruč n/S </t>
  </si>
  <si>
    <t>Soupis:</t>
  </si>
  <si>
    <t xml:space="preserve">22-12-1 - SO 06 - 001.1 - Oprava mostu v km 27,918 na trati Kutná Hora-Zruč n/S_Most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</si>
  <si>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</si>
  <si>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</si>
  <si>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</si>
  <si>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</si>
  <si>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</si>
  <si>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</si>
  <si>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</si>
  <si>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</si>
  <si>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</si>
  <si>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</si>
  <si>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</si>
  <si>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</si>
  <si>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</si>
  <si>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</si>
  <si>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</si>
  <si>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</si>
  <si>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</si>
  <si>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M - Práce a dodávky M</t>
  </si>
  <si>
    <t xml:space="preserve">    43-M - Montáž ocelových konstrukcí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</si>
  <si>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</si>
  <si>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</si>
  <si>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</si>
  <si>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</si>
  <si>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</si>
  <si>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</si>
  <si>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</si>
  <si>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</si>
  <si>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</si>
  <si>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</si>
  <si>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</si>
  <si>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</si>
  <si>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</si>
  <si>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</si>
  <si>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</si>
  <si>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</si>
  <si>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</si>
  <si>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</si>
  <si>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</si>
  <si>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</si>
  <si>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</si>
  <si>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2022 02</t>
  </si>
  <si>
    <t>4</t>
  </si>
  <si>
    <t>1385688348</t>
  </si>
  <si>
    <t>Online PSC</t>
  </si>
  <si>
    <t>https://podminky.urs.cz/item/CS_URS_2022_02/111211101</t>
  </si>
  <si>
    <t>VV</t>
  </si>
  <si>
    <t>za křídly</t>
  </si>
  <si>
    <t>12*8*2</t>
  </si>
  <si>
    <t>12*6*2</t>
  </si>
  <si>
    <t>Součet</t>
  </si>
  <si>
    <t>112155315</t>
  </si>
  <si>
    <t>Štěpkování s naložením na dopravní prostředek a odvozem do 20 km keřového porostu hustého</t>
  </si>
  <si>
    <t>-1929827492</t>
  </si>
  <si>
    <t>https://podminky.urs.cz/item/CS_URS_2022_02/112155315</t>
  </si>
  <si>
    <t>3</t>
  </si>
  <si>
    <t>115001106</t>
  </si>
  <si>
    <t>Převedení vody potrubím průměru DN přes 600 do 900</t>
  </si>
  <si>
    <t>m</t>
  </si>
  <si>
    <t>85494639</t>
  </si>
  <si>
    <t>https://podminky.urs.cz/item/CS_URS_2022_02/115001106</t>
  </si>
  <si>
    <t xml:space="preserve">pro sanaci opěry </t>
  </si>
  <si>
    <t>121151113</t>
  </si>
  <si>
    <t>Sejmutí ornice strojně při souvislé ploše přes 100 do 500 m2, tl. vrstvy do 200 mm</t>
  </si>
  <si>
    <t>-414944999</t>
  </si>
  <si>
    <t>https://podminky.urs.cz/item/CS_URS_2022_02/121151113</t>
  </si>
  <si>
    <t xml:space="preserve">za křídly </t>
  </si>
  <si>
    <t>1*8*2</t>
  </si>
  <si>
    <t>6*1*2</t>
  </si>
  <si>
    <t>5</t>
  </si>
  <si>
    <t>122252502</t>
  </si>
  <si>
    <t>Odkopávky a prokopávky nezapažené pro spodní stavbu železnic strojně v hornině třídy těžitelnosti I skupiny 3 přes 100 do 1 000 m3</t>
  </si>
  <si>
    <t>m3</t>
  </si>
  <si>
    <t>-1863318923</t>
  </si>
  <si>
    <t>https://podminky.urs.cz/item/CS_URS_2022_02/122252502</t>
  </si>
  <si>
    <t xml:space="preserve">výběhy do trati </t>
  </si>
  <si>
    <t xml:space="preserve">směr Zruč nad Sázavou </t>
  </si>
  <si>
    <t>8,1*8</t>
  </si>
  <si>
    <t xml:space="preserve">směr Kutná Hora </t>
  </si>
  <si>
    <t>8,0*8</t>
  </si>
  <si>
    <t xml:space="preserve">pro dlažby </t>
  </si>
  <si>
    <t>32*0,3</t>
  </si>
  <si>
    <t>6</t>
  </si>
  <si>
    <t>122252508</t>
  </si>
  <si>
    <t>Odkopávky a prokopávky nezapažené pro spodní stavbu železnic strojně v hornině třídy těžitelnosti I skupiny 3 Příplatek k cenám za ztížení při rekonstrukcích</t>
  </si>
  <si>
    <t>1121814294</t>
  </si>
  <si>
    <t>https://podminky.urs.cz/item/CS_URS_2022_02/122252508</t>
  </si>
  <si>
    <t>7</t>
  </si>
  <si>
    <t>162432511</t>
  </si>
  <si>
    <t>Vodorovné přemístění výkopku pracovním vlakem bez naložení výkopku, avšak s jeho vyložením, pro jakoukoliv třídu těžitelnosti, na vzdálenost do 2 000 m</t>
  </si>
  <si>
    <t>t</t>
  </si>
  <si>
    <t>-634606435</t>
  </si>
  <si>
    <t>https://podminky.urs.cz/item/CS_URS_2022_02/162432511</t>
  </si>
  <si>
    <t xml:space="preserve">špatny přístup </t>
  </si>
  <si>
    <t>zemina</t>
  </si>
  <si>
    <t>276,8</t>
  </si>
  <si>
    <t>suť</t>
  </si>
  <si>
    <t>63,092</t>
  </si>
  <si>
    <t>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</si>
  <si>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</si>
  <si>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</si>
  <si>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1776849332</t>
  </si>
  <si>
    <t>https://podminky.urs.cz/item/CS_URS_2022_02/162751117</t>
  </si>
  <si>
    <t>138,4</t>
  </si>
  <si>
    <t>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</si>
  <si>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</si>
  <si>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</si>
  <si>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-2049356460</t>
  </si>
  <si>
    <t>https://podminky.urs.cz/item/CS_URS_2022_02/162751119</t>
  </si>
  <si>
    <t>138,4*17</t>
  </si>
  <si>
    <t>10</t>
  </si>
  <si>
    <t>171103101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</si>
  <si>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</si>
  <si>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14513751</t>
  </si>
  <si>
    <t>https://podminky.urs.cz/item/CS_URS_2022_02/171103101</t>
  </si>
  <si>
    <t>11</t>
  </si>
  <si>
    <t>171201231</t>
  </si>
  <si>
    <t>Poplatek za uložení stavebního odpadu na recyklační skládce (skládkovné) zeminy a kamení zatříděného do Katalogu odpadů pod kódem 17 05 04</t>
  </si>
  <si>
    <t>1117444622</t>
  </si>
  <si>
    <t>https://podminky.urs.cz/item/CS_URS_2022_02/171201231</t>
  </si>
  <si>
    <t>138,4*2</t>
  </si>
  <si>
    <t>12</t>
  </si>
  <si>
    <t>174111311</t>
  </si>
  <si>
    <t>Zásyp sypaninou pro spodní stavbu železnic objemu přes 3 m3 se zhutněním</t>
  </si>
  <si>
    <t>-1083175310</t>
  </si>
  <si>
    <t>https://podminky.urs.cz/item/CS_URS_2022_02/174111311</t>
  </si>
  <si>
    <t xml:space="preserve">zásyp předpolí </t>
  </si>
  <si>
    <t>5,5*8</t>
  </si>
  <si>
    <t>5,6*8</t>
  </si>
  <si>
    <t>13</t>
  </si>
  <si>
    <t>M</t>
  </si>
  <si>
    <t>58344171</t>
  </si>
  <si>
    <t>štěrkodrť frakce 0/32</t>
  </si>
  <si>
    <t>1759116159</t>
  </si>
  <si>
    <t>88,8*1,9</t>
  </si>
  <si>
    <t>14</t>
  </si>
  <si>
    <t>181411122</t>
  </si>
  <si>
    <t>Založení trávníku na půdě předem připravené plochy do 1000 m2 výsevem včetně utažení lučního na svahu přes 1:5 do 1:2</t>
  </si>
  <si>
    <t>60231885</t>
  </si>
  <si>
    <t>https://podminky.urs.cz/item/CS_URS_2022_02/181411122</t>
  </si>
  <si>
    <t xml:space="preserve">osetí ornice </t>
  </si>
  <si>
    <t>005724740</t>
  </si>
  <si>
    <t>osivo směs travní krajinná-svahová</t>
  </si>
  <si>
    <t>kg</t>
  </si>
  <si>
    <t>-877093644</t>
  </si>
  <si>
    <t>28*0,015</t>
  </si>
  <si>
    <t>16</t>
  </si>
  <si>
    <t>182351123</t>
  </si>
  <si>
    <t>Rozprostření a urovnání ornice ve svahu sklonu přes 1:5 strojně při souvislé ploše přes 100 do 500 m2, tl. vrstvy do 200 mm</t>
  </si>
  <si>
    <t>-1035292683</t>
  </si>
  <si>
    <t>https://podminky.urs.cz/item/CS_URS_2022_02/182351123</t>
  </si>
  <si>
    <t>Zakládání</t>
  </si>
  <si>
    <t>17</t>
  </si>
  <si>
    <t>212795111</t>
  </si>
  <si>
    <t>Příčné odvodnění za opěrou z plastových trub</t>
  </si>
  <si>
    <t>582755</t>
  </si>
  <si>
    <t>https://podminky.urs.cz/item/CS_URS_2022_02/212795111</t>
  </si>
  <si>
    <t>9*2</t>
  </si>
  <si>
    <t>18</t>
  </si>
  <si>
    <t>224111114</t>
  </si>
  <si>
    <t>Maloprofilové vrty průběžným sacím vrtáním průměru do 56 mm do úklonu 45° v hl 0 až 25 m v hornině tř. III a IV</t>
  </si>
  <si>
    <t>-2056349009</t>
  </si>
  <si>
    <t>https://podminky.urs.cz/item/CS_URS_2022_02/224111114</t>
  </si>
  <si>
    <t xml:space="preserve">opěry </t>
  </si>
  <si>
    <t>106,25</t>
  </si>
  <si>
    <t xml:space="preserve">křídla </t>
  </si>
  <si>
    <t>72,15</t>
  </si>
  <si>
    <t>77</t>
  </si>
  <si>
    <t>19</t>
  </si>
  <si>
    <t>281601111</t>
  </si>
  <si>
    <t>Injektování s jednoduchým obturátorem nebo bez obturátoru vzestupné, tlakem do 0,60 MPa</t>
  </si>
  <si>
    <t>hod</t>
  </si>
  <si>
    <t>120942499</t>
  </si>
  <si>
    <t>https://podminky.urs.cz/item/CS_URS_2022_02/281601111</t>
  </si>
  <si>
    <t>28,1*3,5</t>
  </si>
  <si>
    <t>20</t>
  </si>
  <si>
    <t>58521133-01</t>
  </si>
  <si>
    <t>Injektážní směs</t>
  </si>
  <si>
    <t>-622524796</t>
  </si>
  <si>
    <t>injektáž předpoklad mezerovitost 10%</t>
  </si>
  <si>
    <t>281*0,1</t>
  </si>
  <si>
    <t>Svislé a kompletní konstrukce</t>
  </si>
  <si>
    <t>334323218</t>
  </si>
  <si>
    <t>Mostní křídla a závěrné zídky z betonu železového C 30/37</t>
  </si>
  <si>
    <t>-1688925581</t>
  </si>
  <si>
    <t>https://podminky.urs.cz/item/CS_URS_2022_02/334323218</t>
  </si>
  <si>
    <t>2*12,7</t>
  </si>
  <si>
    <t>22</t>
  </si>
  <si>
    <t>334323291</t>
  </si>
  <si>
    <t>Mostní křídla a závěrné zídky z betonu Příplatek k cenám za práce malého rozsahu do 25 m3</t>
  </si>
  <si>
    <t>732604220</t>
  </si>
  <si>
    <t>https://podminky.urs.cz/item/CS_URS_2022_02/334323291</t>
  </si>
  <si>
    <t>23</t>
  </si>
  <si>
    <t>334352111</t>
  </si>
  <si>
    <t>Bednění mostních křídel a závěrných zídek ze systémového bednění zřízení z překližek</t>
  </si>
  <si>
    <t>-409654563</t>
  </si>
  <si>
    <t>https://podminky.urs.cz/item/CS_URS_2022_02/334352111</t>
  </si>
  <si>
    <t>(1,305+0,880+0,880+1,305)*5*2</t>
  </si>
  <si>
    <t>5,6*1,035*2</t>
  </si>
  <si>
    <t>0,88*4,8*2</t>
  </si>
  <si>
    <t>24</t>
  </si>
  <si>
    <t>334352211</t>
  </si>
  <si>
    <t>Bednění mostních křídel a závěrných zídek ze systémového bednění odstranění z překližek</t>
  </si>
  <si>
    <t>1574071336</t>
  </si>
  <si>
    <t>https://podminky.urs.cz/item/CS_URS_2022_02/334352211</t>
  </si>
  <si>
    <t>25</t>
  </si>
  <si>
    <t>334361216</t>
  </si>
  <si>
    <t>Výztuž betonářská mostních konstrukcí opěr, úložných prahů, křídel, závěrných zídek, bloků ložisek, pilířů a sloupů z oceli 10 505 (R) nebo BSt 500 dříků opěr</t>
  </si>
  <si>
    <t>1871443924</t>
  </si>
  <si>
    <t>https://podminky.urs.cz/item/CS_URS_2022_02/334361216</t>
  </si>
  <si>
    <t>(1135,896+157,389)/1000</t>
  </si>
  <si>
    <t>Vodorovné konstrukce</t>
  </si>
  <si>
    <t>26</t>
  </si>
  <si>
    <t>273361412</t>
  </si>
  <si>
    <t>Výztuž základových konstrukcí desek ze svařovaných sítí, hmotnosti přes 3,5 do 6 kg/m2</t>
  </si>
  <si>
    <t>108686828</t>
  </si>
  <si>
    <t>https://podminky.urs.cz/item/CS_URS_2022_02/273361412</t>
  </si>
  <si>
    <t xml:space="preserve">pod dlažbu </t>
  </si>
  <si>
    <t>32*1,1*4,44/1000</t>
  </si>
  <si>
    <t xml:space="preserve">přechododvé konstrukce </t>
  </si>
  <si>
    <t>1117/1000</t>
  </si>
  <si>
    <t xml:space="preserve">odvodňovací žebra </t>
  </si>
  <si>
    <t>444/1000</t>
  </si>
  <si>
    <t>27</t>
  </si>
  <si>
    <t>421941521</t>
  </si>
  <si>
    <t>Demontáž podlahových plechů bez výztuh</t>
  </si>
  <si>
    <t>289534557</t>
  </si>
  <si>
    <t>https://podminky.urs.cz/item/CS_URS_2022_02/421941521</t>
  </si>
  <si>
    <t xml:space="preserve">středová podlaha </t>
  </si>
  <si>
    <t>1,08*11,805</t>
  </si>
  <si>
    <t>28</t>
  </si>
  <si>
    <t>421953211</t>
  </si>
  <si>
    <t>Dřevěné mostní podlahy z fošen a hranolů dočasné odstranění</t>
  </si>
  <si>
    <t>115222716</t>
  </si>
  <si>
    <t>https://podminky.urs.cz/item/CS_URS_2022_02/421953211</t>
  </si>
  <si>
    <t xml:space="preserve">chodníková </t>
  </si>
  <si>
    <t>0,95*11,805*2</t>
  </si>
  <si>
    <t>29</t>
  </si>
  <si>
    <t>423176R01</t>
  </si>
  <si>
    <t>Dodávka a montáž OK S355</t>
  </si>
  <si>
    <t>530295085</t>
  </si>
  <si>
    <t xml:space="preserve">dle přílohy </t>
  </si>
  <si>
    <t>8,4</t>
  </si>
  <si>
    <t>30</t>
  </si>
  <si>
    <t>423176R02</t>
  </si>
  <si>
    <t>Dodávka a montáž OK S235</t>
  </si>
  <si>
    <t>814905948</t>
  </si>
  <si>
    <t>2,1</t>
  </si>
  <si>
    <t>31</t>
  </si>
  <si>
    <t>428941R01</t>
  </si>
  <si>
    <t>Osazení mostního ložiska ocelového nebo hrncového ocelového vodícího přídržného do 500 kN</t>
  </si>
  <si>
    <t>kus</t>
  </si>
  <si>
    <t>-54827596</t>
  </si>
  <si>
    <t>https://podminky.urs.cz/item/CS_URS_2022_02/428941R01</t>
  </si>
  <si>
    <t>32</t>
  </si>
  <si>
    <t>451315124</t>
  </si>
  <si>
    <t>Podkladní a výplňové vrstvy z betonu prostého tloušťky do 150 mm, z betonu C 12/15</t>
  </si>
  <si>
    <t>673261196</t>
  </si>
  <si>
    <t>https://podminky.urs.cz/item/CS_URS_2022_02/451315124</t>
  </si>
  <si>
    <t>pod závěrné zídky</t>
  </si>
  <si>
    <t>5/0,1</t>
  </si>
  <si>
    <t>33</t>
  </si>
  <si>
    <t>451475121</t>
  </si>
  <si>
    <t>Podkladní vrstva plastbetonová samonivelační, tloušťky do 10 mm první vrstva</t>
  </si>
  <si>
    <t>-1309988861</t>
  </si>
  <si>
    <t>https://podminky.urs.cz/item/CS_URS_2022_02/451475121</t>
  </si>
  <si>
    <t xml:space="preserve">patní desky </t>
  </si>
  <si>
    <t>0,2*0,2*8</t>
  </si>
  <si>
    <t>34</t>
  </si>
  <si>
    <t>451475122</t>
  </si>
  <si>
    <t>Podkladní vrstva plastbetonová samonivelační, tloušťky do 10 mm každá další vrstva</t>
  </si>
  <si>
    <t>-1598654885</t>
  </si>
  <si>
    <t>https://podminky.urs.cz/item/CS_URS_2022_02/451475122</t>
  </si>
  <si>
    <t>0,320</t>
  </si>
  <si>
    <t>35</t>
  </si>
  <si>
    <t>457311118</t>
  </si>
  <si>
    <t>Vyrovnávací nebo spádový beton včetně úpravy povrchu C 30/37</t>
  </si>
  <si>
    <t>1959475687</t>
  </si>
  <si>
    <t>https://podminky.urs.cz/item/CS_URS_2022_02/457311118</t>
  </si>
  <si>
    <t>směr Zruč nad Sázavou</t>
  </si>
  <si>
    <t>1,750</t>
  </si>
  <si>
    <t>36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</si>
  <si>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</si>
  <si>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</si>
  <si>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-819690116</t>
  </si>
  <si>
    <t>https://podminky.urs.cz/item/CS_URS_2022_02/465513157</t>
  </si>
  <si>
    <t xml:space="preserve">za křídly 1 m </t>
  </si>
  <si>
    <t xml:space="preserve">vyústění odvodnění </t>
  </si>
  <si>
    <t>1*1*4</t>
  </si>
  <si>
    <t>Komunikace pozemní</t>
  </si>
  <si>
    <t>37</t>
  </si>
  <si>
    <t>521272215</t>
  </si>
  <si>
    <t>Demontáž mostnic s odsunem hmot mimo objekt mostu se zřízením pomocné montážní lávky</t>
  </si>
  <si>
    <t>-1743226676</t>
  </si>
  <si>
    <t>https://podminky.urs.cz/item/CS_URS_2022_02/521272215</t>
  </si>
  <si>
    <t>38</t>
  </si>
  <si>
    <t>521273111</t>
  </si>
  <si>
    <t>Mostnice na železničních mostech z tvrdého dřeva s plošným uložením výroba bez převýšení v přímé, v oblouku nebo přechodnici</t>
  </si>
  <si>
    <t>-479190093</t>
  </si>
  <si>
    <t>https://podminky.urs.cz/item/CS_URS_2022_02/521273111</t>
  </si>
  <si>
    <t>39</t>
  </si>
  <si>
    <t>521273211</t>
  </si>
  <si>
    <t>Mostnice na železničních mostech z tvrdého dřeva s plošným uložením montáž bez převýšení v přímé, v oblouku nebo přechodnici</t>
  </si>
  <si>
    <t>1753047679</t>
  </si>
  <si>
    <t>https://podminky.urs.cz/item/CS_URS_2022_02/521273211</t>
  </si>
  <si>
    <t>40</t>
  </si>
  <si>
    <t>521281111</t>
  </si>
  <si>
    <t>Pozednice na železničních mostech z tvrdého dřeva s plošným uložením výroba</t>
  </si>
  <si>
    <t>60997470</t>
  </si>
  <si>
    <t>https://podminky.urs.cz/item/CS_URS_2022_02/521281111</t>
  </si>
  <si>
    <t>41</t>
  </si>
  <si>
    <t>521281211</t>
  </si>
  <si>
    <t>Pozednice na železničních mostech z tvrdého dřeva s plošným uložením montáž</t>
  </si>
  <si>
    <t>535430650</t>
  </si>
  <si>
    <t>https://podminky.urs.cz/item/CS_URS_2022_02/521281211</t>
  </si>
  <si>
    <t>60815350</t>
  </si>
  <si>
    <t>mostnice dřevěná impregnovaná olejem DB 240x240mm dl 2,5m</t>
  </si>
  <si>
    <t>365111824</t>
  </si>
  <si>
    <t>mostnice</t>
  </si>
  <si>
    <t>0,26*0,24*2,4*19</t>
  </si>
  <si>
    <t xml:space="preserve">pozednice </t>
  </si>
  <si>
    <t>0,26*0,24*2,4*2</t>
  </si>
  <si>
    <t>43</t>
  </si>
  <si>
    <t>521283221</t>
  </si>
  <si>
    <t>Demontáž pozednic s odstraněním štěrku</t>
  </si>
  <si>
    <t>-938513281</t>
  </si>
  <si>
    <t>https://podminky.urs.cz/item/CS_URS_2022_02/521283221</t>
  </si>
  <si>
    <t>Úpravy povrchů, podlahy a osazování výplní</t>
  </si>
  <si>
    <t>44</t>
  </si>
  <si>
    <t>628613233</t>
  </si>
  <si>
    <t>Protikorozní ochrana ocelových mostních konstrukcí včetně otryskání povrchu základní a podkladní epoxidový a vrchní polyuretanový nátěr s metalizací III. třídy</t>
  </si>
  <si>
    <t>937963679</t>
  </si>
  <si>
    <t>https://podminky.urs.cz/item/CS_URS_2022_02/628613233</t>
  </si>
  <si>
    <t xml:space="preserve">nátěr OK včetně zábradlí na OK </t>
  </si>
  <si>
    <t>117,5+62,8</t>
  </si>
  <si>
    <t xml:space="preserve">zábradí ve výbězích - zinkováno ponorem </t>
  </si>
  <si>
    <t>sloupky</t>
  </si>
  <si>
    <t>2,1*0,274*4</t>
  </si>
  <si>
    <t xml:space="preserve">madla </t>
  </si>
  <si>
    <t>9,06*0,247*4</t>
  </si>
  <si>
    <t>0,2*0,2*2*2*4</t>
  </si>
  <si>
    <t>45</t>
  </si>
  <si>
    <t>15625101</t>
  </si>
  <si>
    <t>drát metalizační Zn D 3mm</t>
  </si>
  <si>
    <t>-701808995</t>
  </si>
  <si>
    <t>192,193*1,517</t>
  </si>
  <si>
    <t>Ostatní konstrukce a práce, bourání</t>
  </si>
  <si>
    <t>46</t>
  </si>
  <si>
    <t>911121211</t>
  </si>
  <si>
    <t xml:space="preserve">Výroba ocelového zábradlí svařovaného nebo šroubovaného </t>
  </si>
  <si>
    <t>-72805525</t>
  </si>
  <si>
    <t xml:space="preserve">ve výbězích </t>
  </si>
  <si>
    <t>3*4</t>
  </si>
  <si>
    <t>47</t>
  </si>
  <si>
    <t>911121311</t>
  </si>
  <si>
    <t>Montáž ocelového zábradlí svařovaného nebo šroubovaného</t>
  </si>
  <si>
    <t>-766048553</t>
  </si>
  <si>
    <t>48</t>
  </si>
  <si>
    <t>13431000</t>
  </si>
  <si>
    <t>úhelník ocelový rovnostranný jakost S235JR (11 375) 70x70x8mm</t>
  </si>
  <si>
    <t>-1881545155</t>
  </si>
  <si>
    <t xml:space="preserve">Sloupky </t>
  </si>
  <si>
    <t>17,58*4/1000</t>
  </si>
  <si>
    <t>49</t>
  </si>
  <si>
    <t>13011066</t>
  </si>
  <si>
    <t>úhelník ocelový rovnostranný jakost S235JR (11 375) 60x60x5mm</t>
  </si>
  <si>
    <t>1936563309</t>
  </si>
  <si>
    <t>41,4*4/1000</t>
  </si>
  <si>
    <t>50</t>
  </si>
  <si>
    <t>13611248</t>
  </si>
  <si>
    <t>plech ocelový hladký jakost S235JR tl 20mm tabule</t>
  </si>
  <si>
    <t>1821744920</t>
  </si>
  <si>
    <t>12,56*4/1000</t>
  </si>
  <si>
    <t>51</t>
  </si>
  <si>
    <t>938905312</t>
  </si>
  <si>
    <t>Údržba ocelových konstrukcí údržba ložisek vysekání obetonávky a zalití ložiskových desek</t>
  </si>
  <si>
    <t>1674701365</t>
  </si>
  <si>
    <t>https://podminky.urs.cz/item/CS_URS_2022_02/938905312</t>
  </si>
  <si>
    <t>4*2</t>
  </si>
  <si>
    <t>52</t>
  </si>
  <si>
    <t>941111121</t>
  </si>
  <si>
    <t>Montáž lešení řadového trubkového lehkého pracovního s podlahami s provozním zatížením tř. 3 do 200 kg/m2 šířky tř. W09 od 0,9 do 1,2 m, výšky do 10 m</t>
  </si>
  <si>
    <t>-1511076144</t>
  </si>
  <si>
    <t>https://podminky.urs.cz/item/CS_URS_2022_02/941111121</t>
  </si>
  <si>
    <t xml:space="preserve">opěry včetně úložných prahů </t>
  </si>
  <si>
    <t>3,5*4,335*2</t>
  </si>
  <si>
    <t>křídla</t>
  </si>
  <si>
    <t>12,15*2</t>
  </si>
  <si>
    <t>53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</si>
  <si>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</si>
  <si>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</si>
  <si>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2010607933</t>
  </si>
  <si>
    <t>https://podminky.urs.cz/item/CS_URS_2022_02/941111221</t>
  </si>
  <si>
    <t>72,645*30</t>
  </si>
  <si>
    <t>54</t>
  </si>
  <si>
    <t>941111821</t>
  </si>
  <si>
    <t>Demontáž lešení řadového trubkového lehkého pracovního s podlahami s provozním zatížením tř. 3 do 200 kg/m2 šířky tř. W09 od 0,9 do 1,2 m, výšky do 10 m</t>
  </si>
  <si>
    <t>-986176144</t>
  </si>
  <si>
    <t>https://podminky.urs.cz/item/CS_URS_2022_02/941111821</t>
  </si>
  <si>
    <t>55</t>
  </si>
  <si>
    <t>953965132</t>
  </si>
  <si>
    <t>Kotvy chemické s vyvrtáním otvoru kotevní šrouby pro chemické kotvy, velikost M 16, délka 260 mm</t>
  </si>
  <si>
    <t>1854822220</t>
  </si>
  <si>
    <t>https://podminky.urs.cz/item/CS_URS_2022_02/953965132</t>
  </si>
  <si>
    <t>2*4*4</t>
  </si>
  <si>
    <t>56</t>
  </si>
  <si>
    <t>963021112</t>
  </si>
  <si>
    <t>Bourání mostních konstrukcí nosných konstrukcí z kamene nebo cihel</t>
  </si>
  <si>
    <t>1435904120</t>
  </si>
  <si>
    <t>https://podminky.urs.cz/item/CS_URS_2022_02/963021112</t>
  </si>
  <si>
    <t xml:space="preserve">ubourání závěrných zdí </t>
  </si>
  <si>
    <t>1,1*4,4*2</t>
  </si>
  <si>
    <t>57</t>
  </si>
  <si>
    <t>966075141</t>
  </si>
  <si>
    <t>Odstranění různých konstrukcí na mostech kovového zábradlí vcelku</t>
  </si>
  <si>
    <t>-1936414425</t>
  </si>
  <si>
    <t>https://podminky.urs.cz/item/CS_URS_2022_02/966075141</t>
  </si>
  <si>
    <t>14,1*2</t>
  </si>
  <si>
    <t>58</t>
  </si>
  <si>
    <t>985131111</t>
  </si>
  <si>
    <t>Očištění ploch stěn, rubu kleneb a podlah tlakovou vodou</t>
  </si>
  <si>
    <t>1005923002</t>
  </si>
  <si>
    <t>https://podminky.urs.cz/item/CS_URS_2022_02/985131111</t>
  </si>
  <si>
    <t>3,1*4,335</t>
  </si>
  <si>
    <t>3,7*4,335</t>
  </si>
  <si>
    <t>3,7*4</t>
  </si>
  <si>
    <t xml:space="preserve">zprava </t>
  </si>
  <si>
    <t>16*2</t>
  </si>
  <si>
    <t xml:space="preserve">zleva </t>
  </si>
  <si>
    <t>12*2</t>
  </si>
  <si>
    <t xml:space="preserve">průčelí </t>
  </si>
  <si>
    <t>3,8*4</t>
  </si>
  <si>
    <t>59</t>
  </si>
  <si>
    <t>985131211</t>
  </si>
  <si>
    <t>Očištění ploch stěn, rubu kleneb a podlah tryskání pískem sušeným</t>
  </si>
  <si>
    <t>-1120069498</t>
  </si>
  <si>
    <t>https://podminky.urs.cz/item/CS_URS_2022_02/985131211</t>
  </si>
  <si>
    <t>60</t>
  </si>
  <si>
    <t>985142212</t>
  </si>
  <si>
    <t>Vysekání spojovací hmoty ze spár zdiva včetně vyčištění hloubky spáry přes 40 mm délky spáry na 1 m2 upravované plochy přes 6 do 12 m</t>
  </si>
  <si>
    <t>365171542</t>
  </si>
  <si>
    <t>https://podminky.urs.cz/item/CS_URS_2022_02/985142212</t>
  </si>
  <si>
    <t>61</t>
  </si>
  <si>
    <t>985223211</t>
  </si>
  <si>
    <t>Přezdívání zdiva do aktivované malty kamenného, objemu přes 1 do 3 m3</t>
  </si>
  <si>
    <t>-1895209603</t>
  </si>
  <si>
    <t>https://podminky.urs.cz/item/CS_URS_2022_02/985223211</t>
  </si>
  <si>
    <t xml:space="preserve">přezdění předpoklad 5% </t>
  </si>
  <si>
    <t>115,479*0,5*0,05</t>
  </si>
  <si>
    <t>62</t>
  </si>
  <si>
    <t>58380756</t>
  </si>
  <si>
    <t>kámen lomový soklový (1t=1,7m2)</t>
  </si>
  <si>
    <t>864614613</t>
  </si>
  <si>
    <t>2,887*2,8</t>
  </si>
  <si>
    <t>63</t>
  </si>
  <si>
    <t>985232112</t>
  </si>
  <si>
    <t>Hloubkové spárování zdiva hloubky přes 40 do 80 mm aktivovanou maltou délky spáry na 1 m2 upravované plochy přes 6 do 12 m</t>
  </si>
  <si>
    <t>-1260881156</t>
  </si>
  <si>
    <t>https://podminky.urs.cz/item/CS_URS_2022_02/985232112</t>
  </si>
  <si>
    <t>64</t>
  </si>
  <si>
    <t>985233121</t>
  </si>
  <si>
    <t>Úprava spár po spárování zdiva kamenného nebo cihelného délky spáry na 1 m2 upravované plochy přes 6 do 12 m uhlazením</t>
  </si>
  <si>
    <t>-1797544697</t>
  </si>
  <si>
    <t>https://podminky.urs.cz/item/CS_URS_2022_02/985233121</t>
  </si>
  <si>
    <t>997</t>
  </si>
  <si>
    <t>Přesun sutě</t>
  </si>
  <si>
    <t>65</t>
  </si>
  <si>
    <t>997013873</t>
  </si>
  <si>
    <t>851453052</t>
  </si>
  <si>
    <t>https://podminky.urs.cz/item/CS_URS_2022_02/997013873</t>
  </si>
  <si>
    <t>66</t>
  </si>
  <si>
    <t>997211511</t>
  </si>
  <si>
    <t>Vodorovná doprava suti nebo vybouraných hmot suti se složením a hrubým urovnáním, na vzdálenost do 1 km</t>
  </si>
  <si>
    <t>1711862704</t>
  </si>
  <si>
    <t>https://podminky.urs.cz/item/CS_URS_2022_02/997211511</t>
  </si>
  <si>
    <t>67</t>
  </si>
  <si>
    <t>997211519</t>
  </si>
  <si>
    <t>Vodorovná doprava suti nebo vybouraných hmot suti se složením a hrubým urovnáním, na vzdálenost Příplatek k ceně za každý další i započatý 1 km přes 1 km</t>
  </si>
  <si>
    <t>-346088653</t>
  </si>
  <si>
    <t>https://podminky.urs.cz/item/CS_URS_2022_02/997211519</t>
  </si>
  <si>
    <t>63,092*26</t>
  </si>
  <si>
    <t>68</t>
  </si>
  <si>
    <t>997211611</t>
  </si>
  <si>
    <t>Nakládání suti nebo vybouraných hmot na dopravní prostředky pro vodorovnou dopravu suti</t>
  </si>
  <si>
    <t>647437026</t>
  </si>
  <si>
    <t>https://podminky.urs.cz/item/CS_URS_2022_02/997211611</t>
  </si>
  <si>
    <t>69</t>
  </si>
  <si>
    <t>997211621</t>
  </si>
  <si>
    <t>Ekologická likvidace mostnic s drcením s odvozem drtě do 20 km</t>
  </si>
  <si>
    <t>1059820343</t>
  </si>
  <si>
    <t>https://podminky.urs.cz/item/CS_URS_2022_02/997211621</t>
  </si>
  <si>
    <t>998</t>
  </si>
  <si>
    <t>Přesun hmot</t>
  </si>
  <si>
    <t>70</t>
  </si>
  <si>
    <t>998212111</t>
  </si>
  <si>
    <t>Přesun hmot pro mosty zděné, betonové monolitické, spřažené ocelobetonové nebo kovové vodorovná dopravní vzdálenost do 100 m výška mostu do 20 m</t>
  </si>
  <si>
    <t>228143035</t>
  </si>
  <si>
    <t>https://podminky.urs.cz/item/CS_URS_2022_02/998212111</t>
  </si>
  <si>
    <t>71</t>
  </si>
  <si>
    <t>998214191</t>
  </si>
  <si>
    <t>Přesun hmot pro mosty montované z dílců železobetonových nebo předpjatých Příplatek k ceně za zvětšený přesun přes vymezenou největší dopravní vzdálenost do 1000 m</t>
  </si>
  <si>
    <t>170937296</t>
  </si>
  <si>
    <t>https://podminky.urs.cz/item/CS_URS_2022_02/998214191</t>
  </si>
  <si>
    <t>PSV</t>
  </si>
  <si>
    <t>Práce a dodávky PSV</t>
  </si>
  <si>
    <t>711</t>
  </si>
  <si>
    <t>Izolace proti vodě, vlhkosti a plynům</t>
  </si>
  <si>
    <t>72</t>
  </si>
  <si>
    <t>711311001</t>
  </si>
  <si>
    <t>Provedení izolace mostovek natěradly a tmely za studena nátěrem lakem asfaltovým penetračním</t>
  </si>
  <si>
    <t>907193703</t>
  </si>
  <si>
    <t>https://podminky.urs.cz/item/CS_URS_2022_02/711311001</t>
  </si>
  <si>
    <t>8,5*6,5</t>
  </si>
  <si>
    <t>8,6*6,5</t>
  </si>
  <si>
    <t>73</t>
  </si>
  <si>
    <t>711112001</t>
  </si>
  <si>
    <t>Provedení izolace proti zemní vlhkosti natěradly a tmely za studena na ploše svislé S nátěrem penetračním</t>
  </si>
  <si>
    <t>1155738334</t>
  </si>
  <si>
    <t>https://podminky.urs.cz/item/CS_URS_2022_02/711112001</t>
  </si>
  <si>
    <t xml:space="preserve">závěrné zidky </t>
  </si>
  <si>
    <t>5,2*4</t>
  </si>
  <si>
    <t>74</t>
  </si>
  <si>
    <t>11163150</t>
  </si>
  <si>
    <t>lak penetrační asfaltový</t>
  </si>
  <si>
    <t>-746398450</t>
  </si>
  <si>
    <t>P</t>
  </si>
  <si>
    <t>Poznámka k položce:
Spotřeba 0,3-0,4kg/m2</t>
  </si>
  <si>
    <t>131,95*0,0004 'Přepočtené koeficientem množství</t>
  </si>
  <si>
    <t>75</t>
  </si>
  <si>
    <t>711112011</t>
  </si>
  <si>
    <t>Provedení izolace proti zemní vlhkosti natěradly a tmely za studena na ploše svislé S nátěrem suspensí asfaltovou</t>
  </si>
  <si>
    <t>-91474418</t>
  </si>
  <si>
    <t>https://podminky.urs.cz/item/CS_URS_2022_02/711112011</t>
  </si>
  <si>
    <t>20,8*2</t>
  </si>
  <si>
    <t>76</t>
  </si>
  <si>
    <t>11163152</t>
  </si>
  <si>
    <t>lak hydroizolační asfaltový</t>
  </si>
  <si>
    <t>-828267476</t>
  </si>
  <si>
    <t>41,600*0,5/1000</t>
  </si>
  <si>
    <t>711341564</t>
  </si>
  <si>
    <t>Provedení izolace mostovek pásy přitavením NAIP</t>
  </si>
  <si>
    <t>755255332</t>
  </si>
  <si>
    <t>https://podminky.urs.cz/item/CS_URS_2022_02/711341564</t>
  </si>
  <si>
    <t>78</t>
  </si>
  <si>
    <t>62857020.R</t>
  </si>
  <si>
    <t>pás těžký asfaltový - schválený systém SŽ</t>
  </si>
  <si>
    <t>1720791948</t>
  </si>
  <si>
    <t>111,15*1,1655 'Přepočtené koeficientem množství</t>
  </si>
  <si>
    <t>79</t>
  </si>
  <si>
    <t>711491177</t>
  </si>
  <si>
    <t>Provedení doplňků izolace proti vodě textilií připevnění izolace nerezovou lištou</t>
  </si>
  <si>
    <t>-54566159</t>
  </si>
  <si>
    <t>https://podminky.urs.cz/item/CS_URS_2022_02/711491177</t>
  </si>
  <si>
    <t>Poznámka k položce:
Přichycení izolace na římse</t>
  </si>
  <si>
    <t xml:space="preserve">PŘECHODY </t>
  </si>
  <si>
    <t>5*2*2</t>
  </si>
  <si>
    <t xml:space="preserve">závěrné zdi </t>
  </si>
  <si>
    <t>4,8*2</t>
  </si>
  <si>
    <t>80</t>
  </si>
  <si>
    <t>13756660.R</t>
  </si>
  <si>
    <t>pásnice nerezová 50/5 - kotvení izolace</t>
  </si>
  <si>
    <t>681816711</t>
  </si>
  <si>
    <t>81</t>
  </si>
  <si>
    <t>60779601.R</t>
  </si>
  <si>
    <t>vrut nerezový se šestihrannou hlavou 8x70, včetně hmoždinky</t>
  </si>
  <si>
    <t>1495536559</t>
  </si>
  <si>
    <t>82</t>
  </si>
  <si>
    <t>711491272</t>
  </si>
  <si>
    <t>Provedení doplňků izolace proti vodě textilií na ploše svislé S vrstva ochranná</t>
  </si>
  <si>
    <t>-1520112908</t>
  </si>
  <si>
    <t>https://podminky.urs.cz/item/CS_URS_2022_02/711491272</t>
  </si>
  <si>
    <t>111,15</t>
  </si>
  <si>
    <t>20,8</t>
  </si>
  <si>
    <t>83</t>
  </si>
  <si>
    <t>69311180</t>
  </si>
  <si>
    <t>geotextilie PP s ÚV stabilizací 800g/m2</t>
  </si>
  <si>
    <t>1380080084</t>
  </si>
  <si>
    <t>128,773460610362*1,05 'Přepočtené koeficientem množství</t>
  </si>
  <si>
    <t>84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</si>
  <si>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</si>
  <si>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</si>
  <si>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</si>
  <si>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11946651</t>
  </si>
  <si>
    <t>https://podminky.urs.cz/item/CS_URS_2022_02/998711201</t>
  </si>
  <si>
    <t>767</t>
  </si>
  <si>
    <t>Konstrukce zámečnické</t>
  </si>
  <si>
    <t>85</t>
  </si>
  <si>
    <t>767591002</t>
  </si>
  <si>
    <t>Montáž výrobků z kompozitů podlah nebo podest z pochůzných litých roštů hmotnosti přes 15 do 30 kg/m2</t>
  </si>
  <si>
    <t>853704480</t>
  </si>
  <si>
    <t>https://podminky.urs.cz/item/CS_URS_2022_02/767591002</t>
  </si>
  <si>
    <t>Poznámka k položce:
Montáž kompozitního podlahového roštu šroubovaného na chodníkové podlahy.</t>
  </si>
  <si>
    <t>podlaha v koleji</t>
  </si>
  <si>
    <t>1,075*11,220</t>
  </si>
  <si>
    <t>podlahy na hlavách</t>
  </si>
  <si>
    <t>0,28*11,220*2</t>
  </si>
  <si>
    <t xml:space="preserve">chodníkové podlahy </t>
  </si>
  <si>
    <t>1,335*11,220*2</t>
  </si>
  <si>
    <t>86</t>
  </si>
  <si>
    <t>63126003</t>
  </si>
  <si>
    <t>rošt kompozitní pochůzný litý 44x44/50mm A15</t>
  </si>
  <si>
    <t>2104296031</t>
  </si>
  <si>
    <t>Poznámka k položce:
Kompozitní podlahové rošty šroubované na chodníkové podlahy. S potřebnou únosností a protiskluzem, odolností UV, s klasifikací reakce na oheň Bfl s doplňkovou klasifikací s1 (např. RONN)</t>
  </si>
  <si>
    <t>87</t>
  </si>
  <si>
    <t>63126002</t>
  </si>
  <si>
    <t>rošt kompozitní pochůzný litý 30x30/30mm A15</t>
  </si>
  <si>
    <t>-1118039051</t>
  </si>
  <si>
    <t>12,062+6,283</t>
  </si>
  <si>
    <t>Práce a dodávky M</t>
  </si>
  <si>
    <t>43-M</t>
  </si>
  <si>
    <t>Montáž ocelových konstrukcí</t>
  </si>
  <si>
    <t>88</t>
  </si>
  <si>
    <t>430153R002</t>
  </si>
  <si>
    <t>Výkon kolejového jeřábu</t>
  </si>
  <si>
    <t>kpl</t>
  </si>
  <si>
    <t>-77267758</t>
  </si>
  <si>
    <t xml:space="preserve">Poznámka k položce:
NEOCEŇOVAT!
výkon jeřábu kalkulován v  mostu km 24,778 </t>
  </si>
  <si>
    <t>22-12-2 - SO 06 - 001.2 - Oprava mostu v km 27,918 na trati Kutná Hora-Zruč n/S_Železniční svršek</t>
  </si>
  <si>
    <t>OST - Ostatní</t>
  </si>
  <si>
    <t>5905023030</t>
  </si>
  <si>
    <t>Úprava povrchu stezky rozprostřením štěrkodrtě přes 5 do 10 cm. Poznámka: 1. V cenách jsou započteny náklady na rozprostření a urovnání kameniva včetně zhutnění povrchu stezky. Platí pro nový i stávající stav. 2. V cenách nejsou obsaženy náklady na dodávku drtě.</t>
  </si>
  <si>
    <t>1895778707</t>
  </si>
  <si>
    <t>0,5*12*2*2</t>
  </si>
  <si>
    <t>5905025010</t>
  </si>
  <si>
    <t>Doplnění stezky štěrkodrtí ojediněle ručně. Poznámka: 1. V cenách jsou započteny náklady na doplnění kameniva včetně rozprostření ojediněle ručně z vozíku nebo souvisle mechanizací z vozíků nebo železničních vozů. 2. V cenách nejsou obsaženy náklady na dodávku kameniva.</t>
  </si>
  <si>
    <t>320684526</t>
  </si>
  <si>
    <t>24*0,1</t>
  </si>
  <si>
    <t>5955101025</t>
  </si>
  <si>
    <t>Kamenivo drcené drť frakce 4/8</t>
  </si>
  <si>
    <t>528344685</t>
  </si>
  <si>
    <t>2,4*1,9</t>
  </si>
  <si>
    <t>5905055010</t>
  </si>
  <si>
    <t>Odstranění stávajícího kolejového lože odtěžením v koleji. Poznámka: 1. V cenách jsou započteny náklady na odstranění KL, úpravu pláně a rozprostření výzisku na terén nebo jeho naložení na dopravní prostředek. 2. Položka se použije v případech, kdy se nové KL nezřizuje.</t>
  </si>
  <si>
    <t>1946496107</t>
  </si>
  <si>
    <t xml:space="preserve">v místech přechodů </t>
  </si>
  <si>
    <t>6,7*4*2</t>
  </si>
  <si>
    <t>5905060010</t>
  </si>
  <si>
    <t>Zřízení nového kolejového lože v koleji. Poznámka: 1. V cenách jsou započteny náklady na zřízení KL nově zřizované koleje, vložení geosyntetika, rozprostření vrstvy kameniva, zřízení homogenizované vrstvy kameniva a úprava KL do profilu. 2. V cenách nejsou obsaženy náklady na položení KR, úpravu směrového a výškového uspořádání, doplnění a dodávku kameniva a snížení KL pod patou kolejnice. 3. Položka se použije v případech nově zřizované koleje nebo výhybky.</t>
  </si>
  <si>
    <t>-1820389248</t>
  </si>
  <si>
    <t xml:space="preserve">v místech přechodů zásyp </t>
  </si>
  <si>
    <t>5955101000</t>
  </si>
  <si>
    <t>Kamenivo drcené štěrk frakce 31,5/63 třídy BI</t>
  </si>
  <si>
    <t>-1519215922</t>
  </si>
  <si>
    <t>53,6*1,8</t>
  </si>
  <si>
    <t>5906130345</t>
  </si>
  <si>
    <t>Montáž kolejového roštu v ose koleje pražce betonové vystrojené tvar S49, 49E1. Poznámka: 1. V cenách jsou započteny náklady na manipulaci a montáž KR, u pražců dřevěných nevystrojených i na vrtání pražců. 2. V cenách nejsou obsaženy náklady na dodávku materiálu.</t>
  </si>
  <si>
    <t>km</t>
  </si>
  <si>
    <t>Sborník UOŽI 01 2022</t>
  </si>
  <si>
    <t>1372359190</t>
  </si>
  <si>
    <t>"předpolí"    12*2/1000</t>
  </si>
  <si>
    <t>5906140155</t>
  </si>
  <si>
    <t>Demontáž kolejového roštu koleje v ose koleje pražce betonové tvar S49, T, 49E1. Poznámka: 1. V cenách jsou započteny náklady na případné odstranění kameniva, rozebrání roštu do součástí, manipulaci, naložení výzisku na dopravní prostředek a uložení na úložišti. 2. V cenách nejsou obsaženy náklady na dopravu a vytřídění.</t>
  </si>
  <si>
    <t>-2113653902</t>
  </si>
  <si>
    <t>12*2/1000</t>
  </si>
  <si>
    <t>5907015166</t>
  </si>
  <si>
    <t>Ojedinělá výměna kolejnic současně s výměnou kompletů tvar S49, T, 49E1. Poznámka: 1. V cenách jsou započteny náklady na demontáž upevňovadel, výměnu kolejnic, dílů a součástí, úpravu dilatačních spár, pryžových podložek, montáž upevňovadel, zřízení nebo demontáž prozatímních styků a ošetření součástí mazivem. 2. V cenách nejsou započteny náklady na dělení kolejnic, zřízení svaru, demontáž nebo montáž styků.</t>
  </si>
  <si>
    <t>243439368</t>
  </si>
  <si>
    <t>Poznámka k položce:
Metr kolejnice=m</t>
  </si>
  <si>
    <t>11,220*2</t>
  </si>
  <si>
    <t>5956140045</t>
  </si>
  <si>
    <t>Pražec betonový příčný vystrojený včetně kompletů tv. SB 8 P upevnění tuhé-ŽS4</t>
  </si>
  <si>
    <t>-1633603059</t>
  </si>
  <si>
    <t>Poznámka k položce:
Výzisk.
NEOCEŇOVAT!
materiál zajistí ST</t>
  </si>
  <si>
    <t>24/0,6</t>
  </si>
  <si>
    <t>5957110030</t>
  </si>
  <si>
    <t>Kolejnice tv. 49 E 1, třídy R260</t>
  </si>
  <si>
    <t>512</t>
  </si>
  <si>
    <t>-1965561335</t>
  </si>
  <si>
    <t>46,44</t>
  </si>
  <si>
    <t>5958140010</t>
  </si>
  <si>
    <t>Podkladnice žebrová tv. S4M</t>
  </si>
  <si>
    <t>912141120</t>
  </si>
  <si>
    <t>21*2</t>
  </si>
  <si>
    <t>5958158070</t>
  </si>
  <si>
    <t>Podložka polyetylenová pod podkladnici 380/160/2 (S4, R4)</t>
  </si>
  <si>
    <t>1889046934</t>
  </si>
  <si>
    <t>5958128010</t>
  </si>
  <si>
    <t>Komplety ŽS 4 (šroub RS 1, matice M 24, podložka Fe6, svěrka ŽS4)</t>
  </si>
  <si>
    <t>-591739209</t>
  </si>
  <si>
    <t>42*2</t>
  </si>
  <si>
    <t>5958134075</t>
  </si>
  <si>
    <t>Součásti upevňovací vrtule R1(145)</t>
  </si>
  <si>
    <t>-1742300847</t>
  </si>
  <si>
    <t>42*4</t>
  </si>
  <si>
    <t>5958158R02</t>
  </si>
  <si>
    <t>Podložka pryžová pod patu kolejnice S49 200/126/6</t>
  </si>
  <si>
    <t>27016918</t>
  </si>
  <si>
    <t>5907050020</t>
  </si>
  <si>
    <t>Dělení kolejnic řezáním nebo rozbroušením soustavy S49 nebo T. Poznámka: 1. V cenách jsou započteny náklady na manipulaci, podložení, označení a provedení řezu kolejnice.</t>
  </si>
  <si>
    <t>-1827266726</t>
  </si>
  <si>
    <t>Poznámka k položce:
Řez=kus</t>
  </si>
  <si>
    <t>5909032020</t>
  </si>
  <si>
    <t>Přesná úprava GPK koleje směrové a výškové uspořádání pražce betonové. Poznámka: 1. V cenách jsou započteny náklady na úpravu směrového a výškového uspořádání strojní linkou ASP s přesným zaměřením její prostorové polohy,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</si>
  <si>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597863807</t>
  </si>
  <si>
    <t>Poznámka k položce:
NEOCEŇOVAT!l
zajistí ST
Kilometr koleje=km</t>
  </si>
  <si>
    <t>OST</t>
  </si>
  <si>
    <t>Ostatní</t>
  </si>
  <si>
    <t>9902100200</t>
  </si>
  <si>
    <t>Doprava obousměrná (např. dodávek z vlastních zásob zhotovitele nebo objednatele nebo výzisku) mechanizací o nosnosti přes 3,5 t sypanin (kameniva, písku, suti, dlažebních kostek, atd.) do 20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</si>
  <si>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-1458738427</t>
  </si>
  <si>
    <t>Poznámka k položce:
Měrnou jednotkou je t přepravovaného materiálu.</t>
  </si>
  <si>
    <t xml:space="preserve">odvoz </t>
  </si>
  <si>
    <t>dovoz</t>
  </si>
  <si>
    <t>96,48+4,56</t>
  </si>
  <si>
    <t>9909000700</t>
  </si>
  <si>
    <t>Poplatek za recyklaci kameniva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</si>
  <si>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-1658872906</t>
  </si>
  <si>
    <t>odtěžený štěrk z KL:</t>
  </si>
  <si>
    <t xml:space="preserve">22-12-3 - SO 06 - 001.3 - Oprava mostu v km 27,918 na trati Kutná Hora-Zruč n/S_VRN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</si>
  <si>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</si>
  <si>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</si>
  <si>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</si>
  <si>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</si>
  <si>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</si>
  <si>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VRN8 - Přesun stavebních kapacit</t>
  </si>
  <si>
    <t>VRN</t>
  </si>
  <si>
    <t>Vedlejší rozpočtové náklady</t>
  </si>
  <si>
    <t>VRN1</t>
  </si>
  <si>
    <t>Průzkumné, geodetické a projektové práce</t>
  </si>
  <si>
    <t>013002000</t>
  </si>
  <si>
    <t>Projektové práce</t>
  </si>
  <si>
    <t>CS ÚRS 2020 02</t>
  </si>
  <si>
    <t>1024</t>
  </si>
  <si>
    <t>-1087252459</t>
  </si>
  <si>
    <t>Poznámka k položce:
zpracování dokumentace - výroba v mostárně</t>
  </si>
  <si>
    <t>VRN3</t>
  </si>
  <si>
    <t>Zařízení staveniště</t>
  </si>
  <si>
    <t>030001000</t>
  </si>
  <si>
    <t>779781288</t>
  </si>
  <si>
    <t>Poznámka k položce:
dodávky vody a energie, příjezdové komunikace včetně příp. omezení provozu a dopravního značení, příp. pronájmy pozemků.</t>
  </si>
  <si>
    <t>034002000</t>
  </si>
  <si>
    <t>Zabezpečení staveniště</t>
  </si>
  <si>
    <t>392105987</t>
  </si>
  <si>
    <t>https://podminky.urs.cz/item/CS_URS_2022_02/034002000</t>
  </si>
  <si>
    <t>Poznámka k položce:
střežení mimo pracovní dobu.
Předpoklad 40 dnů</t>
  </si>
  <si>
    <t>039002000</t>
  </si>
  <si>
    <t>Zrušení zařízení staveniště</t>
  </si>
  <si>
    <t>1319099945</t>
  </si>
  <si>
    <t>https://podminky.urs.cz/item/CS_URS_2022_02/039002000</t>
  </si>
  <si>
    <t>Poznámka k položce:
uvedení pozemků do původního stavu</t>
  </si>
  <si>
    <t>VRN4</t>
  </si>
  <si>
    <t>Inženýrská činnost</t>
  </si>
  <si>
    <t>042903000</t>
  </si>
  <si>
    <t>Ostatní posudky</t>
  </si>
  <si>
    <t>-1913242607</t>
  </si>
  <si>
    <t>https://podminky.urs.cz/item/CS_URS_2022_02/042903000</t>
  </si>
  <si>
    <t>Poznámka k položce:
certifikát notifikované osoby o splnění podmínek Interoperability</t>
  </si>
  <si>
    <t>043134000</t>
  </si>
  <si>
    <t>Zkoušky zatěžovací</t>
  </si>
  <si>
    <t>107107372</t>
  </si>
  <si>
    <t>https://podminky.urs.cz/item/CS_URS_2022_02/043134000</t>
  </si>
  <si>
    <t>Poznámka k položce:
Statická zatěžovací zkouška pláně</t>
  </si>
  <si>
    <t>043203003</t>
  </si>
  <si>
    <t xml:space="preserve">Rozbory </t>
  </si>
  <si>
    <t>1521989015</t>
  </si>
  <si>
    <t>https://podminky.urs.cz/item/CS_URS_2022_02/043203003</t>
  </si>
  <si>
    <t>Poznámka k položce:
rozbory odpadů</t>
  </si>
  <si>
    <t>VRN6</t>
  </si>
  <si>
    <t>Územní vlivy</t>
  </si>
  <si>
    <t>060001000</t>
  </si>
  <si>
    <t>-1618711817</t>
  </si>
  <si>
    <t>https://podminky.urs.cz/item/CS_URS_2022_02/060001000</t>
  </si>
  <si>
    <t>065002000</t>
  </si>
  <si>
    <t>Mimostaveništní doprava materiálů a mechanizace</t>
  </si>
  <si>
    <t>981827024</t>
  </si>
  <si>
    <t>https://podminky.urs.cz/item/CS_URS_2022_02/065002000</t>
  </si>
  <si>
    <t>Poznámka k položce:
přepravy, které nejsou zakalkulovány v rozpočtu.</t>
  </si>
  <si>
    <t>VRN8</t>
  </si>
  <si>
    <t>Přesun stavebních kapacit</t>
  </si>
  <si>
    <t>082002000</t>
  </si>
  <si>
    <t>Stravné, nocležné</t>
  </si>
  <si>
    <t>1243864569</t>
  </si>
  <si>
    <t>https://podminky.urs.cz/item/CS_URS_2022_02/082002000</t>
  </si>
  <si>
    <t>Poznámka k položce:
Ubytování pracovníků v místě stravby včetně dopravného.</t>
  </si>
  <si>
    <t>22-12-4 - SO 06 - 001.4 - Oprava mostu v km 27,918 na trati Kutná Hora-Zruč n/S_DSPS</t>
  </si>
  <si>
    <t>013254000</t>
  </si>
  <si>
    <t>Dokumentace skutečného provedení stavby</t>
  </si>
  <si>
    <t>-475901357</t>
  </si>
  <si>
    <t>https://podminky.urs.cz/item/CS_URS_2022_02/013254000</t>
  </si>
  <si>
    <t>Poznámka k položce:
zpracování dokumentace skutečného provedení stavby - 2x (v trvalém tisku i digitálně) s využitím železničního bodového pole a po projednání a schválení SŽG.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</si>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</sst>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0" fillId="0" borderId="0" xfId="0"/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  <xf numFmtId="4" fontId="38" fillId="2" borderId="22" xfId="0" applyNumberFormat="1" applyFont="1" applyFill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11101" TargetMode="External" /><Relationship Id="rId2" Type="http://schemas.openxmlformats.org/officeDocument/2006/relationships/hyperlink" Target="https://podminky.urs.cz/item/CS_URS_2022_02/112155315" TargetMode="External" /><Relationship Id="rId3" Type="http://schemas.openxmlformats.org/officeDocument/2006/relationships/hyperlink" Target="https://podminky.urs.cz/item/CS_URS_2022_02/115001106" TargetMode="External" /><Relationship Id="rId4" Type="http://schemas.openxmlformats.org/officeDocument/2006/relationships/hyperlink" Target="https://podminky.urs.cz/item/CS_URS_2022_02/121151113" TargetMode="External" /><Relationship Id="rId5" Type="http://schemas.openxmlformats.org/officeDocument/2006/relationships/hyperlink" Target="https://podminky.urs.cz/item/CS_URS_2022_02/122252502" TargetMode="External" /><Relationship Id="rId6" Type="http://schemas.openxmlformats.org/officeDocument/2006/relationships/hyperlink" Target="https://podminky.urs.cz/item/CS_URS_2022_02/122252508" TargetMode="External" /><Relationship Id="rId7" Type="http://schemas.openxmlformats.org/officeDocument/2006/relationships/hyperlink" Target="https://podminky.urs.cz/item/CS_URS_2022_02/162432511" TargetMode="External" /><Relationship Id="rId8" Type="http://schemas.openxmlformats.org/officeDocument/2006/relationships/hyperlink" Target="https://podminky.urs.cz/item/CS_URS_2022_02/162751117" TargetMode="External" /><Relationship Id="rId9" Type="http://schemas.openxmlformats.org/officeDocument/2006/relationships/hyperlink" Target="https://podminky.urs.cz/item/CS_URS_2022_02/162751119" TargetMode="External" /><Relationship Id="rId10" Type="http://schemas.openxmlformats.org/officeDocument/2006/relationships/hyperlink" Target="https://podminky.urs.cz/item/CS_URS_2022_02/171103101" TargetMode="External" /><Relationship Id="rId11" Type="http://schemas.openxmlformats.org/officeDocument/2006/relationships/hyperlink" Target="https://podminky.urs.cz/item/CS_URS_2022_02/171201231" TargetMode="External" /><Relationship Id="rId12" Type="http://schemas.openxmlformats.org/officeDocument/2006/relationships/hyperlink" Target="https://podminky.urs.cz/item/CS_URS_2022_02/174111311" TargetMode="External" /><Relationship Id="rId13" Type="http://schemas.openxmlformats.org/officeDocument/2006/relationships/hyperlink" Target="https://podminky.urs.cz/item/CS_URS_2022_02/181411122" TargetMode="External" /><Relationship Id="rId14" Type="http://schemas.openxmlformats.org/officeDocument/2006/relationships/hyperlink" Target="https://podminky.urs.cz/item/CS_URS_2022_02/182351123" TargetMode="External" /><Relationship Id="rId15" Type="http://schemas.openxmlformats.org/officeDocument/2006/relationships/hyperlink" Target="https://podminky.urs.cz/item/CS_URS_2022_02/212795111" TargetMode="External" /><Relationship Id="rId16" Type="http://schemas.openxmlformats.org/officeDocument/2006/relationships/hyperlink" Target="https://podminky.urs.cz/item/CS_URS_2022_02/224111114" TargetMode="External" /><Relationship Id="rId17" Type="http://schemas.openxmlformats.org/officeDocument/2006/relationships/hyperlink" Target="https://podminky.urs.cz/item/CS_URS_2022_02/281601111" TargetMode="External" /><Relationship Id="rId18" Type="http://schemas.openxmlformats.org/officeDocument/2006/relationships/hyperlink" Target="https://podminky.urs.cz/item/CS_URS_2022_02/334323218" TargetMode="External" /><Relationship Id="rId19" Type="http://schemas.openxmlformats.org/officeDocument/2006/relationships/hyperlink" Target="https://podminky.urs.cz/item/CS_URS_2022_02/334323291" TargetMode="External" /><Relationship Id="rId20" Type="http://schemas.openxmlformats.org/officeDocument/2006/relationships/hyperlink" Target="https://podminky.urs.cz/item/CS_URS_2022_02/334352111" TargetMode="External" /><Relationship Id="rId21" Type="http://schemas.openxmlformats.org/officeDocument/2006/relationships/hyperlink" Target="https://podminky.urs.cz/item/CS_URS_2022_02/334352211" TargetMode="External" /><Relationship Id="rId22" Type="http://schemas.openxmlformats.org/officeDocument/2006/relationships/hyperlink" Target="https://podminky.urs.cz/item/CS_URS_2022_02/334361216" TargetMode="External" /><Relationship Id="rId23" Type="http://schemas.openxmlformats.org/officeDocument/2006/relationships/hyperlink" Target="https://podminky.urs.cz/item/CS_URS_2022_02/273361412" TargetMode="External" /><Relationship Id="rId24" Type="http://schemas.openxmlformats.org/officeDocument/2006/relationships/hyperlink" Target="https://podminky.urs.cz/item/CS_URS_2022_02/421941521" TargetMode="External" /><Relationship Id="rId25" Type="http://schemas.openxmlformats.org/officeDocument/2006/relationships/hyperlink" Target="https://podminky.urs.cz/item/CS_URS_2022_02/421953211" TargetMode="External" /><Relationship Id="rId26" Type="http://schemas.openxmlformats.org/officeDocument/2006/relationships/hyperlink" Target="https://podminky.urs.cz/item/CS_URS_2022_02/428941R01" TargetMode="External" /><Relationship Id="rId27" Type="http://schemas.openxmlformats.org/officeDocument/2006/relationships/hyperlink" Target="https://podminky.urs.cz/item/CS_URS_2022_02/451315124" TargetMode="External" /><Relationship Id="rId28" Type="http://schemas.openxmlformats.org/officeDocument/2006/relationships/hyperlink" Target="https://podminky.urs.cz/item/CS_URS_2022_02/451475121" TargetMode="External" /><Relationship Id="rId29" Type="http://schemas.openxmlformats.org/officeDocument/2006/relationships/hyperlink" Target="https://podminky.urs.cz/item/CS_URS_2022_02/451475122" TargetMode="External" /><Relationship Id="rId30" Type="http://schemas.openxmlformats.org/officeDocument/2006/relationships/hyperlink" Target="https://podminky.urs.cz/item/CS_URS_2022_02/457311118" TargetMode="External" /><Relationship Id="rId31" Type="http://schemas.openxmlformats.org/officeDocument/2006/relationships/hyperlink" Target="https://podminky.urs.cz/item/CS_URS_2022_02/465513157" TargetMode="External" /><Relationship Id="rId32" Type="http://schemas.openxmlformats.org/officeDocument/2006/relationships/hyperlink" Target="https://podminky.urs.cz/item/CS_URS_2022_02/521272215" TargetMode="External" /><Relationship Id="rId33" Type="http://schemas.openxmlformats.org/officeDocument/2006/relationships/hyperlink" Target="https://podminky.urs.cz/item/CS_URS_2022_02/521273111" TargetMode="External" /><Relationship Id="rId34" Type="http://schemas.openxmlformats.org/officeDocument/2006/relationships/hyperlink" Target="https://podminky.urs.cz/item/CS_URS_2022_02/521273211" TargetMode="External" /><Relationship Id="rId35" Type="http://schemas.openxmlformats.org/officeDocument/2006/relationships/hyperlink" Target="https://podminky.urs.cz/item/CS_URS_2022_02/521281111" TargetMode="External" /><Relationship Id="rId36" Type="http://schemas.openxmlformats.org/officeDocument/2006/relationships/hyperlink" Target="https://podminky.urs.cz/item/CS_URS_2022_02/521281211" TargetMode="External" /><Relationship Id="rId37" Type="http://schemas.openxmlformats.org/officeDocument/2006/relationships/hyperlink" Target="https://podminky.urs.cz/item/CS_URS_2022_02/521283221" TargetMode="External" /><Relationship Id="rId38" Type="http://schemas.openxmlformats.org/officeDocument/2006/relationships/hyperlink" Target="https://podminky.urs.cz/item/CS_URS_2022_02/628613233" TargetMode="External" /><Relationship Id="rId39" Type="http://schemas.openxmlformats.org/officeDocument/2006/relationships/hyperlink" Target="https://podminky.urs.cz/item/CS_URS_2022_02/938905312" TargetMode="External" /><Relationship Id="rId40" Type="http://schemas.openxmlformats.org/officeDocument/2006/relationships/hyperlink" Target="https://podminky.urs.cz/item/CS_URS_2022_02/941111121" TargetMode="External" /><Relationship Id="rId41" Type="http://schemas.openxmlformats.org/officeDocument/2006/relationships/hyperlink" Target="https://podminky.urs.cz/item/CS_URS_2022_02/941111221" TargetMode="External" /><Relationship Id="rId42" Type="http://schemas.openxmlformats.org/officeDocument/2006/relationships/hyperlink" Target="https://podminky.urs.cz/item/CS_URS_2022_02/941111821" TargetMode="External" /><Relationship Id="rId43" Type="http://schemas.openxmlformats.org/officeDocument/2006/relationships/hyperlink" Target="https://podminky.urs.cz/item/CS_URS_2022_02/953965132" TargetMode="External" /><Relationship Id="rId44" Type="http://schemas.openxmlformats.org/officeDocument/2006/relationships/hyperlink" Target="https://podminky.urs.cz/item/CS_URS_2022_02/963021112" TargetMode="External" /><Relationship Id="rId45" Type="http://schemas.openxmlformats.org/officeDocument/2006/relationships/hyperlink" Target="https://podminky.urs.cz/item/CS_URS_2022_02/966075141" TargetMode="External" /><Relationship Id="rId46" Type="http://schemas.openxmlformats.org/officeDocument/2006/relationships/hyperlink" Target="https://podminky.urs.cz/item/CS_URS_2022_02/985131111" TargetMode="External" /><Relationship Id="rId47" Type="http://schemas.openxmlformats.org/officeDocument/2006/relationships/hyperlink" Target="https://podminky.urs.cz/item/CS_URS_2022_02/985131211" TargetMode="External" /><Relationship Id="rId48" Type="http://schemas.openxmlformats.org/officeDocument/2006/relationships/hyperlink" Target="https://podminky.urs.cz/item/CS_URS_2022_02/985142212" TargetMode="External" /><Relationship Id="rId49" Type="http://schemas.openxmlformats.org/officeDocument/2006/relationships/hyperlink" Target="https://podminky.urs.cz/item/CS_URS_2022_02/985223211" TargetMode="External" /><Relationship Id="rId50" Type="http://schemas.openxmlformats.org/officeDocument/2006/relationships/hyperlink" Target="https://podminky.urs.cz/item/CS_URS_2022_02/985232112" TargetMode="External" /><Relationship Id="rId51" Type="http://schemas.openxmlformats.org/officeDocument/2006/relationships/hyperlink" Target="https://podminky.urs.cz/item/CS_URS_2022_02/985233121" TargetMode="External" /><Relationship Id="rId52" Type="http://schemas.openxmlformats.org/officeDocument/2006/relationships/hyperlink" Target="https://podminky.urs.cz/item/CS_URS_2022_02/997013873" TargetMode="External" /><Relationship Id="rId53" Type="http://schemas.openxmlformats.org/officeDocument/2006/relationships/hyperlink" Target="https://podminky.urs.cz/item/CS_URS_2022_02/997211511" TargetMode="External" /><Relationship Id="rId54" Type="http://schemas.openxmlformats.org/officeDocument/2006/relationships/hyperlink" Target="https://podminky.urs.cz/item/CS_URS_2022_02/997211519" TargetMode="External" /><Relationship Id="rId55" Type="http://schemas.openxmlformats.org/officeDocument/2006/relationships/hyperlink" Target="https://podminky.urs.cz/item/CS_URS_2022_02/997211611" TargetMode="External" /><Relationship Id="rId56" Type="http://schemas.openxmlformats.org/officeDocument/2006/relationships/hyperlink" Target="https://podminky.urs.cz/item/CS_URS_2022_02/997211621" TargetMode="External" /><Relationship Id="rId57" Type="http://schemas.openxmlformats.org/officeDocument/2006/relationships/hyperlink" Target="https://podminky.urs.cz/item/CS_URS_2022_02/998212111" TargetMode="External" /><Relationship Id="rId58" Type="http://schemas.openxmlformats.org/officeDocument/2006/relationships/hyperlink" Target="https://podminky.urs.cz/item/CS_URS_2022_02/998214191" TargetMode="External" /><Relationship Id="rId59" Type="http://schemas.openxmlformats.org/officeDocument/2006/relationships/hyperlink" Target="https://podminky.urs.cz/item/CS_URS_2022_02/711311001" TargetMode="External" /><Relationship Id="rId60" Type="http://schemas.openxmlformats.org/officeDocument/2006/relationships/hyperlink" Target="https://podminky.urs.cz/item/CS_URS_2022_02/711112001" TargetMode="External" /><Relationship Id="rId61" Type="http://schemas.openxmlformats.org/officeDocument/2006/relationships/hyperlink" Target="https://podminky.urs.cz/item/CS_URS_2022_02/711112011" TargetMode="External" /><Relationship Id="rId62" Type="http://schemas.openxmlformats.org/officeDocument/2006/relationships/hyperlink" Target="https://podminky.urs.cz/item/CS_URS_2022_02/711341564" TargetMode="External" /><Relationship Id="rId63" Type="http://schemas.openxmlformats.org/officeDocument/2006/relationships/hyperlink" Target="https://podminky.urs.cz/item/CS_URS_2022_02/711491177" TargetMode="External" /><Relationship Id="rId64" Type="http://schemas.openxmlformats.org/officeDocument/2006/relationships/hyperlink" Target="https://podminky.urs.cz/item/CS_URS_2022_02/711491272" TargetMode="External" /><Relationship Id="rId65" Type="http://schemas.openxmlformats.org/officeDocument/2006/relationships/hyperlink" Target="https://podminky.urs.cz/item/CS_URS_2022_02/998711201" TargetMode="External" /><Relationship Id="rId66" Type="http://schemas.openxmlformats.org/officeDocument/2006/relationships/hyperlink" Target="https://podminky.urs.cz/item/CS_URS_2022_02/767591002" TargetMode="External" /><Relationship Id="rId6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34002000" TargetMode="External" /><Relationship Id="rId2" Type="http://schemas.openxmlformats.org/officeDocument/2006/relationships/hyperlink" Target="https://podminky.urs.cz/item/CS_URS_2022_02/039002000" TargetMode="External" /><Relationship Id="rId3" Type="http://schemas.openxmlformats.org/officeDocument/2006/relationships/hyperlink" Target="https://podminky.urs.cz/item/CS_URS_2022_02/042903000" TargetMode="External" /><Relationship Id="rId4" Type="http://schemas.openxmlformats.org/officeDocument/2006/relationships/hyperlink" Target="https://podminky.urs.cz/item/CS_URS_2022_02/043134000" TargetMode="External" /><Relationship Id="rId5" Type="http://schemas.openxmlformats.org/officeDocument/2006/relationships/hyperlink" Target="https://podminky.urs.cz/item/CS_URS_2022_02/043203003" TargetMode="External" /><Relationship Id="rId6" Type="http://schemas.openxmlformats.org/officeDocument/2006/relationships/hyperlink" Target="https://podminky.urs.cz/item/CS_URS_2022_02/060001000" TargetMode="External" /><Relationship Id="rId7" Type="http://schemas.openxmlformats.org/officeDocument/2006/relationships/hyperlink" Target="https://podminky.urs.cz/item/CS_URS_2022_02/065002000" TargetMode="External" /><Relationship Id="rId8" Type="http://schemas.openxmlformats.org/officeDocument/2006/relationships/hyperlink" Target="https://podminky.urs.cz/item/CS_URS_2022_02/082002000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3254000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5" t="s">
        <v>14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23"/>
      <c r="AQ5" s="23"/>
      <c r="AR5" s="21"/>
      <c r="BE5" s="342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47" t="s">
        <v>17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23"/>
      <c r="AQ6" s="23"/>
      <c r="AR6" s="21"/>
      <c r="BE6" s="343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7</v>
      </c>
      <c r="AO7" s="23"/>
      <c r="AP7" s="23"/>
      <c r="AQ7" s="23"/>
      <c r="AR7" s="21"/>
      <c r="BE7" s="343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43"/>
      <c r="BS8" s="18" t="s">
        <v>6</v>
      </c>
    </row>
    <row r="9" spans="2:71" s="1" customFormat="1" ht="29.25" customHeight="1">
      <c r="B9" s="22"/>
      <c r="C9" s="23"/>
      <c r="D9" s="27" t="s">
        <v>25</v>
      </c>
      <c r="E9" s="23"/>
      <c r="F9" s="23"/>
      <c r="G9" s="23"/>
      <c r="H9" s="23"/>
      <c r="I9" s="23"/>
      <c r="J9" s="23"/>
      <c r="K9" s="32" t="s">
        <v>26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27</v>
      </c>
      <c r="AL9" s="23"/>
      <c r="AM9" s="23"/>
      <c r="AN9" s="32" t="s">
        <v>28</v>
      </c>
      <c r="AO9" s="23"/>
      <c r="AP9" s="23"/>
      <c r="AQ9" s="23"/>
      <c r="AR9" s="21"/>
      <c r="BE9" s="343"/>
      <c r="BS9" s="18" t="s">
        <v>6</v>
      </c>
    </row>
    <row r="10" spans="2:71" s="1" customFormat="1" ht="12" customHeight="1">
      <c r="B10" s="22"/>
      <c r="C10" s="23"/>
      <c r="D10" s="30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30</v>
      </c>
      <c r="AL10" s="23"/>
      <c r="AM10" s="23"/>
      <c r="AN10" s="28" t="s">
        <v>31</v>
      </c>
      <c r="AO10" s="23"/>
      <c r="AP10" s="23"/>
      <c r="AQ10" s="23"/>
      <c r="AR10" s="21"/>
      <c r="BE10" s="343"/>
      <c r="BS10" s="18" t="s">
        <v>6</v>
      </c>
    </row>
    <row r="11" spans="2:71" s="1" customFormat="1" ht="18.4" customHeight="1">
      <c r="B11" s="22"/>
      <c r="C11" s="23"/>
      <c r="D11" s="23"/>
      <c r="E11" s="28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33</v>
      </c>
      <c r="AL11" s="23"/>
      <c r="AM11" s="23"/>
      <c r="AN11" s="28" t="s">
        <v>34</v>
      </c>
      <c r="AO11" s="23"/>
      <c r="AP11" s="23"/>
      <c r="AQ11" s="23"/>
      <c r="AR11" s="21"/>
      <c r="BE11" s="343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3"/>
      <c r="BS12" s="18" t="s">
        <v>6</v>
      </c>
    </row>
    <row r="13" spans="2:71" s="1" customFormat="1" ht="12" customHeight="1">
      <c r="B13" s="22"/>
      <c r="C13" s="23"/>
      <c r="D13" s="30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30</v>
      </c>
      <c r="AL13" s="23"/>
      <c r="AM13" s="23"/>
      <c r="AN13" s="33" t="s">
        <v>36</v>
      </c>
      <c r="AO13" s="23"/>
      <c r="AP13" s="23"/>
      <c r="AQ13" s="23"/>
      <c r="AR13" s="21"/>
      <c r="BE13" s="343"/>
      <c r="BS13" s="18" t="s">
        <v>6</v>
      </c>
    </row>
    <row r="14" spans="2:71" ht="12.75">
      <c r="B14" s="22"/>
      <c r="C14" s="23"/>
      <c r="D14" s="23"/>
      <c r="E14" s="348" t="s">
        <v>36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0" t="s">
        <v>33</v>
      </c>
      <c r="AL14" s="23"/>
      <c r="AM14" s="23"/>
      <c r="AN14" s="33" t="s">
        <v>36</v>
      </c>
      <c r="AO14" s="23"/>
      <c r="AP14" s="23"/>
      <c r="AQ14" s="23"/>
      <c r="AR14" s="21"/>
      <c r="BE14" s="343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3"/>
      <c r="BS15" s="18" t="s">
        <v>4</v>
      </c>
    </row>
    <row r="16" spans="2:71" s="1" customFormat="1" ht="12" customHeight="1">
      <c r="B16" s="22"/>
      <c r="C16" s="23"/>
      <c r="D16" s="30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30</v>
      </c>
      <c r="AL16" s="23"/>
      <c r="AM16" s="23"/>
      <c r="AN16" s="28" t="s">
        <v>38</v>
      </c>
      <c r="AO16" s="23"/>
      <c r="AP16" s="23"/>
      <c r="AQ16" s="23"/>
      <c r="AR16" s="21"/>
      <c r="BE16" s="343"/>
      <c r="BS16" s="18" t="s">
        <v>4</v>
      </c>
    </row>
    <row r="17" spans="2:71" s="1" customFormat="1" ht="18.4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33</v>
      </c>
      <c r="AL17" s="23"/>
      <c r="AM17" s="23"/>
      <c r="AN17" s="28" t="s">
        <v>40</v>
      </c>
      <c r="AO17" s="23"/>
      <c r="AP17" s="23"/>
      <c r="AQ17" s="23"/>
      <c r="AR17" s="21"/>
      <c r="BE17" s="343"/>
      <c r="BS17" s="18" t="s">
        <v>41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3"/>
      <c r="BS18" s="18" t="s">
        <v>6</v>
      </c>
    </row>
    <row r="19" spans="2:71" s="1" customFormat="1" ht="12" customHeight="1">
      <c r="B19" s="22"/>
      <c r="C19" s="23"/>
      <c r="D19" s="30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30</v>
      </c>
      <c r="AL19" s="23"/>
      <c r="AM19" s="23"/>
      <c r="AN19" s="28" t="s">
        <v>43</v>
      </c>
      <c r="AO19" s="23"/>
      <c r="AP19" s="23"/>
      <c r="AQ19" s="23"/>
      <c r="AR19" s="21"/>
      <c r="BE19" s="343"/>
      <c r="BS19" s="18" t="s">
        <v>6</v>
      </c>
    </row>
    <row r="20" spans="2:71" s="1" customFormat="1" ht="18.4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33</v>
      </c>
      <c r="AL20" s="23"/>
      <c r="AM20" s="23"/>
      <c r="AN20" s="28" t="s">
        <v>43</v>
      </c>
      <c r="AO20" s="23"/>
      <c r="AP20" s="23"/>
      <c r="AQ20" s="23"/>
      <c r="AR20" s="21"/>
      <c r="BE20" s="343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3"/>
    </row>
    <row r="22" spans="2:57" s="1" customFormat="1" ht="12" customHeight="1">
      <c r="B22" s="22"/>
      <c r="C22" s="23"/>
      <c r="D22" s="30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3"/>
    </row>
    <row r="23" spans="2:57" s="1" customFormat="1" ht="47.25" customHeight="1">
      <c r="B23" s="22"/>
      <c r="C23" s="23"/>
      <c r="D23" s="23"/>
      <c r="E23" s="350" t="s">
        <v>45</v>
      </c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23"/>
      <c r="AP23" s="23"/>
      <c r="AQ23" s="23"/>
      <c r="AR23" s="21"/>
      <c r="BE23" s="343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3"/>
    </row>
    <row r="25" spans="2:57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43"/>
    </row>
    <row r="26" spans="1:57" s="2" customFormat="1" ht="25.9" customHeight="1">
      <c r="A26" s="36"/>
      <c r="B26" s="37"/>
      <c r="C26" s="38"/>
      <c r="D26" s="39" t="s">
        <v>46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51">
        <f>ROUND(AG54,2)</f>
        <v>0</v>
      </c>
      <c r="AL26" s="352"/>
      <c r="AM26" s="352"/>
      <c r="AN26" s="352"/>
      <c r="AO26" s="352"/>
      <c r="AP26" s="38"/>
      <c r="AQ26" s="38"/>
      <c r="AR26" s="41"/>
      <c r="BE26" s="343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3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53" t="s">
        <v>47</v>
      </c>
      <c r="M28" s="353"/>
      <c r="N28" s="353"/>
      <c r="O28" s="353"/>
      <c r="P28" s="353"/>
      <c r="Q28" s="38"/>
      <c r="R28" s="38"/>
      <c r="S28" s="38"/>
      <c r="T28" s="38"/>
      <c r="U28" s="38"/>
      <c r="V28" s="38"/>
      <c r="W28" s="353" t="s">
        <v>48</v>
      </c>
      <c r="X28" s="353"/>
      <c r="Y28" s="353"/>
      <c r="Z28" s="353"/>
      <c r="AA28" s="353"/>
      <c r="AB28" s="353"/>
      <c r="AC28" s="353"/>
      <c r="AD28" s="353"/>
      <c r="AE28" s="353"/>
      <c r="AF28" s="38"/>
      <c r="AG28" s="38"/>
      <c r="AH28" s="38"/>
      <c r="AI28" s="38"/>
      <c r="AJ28" s="38"/>
      <c r="AK28" s="353" t="s">
        <v>49</v>
      </c>
      <c r="AL28" s="353"/>
      <c r="AM28" s="353"/>
      <c r="AN28" s="353"/>
      <c r="AO28" s="353"/>
      <c r="AP28" s="38"/>
      <c r="AQ28" s="38"/>
      <c r="AR28" s="41"/>
      <c r="BE28" s="343"/>
    </row>
    <row r="29" spans="2:57" s="3" customFormat="1" ht="14.45" customHeight="1">
      <c r="B29" s="42"/>
      <c r="C29" s="43"/>
      <c r="D29" s="30" t="s">
        <v>50</v>
      </c>
      <c r="E29" s="43"/>
      <c r="F29" s="30" t="s">
        <v>51</v>
      </c>
      <c r="G29" s="43"/>
      <c r="H29" s="43"/>
      <c r="I29" s="43"/>
      <c r="J29" s="43"/>
      <c r="K29" s="43"/>
      <c r="L29" s="335">
        <v>0.21</v>
      </c>
      <c r="M29" s="336"/>
      <c r="N29" s="336"/>
      <c r="O29" s="336"/>
      <c r="P29" s="336"/>
      <c r="Q29" s="43"/>
      <c r="R29" s="43"/>
      <c r="S29" s="43"/>
      <c r="T29" s="43"/>
      <c r="U29" s="43"/>
      <c r="V29" s="43"/>
      <c r="W29" s="337">
        <f>ROUND(AZ54,2)</f>
        <v>0</v>
      </c>
      <c r="X29" s="336"/>
      <c r="Y29" s="336"/>
      <c r="Z29" s="336"/>
      <c r="AA29" s="336"/>
      <c r="AB29" s="336"/>
      <c r="AC29" s="336"/>
      <c r="AD29" s="336"/>
      <c r="AE29" s="336"/>
      <c r="AF29" s="43"/>
      <c r="AG29" s="43"/>
      <c r="AH29" s="43"/>
      <c r="AI29" s="43"/>
      <c r="AJ29" s="43"/>
      <c r="AK29" s="337">
        <f>ROUND(AV54,2)</f>
        <v>0</v>
      </c>
      <c r="AL29" s="336"/>
      <c r="AM29" s="336"/>
      <c r="AN29" s="336"/>
      <c r="AO29" s="336"/>
      <c r="AP29" s="43"/>
      <c r="AQ29" s="43"/>
      <c r="AR29" s="44"/>
      <c r="BE29" s="344"/>
    </row>
    <row r="30" spans="2:57" s="3" customFormat="1" ht="14.45" customHeight="1">
      <c r="B30" s="42"/>
      <c r="C30" s="43"/>
      <c r="D30" s="43"/>
      <c r="E30" s="43"/>
      <c r="F30" s="30" t="s">
        <v>52</v>
      </c>
      <c r="G30" s="43"/>
      <c r="H30" s="43"/>
      <c r="I30" s="43"/>
      <c r="J30" s="43"/>
      <c r="K30" s="43"/>
      <c r="L30" s="335">
        <v>0.15</v>
      </c>
      <c r="M30" s="336"/>
      <c r="N30" s="336"/>
      <c r="O30" s="336"/>
      <c r="P30" s="336"/>
      <c r="Q30" s="43"/>
      <c r="R30" s="43"/>
      <c r="S30" s="43"/>
      <c r="T30" s="43"/>
      <c r="U30" s="43"/>
      <c r="V30" s="43"/>
      <c r="W30" s="337">
        <f>ROUND(BA54,2)</f>
        <v>0</v>
      </c>
      <c r="X30" s="336"/>
      <c r="Y30" s="336"/>
      <c r="Z30" s="336"/>
      <c r="AA30" s="336"/>
      <c r="AB30" s="336"/>
      <c r="AC30" s="336"/>
      <c r="AD30" s="336"/>
      <c r="AE30" s="336"/>
      <c r="AF30" s="43"/>
      <c r="AG30" s="43"/>
      <c r="AH30" s="43"/>
      <c r="AI30" s="43"/>
      <c r="AJ30" s="43"/>
      <c r="AK30" s="337">
        <f>ROUND(AW54,2)</f>
        <v>0</v>
      </c>
      <c r="AL30" s="336"/>
      <c r="AM30" s="336"/>
      <c r="AN30" s="336"/>
      <c r="AO30" s="336"/>
      <c r="AP30" s="43"/>
      <c r="AQ30" s="43"/>
      <c r="AR30" s="44"/>
      <c r="BE30" s="344"/>
    </row>
    <row r="31" spans="2:57" s="3" customFormat="1" ht="14.45" customHeight="1" hidden="1">
      <c r="B31" s="42"/>
      <c r="C31" s="43"/>
      <c r="D31" s="43"/>
      <c r="E31" s="43"/>
      <c r="F31" s="30" t="s">
        <v>53</v>
      </c>
      <c r="G31" s="43"/>
      <c r="H31" s="43"/>
      <c r="I31" s="43"/>
      <c r="J31" s="43"/>
      <c r="K31" s="43"/>
      <c r="L31" s="335">
        <v>0.21</v>
      </c>
      <c r="M31" s="336"/>
      <c r="N31" s="336"/>
      <c r="O31" s="336"/>
      <c r="P31" s="336"/>
      <c r="Q31" s="43"/>
      <c r="R31" s="43"/>
      <c r="S31" s="43"/>
      <c r="T31" s="43"/>
      <c r="U31" s="43"/>
      <c r="V31" s="43"/>
      <c r="W31" s="337">
        <f>ROUND(BB54,2)</f>
        <v>0</v>
      </c>
      <c r="X31" s="336"/>
      <c r="Y31" s="336"/>
      <c r="Z31" s="336"/>
      <c r="AA31" s="336"/>
      <c r="AB31" s="336"/>
      <c r="AC31" s="336"/>
      <c r="AD31" s="336"/>
      <c r="AE31" s="336"/>
      <c r="AF31" s="43"/>
      <c r="AG31" s="43"/>
      <c r="AH31" s="43"/>
      <c r="AI31" s="43"/>
      <c r="AJ31" s="43"/>
      <c r="AK31" s="337">
        <v>0</v>
      </c>
      <c r="AL31" s="336"/>
      <c r="AM31" s="336"/>
      <c r="AN31" s="336"/>
      <c r="AO31" s="336"/>
      <c r="AP31" s="43"/>
      <c r="AQ31" s="43"/>
      <c r="AR31" s="44"/>
      <c r="BE31" s="344"/>
    </row>
    <row r="32" spans="2:57" s="3" customFormat="1" ht="14.45" customHeight="1" hidden="1">
      <c r="B32" s="42"/>
      <c r="C32" s="43"/>
      <c r="D32" s="43"/>
      <c r="E32" s="43"/>
      <c r="F32" s="30" t="s">
        <v>54</v>
      </c>
      <c r="G32" s="43"/>
      <c r="H32" s="43"/>
      <c r="I32" s="43"/>
      <c r="J32" s="43"/>
      <c r="K32" s="43"/>
      <c r="L32" s="335">
        <v>0.15</v>
      </c>
      <c r="M32" s="336"/>
      <c r="N32" s="336"/>
      <c r="O32" s="336"/>
      <c r="P32" s="336"/>
      <c r="Q32" s="43"/>
      <c r="R32" s="43"/>
      <c r="S32" s="43"/>
      <c r="T32" s="43"/>
      <c r="U32" s="43"/>
      <c r="V32" s="43"/>
      <c r="W32" s="337">
        <f>ROUND(BC54,2)</f>
        <v>0</v>
      </c>
      <c r="X32" s="336"/>
      <c r="Y32" s="336"/>
      <c r="Z32" s="336"/>
      <c r="AA32" s="336"/>
      <c r="AB32" s="336"/>
      <c r="AC32" s="336"/>
      <c r="AD32" s="336"/>
      <c r="AE32" s="336"/>
      <c r="AF32" s="43"/>
      <c r="AG32" s="43"/>
      <c r="AH32" s="43"/>
      <c r="AI32" s="43"/>
      <c r="AJ32" s="43"/>
      <c r="AK32" s="337">
        <v>0</v>
      </c>
      <c r="AL32" s="336"/>
      <c r="AM32" s="336"/>
      <c r="AN32" s="336"/>
      <c r="AO32" s="336"/>
      <c r="AP32" s="43"/>
      <c r="AQ32" s="43"/>
      <c r="AR32" s="44"/>
      <c r="BE32" s="344"/>
    </row>
    <row r="33" spans="2:44" s="3" customFormat="1" ht="14.45" customHeight="1" hidden="1">
      <c r="B33" s="42"/>
      <c r="C33" s="43"/>
      <c r="D33" s="43"/>
      <c r="E33" s="43"/>
      <c r="F33" s="30" t="s">
        <v>55</v>
      </c>
      <c r="G33" s="43"/>
      <c r="H33" s="43"/>
      <c r="I33" s="43"/>
      <c r="J33" s="43"/>
      <c r="K33" s="43"/>
      <c r="L33" s="335">
        <v>0</v>
      </c>
      <c r="M33" s="336"/>
      <c r="N33" s="336"/>
      <c r="O33" s="336"/>
      <c r="P33" s="336"/>
      <c r="Q33" s="43"/>
      <c r="R33" s="43"/>
      <c r="S33" s="43"/>
      <c r="T33" s="43"/>
      <c r="U33" s="43"/>
      <c r="V33" s="43"/>
      <c r="W33" s="337">
        <f>ROUND(BD54,2)</f>
        <v>0</v>
      </c>
      <c r="X33" s="336"/>
      <c r="Y33" s="336"/>
      <c r="Z33" s="336"/>
      <c r="AA33" s="336"/>
      <c r="AB33" s="336"/>
      <c r="AC33" s="336"/>
      <c r="AD33" s="336"/>
      <c r="AE33" s="336"/>
      <c r="AF33" s="43"/>
      <c r="AG33" s="43"/>
      <c r="AH33" s="43"/>
      <c r="AI33" s="43"/>
      <c r="AJ33" s="43"/>
      <c r="AK33" s="337">
        <v>0</v>
      </c>
      <c r="AL33" s="336"/>
      <c r="AM33" s="336"/>
      <c r="AN33" s="336"/>
      <c r="AO33" s="336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57</v>
      </c>
      <c r="U35" s="47"/>
      <c r="V35" s="47"/>
      <c r="W35" s="47"/>
      <c r="X35" s="341" t="s">
        <v>58</v>
      </c>
      <c r="Y35" s="339"/>
      <c r="Z35" s="339"/>
      <c r="AA35" s="339"/>
      <c r="AB35" s="339"/>
      <c r="AC35" s="47"/>
      <c r="AD35" s="47"/>
      <c r="AE35" s="47"/>
      <c r="AF35" s="47"/>
      <c r="AG35" s="47"/>
      <c r="AH35" s="47"/>
      <c r="AI35" s="47"/>
      <c r="AJ35" s="47"/>
      <c r="AK35" s="338">
        <f>SUM(AK26:AK33)</f>
        <v>0</v>
      </c>
      <c r="AL35" s="339"/>
      <c r="AM35" s="339"/>
      <c r="AN35" s="339"/>
      <c r="AO35" s="340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4" t="s">
        <v>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22-12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7" t="str">
        <f>K6</f>
        <v>SO 06 - Oprava mostu v km 27,918 na trati Kutná Hora-Zruč n/S</v>
      </c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369" t="str">
        <f>IF(AN8="","",AN8)</f>
        <v>24. 11. 2022</v>
      </c>
      <c r="AN47" s="369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0" t="s">
        <v>29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Správa železnic, státní organizace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37</v>
      </c>
      <c r="AJ49" s="38"/>
      <c r="AK49" s="38"/>
      <c r="AL49" s="38"/>
      <c r="AM49" s="376" t="str">
        <f>IF(E17="","",E17)</f>
        <v>DIPONT s.r.o.</v>
      </c>
      <c r="AN49" s="377"/>
      <c r="AO49" s="377"/>
      <c r="AP49" s="377"/>
      <c r="AQ49" s="38"/>
      <c r="AR49" s="41"/>
      <c r="AS49" s="370" t="s">
        <v>60</v>
      </c>
      <c r="AT49" s="371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0" t="s">
        <v>35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42</v>
      </c>
      <c r="AJ50" s="38"/>
      <c r="AK50" s="38"/>
      <c r="AL50" s="38"/>
      <c r="AM50" s="376" t="str">
        <f>IF(E20="","",E20)</f>
        <v xml:space="preserve"> </v>
      </c>
      <c r="AN50" s="377"/>
      <c r="AO50" s="377"/>
      <c r="AP50" s="377"/>
      <c r="AQ50" s="38"/>
      <c r="AR50" s="41"/>
      <c r="AS50" s="372"/>
      <c r="AT50" s="373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74"/>
      <c r="AT51" s="375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7" t="s">
        <v>61</v>
      </c>
      <c r="D52" s="358"/>
      <c r="E52" s="358"/>
      <c r="F52" s="358"/>
      <c r="G52" s="358"/>
      <c r="H52" s="68"/>
      <c r="I52" s="360" t="s">
        <v>62</v>
      </c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9" t="s">
        <v>63</v>
      </c>
      <c r="AH52" s="358"/>
      <c r="AI52" s="358"/>
      <c r="AJ52" s="358"/>
      <c r="AK52" s="358"/>
      <c r="AL52" s="358"/>
      <c r="AM52" s="358"/>
      <c r="AN52" s="360" t="s">
        <v>64</v>
      </c>
      <c r="AO52" s="358"/>
      <c r="AP52" s="358"/>
      <c r="AQ52" s="69" t="s">
        <v>65</v>
      </c>
      <c r="AR52" s="41"/>
      <c r="AS52" s="70" t="s">
        <v>66</v>
      </c>
      <c r="AT52" s="71" t="s">
        <v>67</v>
      </c>
      <c r="AU52" s="71" t="s">
        <v>68</v>
      </c>
      <c r="AV52" s="71" t="s">
        <v>69</v>
      </c>
      <c r="AW52" s="71" t="s">
        <v>70</v>
      </c>
      <c r="AX52" s="71" t="s">
        <v>71</v>
      </c>
      <c r="AY52" s="71" t="s">
        <v>72</v>
      </c>
      <c r="AZ52" s="71" t="s">
        <v>73</v>
      </c>
      <c r="BA52" s="71" t="s">
        <v>74</v>
      </c>
      <c r="BB52" s="71" t="s">
        <v>75</v>
      </c>
      <c r="BC52" s="71" t="s">
        <v>76</v>
      </c>
      <c r="BD52" s="72" t="s">
        <v>77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5">
        <f>ROUND(AG55,2)</f>
        <v>0</v>
      </c>
      <c r="AH54" s="365"/>
      <c r="AI54" s="365"/>
      <c r="AJ54" s="365"/>
      <c r="AK54" s="365"/>
      <c r="AL54" s="365"/>
      <c r="AM54" s="365"/>
      <c r="AN54" s="366">
        <f aca="true" t="shared" si="0" ref="AN54:AN59">SUM(AG54,AT54)</f>
        <v>0</v>
      </c>
      <c r="AO54" s="366"/>
      <c r="AP54" s="366"/>
      <c r="AQ54" s="80" t="s">
        <v>43</v>
      </c>
      <c r="AR54" s="81"/>
      <c r="AS54" s="82">
        <f>ROUND(AS55,2)</f>
        <v>0</v>
      </c>
      <c r="AT54" s="83">
        <f aca="true" t="shared" si="1" ref="AT54:AT59"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79</v>
      </c>
      <c r="BT54" s="86" t="s">
        <v>80</v>
      </c>
      <c r="BU54" s="87" t="s">
        <v>81</v>
      </c>
      <c r="BV54" s="86" t="s">
        <v>82</v>
      </c>
      <c r="BW54" s="86" t="s">
        <v>5</v>
      </c>
      <c r="BX54" s="86" t="s">
        <v>83</v>
      </c>
      <c r="CL54" s="86" t="s">
        <v>19</v>
      </c>
    </row>
    <row r="55" spans="2:91" s="7" customFormat="1" ht="24.75" customHeight="1">
      <c r="B55" s="88"/>
      <c r="C55" s="89"/>
      <c r="D55" s="364" t="s">
        <v>14</v>
      </c>
      <c r="E55" s="364"/>
      <c r="F55" s="364"/>
      <c r="G55" s="364"/>
      <c r="H55" s="364"/>
      <c r="I55" s="90"/>
      <c r="J55" s="364" t="s">
        <v>84</v>
      </c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1">
        <f>ROUND(SUM(AG56:AG59),2)</f>
        <v>0</v>
      </c>
      <c r="AH55" s="362"/>
      <c r="AI55" s="362"/>
      <c r="AJ55" s="362"/>
      <c r="AK55" s="362"/>
      <c r="AL55" s="362"/>
      <c r="AM55" s="362"/>
      <c r="AN55" s="363">
        <f t="shared" si="0"/>
        <v>0</v>
      </c>
      <c r="AO55" s="362"/>
      <c r="AP55" s="362"/>
      <c r="AQ55" s="91" t="s">
        <v>85</v>
      </c>
      <c r="AR55" s="92"/>
      <c r="AS55" s="93">
        <f>ROUND(SUM(AS56:AS59),2)</f>
        <v>0</v>
      </c>
      <c r="AT55" s="94">
        <f t="shared" si="1"/>
        <v>0</v>
      </c>
      <c r="AU55" s="95">
        <f>ROUND(SUM(AU56:AU59),5)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ROUND(SUM(AZ56:AZ59),2)</f>
        <v>0</v>
      </c>
      <c r="BA55" s="94">
        <f>ROUND(SUM(BA56:BA59),2)</f>
        <v>0</v>
      </c>
      <c r="BB55" s="94">
        <f>ROUND(SUM(BB56:BB59),2)</f>
        <v>0</v>
      </c>
      <c r="BC55" s="94">
        <f>ROUND(SUM(BC56:BC59),2)</f>
        <v>0</v>
      </c>
      <c r="BD55" s="96">
        <f>ROUND(SUM(BD56:BD59),2)</f>
        <v>0</v>
      </c>
      <c r="BS55" s="97" t="s">
        <v>79</v>
      </c>
      <c r="BT55" s="97" t="s">
        <v>86</v>
      </c>
      <c r="BU55" s="97" t="s">
        <v>81</v>
      </c>
      <c r="BV55" s="97" t="s">
        <v>82</v>
      </c>
      <c r="BW55" s="97" t="s">
        <v>87</v>
      </c>
      <c r="BX55" s="97" t="s">
        <v>5</v>
      </c>
      <c r="CL55" s="97" t="s">
        <v>19</v>
      </c>
      <c r="CM55" s="97" t="s">
        <v>88</v>
      </c>
    </row>
    <row r="56" spans="1:90" s="4" customFormat="1" ht="35.25" customHeight="1">
      <c r="A56" s="98" t="s">
        <v>89</v>
      </c>
      <c r="B56" s="53"/>
      <c r="C56" s="99"/>
      <c r="D56" s="99"/>
      <c r="E56" s="356" t="s">
        <v>90</v>
      </c>
      <c r="F56" s="356"/>
      <c r="G56" s="356"/>
      <c r="H56" s="356"/>
      <c r="I56" s="356"/>
      <c r="J56" s="99"/>
      <c r="K56" s="356" t="s">
        <v>91</v>
      </c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4">
        <f>'22-12-1 - SO 06 - 001.1 -...'!J32</f>
        <v>0</v>
      </c>
      <c r="AH56" s="355"/>
      <c r="AI56" s="355"/>
      <c r="AJ56" s="355"/>
      <c r="AK56" s="355"/>
      <c r="AL56" s="355"/>
      <c r="AM56" s="355"/>
      <c r="AN56" s="354">
        <f t="shared" si="0"/>
        <v>0</v>
      </c>
      <c r="AO56" s="355"/>
      <c r="AP56" s="355"/>
      <c r="AQ56" s="100" t="s">
        <v>92</v>
      </c>
      <c r="AR56" s="55"/>
      <c r="AS56" s="101">
        <v>0</v>
      </c>
      <c r="AT56" s="102">
        <f t="shared" si="1"/>
        <v>0</v>
      </c>
      <c r="AU56" s="103">
        <f>'22-12-1 - SO 06 - 001.1 -...'!P100</f>
        <v>0</v>
      </c>
      <c r="AV56" s="102">
        <f>'22-12-1 - SO 06 - 001.1 -...'!J35</f>
        <v>0</v>
      </c>
      <c r="AW56" s="102">
        <f>'22-12-1 - SO 06 - 001.1 -...'!J36</f>
        <v>0</v>
      </c>
      <c r="AX56" s="102">
        <f>'22-12-1 - SO 06 - 001.1 -...'!J37</f>
        <v>0</v>
      </c>
      <c r="AY56" s="102">
        <f>'22-12-1 - SO 06 - 001.1 -...'!J38</f>
        <v>0</v>
      </c>
      <c r="AZ56" s="102">
        <f>'22-12-1 - SO 06 - 001.1 -...'!F35</f>
        <v>0</v>
      </c>
      <c r="BA56" s="102">
        <f>'22-12-1 - SO 06 - 001.1 -...'!F36</f>
        <v>0</v>
      </c>
      <c r="BB56" s="102">
        <f>'22-12-1 - SO 06 - 001.1 -...'!F37</f>
        <v>0</v>
      </c>
      <c r="BC56" s="102">
        <f>'22-12-1 - SO 06 - 001.1 -...'!F38</f>
        <v>0</v>
      </c>
      <c r="BD56" s="104">
        <f>'22-12-1 - SO 06 - 001.1 -...'!F39</f>
        <v>0</v>
      </c>
      <c r="BT56" s="105" t="s">
        <v>88</v>
      </c>
      <c r="BV56" s="105" t="s">
        <v>82</v>
      </c>
      <c r="BW56" s="105" t="s">
        <v>93</v>
      </c>
      <c r="BX56" s="105" t="s">
        <v>87</v>
      </c>
      <c r="CL56" s="105" t="s">
        <v>19</v>
      </c>
    </row>
    <row r="57" spans="1:90" s="4" customFormat="1" ht="35.25" customHeight="1">
      <c r="A57" s="98" t="s">
        <v>89</v>
      </c>
      <c r="B57" s="53"/>
      <c r="C57" s="99"/>
      <c r="D57" s="99"/>
      <c r="E57" s="356" t="s">
        <v>94</v>
      </c>
      <c r="F57" s="356"/>
      <c r="G57" s="356"/>
      <c r="H57" s="356"/>
      <c r="I57" s="356"/>
      <c r="J57" s="99"/>
      <c r="K57" s="356" t="s">
        <v>95</v>
      </c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4">
        <f>'22-12-2 - SO 06 - 001.2 -...'!J32</f>
        <v>0</v>
      </c>
      <c r="AH57" s="355"/>
      <c r="AI57" s="355"/>
      <c r="AJ57" s="355"/>
      <c r="AK57" s="355"/>
      <c r="AL57" s="355"/>
      <c r="AM57" s="355"/>
      <c r="AN57" s="354">
        <f t="shared" si="0"/>
        <v>0</v>
      </c>
      <c r="AO57" s="355"/>
      <c r="AP57" s="355"/>
      <c r="AQ57" s="100" t="s">
        <v>92</v>
      </c>
      <c r="AR57" s="55"/>
      <c r="AS57" s="101">
        <v>0</v>
      </c>
      <c r="AT57" s="102">
        <f t="shared" si="1"/>
        <v>0</v>
      </c>
      <c r="AU57" s="103">
        <f>'22-12-2 - SO 06 - 001.2 -...'!P88</f>
        <v>0</v>
      </c>
      <c r="AV57" s="102">
        <f>'22-12-2 - SO 06 - 001.2 -...'!J35</f>
        <v>0</v>
      </c>
      <c r="AW57" s="102">
        <f>'22-12-2 - SO 06 - 001.2 -...'!J36</f>
        <v>0</v>
      </c>
      <c r="AX57" s="102">
        <f>'22-12-2 - SO 06 - 001.2 -...'!J37</f>
        <v>0</v>
      </c>
      <c r="AY57" s="102">
        <f>'22-12-2 - SO 06 - 001.2 -...'!J38</f>
        <v>0</v>
      </c>
      <c r="AZ57" s="102">
        <f>'22-12-2 - SO 06 - 001.2 -...'!F35</f>
        <v>0</v>
      </c>
      <c r="BA57" s="102">
        <f>'22-12-2 - SO 06 - 001.2 -...'!F36</f>
        <v>0</v>
      </c>
      <c r="BB57" s="102">
        <f>'22-12-2 - SO 06 - 001.2 -...'!F37</f>
        <v>0</v>
      </c>
      <c r="BC57" s="102">
        <f>'22-12-2 - SO 06 - 001.2 -...'!F38</f>
        <v>0</v>
      </c>
      <c r="BD57" s="104">
        <f>'22-12-2 - SO 06 - 001.2 -...'!F39</f>
        <v>0</v>
      </c>
      <c r="BT57" s="105" t="s">
        <v>88</v>
      </c>
      <c r="BV57" s="105" t="s">
        <v>82</v>
      </c>
      <c r="BW57" s="105" t="s">
        <v>96</v>
      </c>
      <c r="BX57" s="105" t="s">
        <v>87</v>
      </c>
      <c r="CL57" s="105" t="s">
        <v>19</v>
      </c>
    </row>
    <row r="58" spans="1:90" s="4" customFormat="1" ht="35.25" customHeight="1">
      <c r="A58" s="98" t="s">
        <v>89</v>
      </c>
      <c r="B58" s="53"/>
      <c r="C58" s="99"/>
      <c r="D58" s="99"/>
      <c r="E58" s="356" t="s">
        <v>97</v>
      </c>
      <c r="F58" s="356"/>
      <c r="G58" s="356"/>
      <c r="H58" s="356"/>
      <c r="I58" s="356"/>
      <c r="J58" s="99"/>
      <c r="K58" s="356" t="s">
        <v>98</v>
      </c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4">
        <f>'22-12-3 - SO 06 - 001.3 -...'!J32</f>
        <v>0</v>
      </c>
      <c r="AH58" s="355"/>
      <c r="AI58" s="355"/>
      <c r="AJ58" s="355"/>
      <c r="AK58" s="355"/>
      <c r="AL58" s="355"/>
      <c r="AM58" s="355"/>
      <c r="AN58" s="354">
        <f t="shared" si="0"/>
        <v>0</v>
      </c>
      <c r="AO58" s="355"/>
      <c r="AP58" s="355"/>
      <c r="AQ58" s="100" t="s">
        <v>92</v>
      </c>
      <c r="AR58" s="55"/>
      <c r="AS58" s="101">
        <v>0</v>
      </c>
      <c r="AT58" s="102">
        <f t="shared" si="1"/>
        <v>0</v>
      </c>
      <c r="AU58" s="103">
        <f>'22-12-3 - SO 06 - 001.3 -...'!P91</f>
        <v>0</v>
      </c>
      <c r="AV58" s="102">
        <f>'22-12-3 - SO 06 - 001.3 -...'!J35</f>
        <v>0</v>
      </c>
      <c r="AW58" s="102">
        <f>'22-12-3 - SO 06 - 001.3 -...'!J36</f>
        <v>0</v>
      </c>
      <c r="AX58" s="102">
        <f>'22-12-3 - SO 06 - 001.3 -...'!J37</f>
        <v>0</v>
      </c>
      <c r="AY58" s="102">
        <f>'22-12-3 - SO 06 - 001.3 -...'!J38</f>
        <v>0</v>
      </c>
      <c r="AZ58" s="102">
        <f>'22-12-3 - SO 06 - 001.3 -...'!F35</f>
        <v>0</v>
      </c>
      <c r="BA58" s="102">
        <f>'22-12-3 - SO 06 - 001.3 -...'!F36</f>
        <v>0</v>
      </c>
      <c r="BB58" s="102">
        <f>'22-12-3 - SO 06 - 001.3 -...'!F37</f>
        <v>0</v>
      </c>
      <c r="BC58" s="102">
        <f>'22-12-3 - SO 06 - 001.3 -...'!F38</f>
        <v>0</v>
      </c>
      <c r="BD58" s="104">
        <f>'22-12-3 - SO 06 - 001.3 -...'!F39</f>
        <v>0</v>
      </c>
      <c r="BT58" s="105" t="s">
        <v>88</v>
      </c>
      <c r="BV58" s="105" t="s">
        <v>82</v>
      </c>
      <c r="BW58" s="105" t="s">
        <v>99</v>
      </c>
      <c r="BX58" s="105" t="s">
        <v>87</v>
      </c>
      <c r="CL58" s="105" t="s">
        <v>19</v>
      </c>
    </row>
    <row r="59" spans="1:90" s="4" customFormat="1" ht="35.25" customHeight="1">
      <c r="A59" s="98" t="s">
        <v>89</v>
      </c>
      <c r="B59" s="53"/>
      <c r="C59" s="99"/>
      <c r="D59" s="99"/>
      <c r="E59" s="356" t="s">
        <v>100</v>
      </c>
      <c r="F59" s="356"/>
      <c r="G59" s="356"/>
      <c r="H59" s="356"/>
      <c r="I59" s="356"/>
      <c r="J59" s="99"/>
      <c r="K59" s="356" t="s">
        <v>101</v>
      </c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4">
        <f>'22-12-4 - SO 06 - 001.4 -...'!J32</f>
        <v>0</v>
      </c>
      <c r="AH59" s="355"/>
      <c r="AI59" s="355"/>
      <c r="AJ59" s="355"/>
      <c r="AK59" s="355"/>
      <c r="AL59" s="355"/>
      <c r="AM59" s="355"/>
      <c r="AN59" s="354">
        <f t="shared" si="0"/>
        <v>0</v>
      </c>
      <c r="AO59" s="355"/>
      <c r="AP59" s="355"/>
      <c r="AQ59" s="100" t="s">
        <v>92</v>
      </c>
      <c r="AR59" s="55"/>
      <c r="AS59" s="106">
        <v>0</v>
      </c>
      <c r="AT59" s="107">
        <f t="shared" si="1"/>
        <v>0</v>
      </c>
      <c r="AU59" s="108">
        <f>'22-12-4 - SO 06 - 001.4 -...'!P87</f>
        <v>0</v>
      </c>
      <c r="AV59" s="107">
        <f>'22-12-4 - SO 06 - 001.4 -...'!J35</f>
        <v>0</v>
      </c>
      <c r="AW59" s="107">
        <f>'22-12-4 - SO 06 - 001.4 -...'!J36</f>
        <v>0</v>
      </c>
      <c r="AX59" s="107">
        <f>'22-12-4 - SO 06 - 001.4 -...'!J37</f>
        <v>0</v>
      </c>
      <c r="AY59" s="107">
        <f>'22-12-4 - SO 06 - 001.4 -...'!J38</f>
        <v>0</v>
      </c>
      <c r="AZ59" s="107">
        <f>'22-12-4 - SO 06 - 001.4 -...'!F35</f>
        <v>0</v>
      </c>
      <c r="BA59" s="107">
        <f>'22-12-4 - SO 06 - 001.4 -...'!F36</f>
        <v>0</v>
      </c>
      <c r="BB59" s="107">
        <f>'22-12-4 - SO 06 - 001.4 -...'!F37</f>
        <v>0</v>
      </c>
      <c r="BC59" s="107">
        <f>'22-12-4 - SO 06 - 001.4 -...'!F38</f>
        <v>0</v>
      </c>
      <c r="BD59" s="109">
        <f>'22-12-4 - SO 06 - 001.4 -...'!F39</f>
        <v>0</v>
      </c>
      <c r="BT59" s="105" t="s">
        <v>88</v>
      </c>
      <c r="BV59" s="105" t="s">
        <v>82</v>
      </c>
      <c r="BW59" s="105" t="s">
        <v>102</v>
      </c>
      <c r="BX59" s="105" t="s">
        <v>87</v>
      </c>
      <c r="CL59" s="105" t="s">
        <v>19</v>
      </c>
    </row>
    <row r="60" spans="1:57" s="2" customFormat="1" ht="30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s="2" customFormat="1" ht="6.95" customHeight="1">
      <c r="A61" s="36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</sheetData>
  <sheetProtection algorithmName="SHA-512" hashValue="tBuF4h+wEQFZTF+waPOPqPerT9HTCXL8hOm3VoqN6tOUR2dnIvBH63bAga0v9gPHWmQSjw/cZ/y67OWeylMssQ==" saltValue="W8dgN+AE8pu30lJZb7XXuq8vXyvP/DCSxfq8Cevl7+E7LDcvk0Swg20lHuMzoV94dBlbfYQMFbR5RYhE6k7lwg==" spinCount="100000" sheet="1" objects="1" scenarios="1" formatColumns="0" formatRows="0"/>
  <mergeCells count="58"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E56:I56"/>
    <mergeCell ref="K56:AF56"/>
    <mergeCell ref="AG56:AM56"/>
    <mergeCell ref="K57:AF57"/>
    <mergeCell ref="AN57:AP57"/>
    <mergeCell ref="E57:I57"/>
    <mergeCell ref="AG57:AM57"/>
    <mergeCell ref="E58:I58"/>
    <mergeCell ref="K58:AF58"/>
    <mergeCell ref="AN59:AP59"/>
    <mergeCell ref="AG59:AM59"/>
    <mergeCell ref="E59:I59"/>
    <mergeCell ref="K59:AF59"/>
    <mergeCell ref="W30:AE30"/>
    <mergeCell ref="AK30:AO30"/>
    <mergeCell ref="L30:P30"/>
    <mergeCell ref="AK31:AO31"/>
    <mergeCell ref="AG58:AM58"/>
    <mergeCell ref="AN58:AP58"/>
    <mergeCell ref="AN56:AP56"/>
    <mergeCell ref="L45:AO45"/>
    <mergeCell ref="AM47:AN4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</mergeCells>
  <hyperlinks>
    <hyperlink ref="A56" location="'22-12-1 - SO 06 - 001.1 -...'!C2" display="/"/>
    <hyperlink ref="A57" location="'22-12-2 - SO 06 - 001.2 -...'!C2" display="/"/>
    <hyperlink ref="A58" location="'22-12-3 - SO 06 - 001.3 -...'!C2" display="/"/>
    <hyperlink ref="A59" location="'22-12-4 - SO 06 - 001.4 -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93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88</v>
      </c>
    </row>
    <row r="4" spans="2:46" s="1" customFormat="1" ht="24.95" customHeight="1">
      <c r="B4" s="21"/>
      <c r="D4" s="112" t="s">
        <v>103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81" t="str">
        <f>'Rekapitulace zakázky'!K6</f>
        <v>SO 06 - Oprava mostu v km 27,918 na trati Kutná Hora-Zruč n/S</v>
      </c>
      <c r="F7" s="382"/>
      <c r="G7" s="382"/>
      <c r="H7" s="382"/>
      <c r="L7" s="21"/>
    </row>
    <row r="8" spans="2:12" s="1" customFormat="1" ht="12" customHeight="1">
      <c r="B8" s="21"/>
      <c r="D8" s="114" t="s">
        <v>104</v>
      </c>
      <c r="L8" s="21"/>
    </row>
    <row r="9" spans="1:31" s="2" customFormat="1" ht="16.5" customHeight="1">
      <c r="A9" s="36"/>
      <c r="B9" s="41"/>
      <c r="C9" s="36"/>
      <c r="D9" s="36"/>
      <c r="E9" s="381" t="s">
        <v>105</v>
      </c>
      <c r="F9" s="383"/>
      <c r="G9" s="383"/>
      <c r="H9" s="383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106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4" t="s">
        <v>107</v>
      </c>
      <c r="F11" s="383"/>
      <c r="G11" s="383"/>
      <c r="H11" s="38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zakázky'!AN8</f>
        <v>24. 11. 2022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117" t="s">
        <v>25</v>
      </c>
      <c r="E15" s="36"/>
      <c r="F15" s="118" t="s">
        <v>26</v>
      </c>
      <c r="G15" s="36"/>
      <c r="H15" s="36"/>
      <c r="I15" s="117" t="s">
        <v>27</v>
      </c>
      <c r="J15" s="118" t="s">
        <v>28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29</v>
      </c>
      <c r="E16" s="36"/>
      <c r="F16" s="36"/>
      <c r="G16" s="36"/>
      <c r="H16" s="36"/>
      <c r="I16" s="114" t="s">
        <v>30</v>
      </c>
      <c r="J16" s="105" t="s">
        <v>31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32</v>
      </c>
      <c r="F17" s="36"/>
      <c r="G17" s="36"/>
      <c r="H17" s="36"/>
      <c r="I17" s="114" t="s">
        <v>33</v>
      </c>
      <c r="J17" s="105" t="s">
        <v>34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35</v>
      </c>
      <c r="E19" s="36"/>
      <c r="F19" s="36"/>
      <c r="G19" s="36"/>
      <c r="H19" s="36"/>
      <c r="I19" s="114" t="s">
        <v>30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5" t="str">
        <f>'Rekapitulace zakázky'!E14</f>
        <v>Vyplň údaj</v>
      </c>
      <c r="F20" s="386"/>
      <c r="G20" s="386"/>
      <c r="H20" s="386"/>
      <c r="I20" s="114" t="s">
        <v>33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37</v>
      </c>
      <c r="E22" s="36"/>
      <c r="F22" s="36"/>
      <c r="G22" s="36"/>
      <c r="H22" s="36"/>
      <c r="I22" s="114" t="s">
        <v>30</v>
      </c>
      <c r="J22" s="105" t="s">
        <v>38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39</v>
      </c>
      <c r="F23" s="36"/>
      <c r="G23" s="36"/>
      <c r="H23" s="36"/>
      <c r="I23" s="114" t="s">
        <v>33</v>
      </c>
      <c r="J23" s="105" t="s">
        <v>40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42</v>
      </c>
      <c r="E25" s="36"/>
      <c r="F25" s="36"/>
      <c r="G25" s="36"/>
      <c r="H25" s="36"/>
      <c r="I25" s="114" t="s">
        <v>30</v>
      </c>
      <c r="J25" s="105" t="str">
        <f>IF('Rekapitulace zakázky'!AN19="","",'Rekapitulace zakázky'!AN19)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zakázky'!E20="","",'Rekapitulace zakázky'!E20)</f>
        <v xml:space="preserve"> </v>
      </c>
      <c r="F26" s="36"/>
      <c r="G26" s="36"/>
      <c r="H26" s="36"/>
      <c r="I26" s="114" t="s">
        <v>33</v>
      </c>
      <c r="J26" s="105" t="str">
        <f>IF('Rekapitulace zakázky'!AN20="","",'Rekapitulace zakázky'!AN20)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44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9"/>
      <c r="B29" s="120"/>
      <c r="C29" s="119"/>
      <c r="D29" s="119"/>
      <c r="E29" s="387" t="s">
        <v>43</v>
      </c>
      <c r="F29" s="387"/>
      <c r="G29" s="387"/>
      <c r="H29" s="387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46</v>
      </c>
      <c r="E32" s="36"/>
      <c r="F32" s="36"/>
      <c r="G32" s="36"/>
      <c r="H32" s="36"/>
      <c r="I32" s="36"/>
      <c r="J32" s="124">
        <f>ROUND(J100,2)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5" t="s">
        <v>48</v>
      </c>
      <c r="G34" s="36"/>
      <c r="H34" s="36"/>
      <c r="I34" s="125" t="s">
        <v>47</v>
      </c>
      <c r="J34" s="125" t="s">
        <v>49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6" t="s">
        <v>50</v>
      </c>
      <c r="E35" s="114" t="s">
        <v>51</v>
      </c>
      <c r="F35" s="127">
        <f>ROUND((SUM(BE100:BE513)),2)</f>
        <v>0</v>
      </c>
      <c r="G35" s="36"/>
      <c r="H35" s="36"/>
      <c r="I35" s="128">
        <v>0.21</v>
      </c>
      <c r="J35" s="127">
        <f>ROUND(((SUM(BE100:BE513))*I35),2)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52</v>
      </c>
      <c r="F36" s="127">
        <f>ROUND((SUM(BF100:BF513)),2)</f>
        <v>0</v>
      </c>
      <c r="G36" s="36"/>
      <c r="H36" s="36"/>
      <c r="I36" s="128">
        <v>0.15</v>
      </c>
      <c r="J36" s="127">
        <f>ROUND(((SUM(BF100:BF513))*I36),2)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53</v>
      </c>
      <c r="F37" s="127">
        <f>ROUND((SUM(BG100:BG513)),2)</f>
        <v>0</v>
      </c>
      <c r="G37" s="36"/>
      <c r="H37" s="36"/>
      <c r="I37" s="128">
        <v>0.21</v>
      </c>
      <c r="J37" s="127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54</v>
      </c>
      <c r="F38" s="127">
        <f>ROUND((SUM(BH100:BH513)),2)</f>
        <v>0</v>
      </c>
      <c r="G38" s="36"/>
      <c r="H38" s="36"/>
      <c r="I38" s="128">
        <v>0.15</v>
      </c>
      <c r="J38" s="127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55</v>
      </c>
      <c r="F39" s="127">
        <f>ROUND((SUM(BI100:BI513)),2)</f>
        <v>0</v>
      </c>
      <c r="G39" s="36"/>
      <c r="H39" s="36"/>
      <c r="I39" s="128">
        <v>0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56</v>
      </c>
      <c r="E41" s="131"/>
      <c r="F41" s="131"/>
      <c r="G41" s="132" t="s">
        <v>57</v>
      </c>
      <c r="H41" s="133" t="s">
        <v>58</v>
      </c>
      <c r="I41" s="131"/>
      <c r="J41" s="134">
        <f>SUM(J32:J39)</f>
        <v>0</v>
      </c>
      <c r="K41" s="135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108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9" t="str">
        <f>E7</f>
        <v>SO 06 - Oprava mostu v km 27,918 na trati Kutná Hora-Zruč n/S</v>
      </c>
      <c r="F50" s="380"/>
      <c r="G50" s="380"/>
      <c r="H50" s="380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104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79" t="s">
        <v>105</v>
      </c>
      <c r="F52" s="378"/>
      <c r="G52" s="378"/>
      <c r="H52" s="378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106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7" t="str">
        <f>E11</f>
        <v xml:space="preserve">22-12-1 - SO 06 - 001.1 - Oprava mostu v km 27,918 na trati Kutná Hora-Zruč n/S_Most </v>
      </c>
      <c r="F54" s="378"/>
      <c r="G54" s="378"/>
      <c r="H54" s="378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8" t="str">
        <f>F14</f>
        <v xml:space="preserve"> </v>
      </c>
      <c r="G56" s="38"/>
      <c r="H56" s="38"/>
      <c r="I56" s="30" t="s">
        <v>23</v>
      </c>
      <c r="J56" s="61" t="str">
        <f>IF(J14="","",J14)</f>
        <v>24. 11. 2022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29</v>
      </c>
      <c r="D58" s="38"/>
      <c r="E58" s="38"/>
      <c r="F58" s="28" t="str">
        <f>E17</f>
        <v>Správa železnic, státní organizace</v>
      </c>
      <c r="G58" s="38"/>
      <c r="H58" s="38"/>
      <c r="I58" s="30" t="s">
        <v>37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35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109</v>
      </c>
      <c r="D61" s="141"/>
      <c r="E61" s="141"/>
      <c r="F61" s="141"/>
      <c r="G61" s="141"/>
      <c r="H61" s="141"/>
      <c r="I61" s="141"/>
      <c r="J61" s="142" t="s">
        <v>110</v>
      </c>
      <c r="K61" s="141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78</v>
      </c>
      <c r="D63" s="38"/>
      <c r="E63" s="38"/>
      <c r="F63" s="38"/>
      <c r="G63" s="38"/>
      <c r="H63" s="38"/>
      <c r="I63" s="38"/>
      <c r="J63" s="79">
        <f>J100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111</v>
      </c>
    </row>
    <row r="64" spans="2:12" s="9" customFormat="1" ht="24.95" customHeight="1">
      <c r="B64" s="144"/>
      <c r="C64" s="145"/>
      <c r="D64" s="146" t="s">
        <v>112</v>
      </c>
      <c r="E64" s="147"/>
      <c r="F64" s="147"/>
      <c r="G64" s="147"/>
      <c r="H64" s="147"/>
      <c r="I64" s="147"/>
      <c r="J64" s="148">
        <f>J101</f>
        <v>0</v>
      </c>
      <c r="K64" s="145"/>
      <c r="L64" s="149"/>
    </row>
    <row r="65" spans="2:12" s="10" customFormat="1" ht="19.9" customHeight="1">
      <c r="B65" s="150"/>
      <c r="C65" s="99"/>
      <c r="D65" s="151" t="s">
        <v>113</v>
      </c>
      <c r="E65" s="152"/>
      <c r="F65" s="152"/>
      <c r="G65" s="152"/>
      <c r="H65" s="152"/>
      <c r="I65" s="152"/>
      <c r="J65" s="153">
        <f>J102</f>
        <v>0</v>
      </c>
      <c r="K65" s="99"/>
      <c r="L65" s="154"/>
    </row>
    <row r="66" spans="2:12" s="10" customFormat="1" ht="19.9" customHeight="1">
      <c r="B66" s="150"/>
      <c r="C66" s="99"/>
      <c r="D66" s="151" t="s">
        <v>114</v>
      </c>
      <c r="E66" s="152"/>
      <c r="F66" s="152"/>
      <c r="G66" s="152"/>
      <c r="H66" s="152"/>
      <c r="I66" s="152"/>
      <c r="J66" s="153">
        <f>J188</f>
        <v>0</v>
      </c>
      <c r="K66" s="99"/>
      <c r="L66" s="154"/>
    </row>
    <row r="67" spans="2:12" s="10" customFormat="1" ht="19.9" customHeight="1">
      <c r="B67" s="150"/>
      <c r="C67" s="99"/>
      <c r="D67" s="151" t="s">
        <v>115</v>
      </c>
      <c r="E67" s="152"/>
      <c r="F67" s="152"/>
      <c r="G67" s="152"/>
      <c r="H67" s="152"/>
      <c r="I67" s="152"/>
      <c r="J67" s="153">
        <f>J206</f>
        <v>0</v>
      </c>
      <c r="K67" s="99"/>
      <c r="L67" s="154"/>
    </row>
    <row r="68" spans="2:12" s="10" customFormat="1" ht="19.9" customHeight="1">
      <c r="B68" s="150"/>
      <c r="C68" s="99"/>
      <c r="D68" s="151" t="s">
        <v>116</v>
      </c>
      <c r="E68" s="152"/>
      <c r="F68" s="152"/>
      <c r="G68" s="152"/>
      <c r="H68" s="152"/>
      <c r="I68" s="152"/>
      <c r="J68" s="153">
        <f>J223</f>
        <v>0</v>
      </c>
      <c r="K68" s="99"/>
      <c r="L68" s="154"/>
    </row>
    <row r="69" spans="2:12" s="10" customFormat="1" ht="19.9" customHeight="1">
      <c r="B69" s="150"/>
      <c r="C69" s="99"/>
      <c r="D69" s="151" t="s">
        <v>117</v>
      </c>
      <c r="E69" s="152"/>
      <c r="F69" s="152"/>
      <c r="G69" s="152"/>
      <c r="H69" s="152"/>
      <c r="I69" s="152"/>
      <c r="J69" s="153">
        <f>J280</f>
        <v>0</v>
      </c>
      <c r="K69" s="99"/>
      <c r="L69" s="154"/>
    </row>
    <row r="70" spans="2:12" s="10" customFormat="1" ht="19.9" customHeight="1">
      <c r="B70" s="150"/>
      <c r="C70" s="99"/>
      <c r="D70" s="151" t="s">
        <v>118</v>
      </c>
      <c r="E70" s="152"/>
      <c r="F70" s="152"/>
      <c r="G70" s="152"/>
      <c r="H70" s="152"/>
      <c r="I70" s="152"/>
      <c r="J70" s="153">
        <f>J300</f>
        <v>0</v>
      </c>
      <c r="K70" s="99"/>
      <c r="L70" s="154"/>
    </row>
    <row r="71" spans="2:12" s="10" customFormat="1" ht="19.9" customHeight="1">
      <c r="B71" s="150"/>
      <c r="C71" s="99"/>
      <c r="D71" s="151" t="s">
        <v>119</v>
      </c>
      <c r="E71" s="152"/>
      <c r="F71" s="152"/>
      <c r="G71" s="152"/>
      <c r="H71" s="152"/>
      <c r="I71" s="152"/>
      <c r="J71" s="153">
        <f>J315</f>
        <v>0</v>
      </c>
      <c r="K71" s="99"/>
      <c r="L71" s="154"/>
    </row>
    <row r="72" spans="2:12" s="10" customFormat="1" ht="19.9" customHeight="1">
      <c r="B72" s="150"/>
      <c r="C72" s="99"/>
      <c r="D72" s="151" t="s">
        <v>120</v>
      </c>
      <c r="E72" s="152"/>
      <c r="F72" s="152"/>
      <c r="G72" s="152"/>
      <c r="H72" s="152"/>
      <c r="I72" s="152"/>
      <c r="J72" s="153">
        <f>J431</f>
        <v>0</v>
      </c>
      <c r="K72" s="99"/>
      <c r="L72" s="154"/>
    </row>
    <row r="73" spans="2:12" s="10" customFormat="1" ht="19.9" customHeight="1">
      <c r="B73" s="150"/>
      <c r="C73" s="99"/>
      <c r="D73" s="151" t="s">
        <v>121</v>
      </c>
      <c r="E73" s="152"/>
      <c r="F73" s="152"/>
      <c r="G73" s="152"/>
      <c r="H73" s="152"/>
      <c r="I73" s="152"/>
      <c r="J73" s="153">
        <f>J445</f>
        <v>0</v>
      </c>
      <c r="K73" s="99"/>
      <c r="L73" s="154"/>
    </row>
    <row r="74" spans="2:12" s="9" customFormat="1" ht="24.95" customHeight="1">
      <c r="B74" s="144"/>
      <c r="C74" s="145"/>
      <c r="D74" s="146" t="s">
        <v>122</v>
      </c>
      <c r="E74" s="147"/>
      <c r="F74" s="147"/>
      <c r="G74" s="147"/>
      <c r="H74" s="147"/>
      <c r="I74" s="147"/>
      <c r="J74" s="148">
        <f>J450</f>
        <v>0</v>
      </c>
      <c r="K74" s="145"/>
      <c r="L74" s="149"/>
    </row>
    <row r="75" spans="2:12" s="10" customFormat="1" ht="19.9" customHeight="1">
      <c r="B75" s="150"/>
      <c r="C75" s="99"/>
      <c r="D75" s="151" t="s">
        <v>123</v>
      </c>
      <c r="E75" s="152"/>
      <c r="F75" s="152"/>
      <c r="G75" s="152"/>
      <c r="H75" s="152"/>
      <c r="I75" s="152"/>
      <c r="J75" s="153">
        <f>J451</f>
        <v>0</v>
      </c>
      <c r="K75" s="99"/>
      <c r="L75" s="154"/>
    </row>
    <row r="76" spans="2:12" s="10" customFormat="1" ht="19.9" customHeight="1">
      <c r="B76" s="150"/>
      <c r="C76" s="99"/>
      <c r="D76" s="151" t="s">
        <v>124</v>
      </c>
      <c r="E76" s="152"/>
      <c r="F76" s="152"/>
      <c r="G76" s="152"/>
      <c r="H76" s="152"/>
      <c r="I76" s="152"/>
      <c r="J76" s="153">
        <f>J495</f>
        <v>0</v>
      </c>
      <c r="K76" s="99"/>
      <c r="L76" s="154"/>
    </row>
    <row r="77" spans="2:12" s="9" customFormat="1" ht="24.95" customHeight="1">
      <c r="B77" s="144"/>
      <c r="C77" s="145"/>
      <c r="D77" s="146" t="s">
        <v>125</v>
      </c>
      <c r="E77" s="147"/>
      <c r="F77" s="147"/>
      <c r="G77" s="147"/>
      <c r="H77" s="147"/>
      <c r="I77" s="147"/>
      <c r="J77" s="148">
        <f>J510</f>
        <v>0</v>
      </c>
      <c r="K77" s="145"/>
      <c r="L77" s="149"/>
    </row>
    <row r="78" spans="2:12" s="10" customFormat="1" ht="19.9" customHeight="1">
      <c r="B78" s="150"/>
      <c r="C78" s="99"/>
      <c r="D78" s="151" t="s">
        <v>126</v>
      </c>
      <c r="E78" s="152"/>
      <c r="F78" s="152"/>
      <c r="G78" s="152"/>
      <c r="H78" s="152"/>
      <c r="I78" s="152"/>
      <c r="J78" s="153">
        <f>J511</f>
        <v>0</v>
      </c>
      <c r="K78" s="99"/>
      <c r="L78" s="154"/>
    </row>
    <row r="79" spans="1:31" s="2" customFormat="1" ht="21.7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4" spans="1:31" s="2" customFormat="1" ht="6.95" customHeight="1">
      <c r="A84" s="36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4.95" customHeight="1">
      <c r="A85" s="36"/>
      <c r="B85" s="37"/>
      <c r="C85" s="24" t="s">
        <v>127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16</v>
      </c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79" t="str">
        <f>E7</f>
        <v>SO 06 - Oprava mostu v km 27,918 na trati Kutná Hora-Zruč n/S</v>
      </c>
      <c r="F88" s="380"/>
      <c r="G88" s="380"/>
      <c r="H88" s="380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2:12" s="1" customFormat="1" ht="12" customHeight="1">
      <c r="B89" s="22"/>
      <c r="C89" s="30" t="s">
        <v>104</v>
      </c>
      <c r="D89" s="23"/>
      <c r="E89" s="23"/>
      <c r="F89" s="23"/>
      <c r="G89" s="23"/>
      <c r="H89" s="23"/>
      <c r="I89" s="23"/>
      <c r="J89" s="23"/>
      <c r="K89" s="23"/>
      <c r="L89" s="21"/>
    </row>
    <row r="90" spans="1:31" s="2" customFormat="1" ht="16.5" customHeight="1">
      <c r="A90" s="36"/>
      <c r="B90" s="37"/>
      <c r="C90" s="38"/>
      <c r="D90" s="38"/>
      <c r="E90" s="379" t="s">
        <v>105</v>
      </c>
      <c r="F90" s="378"/>
      <c r="G90" s="378"/>
      <c r="H90" s="37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106</v>
      </c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67" t="str">
        <f>E11</f>
        <v xml:space="preserve">22-12-1 - SO 06 - 001.1 - Oprava mostu v km 27,918 na trati Kutná Hora-Zruč n/S_Most </v>
      </c>
      <c r="F92" s="378"/>
      <c r="G92" s="378"/>
      <c r="H92" s="37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0" t="s">
        <v>21</v>
      </c>
      <c r="D94" s="38"/>
      <c r="E94" s="38"/>
      <c r="F94" s="28" t="str">
        <f>F14</f>
        <v xml:space="preserve"> </v>
      </c>
      <c r="G94" s="38"/>
      <c r="H94" s="38"/>
      <c r="I94" s="30" t="s">
        <v>23</v>
      </c>
      <c r="J94" s="61" t="str">
        <f>IF(J14="","",J14)</f>
        <v>24. 11. 2022</v>
      </c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0" t="s">
        <v>29</v>
      </c>
      <c r="D96" s="38"/>
      <c r="E96" s="38"/>
      <c r="F96" s="28" t="str">
        <f>E17</f>
        <v>Správa železnic, státní organizace</v>
      </c>
      <c r="G96" s="38"/>
      <c r="H96" s="38"/>
      <c r="I96" s="30" t="s">
        <v>37</v>
      </c>
      <c r="J96" s="34" t="str">
        <f>E23</f>
        <v>DIPONT s.r.o.</v>
      </c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5.2" customHeight="1">
      <c r="A97" s="36"/>
      <c r="B97" s="37"/>
      <c r="C97" s="30" t="s">
        <v>35</v>
      </c>
      <c r="D97" s="38"/>
      <c r="E97" s="38"/>
      <c r="F97" s="28" t="str">
        <f>IF(E20="","",E20)</f>
        <v>Vyplň údaj</v>
      </c>
      <c r="G97" s="38"/>
      <c r="H97" s="38"/>
      <c r="I97" s="30" t="s">
        <v>42</v>
      </c>
      <c r="J97" s="34" t="str">
        <f>E26</f>
        <v xml:space="preserve"> </v>
      </c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0.3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11" customFormat="1" ht="29.25" customHeight="1">
      <c r="A99" s="155"/>
      <c r="B99" s="156"/>
      <c r="C99" s="157" t="s">
        <v>128</v>
      </c>
      <c r="D99" s="158" t="s">
        <v>65</v>
      </c>
      <c r="E99" s="158" t="s">
        <v>61</v>
      </c>
      <c r="F99" s="158" t="s">
        <v>62</v>
      </c>
      <c r="G99" s="158" t="s">
        <v>129</v>
      </c>
      <c r="H99" s="158" t="s">
        <v>130</v>
      </c>
      <c r="I99" s="158" t="s">
        <v>131</v>
      </c>
      <c r="J99" s="158" t="s">
        <v>110</v>
      </c>
      <c r="K99" s="159" t="s">
        <v>132</v>
      </c>
      <c r="L99" s="160"/>
      <c r="M99" s="70" t="s">
        <v>43</v>
      </c>
      <c r="N99" s="71" t="s">
        <v>50</v>
      </c>
      <c r="O99" s="71" t="s">
        <v>133</v>
      </c>
      <c r="P99" s="71" t="s">
        <v>134</v>
      </c>
      <c r="Q99" s="71" t="s">
        <v>135</v>
      </c>
      <c r="R99" s="71" t="s">
        <v>136</v>
      </c>
      <c r="S99" s="71" t="s">
        <v>137</v>
      </c>
      <c r="T99" s="72" t="s">
        <v>138</v>
      </c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</row>
    <row r="100" spans="1:63" s="2" customFormat="1" ht="22.9" customHeight="1">
      <c r="A100" s="36"/>
      <c r="B100" s="37"/>
      <c r="C100" s="77" t="s">
        <v>139</v>
      </c>
      <c r="D100" s="38"/>
      <c r="E100" s="38"/>
      <c r="F100" s="38"/>
      <c r="G100" s="38"/>
      <c r="H100" s="38"/>
      <c r="I100" s="38"/>
      <c r="J100" s="161">
        <f>BK100</f>
        <v>0</v>
      </c>
      <c r="K100" s="38"/>
      <c r="L100" s="41"/>
      <c r="M100" s="73"/>
      <c r="N100" s="162"/>
      <c r="O100" s="74"/>
      <c r="P100" s="163">
        <f>P101+P450+P510</f>
        <v>0</v>
      </c>
      <c r="Q100" s="74"/>
      <c r="R100" s="163">
        <f>R101+R450+R510</f>
        <v>397.72398895102003</v>
      </c>
      <c r="S100" s="74"/>
      <c r="T100" s="164">
        <f>T101+T450+T510</f>
        <v>64.7005211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8" t="s">
        <v>79</v>
      </c>
      <c r="AU100" s="18" t="s">
        <v>111</v>
      </c>
      <c r="BK100" s="165">
        <f>BK101+BK450+BK510</f>
        <v>0</v>
      </c>
    </row>
    <row r="101" spans="2:63" s="12" customFormat="1" ht="25.9" customHeight="1">
      <c r="B101" s="166"/>
      <c r="C101" s="167"/>
      <c r="D101" s="168" t="s">
        <v>79</v>
      </c>
      <c r="E101" s="169" t="s">
        <v>140</v>
      </c>
      <c r="F101" s="169" t="s">
        <v>141</v>
      </c>
      <c r="G101" s="167"/>
      <c r="H101" s="167"/>
      <c r="I101" s="170"/>
      <c r="J101" s="171">
        <f>BK101</f>
        <v>0</v>
      </c>
      <c r="K101" s="167"/>
      <c r="L101" s="172"/>
      <c r="M101" s="173"/>
      <c r="N101" s="174"/>
      <c r="O101" s="174"/>
      <c r="P101" s="175">
        <f>P102+P188+P206+P223+P280+P300+P315+P431+P445</f>
        <v>0</v>
      </c>
      <c r="Q101" s="174"/>
      <c r="R101" s="175">
        <f>R102+R188+R206+R223+R280+R300+R315+R431+R445</f>
        <v>396.50083187102</v>
      </c>
      <c r="S101" s="174"/>
      <c r="T101" s="176">
        <f>T102+T188+T206+T223+T280+T300+T315+T431+T445</f>
        <v>64.7005211</v>
      </c>
      <c r="AR101" s="177" t="s">
        <v>86</v>
      </c>
      <c r="AT101" s="178" t="s">
        <v>79</v>
      </c>
      <c r="AU101" s="178" t="s">
        <v>80</v>
      </c>
      <c r="AY101" s="177" t="s">
        <v>142</v>
      </c>
      <c r="BK101" s="179">
        <f>BK102+BK188+BK206+BK223+BK280+BK300+BK315+BK431+BK445</f>
        <v>0</v>
      </c>
    </row>
    <row r="102" spans="2:63" s="12" customFormat="1" ht="22.9" customHeight="1">
      <c r="B102" s="166"/>
      <c r="C102" s="167"/>
      <c r="D102" s="168" t="s">
        <v>79</v>
      </c>
      <c r="E102" s="180" t="s">
        <v>86</v>
      </c>
      <c r="F102" s="180" t="s">
        <v>143</v>
      </c>
      <c r="G102" s="167"/>
      <c r="H102" s="167"/>
      <c r="I102" s="170"/>
      <c r="J102" s="181">
        <f>BK102</f>
        <v>0</v>
      </c>
      <c r="K102" s="167"/>
      <c r="L102" s="172"/>
      <c r="M102" s="173"/>
      <c r="N102" s="174"/>
      <c r="O102" s="174"/>
      <c r="P102" s="175">
        <f>SUM(P103:P187)</f>
        <v>0</v>
      </c>
      <c r="Q102" s="174"/>
      <c r="R102" s="175">
        <f>SUM(R103:R187)</f>
        <v>169.125138201</v>
      </c>
      <c r="S102" s="174"/>
      <c r="T102" s="176">
        <f>SUM(T103:T187)</f>
        <v>0</v>
      </c>
      <c r="AR102" s="177" t="s">
        <v>86</v>
      </c>
      <c r="AT102" s="178" t="s">
        <v>79</v>
      </c>
      <c r="AU102" s="178" t="s">
        <v>86</v>
      </c>
      <c r="AY102" s="177" t="s">
        <v>142</v>
      </c>
      <c r="BK102" s="179">
        <f>SUM(BK103:BK187)</f>
        <v>0</v>
      </c>
    </row>
    <row r="103" spans="1:65" s="2" customFormat="1" ht="24.2" customHeight="1">
      <c r="A103" s="36"/>
      <c r="B103" s="37"/>
      <c r="C103" s="182" t="s">
        <v>86</v>
      </c>
      <c r="D103" s="182" t="s">
        <v>144</v>
      </c>
      <c r="E103" s="183" t="s">
        <v>145</v>
      </c>
      <c r="F103" s="184" t="s">
        <v>146</v>
      </c>
      <c r="G103" s="185" t="s">
        <v>147</v>
      </c>
      <c r="H103" s="186">
        <v>336</v>
      </c>
      <c r="I103" s="187"/>
      <c r="J103" s="188">
        <f>ROUND(I103*H103,2)</f>
        <v>0</v>
      </c>
      <c r="K103" s="184" t="s">
        <v>148</v>
      </c>
      <c r="L103" s="41"/>
      <c r="M103" s="189" t="s">
        <v>43</v>
      </c>
      <c r="N103" s="190" t="s">
        <v>51</v>
      </c>
      <c r="O103" s="66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3" t="s">
        <v>149</v>
      </c>
      <c r="AT103" s="193" t="s">
        <v>144</v>
      </c>
      <c r="AU103" s="193" t="s">
        <v>88</v>
      </c>
      <c r="AY103" s="18" t="s">
        <v>142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8" t="s">
        <v>86</v>
      </c>
      <c r="BK103" s="194">
        <f>ROUND(I103*H103,2)</f>
        <v>0</v>
      </c>
      <c r="BL103" s="18" t="s">
        <v>149</v>
      </c>
      <c r="BM103" s="193" t="s">
        <v>150</v>
      </c>
    </row>
    <row r="104" spans="1:47" s="2" customFormat="1" ht="12">
      <c r="A104" s="36"/>
      <c r="B104" s="37"/>
      <c r="C104" s="38"/>
      <c r="D104" s="195" t="s">
        <v>151</v>
      </c>
      <c r="E104" s="38"/>
      <c r="F104" s="196" t="s">
        <v>152</v>
      </c>
      <c r="G104" s="38"/>
      <c r="H104" s="38"/>
      <c r="I104" s="197"/>
      <c r="J104" s="38"/>
      <c r="K104" s="38"/>
      <c r="L104" s="41"/>
      <c r="M104" s="198"/>
      <c r="N104" s="199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8" t="s">
        <v>151</v>
      </c>
      <c r="AU104" s="18" t="s">
        <v>88</v>
      </c>
    </row>
    <row r="105" spans="2:51" s="13" customFormat="1" ht="12">
      <c r="B105" s="200"/>
      <c r="C105" s="201"/>
      <c r="D105" s="202" t="s">
        <v>153</v>
      </c>
      <c r="E105" s="203" t="s">
        <v>43</v>
      </c>
      <c r="F105" s="204" t="s">
        <v>154</v>
      </c>
      <c r="G105" s="201"/>
      <c r="H105" s="203" t="s">
        <v>43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153</v>
      </c>
      <c r="AU105" s="210" t="s">
        <v>88</v>
      </c>
      <c r="AV105" s="13" t="s">
        <v>86</v>
      </c>
      <c r="AW105" s="13" t="s">
        <v>41</v>
      </c>
      <c r="AX105" s="13" t="s">
        <v>80</v>
      </c>
      <c r="AY105" s="210" t="s">
        <v>142</v>
      </c>
    </row>
    <row r="106" spans="2:51" s="14" customFormat="1" ht="12">
      <c r="B106" s="211"/>
      <c r="C106" s="212"/>
      <c r="D106" s="202" t="s">
        <v>153</v>
      </c>
      <c r="E106" s="213" t="s">
        <v>43</v>
      </c>
      <c r="F106" s="214" t="s">
        <v>155</v>
      </c>
      <c r="G106" s="212"/>
      <c r="H106" s="215">
        <v>192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153</v>
      </c>
      <c r="AU106" s="221" t="s">
        <v>88</v>
      </c>
      <c r="AV106" s="14" t="s">
        <v>88</v>
      </c>
      <c r="AW106" s="14" t="s">
        <v>41</v>
      </c>
      <c r="AX106" s="14" t="s">
        <v>80</v>
      </c>
      <c r="AY106" s="221" t="s">
        <v>142</v>
      </c>
    </row>
    <row r="107" spans="2:51" s="14" customFormat="1" ht="12">
      <c r="B107" s="211"/>
      <c r="C107" s="212"/>
      <c r="D107" s="202" t="s">
        <v>153</v>
      </c>
      <c r="E107" s="213" t="s">
        <v>43</v>
      </c>
      <c r="F107" s="214" t="s">
        <v>156</v>
      </c>
      <c r="G107" s="212"/>
      <c r="H107" s="215">
        <v>144</v>
      </c>
      <c r="I107" s="216"/>
      <c r="J107" s="212"/>
      <c r="K107" s="212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153</v>
      </c>
      <c r="AU107" s="221" t="s">
        <v>88</v>
      </c>
      <c r="AV107" s="14" t="s">
        <v>88</v>
      </c>
      <c r="AW107" s="14" t="s">
        <v>41</v>
      </c>
      <c r="AX107" s="14" t="s">
        <v>80</v>
      </c>
      <c r="AY107" s="221" t="s">
        <v>142</v>
      </c>
    </row>
    <row r="108" spans="2:51" s="15" customFormat="1" ht="12">
      <c r="B108" s="222"/>
      <c r="C108" s="223"/>
      <c r="D108" s="202" t="s">
        <v>153</v>
      </c>
      <c r="E108" s="224" t="s">
        <v>43</v>
      </c>
      <c r="F108" s="225" t="s">
        <v>157</v>
      </c>
      <c r="G108" s="223"/>
      <c r="H108" s="226">
        <v>336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153</v>
      </c>
      <c r="AU108" s="232" t="s">
        <v>88</v>
      </c>
      <c r="AV108" s="15" t="s">
        <v>149</v>
      </c>
      <c r="AW108" s="15" t="s">
        <v>41</v>
      </c>
      <c r="AX108" s="15" t="s">
        <v>86</v>
      </c>
      <c r="AY108" s="232" t="s">
        <v>142</v>
      </c>
    </row>
    <row r="109" spans="1:65" s="2" customFormat="1" ht="16.5" customHeight="1">
      <c r="A109" s="36"/>
      <c r="B109" s="37"/>
      <c r="C109" s="182" t="s">
        <v>88</v>
      </c>
      <c r="D109" s="182" t="s">
        <v>144</v>
      </c>
      <c r="E109" s="183" t="s">
        <v>158</v>
      </c>
      <c r="F109" s="184" t="s">
        <v>159</v>
      </c>
      <c r="G109" s="185" t="s">
        <v>147</v>
      </c>
      <c r="H109" s="186">
        <v>336</v>
      </c>
      <c r="I109" s="187"/>
      <c r="J109" s="188">
        <f>ROUND(I109*H109,2)</f>
        <v>0</v>
      </c>
      <c r="K109" s="184" t="s">
        <v>148</v>
      </c>
      <c r="L109" s="41"/>
      <c r="M109" s="189" t="s">
        <v>43</v>
      </c>
      <c r="N109" s="190" t="s">
        <v>51</v>
      </c>
      <c r="O109" s="66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3" t="s">
        <v>149</v>
      </c>
      <c r="AT109" s="193" t="s">
        <v>144</v>
      </c>
      <c r="AU109" s="193" t="s">
        <v>88</v>
      </c>
      <c r="AY109" s="18" t="s">
        <v>142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8" t="s">
        <v>86</v>
      </c>
      <c r="BK109" s="194">
        <f>ROUND(I109*H109,2)</f>
        <v>0</v>
      </c>
      <c r="BL109" s="18" t="s">
        <v>149</v>
      </c>
      <c r="BM109" s="193" t="s">
        <v>160</v>
      </c>
    </row>
    <row r="110" spans="1:47" s="2" customFormat="1" ht="12">
      <c r="A110" s="36"/>
      <c r="B110" s="37"/>
      <c r="C110" s="38"/>
      <c r="D110" s="195" t="s">
        <v>151</v>
      </c>
      <c r="E110" s="38"/>
      <c r="F110" s="196" t="s">
        <v>161</v>
      </c>
      <c r="G110" s="38"/>
      <c r="H110" s="38"/>
      <c r="I110" s="197"/>
      <c r="J110" s="38"/>
      <c r="K110" s="38"/>
      <c r="L110" s="41"/>
      <c r="M110" s="198"/>
      <c r="N110" s="199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8" t="s">
        <v>151</v>
      </c>
      <c r="AU110" s="18" t="s">
        <v>88</v>
      </c>
    </row>
    <row r="111" spans="2:51" s="13" customFormat="1" ht="12">
      <c r="B111" s="200"/>
      <c r="C111" s="201"/>
      <c r="D111" s="202" t="s">
        <v>153</v>
      </c>
      <c r="E111" s="203" t="s">
        <v>43</v>
      </c>
      <c r="F111" s="204" t="s">
        <v>154</v>
      </c>
      <c r="G111" s="201"/>
      <c r="H111" s="203" t="s">
        <v>43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153</v>
      </c>
      <c r="AU111" s="210" t="s">
        <v>88</v>
      </c>
      <c r="AV111" s="13" t="s">
        <v>86</v>
      </c>
      <c r="AW111" s="13" t="s">
        <v>41</v>
      </c>
      <c r="AX111" s="13" t="s">
        <v>80</v>
      </c>
      <c r="AY111" s="210" t="s">
        <v>142</v>
      </c>
    </row>
    <row r="112" spans="2:51" s="14" customFormat="1" ht="12">
      <c r="B112" s="211"/>
      <c r="C112" s="212"/>
      <c r="D112" s="202" t="s">
        <v>153</v>
      </c>
      <c r="E112" s="213" t="s">
        <v>43</v>
      </c>
      <c r="F112" s="214" t="s">
        <v>155</v>
      </c>
      <c r="G112" s="212"/>
      <c r="H112" s="215">
        <v>192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153</v>
      </c>
      <c r="AU112" s="221" t="s">
        <v>88</v>
      </c>
      <c r="AV112" s="14" t="s">
        <v>88</v>
      </c>
      <c r="AW112" s="14" t="s">
        <v>41</v>
      </c>
      <c r="AX112" s="14" t="s">
        <v>80</v>
      </c>
      <c r="AY112" s="221" t="s">
        <v>142</v>
      </c>
    </row>
    <row r="113" spans="2:51" s="14" customFormat="1" ht="12">
      <c r="B113" s="211"/>
      <c r="C113" s="212"/>
      <c r="D113" s="202" t="s">
        <v>153</v>
      </c>
      <c r="E113" s="213" t="s">
        <v>43</v>
      </c>
      <c r="F113" s="214" t="s">
        <v>156</v>
      </c>
      <c r="G113" s="212"/>
      <c r="H113" s="215">
        <v>144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153</v>
      </c>
      <c r="AU113" s="221" t="s">
        <v>88</v>
      </c>
      <c r="AV113" s="14" t="s">
        <v>88</v>
      </c>
      <c r="AW113" s="14" t="s">
        <v>41</v>
      </c>
      <c r="AX113" s="14" t="s">
        <v>80</v>
      </c>
      <c r="AY113" s="221" t="s">
        <v>142</v>
      </c>
    </row>
    <row r="114" spans="2:51" s="15" customFormat="1" ht="12">
      <c r="B114" s="222"/>
      <c r="C114" s="223"/>
      <c r="D114" s="202" t="s">
        <v>153</v>
      </c>
      <c r="E114" s="224" t="s">
        <v>43</v>
      </c>
      <c r="F114" s="225" t="s">
        <v>157</v>
      </c>
      <c r="G114" s="223"/>
      <c r="H114" s="226">
        <v>336</v>
      </c>
      <c r="I114" s="227"/>
      <c r="J114" s="223"/>
      <c r="K114" s="223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153</v>
      </c>
      <c r="AU114" s="232" t="s">
        <v>88</v>
      </c>
      <c r="AV114" s="15" t="s">
        <v>149</v>
      </c>
      <c r="AW114" s="15" t="s">
        <v>41</v>
      </c>
      <c r="AX114" s="15" t="s">
        <v>86</v>
      </c>
      <c r="AY114" s="232" t="s">
        <v>142</v>
      </c>
    </row>
    <row r="115" spans="1:65" s="2" customFormat="1" ht="16.5" customHeight="1">
      <c r="A115" s="36"/>
      <c r="B115" s="37"/>
      <c r="C115" s="182" t="s">
        <v>162</v>
      </c>
      <c r="D115" s="182" t="s">
        <v>144</v>
      </c>
      <c r="E115" s="183" t="s">
        <v>163</v>
      </c>
      <c r="F115" s="184" t="s">
        <v>164</v>
      </c>
      <c r="G115" s="185" t="s">
        <v>165</v>
      </c>
      <c r="H115" s="186">
        <v>15</v>
      </c>
      <c r="I115" s="187"/>
      <c r="J115" s="188">
        <f>ROUND(I115*H115,2)</f>
        <v>0</v>
      </c>
      <c r="K115" s="184" t="s">
        <v>148</v>
      </c>
      <c r="L115" s="41"/>
      <c r="M115" s="189" t="s">
        <v>43</v>
      </c>
      <c r="N115" s="190" t="s">
        <v>51</v>
      </c>
      <c r="O115" s="66"/>
      <c r="P115" s="191">
        <f>O115*H115</f>
        <v>0</v>
      </c>
      <c r="Q115" s="191">
        <v>0.0269812134</v>
      </c>
      <c r="R115" s="191">
        <f>Q115*H115</f>
        <v>0.404718201</v>
      </c>
      <c r="S115" s="191">
        <v>0</v>
      </c>
      <c r="T115" s="192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3" t="s">
        <v>149</v>
      </c>
      <c r="AT115" s="193" t="s">
        <v>144</v>
      </c>
      <c r="AU115" s="193" t="s">
        <v>88</v>
      </c>
      <c r="AY115" s="18" t="s">
        <v>142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8" t="s">
        <v>86</v>
      </c>
      <c r="BK115" s="194">
        <f>ROUND(I115*H115,2)</f>
        <v>0</v>
      </c>
      <c r="BL115" s="18" t="s">
        <v>149</v>
      </c>
      <c r="BM115" s="193" t="s">
        <v>166</v>
      </c>
    </row>
    <row r="116" spans="1:47" s="2" customFormat="1" ht="12">
      <c r="A116" s="36"/>
      <c r="B116" s="37"/>
      <c r="C116" s="38"/>
      <c r="D116" s="195" t="s">
        <v>151</v>
      </c>
      <c r="E116" s="38"/>
      <c r="F116" s="196" t="s">
        <v>167</v>
      </c>
      <c r="G116" s="38"/>
      <c r="H116" s="38"/>
      <c r="I116" s="197"/>
      <c r="J116" s="38"/>
      <c r="K116" s="38"/>
      <c r="L116" s="41"/>
      <c r="M116" s="198"/>
      <c r="N116" s="199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8" t="s">
        <v>151</v>
      </c>
      <c r="AU116" s="18" t="s">
        <v>88</v>
      </c>
    </row>
    <row r="117" spans="2:51" s="13" customFormat="1" ht="12">
      <c r="B117" s="200"/>
      <c r="C117" s="201"/>
      <c r="D117" s="202" t="s">
        <v>153</v>
      </c>
      <c r="E117" s="203" t="s">
        <v>43</v>
      </c>
      <c r="F117" s="204" t="s">
        <v>168</v>
      </c>
      <c r="G117" s="201"/>
      <c r="H117" s="203" t="s">
        <v>43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153</v>
      </c>
      <c r="AU117" s="210" t="s">
        <v>88</v>
      </c>
      <c r="AV117" s="13" t="s">
        <v>86</v>
      </c>
      <c r="AW117" s="13" t="s">
        <v>41</v>
      </c>
      <c r="AX117" s="13" t="s">
        <v>80</v>
      </c>
      <c r="AY117" s="210" t="s">
        <v>142</v>
      </c>
    </row>
    <row r="118" spans="2:51" s="14" customFormat="1" ht="12">
      <c r="B118" s="211"/>
      <c r="C118" s="212"/>
      <c r="D118" s="202" t="s">
        <v>153</v>
      </c>
      <c r="E118" s="213" t="s">
        <v>43</v>
      </c>
      <c r="F118" s="214" t="s">
        <v>8</v>
      </c>
      <c r="G118" s="212"/>
      <c r="H118" s="215">
        <v>15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153</v>
      </c>
      <c r="AU118" s="221" t="s">
        <v>88</v>
      </c>
      <c r="AV118" s="14" t="s">
        <v>88</v>
      </c>
      <c r="AW118" s="14" t="s">
        <v>41</v>
      </c>
      <c r="AX118" s="14" t="s">
        <v>86</v>
      </c>
      <c r="AY118" s="221" t="s">
        <v>142</v>
      </c>
    </row>
    <row r="119" spans="1:65" s="2" customFormat="1" ht="16.5" customHeight="1">
      <c r="A119" s="36"/>
      <c r="B119" s="37"/>
      <c r="C119" s="182" t="s">
        <v>149</v>
      </c>
      <c r="D119" s="182" t="s">
        <v>144</v>
      </c>
      <c r="E119" s="183" t="s">
        <v>169</v>
      </c>
      <c r="F119" s="184" t="s">
        <v>170</v>
      </c>
      <c r="G119" s="185" t="s">
        <v>147</v>
      </c>
      <c r="H119" s="186">
        <v>28</v>
      </c>
      <c r="I119" s="187"/>
      <c r="J119" s="188">
        <f>ROUND(I119*H119,2)</f>
        <v>0</v>
      </c>
      <c r="K119" s="184" t="s">
        <v>148</v>
      </c>
      <c r="L119" s="41"/>
      <c r="M119" s="189" t="s">
        <v>43</v>
      </c>
      <c r="N119" s="190" t="s">
        <v>51</v>
      </c>
      <c r="O119" s="66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3" t="s">
        <v>149</v>
      </c>
      <c r="AT119" s="193" t="s">
        <v>144</v>
      </c>
      <c r="AU119" s="193" t="s">
        <v>88</v>
      </c>
      <c r="AY119" s="18" t="s">
        <v>142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8" t="s">
        <v>86</v>
      </c>
      <c r="BK119" s="194">
        <f>ROUND(I119*H119,2)</f>
        <v>0</v>
      </c>
      <c r="BL119" s="18" t="s">
        <v>149</v>
      </c>
      <c r="BM119" s="193" t="s">
        <v>171</v>
      </c>
    </row>
    <row r="120" spans="1:47" s="2" customFormat="1" ht="12">
      <c r="A120" s="36"/>
      <c r="B120" s="37"/>
      <c r="C120" s="38"/>
      <c r="D120" s="195" t="s">
        <v>151</v>
      </c>
      <c r="E120" s="38"/>
      <c r="F120" s="196" t="s">
        <v>172</v>
      </c>
      <c r="G120" s="38"/>
      <c r="H120" s="38"/>
      <c r="I120" s="197"/>
      <c r="J120" s="38"/>
      <c r="K120" s="38"/>
      <c r="L120" s="41"/>
      <c r="M120" s="198"/>
      <c r="N120" s="199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151</v>
      </c>
      <c r="AU120" s="18" t="s">
        <v>88</v>
      </c>
    </row>
    <row r="121" spans="2:51" s="13" customFormat="1" ht="12">
      <c r="B121" s="200"/>
      <c r="C121" s="201"/>
      <c r="D121" s="202" t="s">
        <v>153</v>
      </c>
      <c r="E121" s="203" t="s">
        <v>43</v>
      </c>
      <c r="F121" s="204" t="s">
        <v>173</v>
      </c>
      <c r="G121" s="201"/>
      <c r="H121" s="203" t="s">
        <v>43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153</v>
      </c>
      <c r="AU121" s="210" t="s">
        <v>88</v>
      </c>
      <c r="AV121" s="13" t="s">
        <v>86</v>
      </c>
      <c r="AW121" s="13" t="s">
        <v>41</v>
      </c>
      <c r="AX121" s="13" t="s">
        <v>80</v>
      </c>
      <c r="AY121" s="210" t="s">
        <v>142</v>
      </c>
    </row>
    <row r="122" spans="2:51" s="14" customFormat="1" ht="12">
      <c r="B122" s="211"/>
      <c r="C122" s="212"/>
      <c r="D122" s="202" t="s">
        <v>153</v>
      </c>
      <c r="E122" s="213" t="s">
        <v>43</v>
      </c>
      <c r="F122" s="214" t="s">
        <v>174</v>
      </c>
      <c r="G122" s="212"/>
      <c r="H122" s="215">
        <v>16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153</v>
      </c>
      <c r="AU122" s="221" t="s">
        <v>88</v>
      </c>
      <c r="AV122" s="14" t="s">
        <v>88</v>
      </c>
      <c r="AW122" s="14" t="s">
        <v>41</v>
      </c>
      <c r="AX122" s="14" t="s">
        <v>80</v>
      </c>
      <c r="AY122" s="221" t="s">
        <v>142</v>
      </c>
    </row>
    <row r="123" spans="2:51" s="14" customFormat="1" ht="12">
      <c r="B123" s="211"/>
      <c r="C123" s="212"/>
      <c r="D123" s="202" t="s">
        <v>153</v>
      </c>
      <c r="E123" s="213" t="s">
        <v>43</v>
      </c>
      <c r="F123" s="214" t="s">
        <v>175</v>
      </c>
      <c r="G123" s="212"/>
      <c r="H123" s="215">
        <v>12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153</v>
      </c>
      <c r="AU123" s="221" t="s">
        <v>88</v>
      </c>
      <c r="AV123" s="14" t="s">
        <v>88</v>
      </c>
      <c r="AW123" s="14" t="s">
        <v>41</v>
      </c>
      <c r="AX123" s="14" t="s">
        <v>80</v>
      </c>
      <c r="AY123" s="221" t="s">
        <v>142</v>
      </c>
    </row>
    <row r="124" spans="2:51" s="15" customFormat="1" ht="12">
      <c r="B124" s="222"/>
      <c r="C124" s="223"/>
      <c r="D124" s="202" t="s">
        <v>153</v>
      </c>
      <c r="E124" s="224" t="s">
        <v>43</v>
      </c>
      <c r="F124" s="225" t="s">
        <v>157</v>
      </c>
      <c r="G124" s="223"/>
      <c r="H124" s="226">
        <v>28</v>
      </c>
      <c r="I124" s="227"/>
      <c r="J124" s="223"/>
      <c r="K124" s="223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153</v>
      </c>
      <c r="AU124" s="232" t="s">
        <v>88</v>
      </c>
      <c r="AV124" s="15" t="s">
        <v>149</v>
      </c>
      <c r="AW124" s="15" t="s">
        <v>41</v>
      </c>
      <c r="AX124" s="15" t="s">
        <v>86</v>
      </c>
      <c r="AY124" s="232" t="s">
        <v>142</v>
      </c>
    </row>
    <row r="125" spans="1:65" s="2" customFormat="1" ht="24.2" customHeight="1">
      <c r="A125" s="36"/>
      <c r="B125" s="37"/>
      <c r="C125" s="182" t="s">
        <v>176</v>
      </c>
      <c r="D125" s="182" t="s">
        <v>144</v>
      </c>
      <c r="E125" s="183" t="s">
        <v>177</v>
      </c>
      <c r="F125" s="184" t="s">
        <v>178</v>
      </c>
      <c r="G125" s="185" t="s">
        <v>179</v>
      </c>
      <c r="H125" s="186">
        <v>138.4</v>
      </c>
      <c r="I125" s="187"/>
      <c r="J125" s="188">
        <f>ROUND(I125*H125,2)</f>
        <v>0</v>
      </c>
      <c r="K125" s="184" t="s">
        <v>148</v>
      </c>
      <c r="L125" s="41"/>
      <c r="M125" s="189" t="s">
        <v>43</v>
      </c>
      <c r="N125" s="190" t="s">
        <v>51</v>
      </c>
      <c r="O125" s="66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3" t="s">
        <v>149</v>
      </c>
      <c r="AT125" s="193" t="s">
        <v>144</v>
      </c>
      <c r="AU125" s="193" t="s">
        <v>88</v>
      </c>
      <c r="AY125" s="18" t="s">
        <v>142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8" t="s">
        <v>86</v>
      </c>
      <c r="BK125" s="194">
        <f>ROUND(I125*H125,2)</f>
        <v>0</v>
      </c>
      <c r="BL125" s="18" t="s">
        <v>149</v>
      </c>
      <c r="BM125" s="193" t="s">
        <v>180</v>
      </c>
    </row>
    <row r="126" spans="1:47" s="2" customFormat="1" ht="12">
      <c r="A126" s="36"/>
      <c r="B126" s="37"/>
      <c r="C126" s="38"/>
      <c r="D126" s="195" t="s">
        <v>151</v>
      </c>
      <c r="E126" s="38"/>
      <c r="F126" s="196" t="s">
        <v>181</v>
      </c>
      <c r="G126" s="38"/>
      <c r="H126" s="38"/>
      <c r="I126" s="197"/>
      <c r="J126" s="38"/>
      <c r="K126" s="38"/>
      <c r="L126" s="41"/>
      <c r="M126" s="198"/>
      <c r="N126" s="199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8" t="s">
        <v>151</v>
      </c>
      <c r="AU126" s="18" t="s">
        <v>88</v>
      </c>
    </row>
    <row r="127" spans="2:51" s="13" customFormat="1" ht="12">
      <c r="B127" s="200"/>
      <c r="C127" s="201"/>
      <c r="D127" s="202" t="s">
        <v>153</v>
      </c>
      <c r="E127" s="203" t="s">
        <v>43</v>
      </c>
      <c r="F127" s="204" t="s">
        <v>182</v>
      </c>
      <c r="G127" s="201"/>
      <c r="H127" s="203" t="s">
        <v>43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153</v>
      </c>
      <c r="AU127" s="210" t="s">
        <v>88</v>
      </c>
      <c r="AV127" s="13" t="s">
        <v>86</v>
      </c>
      <c r="AW127" s="13" t="s">
        <v>41</v>
      </c>
      <c r="AX127" s="13" t="s">
        <v>80</v>
      </c>
      <c r="AY127" s="210" t="s">
        <v>142</v>
      </c>
    </row>
    <row r="128" spans="2:51" s="13" customFormat="1" ht="12">
      <c r="B128" s="200"/>
      <c r="C128" s="201"/>
      <c r="D128" s="202" t="s">
        <v>153</v>
      </c>
      <c r="E128" s="203" t="s">
        <v>43</v>
      </c>
      <c r="F128" s="204" t="s">
        <v>183</v>
      </c>
      <c r="G128" s="201"/>
      <c r="H128" s="203" t="s">
        <v>43</v>
      </c>
      <c r="I128" s="205"/>
      <c r="J128" s="201"/>
      <c r="K128" s="201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153</v>
      </c>
      <c r="AU128" s="210" t="s">
        <v>88</v>
      </c>
      <c r="AV128" s="13" t="s">
        <v>86</v>
      </c>
      <c r="AW128" s="13" t="s">
        <v>41</v>
      </c>
      <c r="AX128" s="13" t="s">
        <v>80</v>
      </c>
      <c r="AY128" s="210" t="s">
        <v>142</v>
      </c>
    </row>
    <row r="129" spans="2:51" s="14" customFormat="1" ht="12">
      <c r="B129" s="211"/>
      <c r="C129" s="212"/>
      <c r="D129" s="202" t="s">
        <v>153</v>
      </c>
      <c r="E129" s="213" t="s">
        <v>43</v>
      </c>
      <c r="F129" s="214" t="s">
        <v>184</v>
      </c>
      <c r="G129" s="212"/>
      <c r="H129" s="215">
        <v>64.8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153</v>
      </c>
      <c r="AU129" s="221" t="s">
        <v>88</v>
      </c>
      <c r="AV129" s="14" t="s">
        <v>88</v>
      </c>
      <c r="AW129" s="14" t="s">
        <v>41</v>
      </c>
      <c r="AX129" s="14" t="s">
        <v>80</v>
      </c>
      <c r="AY129" s="221" t="s">
        <v>142</v>
      </c>
    </row>
    <row r="130" spans="2:51" s="13" customFormat="1" ht="12">
      <c r="B130" s="200"/>
      <c r="C130" s="201"/>
      <c r="D130" s="202" t="s">
        <v>153</v>
      </c>
      <c r="E130" s="203" t="s">
        <v>43</v>
      </c>
      <c r="F130" s="204" t="s">
        <v>185</v>
      </c>
      <c r="G130" s="201"/>
      <c r="H130" s="203" t="s">
        <v>43</v>
      </c>
      <c r="I130" s="205"/>
      <c r="J130" s="201"/>
      <c r="K130" s="201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153</v>
      </c>
      <c r="AU130" s="210" t="s">
        <v>88</v>
      </c>
      <c r="AV130" s="13" t="s">
        <v>86</v>
      </c>
      <c r="AW130" s="13" t="s">
        <v>41</v>
      </c>
      <c r="AX130" s="13" t="s">
        <v>80</v>
      </c>
      <c r="AY130" s="210" t="s">
        <v>142</v>
      </c>
    </row>
    <row r="131" spans="2:51" s="14" customFormat="1" ht="12">
      <c r="B131" s="211"/>
      <c r="C131" s="212"/>
      <c r="D131" s="202" t="s">
        <v>153</v>
      </c>
      <c r="E131" s="213" t="s">
        <v>43</v>
      </c>
      <c r="F131" s="214" t="s">
        <v>186</v>
      </c>
      <c r="G131" s="212"/>
      <c r="H131" s="215">
        <v>64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153</v>
      </c>
      <c r="AU131" s="221" t="s">
        <v>88</v>
      </c>
      <c r="AV131" s="14" t="s">
        <v>88</v>
      </c>
      <c r="AW131" s="14" t="s">
        <v>41</v>
      </c>
      <c r="AX131" s="14" t="s">
        <v>80</v>
      </c>
      <c r="AY131" s="221" t="s">
        <v>142</v>
      </c>
    </row>
    <row r="132" spans="2:51" s="13" customFormat="1" ht="12">
      <c r="B132" s="200"/>
      <c r="C132" s="201"/>
      <c r="D132" s="202" t="s">
        <v>153</v>
      </c>
      <c r="E132" s="203" t="s">
        <v>43</v>
      </c>
      <c r="F132" s="204" t="s">
        <v>187</v>
      </c>
      <c r="G132" s="201"/>
      <c r="H132" s="203" t="s">
        <v>43</v>
      </c>
      <c r="I132" s="205"/>
      <c r="J132" s="201"/>
      <c r="K132" s="201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153</v>
      </c>
      <c r="AU132" s="210" t="s">
        <v>88</v>
      </c>
      <c r="AV132" s="13" t="s">
        <v>86</v>
      </c>
      <c r="AW132" s="13" t="s">
        <v>41</v>
      </c>
      <c r="AX132" s="13" t="s">
        <v>80</v>
      </c>
      <c r="AY132" s="210" t="s">
        <v>142</v>
      </c>
    </row>
    <row r="133" spans="2:51" s="14" customFormat="1" ht="12">
      <c r="B133" s="211"/>
      <c r="C133" s="212"/>
      <c r="D133" s="202" t="s">
        <v>153</v>
      </c>
      <c r="E133" s="213" t="s">
        <v>43</v>
      </c>
      <c r="F133" s="214" t="s">
        <v>188</v>
      </c>
      <c r="G133" s="212"/>
      <c r="H133" s="215">
        <v>9.6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153</v>
      </c>
      <c r="AU133" s="221" t="s">
        <v>88</v>
      </c>
      <c r="AV133" s="14" t="s">
        <v>88</v>
      </c>
      <c r="AW133" s="14" t="s">
        <v>41</v>
      </c>
      <c r="AX133" s="14" t="s">
        <v>80</v>
      </c>
      <c r="AY133" s="221" t="s">
        <v>142</v>
      </c>
    </row>
    <row r="134" spans="2:51" s="15" customFormat="1" ht="12">
      <c r="B134" s="222"/>
      <c r="C134" s="223"/>
      <c r="D134" s="202" t="s">
        <v>153</v>
      </c>
      <c r="E134" s="224" t="s">
        <v>43</v>
      </c>
      <c r="F134" s="225" t="s">
        <v>157</v>
      </c>
      <c r="G134" s="223"/>
      <c r="H134" s="226">
        <v>138.4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153</v>
      </c>
      <c r="AU134" s="232" t="s">
        <v>88</v>
      </c>
      <c r="AV134" s="15" t="s">
        <v>149</v>
      </c>
      <c r="AW134" s="15" t="s">
        <v>41</v>
      </c>
      <c r="AX134" s="15" t="s">
        <v>86</v>
      </c>
      <c r="AY134" s="232" t="s">
        <v>142</v>
      </c>
    </row>
    <row r="135" spans="1:65" s="2" customFormat="1" ht="24.2" customHeight="1">
      <c r="A135" s="36"/>
      <c r="B135" s="37"/>
      <c r="C135" s="182" t="s">
        <v>189</v>
      </c>
      <c r="D135" s="182" t="s">
        <v>144</v>
      </c>
      <c r="E135" s="183" t="s">
        <v>190</v>
      </c>
      <c r="F135" s="184" t="s">
        <v>191</v>
      </c>
      <c r="G135" s="185" t="s">
        <v>179</v>
      </c>
      <c r="H135" s="186">
        <v>138.4</v>
      </c>
      <c r="I135" s="187"/>
      <c r="J135" s="188">
        <f>ROUND(I135*H135,2)</f>
        <v>0</v>
      </c>
      <c r="K135" s="184" t="s">
        <v>148</v>
      </c>
      <c r="L135" s="41"/>
      <c r="M135" s="189" t="s">
        <v>43</v>
      </c>
      <c r="N135" s="190" t="s">
        <v>51</v>
      </c>
      <c r="O135" s="66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3" t="s">
        <v>149</v>
      </c>
      <c r="AT135" s="193" t="s">
        <v>144</v>
      </c>
      <c r="AU135" s="193" t="s">
        <v>88</v>
      </c>
      <c r="AY135" s="18" t="s">
        <v>142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8" t="s">
        <v>86</v>
      </c>
      <c r="BK135" s="194">
        <f>ROUND(I135*H135,2)</f>
        <v>0</v>
      </c>
      <c r="BL135" s="18" t="s">
        <v>149</v>
      </c>
      <c r="BM135" s="193" t="s">
        <v>192</v>
      </c>
    </row>
    <row r="136" spans="1:47" s="2" customFormat="1" ht="12">
      <c r="A136" s="36"/>
      <c r="B136" s="37"/>
      <c r="C136" s="38"/>
      <c r="D136" s="195" t="s">
        <v>151</v>
      </c>
      <c r="E136" s="38"/>
      <c r="F136" s="196" t="s">
        <v>193</v>
      </c>
      <c r="G136" s="38"/>
      <c r="H136" s="38"/>
      <c r="I136" s="197"/>
      <c r="J136" s="38"/>
      <c r="K136" s="38"/>
      <c r="L136" s="41"/>
      <c r="M136" s="198"/>
      <c r="N136" s="199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8" t="s">
        <v>151</v>
      </c>
      <c r="AU136" s="18" t="s">
        <v>88</v>
      </c>
    </row>
    <row r="137" spans="1:65" s="2" customFormat="1" ht="24.2" customHeight="1">
      <c r="A137" s="36"/>
      <c r="B137" s="37"/>
      <c r="C137" s="182" t="s">
        <v>194</v>
      </c>
      <c r="D137" s="182" t="s">
        <v>144</v>
      </c>
      <c r="E137" s="183" t="s">
        <v>195</v>
      </c>
      <c r="F137" s="184" t="s">
        <v>196</v>
      </c>
      <c r="G137" s="185" t="s">
        <v>197</v>
      </c>
      <c r="H137" s="186">
        <v>339.892</v>
      </c>
      <c r="I137" s="187"/>
      <c r="J137" s="188">
        <f>ROUND(I137*H137,2)</f>
        <v>0</v>
      </c>
      <c r="K137" s="184" t="s">
        <v>148</v>
      </c>
      <c r="L137" s="41"/>
      <c r="M137" s="189" t="s">
        <v>43</v>
      </c>
      <c r="N137" s="190" t="s">
        <v>51</v>
      </c>
      <c r="O137" s="66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3" t="s">
        <v>149</v>
      </c>
      <c r="AT137" s="193" t="s">
        <v>144</v>
      </c>
      <c r="AU137" s="193" t="s">
        <v>88</v>
      </c>
      <c r="AY137" s="18" t="s">
        <v>142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8" t="s">
        <v>86</v>
      </c>
      <c r="BK137" s="194">
        <f>ROUND(I137*H137,2)</f>
        <v>0</v>
      </c>
      <c r="BL137" s="18" t="s">
        <v>149</v>
      </c>
      <c r="BM137" s="193" t="s">
        <v>198</v>
      </c>
    </row>
    <row r="138" spans="1:47" s="2" customFormat="1" ht="12">
      <c r="A138" s="36"/>
      <c r="B138" s="37"/>
      <c r="C138" s="38"/>
      <c r="D138" s="195" t="s">
        <v>151</v>
      </c>
      <c r="E138" s="38"/>
      <c r="F138" s="196" t="s">
        <v>199</v>
      </c>
      <c r="G138" s="38"/>
      <c r="H138" s="38"/>
      <c r="I138" s="197"/>
      <c r="J138" s="38"/>
      <c r="K138" s="38"/>
      <c r="L138" s="41"/>
      <c r="M138" s="198"/>
      <c r="N138" s="199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8" t="s">
        <v>151</v>
      </c>
      <c r="AU138" s="18" t="s">
        <v>88</v>
      </c>
    </row>
    <row r="139" spans="2:51" s="13" customFormat="1" ht="12">
      <c r="B139" s="200"/>
      <c r="C139" s="201"/>
      <c r="D139" s="202" t="s">
        <v>153</v>
      </c>
      <c r="E139" s="203" t="s">
        <v>43</v>
      </c>
      <c r="F139" s="204" t="s">
        <v>200</v>
      </c>
      <c r="G139" s="201"/>
      <c r="H139" s="203" t="s">
        <v>43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153</v>
      </c>
      <c r="AU139" s="210" t="s">
        <v>88</v>
      </c>
      <c r="AV139" s="13" t="s">
        <v>86</v>
      </c>
      <c r="AW139" s="13" t="s">
        <v>41</v>
      </c>
      <c r="AX139" s="13" t="s">
        <v>80</v>
      </c>
      <c r="AY139" s="210" t="s">
        <v>142</v>
      </c>
    </row>
    <row r="140" spans="2:51" s="13" customFormat="1" ht="12">
      <c r="B140" s="200"/>
      <c r="C140" s="201"/>
      <c r="D140" s="202" t="s">
        <v>153</v>
      </c>
      <c r="E140" s="203" t="s">
        <v>43</v>
      </c>
      <c r="F140" s="204" t="s">
        <v>201</v>
      </c>
      <c r="G140" s="201"/>
      <c r="H140" s="203" t="s">
        <v>43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153</v>
      </c>
      <c r="AU140" s="210" t="s">
        <v>88</v>
      </c>
      <c r="AV140" s="13" t="s">
        <v>86</v>
      </c>
      <c r="AW140" s="13" t="s">
        <v>41</v>
      </c>
      <c r="AX140" s="13" t="s">
        <v>80</v>
      </c>
      <c r="AY140" s="210" t="s">
        <v>142</v>
      </c>
    </row>
    <row r="141" spans="2:51" s="14" customFormat="1" ht="12">
      <c r="B141" s="211"/>
      <c r="C141" s="212"/>
      <c r="D141" s="202" t="s">
        <v>153</v>
      </c>
      <c r="E141" s="213" t="s">
        <v>43</v>
      </c>
      <c r="F141" s="214" t="s">
        <v>202</v>
      </c>
      <c r="G141" s="212"/>
      <c r="H141" s="215">
        <v>276.8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153</v>
      </c>
      <c r="AU141" s="221" t="s">
        <v>88</v>
      </c>
      <c r="AV141" s="14" t="s">
        <v>88</v>
      </c>
      <c r="AW141" s="14" t="s">
        <v>41</v>
      </c>
      <c r="AX141" s="14" t="s">
        <v>80</v>
      </c>
      <c r="AY141" s="221" t="s">
        <v>142</v>
      </c>
    </row>
    <row r="142" spans="2:51" s="13" customFormat="1" ht="12">
      <c r="B142" s="200"/>
      <c r="C142" s="201"/>
      <c r="D142" s="202" t="s">
        <v>153</v>
      </c>
      <c r="E142" s="203" t="s">
        <v>43</v>
      </c>
      <c r="F142" s="204" t="s">
        <v>203</v>
      </c>
      <c r="G142" s="201"/>
      <c r="H142" s="203" t="s">
        <v>43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153</v>
      </c>
      <c r="AU142" s="210" t="s">
        <v>88</v>
      </c>
      <c r="AV142" s="13" t="s">
        <v>86</v>
      </c>
      <c r="AW142" s="13" t="s">
        <v>41</v>
      </c>
      <c r="AX142" s="13" t="s">
        <v>80</v>
      </c>
      <c r="AY142" s="210" t="s">
        <v>142</v>
      </c>
    </row>
    <row r="143" spans="2:51" s="14" customFormat="1" ht="12">
      <c r="B143" s="211"/>
      <c r="C143" s="212"/>
      <c r="D143" s="202" t="s">
        <v>153</v>
      </c>
      <c r="E143" s="213" t="s">
        <v>43</v>
      </c>
      <c r="F143" s="214" t="s">
        <v>204</v>
      </c>
      <c r="G143" s="212"/>
      <c r="H143" s="215">
        <v>63.092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153</v>
      </c>
      <c r="AU143" s="221" t="s">
        <v>88</v>
      </c>
      <c r="AV143" s="14" t="s">
        <v>88</v>
      </c>
      <c r="AW143" s="14" t="s">
        <v>41</v>
      </c>
      <c r="AX143" s="14" t="s">
        <v>80</v>
      </c>
      <c r="AY143" s="221" t="s">
        <v>142</v>
      </c>
    </row>
    <row r="144" spans="2:51" s="15" customFormat="1" ht="12">
      <c r="B144" s="222"/>
      <c r="C144" s="223"/>
      <c r="D144" s="202" t="s">
        <v>153</v>
      </c>
      <c r="E144" s="224" t="s">
        <v>43</v>
      </c>
      <c r="F144" s="225" t="s">
        <v>157</v>
      </c>
      <c r="G144" s="223"/>
      <c r="H144" s="226">
        <v>339.892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153</v>
      </c>
      <c r="AU144" s="232" t="s">
        <v>88</v>
      </c>
      <c r="AV144" s="15" t="s">
        <v>149</v>
      </c>
      <c r="AW144" s="15" t="s">
        <v>41</v>
      </c>
      <c r="AX144" s="15" t="s">
        <v>86</v>
      </c>
      <c r="AY144" s="232" t="s">
        <v>142</v>
      </c>
    </row>
    <row r="145" spans="1:65" s="2" customFormat="1" ht="37.9" customHeight="1">
      <c r="A145" s="36"/>
      <c r="B145" s="37"/>
      <c r="C145" s="182" t="s">
        <v>205</v>
      </c>
      <c r="D145" s="182" t="s">
        <v>144</v>
      </c>
      <c r="E145" s="183" t="s">
        <v>206</v>
      </c>
      <c r="F145" s="184" t="s">
        <v>207</v>
      </c>
      <c r="G145" s="185" t="s">
        <v>179</v>
      </c>
      <c r="H145" s="186">
        <v>138.4</v>
      </c>
      <c r="I145" s="187"/>
      <c r="J145" s="188">
        <f>ROUND(I145*H145,2)</f>
        <v>0</v>
      </c>
      <c r="K145" s="184" t="s">
        <v>148</v>
      </c>
      <c r="L145" s="41"/>
      <c r="M145" s="189" t="s">
        <v>43</v>
      </c>
      <c r="N145" s="190" t="s">
        <v>51</v>
      </c>
      <c r="O145" s="66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3" t="s">
        <v>149</v>
      </c>
      <c r="AT145" s="193" t="s">
        <v>144</v>
      </c>
      <c r="AU145" s="193" t="s">
        <v>88</v>
      </c>
      <c r="AY145" s="18" t="s">
        <v>142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8" t="s">
        <v>86</v>
      </c>
      <c r="BK145" s="194">
        <f>ROUND(I145*H145,2)</f>
        <v>0</v>
      </c>
      <c r="BL145" s="18" t="s">
        <v>149</v>
      </c>
      <c r="BM145" s="193" t="s">
        <v>208</v>
      </c>
    </row>
    <row r="146" spans="1:47" s="2" customFormat="1" ht="12">
      <c r="A146" s="36"/>
      <c r="B146" s="37"/>
      <c r="C146" s="38"/>
      <c r="D146" s="195" t="s">
        <v>151</v>
      </c>
      <c r="E146" s="38"/>
      <c r="F146" s="196" t="s">
        <v>209</v>
      </c>
      <c r="G146" s="38"/>
      <c r="H146" s="38"/>
      <c r="I146" s="197"/>
      <c r="J146" s="38"/>
      <c r="K146" s="38"/>
      <c r="L146" s="41"/>
      <c r="M146" s="198"/>
      <c r="N146" s="199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8" t="s">
        <v>151</v>
      </c>
      <c r="AU146" s="18" t="s">
        <v>88</v>
      </c>
    </row>
    <row r="147" spans="2:51" s="14" customFormat="1" ht="12">
      <c r="B147" s="211"/>
      <c r="C147" s="212"/>
      <c r="D147" s="202" t="s">
        <v>153</v>
      </c>
      <c r="E147" s="213" t="s">
        <v>43</v>
      </c>
      <c r="F147" s="214" t="s">
        <v>210</v>
      </c>
      <c r="G147" s="212"/>
      <c r="H147" s="215">
        <v>138.4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153</v>
      </c>
      <c r="AU147" s="221" t="s">
        <v>88</v>
      </c>
      <c r="AV147" s="14" t="s">
        <v>88</v>
      </c>
      <c r="AW147" s="14" t="s">
        <v>41</v>
      </c>
      <c r="AX147" s="14" t="s">
        <v>80</v>
      </c>
      <c r="AY147" s="221" t="s">
        <v>142</v>
      </c>
    </row>
    <row r="148" spans="2:51" s="15" customFormat="1" ht="12">
      <c r="B148" s="222"/>
      <c r="C148" s="223"/>
      <c r="D148" s="202" t="s">
        <v>153</v>
      </c>
      <c r="E148" s="224" t="s">
        <v>43</v>
      </c>
      <c r="F148" s="225" t="s">
        <v>157</v>
      </c>
      <c r="G148" s="223"/>
      <c r="H148" s="226">
        <v>138.4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153</v>
      </c>
      <c r="AU148" s="232" t="s">
        <v>88</v>
      </c>
      <c r="AV148" s="15" t="s">
        <v>149</v>
      </c>
      <c r="AW148" s="15" t="s">
        <v>41</v>
      </c>
      <c r="AX148" s="15" t="s">
        <v>86</v>
      </c>
      <c r="AY148" s="232" t="s">
        <v>142</v>
      </c>
    </row>
    <row r="149" spans="1:65" s="2" customFormat="1" ht="37.9" customHeight="1">
      <c r="A149" s="36"/>
      <c r="B149" s="37"/>
      <c r="C149" s="182" t="s">
        <v>211</v>
      </c>
      <c r="D149" s="182" t="s">
        <v>144</v>
      </c>
      <c r="E149" s="183" t="s">
        <v>212</v>
      </c>
      <c r="F149" s="184" t="s">
        <v>213</v>
      </c>
      <c r="G149" s="185" t="s">
        <v>179</v>
      </c>
      <c r="H149" s="186">
        <v>2352.8</v>
      </c>
      <c r="I149" s="187"/>
      <c r="J149" s="188">
        <f>ROUND(I149*H149,2)</f>
        <v>0</v>
      </c>
      <c r="K149" s="184" t="s">
        <v>148</v>
      </c>
      <c r="L149" s="41"/>
      <c r="M149" s="189" t="s">
        <v>43</v>
      </c>
      <c r="N149" s="190" t="s">
        <v>51</v>
      </c>
      <c r="O149" s="66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3" t="s">
        <v>149</v>
      </c>
      <c r="AT149" s="193" t="s">
        <v>144</v>
      </c>
      <c r="AU149" s="193" t="s">
        <v>88</v>
      </c>
      <c r="AY149" s="18" t="s">
        <v>142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8" t="s">
        <v>86</v>
      </c>
      <c r="BK149" s="194">
        <f>ROUND(I149*H149,2)</f>
        <v>0</v>
      </c>
      <c r="BL149" s="18" t="s">
        <v>149</v>
      </c>
      <c r="BM149" s="193" t="s">
        <v>214</v>
      </c>
    </row>
    <row r="150" spans="1:47" s="2" customFormat="1" ht="12">
      <c r="A150" s="36"/>
      <c r="B150" s="37"/>
      <c r="C150" s="38"/>
      <c r="D150" s="195" t="s">
        <v>151</v>
      </c>
      <c r="E150" s="38"/>
      <c r="F150" s="196" t="s">
        <v>215</v>
      </c>
      <c r="G150" s="38"/>
      <c r="H150" s="38"/>
      <c r="I150" s="197"/>
      <c r="J150" s="38"/>
      <c r="K150" s="38"/>
      <c r="L150" s="41"/>
      <c r="M150" s="198"/>
      <c r="N150" s="199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8" t="s">
        <v>151</v>
      </c>
      <c r="AU150" s="18" t="s">
        <v>88</v>
      </c>
    </row>
    <row r="151" spans="2:51" s="14" customFormat="1" ht="12">
      <c r="B151" s="211"/>
      <c r="C151" s="212"/>
      <c r="D151" s="202" t="s">
        <v>153</v>
      </c>
      <c r="E151" s="213" t="s">
        <v>43</v>
      </c>
      <c r="F151" s="214" t="s">
        <v>216</v>
      </c>
      <c r="G151" s="212"/>
      <c r="H151" s="215">
        <v>2352.8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153</v>
      </c>
      <c r="AU151" s="221" t="s">
        <v>88</v>
      </c>
      <c r="AV151" s="14" t="s">
        <v>88</v>
      </c>
      <c r="AW151" s="14" t="s">
        <v>41</v>
      </c>
      <c r="AX151" s="14" t="s">
        <v>80</v>
      </c>
      <c r="AY151" s="221" t="s">
        <v>142</v>
      </c>
    </row>
    <row r="152" spans="2:51" s="15" customFormat="1" ht="12">
      <c r="B152" s="222"/>
      <c r="C152" s="223"/>
      <c r="D152" s="202" t="s">
        <v>153</v>
      </c>
      <c r="E152" s="224" t="s">
        <v>43</v>
      </c>
      <c r="F152" s="225" t="s">
        <v>157</v>
      </c>
      <c r="G152" s="223"/>
      <c r="H152" s="226">
        <v>2352.8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153</v>
      </c>
      <c r="AU152" s="232" t="s">
        <v>88</v>
      </c>
      <c r="AV152" s="15" t="s">
        <v>149</v>
      </c>
      <c r="AW152" s="15" t="s">
        <v>41</v>
      </c>
      <c r="AX152" s="15" t="s">
        <v>86</v>
      </c>
      <c r="AY152" s="232" t="s">
        <v>142</v>
      </c>
    </row>
    <row r="153" spans="1:65" s="2" customFormat="1" ht="33" customHeight="1">
      <c r="A153" s="36"/>
      <c r="B153" s="37"/>
      <c r="C153" s="182" t="s">
        <v>217</v>
      </c>
      <c r="D153" s="182" t="s">
        <v>144</v>
      </c>
      <c r="E153" s="183" t="s">
        <v>218</v>
      </c>
      <c r="F153" s="184" t="s">
        <v>219</v>
      </c>
      <c r="G153" s="185" t="s">
        <v>179</v>
      </c>
      <c r="H153" s="186">
        <v>2</v>
      </c>
      <c r="I153" s="187"/>
      <c r="J153" s="188">
        <f>ROUND(I153*H153,2)</f>
        <v>0</v>
      </c>
      <c r="K153" s="184" t="s">
        <v>148</v>
      </c>
      <c r="L153" s="41"/>
      <c r="M153" s="189" t="s">
        <v>43</v>
      </c>
      <c r="N153" s="190" t="s">
        <v>51</v>
      </c>
      <c r="O153" s="66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3" t="s">
        <v>149</v>
      </c>
      <c r="AT153" s="193" t="s">
        <v>144</v>
      </c>
      <c r="AU153" s="193" t="s">
        <v>88</v>
      </c>
      <c r="AY153" s="18" t="s">
        <v>142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8" t="s">
        <v>86</v>
      </c>
      <c r="BK153" s="194">
        <f>ROUND(I153*H153,2)</f>
        <v>0</v>
      </c>
      <c r="BL153" s="18" t="s">
        <v>149</v>
      </c>
      <c r="BM153" s="193" t="s">
        <v>220</v>
      </c>
    </row>
    <row r="154" spans="1:47" s="2" customFormat="1" ht="12">
      <c r="A154" s="36"/>
      <c r="B154" s="37"/>
      <c r="C154" s="38"/>
      <c r="D154" s="195" t="s">
        <v>151</v>
      </c>
      <c r="E154" s="38"/>
      <c r="F154" s="196" t="s">
        <v>221</v>
      </c>
      <c r="G154" s="38"/>
      <c r="H154" s="38"/>
      <c r="I154" s="197"/>
      <c r="J154" s="38"/>
      <c r="K154" s="38"/>
      <c r="L154" s="41"/>
      <c r="M154" s="198"/>
      <c r="N154" s="199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8" t="s">
        <v>151</v>
      </c>
      <c r="AU154" s="18" t="s">
        <v>88</v>
      </c>
    </row>
    <row r="155" spans="2:51" s="14" customFormat="1" ht="12">
      <c r="B155" s="211"/>
      <c r="C155" s="212"/>
      <c r="D155" s="202" t="s">
        <v>153</v>
      </c>
      <c r="E155" s="213" t="s">
        <v>43</v>
      </c>
      <c r="F155" s="214" t="s">
        <v>88</v>
      </c>
      <c r="G155" s="212"/>
      <c r="H155" s="215">
        <v>2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153</v>
      </c>
      <c r="AU155" s="221" t="s">
        <v>88</v>
      </c>
      <c r="AV155" s="14" t="s">
        <v>88</v>
      </c>
      <c r="AW155" s="14" t="s">
        <v>41</v>
      </c>
      <c r="AX155" s="14" t="s">
        <v>80</v>
      </c>
      <c r="AY155" s="221" t="s">
        <v>142</v>
      </c>
    </row>
    <row r="156" spans="2:51" s="15" customFormat="1" ht="12">
      <c r="B156" s="222"/>
      <c r="C156" s="223"/>
      <c r="D156" s="202" t="s">
        <v>153</v>
      </c>
      <c r="E156" s="224" t="s">
        <v>43</v>
      </c>
      <c r="F156" s="225" t="s">
        <v>157</v>
      </c>
      <c r="G156" s="223"/>
      <c r="H156" s="226">
        <v>2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153</v>
      </c>
      <c r="AU156" s="232" t="s">
        <v>88</v>
      </c>
      <c r="AV156" s="15" t="s">
        <v>149</v>
      </c>
      <c r="AW156" s="15" t="s">
        <v>41</v>
      </c>
      <c r="AX156" s="15" t="s">
        <v>86</v>
      </c>
      <c r="AY156" s="232" t="s">
        <v>142</v>
      </c>
    </row>
    <row r="157" spans="1:65" s="2" customFormat="1" ht="24.2" customHeight="1">
      <c r="A157" s="36"/>
      <c r="B157" s="37"/>
      <c r="C157" s="182" t="s">
        <v>222</v>
      </c>
      <c r="D157" s="182" t="s">
        <v>144</v>
      </c>
      <c r="E157" s="183" t="s">
        <v>223</v>
      </c>
      <c r="F157" s="184" t="s">
        <v>224</v>
      </c>
      <c r="G157" s="185" t="s">
        <v>197</v>
      </c>
      <c r="H157" s="186">
        <v>276.8</v>
      </c>
      <c r="I157" s="187"/>
      <c r="J157" s="188">
        <f>ROUND(I157*H157,2)</f>
        <v>0</v>
      </c>
      <c r="K157" s="184" t="s">
        <v>148</v>
      </c>
      <c r="L157" s="41"/>
      <c r="M157" s="189" t="s">
        <v>43</v>
      </c>
      <c r="N157" s="190" t="s">
        <v>51</v>
      </c>
      <c r="O157" s="66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3" t="s">
        <v>149</v>
      </c>
      <c r="AT157" s="193" t="s">
        <v>144</v>
      </c>
      <c r="AU157" s="193" t="s">
        <v>88</v>
      </c>
      <c r="AY157" s="18" t="s">
        <v>142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8" t="s">
        <v>86</v>
      </c>
      <c r="BK157" s="194">
        <f>ROUND(I157*H157,2)</f>
        <v>0</v>
      </c>
      <c r="BL157" s="18" t="s">
        <v>149</v>
      </c>
      <c r="BM157" s="193" t="s">
        <v>225</v>
      </c>
    </row>
    <row r="158" spans="1:47" s="2" customFormat="1" ht="12">
      <c r="A158" s="36"/>
      <c r="B158" s="37"/>
      <c r="C158" s="38"/>
      <c r="D158" s="195" t="s">
        <v>151</v>
      </c>
      <c r="E158" s="38"/>
      <c r="F158" s="196" t="s">
        <v>226</v>
      </c>
      <c r="G158" s="38"/>
      <c r="H158" s="38"/>
      <c r="I158" s="197"/>
      <c r="J158" s="38"/>
      <c r="K158" s="38"/>
      <c r="L158" s="41"/>
      <c r="M158" s="198"/>
      <c r="N158" s="199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8" t="s">
        <v>151</v>
      </c>
      <c r="AU158" s="18" t="s">
        <v>88</v>
      </c>
    </row>
    <row r="159" spans="2:51" s="14" customFormat="1" ht="12">
      <c r="B159" s="211"/>
      <c r="C159" s="212"/>
      <c r="D159" s="202" t="s">
        <v>153</v>
      </c>
      <c r="E159" s="213" t="s">
        <v>43</v>
      </c>
      <c r="F159" s="214" t="s">
        <v>227</v>
      </c>
      <c r="G159" s="212"/>
      <c r="H159" s="215">
        <v>276.8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153</v>
      </c>
      <c r="AU159" s="221" t="s">
        <v>88</v>
      </c>
      <c r="AV159" s="14" t="s">
        <v>88</v>
      </c>
      <c r="AW159" s="14" t="s">
        <v>41</v>
      </c>
      <c r="AX159" s="14" t="s">
        <v>86</v>
      </c>
      <c r="AY159" s="221" t="s">
        <v>142</v>
      </c>
    </row>
    <row r="160" spans="1:65" s="2" customFormat="1" ht="16.5" customHeight="1">
      <c r="A160" s="36"/>
      <c r="B160" s="37"/>
      <c r="C160" s="182" t="s">
        <v>228</v>
      </c>
      <c r="D160" s="182" t="s">
        <v>144</v>
      </c>
      <c r="E160" s="183" t="s">
        <v>229</v>
      </c>
      <c r="F160" s="184" t="s">
        <v>230</v>
      </c>
      <c r="G160" s="185" t="s">
        <v>179</v>
      </c>
      <c r="H160" s="186">
        <v>88.8</v>
      </c>
      <c r="I160" s="187"/>
      <c r="J160" s="188">
        <f>ROUND(I160*H160,2)</f>
        <v>0</v>
      </c>
      <c r="K160" s="184" t="s">
        <v>148</v>
      </c>
      <c r="L160" s="41"/>
      <c r="M160" s="189" t="s">
        <v>43</v>
      </c>
      <c r="N160" s="190" t="s">
        <v>51</v>
      </c>
      <c r="O160" s="66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3" t="s">
        <v>149</v>
      </c>
      <c r="AT160" s="193" t="s">
        <v>144</v>
      </c>
      <c r="AU160" s="193" t="s">
        <v>88</v>
      </c>
      <c r="AY160" s="18" t="s">
        <v>142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8" t="s">
        <v>86</v>
      </c>
      <c r="BK160" s="194">
        <f>ROUND(I160*H160,2)</f>
        <v>0</v>
      </c>
      <c r="BL160" s="18" t="s">
        <v>149</v>
      </c>
      <c r="BM160" s="193" t="s">
        <v>231</v>
      </c>
    </row>
    <row r="161" spans="1:47" s="2" customFormat="1" ht="12">
      <c r="A161" s="36"/>
      <c r="B161" s="37"/>
      <c r="C161" s="38"/>
      <c r="D161" s="195" t="s">
        <v>151</v>
      </c>
      <c r="E161" s="38"/>
      <c r="F161" s="196" t="s">
        <v>232</v>
      </c>
      <c r="G161" s="38"/>
      <c r="H161" s="38"/>
      <c r="I161" s="197"/>
      <c r="J161" s="38"/>
      <c r="K161" s="38"/>
      <c r="L161" s="41"/>
      <c r="M161" s="198"/>
      <c r="N161" s="199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8" t="s">
        <v>151</v>
      </c>
      <c r="AU161" s="18" t="s">
        <v>88</v>
      </c>
    </row>
    <row r="162" spans="2:51" s="13" customFormat="1" ht="12">
      <c r="B162" s="200"/>
      <c r="C162" s="201"/>
      <c r="D162" s="202" t="s">
        <v>153</v>
      </c>
      <c r="E162" s="203" t="s">
        <v>43</v>
      </c>
      <c r="F162" s="204" t="s">
        <v>233</v>
      </c>
      <c r="G162" s="201"/>
      <c r="H162" s="203" t="s">
        <v>43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153</v>
      </c>
      <c r="AU162" s="210" t="s">
        <v>88</v>
      </c>
      <c r="AV162" s="13" t="s">
        <v>86</v>
      </c>
      <c r="AW162" s="13" t="s">
        <v>41</v>
      </c>
      <c r="AX162" s="13" t="s">
        <v>80</v>
      </c>
      <c r="AY162" s="210" t="s">
        <v>142</v>
      </c>
    </row>
    <row r="163" spans="2:51" s="13" customFormat="1" ht="12">
      <c r="B163" s="200"/>
      <c r="C163" s="201"/>
      <c r="D163" s="202" t="s">
        <v>153</v>
      </c>
      <c r="E163" s="203" t="s">
        <v>43</v>
      </c>
      <c r="F163" s="204" t="s">
        <v>182</v>
      </c>
      <c r="G163" s="201"/>
      <c r="H163" s="203" t="s">
        <v>43</v>
      </c>
      <c r="I163" s="205"/>
      <c r="J163" s="201"/>
      <c r="K163" s="201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153</v>
      </c>
      <c r="AU163" s="210" t="s">
        <v>88</v>
      </c>
      <c r="AV163" s="13" t="s">
        <v>86</v>
      </c>
      <c r="AW163" s="13" t="s">
        <v>41</v>
      </c>
      <c r="AX163" s="13" t="s">
        <v>80</v>
      </c>
      <c r="AY163" s="210" t="s">
        <v>142</v>
      </c>
    </row>
    <row r="164" spans="2:51" s="13" customFormat="1" ht="12">
      <c r="B164" s="200"/>
      <c r="C164" s="201"/>
      <c r="D164" s="202" t="s">
        <v>153</v>
      </c>
      <c r="E164" s="203" t="s">
        <v>43</v>
      </c>
      <c r="F164" s="204" t="s">
        <v>183</v>
      </c>
      <c r="G164" s="201"/>
      <c r="H164" s="203" t="s">
        <v>43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153</v>
      </c>
      <c r="AU164" s="210" t="s">
        <v>88</v>
      </c>
      <c r="AV164" s="13" t="s">
        <v>86</v>
      </c>
      <c r="AW164" s="13" t="s">
        <v>41</v>
      </c>
      <c r="AX164" s="13" t="s">
        <v>80</v>
      </c>
      <c r="AY164" s="210" t="s">
        <v>142</v>
      </c>
    </row>
    <row r="165" spans="2:51" s="14" customFormat="1" ht="12">
      <c r="B165" s="211"/>
      <c r="C165" s="212"/>
      <c r="D165" s="202" t="s">
        <v>153</v>
      </c>
      <c r="E165" s="213" t="s">
        <v>43</v>
      </c>
      <c r="F165" s="214" t="s">
        <v>234</v>
      </c>
      <c r="G165" s="212"/>
      <c r="H165" s="215">
        <v>44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153</v>
      </c>
      <c r="AU165" s="221" t="s">
        <v>88</v>
      </c>
      <c r="AV165" s="14" t="s">
        <v>88</v>
      </c>
      <c r="AW165" s="14" t="s">
        <v>41</v>
      </c>
      <c r="AX165" s="14" t="s">
        <v>80</v>
      </c>
      <c r="AY165" s="221" t="s">
        <v>142</v>
      </c>
    </row>
    <row r="166" spans="2:51" s="13" customFormat="1" ht="12">
      <c r="B166" s="200"/>
      <c r="C166" s="201"/>
      <c r="D166" s="202" t="s">
        <v>153</v>
      </c>
      <c r="E166" s="203" t="s">
        <v>43</v>
      </c>
      <c r="F166" s="204" t="s">
        <v>185</v>
      </c>
      <c r="G166" s="201"/>
      <c r="H166" s="203" t="s">
        <v>43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153</v>
      </c>
      <c r="AU166" s="210" t="s">
        <v>88</v>
      </c>
      <c r="AV166" s="13" t="s">
        <v>86</v>
      </c>
      <c r="AW166" s="13" t="s">
        <v>41</v>
      </c>
      <c r="AX166" s="13" t="s">
        <v>80</v>
      </c>
      <c r="AY166" s="210" t="s">
        <v>142</v>
      </c>
    </row>
    <row r="167" spans="2:51" s="14" customFormat="1" ht="12">
      <c r="B167" s="211"/>
      <c r="C167" s="212"/>
      <c r="D167" s="202" t="s">
        <v>153</v>
      </c>
      <c r="E167" s="213" t="s">
        <v>43</v>
      </c>
      <c r="F167" s="214" t="s">
        <v>235</v>
      </c>
      <c r="G167" s="212"/>
      <c r="H167" s="215">
        <v>44.8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153</v>
      </c>
      <c r="AU167" s="221" t="s">
        <v>88</v>
      </c>
      <c r="AV167" s="14" t="s">
        <v>88</v>
      </c>
      <c r="AW167" s="14" t="s">
        <v>41</v>
      </c>
      <c r="AX167" s="14" t="s">
        <v>80</v>
      </c>
      <c r="AY167" s="221" t="s">
        <v>142</v>
      </c>
    </row>
    <row r="168" spans="2:51" s="15" customFormat="1" ht="12">
      <c r="B168" s="222"/>
      <c r="C168" s="223"/>
      <c r="D168" s="202" t="s">
        <v>153</v>
      </c>
      <c r="E168" s="224" t="s">
        <v>43</v>
      </c>
      <c r="F168" s="225" t="s">
        <v>157</v>
      </c>
      <c r="G168" s="223"/>
      <c r="H168" s="226">
        <v>88.8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153</v>
      </c>
      <c r="AU168" s="232" t="s">
        <v>88</v>
      </c>
      <c r="AV168" s="15" t="s">
        <v>149</v>
      </c>
      <c r="AW168" s="15" t="s">
        <v>41</v>
      </c>
      <c r="AX168" s="15" t="s">
        <v>86</v>
      </c>
      <c r="AY168" s="232" t="s">
        <v>142</v>
      </c>
    </row>
    <row r="169" spans="1:65" s="2" customFormat="1" ht="16.5" customHeight="1">
      <c r="A169" s="36"/>
      <c r="B169" s="37"/>
      <c r="C169" s="233" t="s">
        <v>236</v>
      </c>
      <c r="D169" s="233" t="s">
        <v>237</v>
      </c>
      <c r="E169" s="234" t="s">
        <v>238</v>
      </c>
      <c r="F169" s="235" t="s">
        <v>239</v>
      </c>
      <c r="G169" s="236" t="s">
        <v>197</v>
      </c>
      <c r="H169" s="237">
        <v>168.72</v>
      </c>
      <c r="I169" s="238"/>
      <c r="J169" s="239">
        <f>ROUND(I169*H169,2)</f>
        <v>0</v>
      </c>
      <c r="K169" s="235" t="s">
        <v>148</v>
      </c>
      <c r="L169" s="240"/>
      <c r="M169" s="241" t="s">
        <v>43</v>
      </c>
      <c r="N169" s="242" t="s">
        <v>51</v>
      </c>
      <c r="O169" s="66"/>
      <c r="P169" s="191">
        <f>O169*H169</f>
        <v>0</v>
      </c>
      <c r="Q169" s="191">
        <v>1</v>
      </c>
      <c r="R169" s="191">
        <f>Q169*H169</f>
        <v>168.72</v>
      </c>
      <c r="S169" s="191">
        <v>0</v>
      </c>
      <c r="T169" s="19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3" t="s">
        <v>205</v>
      </c>
      <c r="AT169" s="193" t="s">
        <v>237</v>
      </c>
      <c r="AU169" s="193" t="s">
        <v>88</v>
      </c>
      <c r="AY169" s="18" t="s">
        <v>142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8" t="s">
        <v>86</v>
      </c>
      <c r="BK169" s="194">
        <f>ROUND(I169*H169,2)</f>
        <v>0</v>
      </c>
      <c r="BL169" s="18" t="s">
        <v>149</v>
      </c>
      <c r="BM169" s="193" t="s">
        <v>240</v>
      </c>
    </row>
    <row r="170" spans="2:51" s="14" customFormat="1" ht="12">
      <c r="B170" s="211"/>
      <c r="C170" s="212"/>
      <c r="D170" s="202" t="s">
        <v>153</v>
      </c>
      <c r="E170" s="213" t="s">
        <v>43</v>
      </c>
      <c r="F170" s="214" t="s">
        <v>241</v>
      </c>
      <c r="G170" s="212"/>
      <c r="H170" s="215">
        <v>168.72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153</v>
      </c>
      <c r="AU170" s="221" t="s">
        <v>88</v>
      </c>
      <c r="AV170" s="14" t="s">
        <v>88</v>
      </c>
      <c r="AW170" s="14" t="s">
        <v>41</v>
      </c>
      <c r="AX170" s="14" t="s">
        <v>80</v>
      </c>
      <c r="AY170" s="221" t="s">
        <v>142</v>
      </c>
    </row>
    <row r="171" spans="2:51" s="15" customFormat="1" ht="12">
      <c r="B171" s="222"/>
      <c r="C171" s="223"/>
      <c r="D171" s="202" t="s">
        <v>153</v>
      </c>
      <c r="E171" s="224" t="s">
        <v>43</v>
      </c>
      <c r="F171" s="225" t="s">
        <v>157</v>
      </c>
      <c r="G171" s="223"/>
      <c r="H171" s="226">
        <v>168.72</v>
      </c>
      <c r="I171" s="227"/>
      <c r="J171" s="223"/>
      <c r="K171" s="223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153</v>
      </c>
      <c r="AU171" s="232" t="s">
        <v>88</v>
      </c>
      <c r="AV171" s="15" t="s">
        <v>149</v>
      </c>
      <c r="AW171" s="15" t="s">
        <v>41</v>
      </c>
      <c r="AX171" s="15" t="s">
        <v>86</v>
      </c>
      <c r="AY171" s="232" t="s">
        <v>142</v>
      </c>
    </row>
    <row r="172" spans="1:65" s="2" customFormat="1" ht="24.2" customHeight="1">
      <c r="A172" s="36"/>
      <c r="B172" s="37"/>
      <c r="C172" s="182" t="s">
        <v>242</v>
      </c>
      <c r="D172" s="182" t="s">
        <v>144</v>
      </c>
      <c r="E172" s="183" t="s">
        <v>243</v>
      </c>
      <c r="F172" s="184" t="s">
        <v>244</v>
      </c>
      <c r="G172" s="185" t="s">
        <v>147</v>
      </c>
      <c r="H172" s="186">
        <v>28</v>
      </c>
      <c r="I172" s="187"/>
      <c r="J172" s="188">
        <f>ROUND(I172*H172,2)</f>
        <v>0</v>
      </c>
      <c r="K172" s="184" t="s">
        <v>148</v>
      </c>
      <c r="L172" s="41"/>
      <c r="M172" s="189" t="s">
        <v>43</v>
      </c>
      <c r="N172" s="190" t="s">
        <v>51</v>
      </c>
      <c r="O172" s="66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3" t="s">
        <v>149</v>
      </c>
      <c r="AT172" s="193" t="s">
        <v>144</v>
      </c>
      <c r="AU172" s="193" t="s">
        <v>88</v>
      </c>
      <c r="AY172" s="18" t="s">
        <v>142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8" t="s">
        <v>86</v>
      </c>
      <c r="BK172" s="194">
        <f>ROUND(I172*H172,2)</f>
        <v>0</v>
      </c>
      <c r="BL172" s="18" t="s">
        <v>149</v>
      </c>
      <c r="BM172" s="193" t="s">
        <v>245</v>
      </c>
    </row>
    <row r="173" spans="1:47" s="2" customFormat="1" ht="12">
      <c r="A173" s="36"/>
      <c r="B173" s="37"/>
      <c r="C173" s="38"/>
      <c r="D173" s="195" t="s">
        <v>151</v>
      </c>
      <c r="E173" s="38"/>
      <c r="F173" s="196" t="s">
        <v>246</v>
      </c>
      <c r="G173" s="38"/>
      <c r="H173" s="38"/>
      <c r="I173" s="197"/>
      <c r="J173" s="38"/>
      <c r="K173" s="38"/>
      <c r="L173" s="41"/>
      <c r="M173" s="198"/>
      <c r="N173" s="199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8" t="s">
        <v>151</v>
      </c>
      <c r="AU173" s="18" t="s">
        <v>88</v>
      </c>
    </row>
    <row r="174" spans="2:51" s="13" customFormat="1" ht="12">
      <c r="B174" s="200"/>
      <c r="C174" s="201"/>
      <c r="D174" s="202" t="s">
        <v>153</v>
      </c>
      <c r="E174" s="203" t="s">
        <v>43</v>
      </c>
      <c r="F174" s="204" t="s">
        <v>247</v>
      </c>
      <c r="G174" s="201"/>
      <c r="H174" s="203" t="s">
        <v>43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153</v>
      </c>
      <c r="AU174" s="210" t="s">
        <v>88</v>
      </c>
      <c r="AV174" s="13" t="s">
        <v>86</v>
      </c>
      <c r="AW174" s="13" t="s">
        <v>41</v>
      </c>
      <c r="AX174" s="13" t="s">
        <v>80</v>
      </c>
      <c r="AY174" s="210" t="s">
        <v>142</v>
      </c>
    </row>
    <row r="175" spans="2:51" s="13" customFormat="1" ht="12">
      <c r="B175" s="200"/>
      <c r="C175" s="201"/>
      <c r="D175" s="202" t="s">
        <v>153</v>
      </c>
      <c r="E175" s="203" t="s">
        <v>43</v>
      </c>
      <c r="F175" s="204" t="s">
        <v>173</v>
      </c>
      <c r="G175" s="201"/>
      <c r="H175" s="203" t="s">
        <v>43</v>
      </c>
      <c r="I175" s="205"/>
      <c r="J175" s="201"/>
      <c r="K175" s="201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153</v>
      </c>
      <c r="AU175" s="210" t="s">
        <v>88</v>
      </c>
      <c r="AV175" s="13" t="s">
        <v>86</v>
      </c>
      <c r="AW175" s="13" t="s">
        <v>41</v>
      </c>
      <c r="AX175" s="13" t="s">
        <v>80</v>
      </c>
      <c r="AY175" s="210" t="s">
        <v>142</v>
      </c>
    </row>
    <row r="176" spans="2:51" s="14" customFormat="1" ht="12">
      <c r="B176" s="211"/>
      <c r="C176" s="212"/>
      <c r="D176" s="202" t="s">
        <v>153</v>
      </c>
      <c r="E176" s="213" t="s">
        <v>43</v>
      </c>
      <c r="F176" s="214" t="s">
        <v>174</v>
      </c>
      <c r="G176" s="212"/>
      <c r="H176" s="215">
        <v>16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153</v>
      </c>
      <c r="AU176" s="221" t="s">
        <v>88</v>
      </c>
      <c r="AV176" s="14" t="s">
        <v>88</v>
      </c>
      <c r="AW176" s="14" t="s">
        <v>41</v>
      </c>
      <c r="AX176" s="14" t="s">
        <v>80</v>
      </c>
      <c r="AY176" s="221" t="s">
        <v>142</v>
      </c>
    </row>
    <row r="177" spans="2:51" s="14" customFormat="1" ht="12">
      <c r="B177" s="211"/>
      <c r="C177" s="212"/>
      <c r="D177" s="202" t="s">
        <v>153</v>
      </c>
      <c r="E177" s="213" t="s">
        <v>43</v>
      </c>
      <c r="F177" s="214" t="s">
        <v>175</v>
      </c>
      <c r="G177" s="212"/>
      <c r="H177" s="215">
        <v>12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153</v>
      </c>
      <c r="AU177" s="221" t="s">
        <v>88</v>
      </c>
      <c r="AV177" s="14" t="s">
        <v>88</v>
      </c>
      <c r="AW177" s="14" t="s">
        <v>41</v>
      </c>
      <c r="AX177" s="14" t="s">
        <v>80</v>
      </c>
      <c r="AY177" s="221" t="s">
        <v>142</v>
      </c>
    </row>
    <row r="178" spans="2:51" s="15" customFormat="1" ht="12">
      <c r="B178" s="222"/>
      <c r="C178" s="223"/>
      <c r="D178" s="202" t="s">
        <v>153</v>
      </c>
      <c r="E178" s="224" t="s">
        <v>43</v>
      </c>
      <c r="F178" s="225" t="s">
        <v>157</v>
      </c>
      <c r="G178" s="223"/>
      <c r="H178" s="226">
        <v>28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153</v>
      </c>
      <c r="AU178" s="232" t="s">
        <v>88</v>
      </c>
      <c r="AV178" s="15" t="s">
        <v>149</v>
      </c>
      <c r="AW178" s="15" t="s">
        <v>41</v>
      </c>
      <c r="AX178" s="15" t="s">
        <v>86</v>
      </c>
      <c r="AY178" s="232" t="s">
        <v>142</v>
      </c>
    </row>
    <row r="179" spans="1:65" s="2" customFormat="1" ht="16.5" customHeight="1">
      <c r="A179" s="36"/>
      <c r="B179" s="37"/>
      <c r="C179" s="233" t="s">
        <v>8</v>
      </c>
      <c r="D179" s="233" t="s">
        <v>237</v>
      </c>
      <c r="E179" s="234" t="s">
        <v>248</v>
      </c>
      <c r="F179" s="235" t="s">
        <v>249</v>
      </c>
      <c r="G179" s="236" t="s">
        <v>250</v>
      </c>
      <c r="H179" s="237">
        <v>0.42</v>
      </c>
      <c r="I179" s="238"/>
      <c r="J179" s="239">
        <f>ROUND(I179*H179,2)</f>
        <v>0</v>
      </c>
      <c r="K179" s="235" t="s">
        <v>148</v>
      </c>
      <c r="L179" s="240"/>
      <c r="M179" s="241" t="s">
        <v>43</v>
      </c>
      <c r="N179" s="242" t="s">
        <v>51</v>
      </c>
      <c r="O179" s="66"/>
      <c r="P179" s="191">
        <f>O179*H179</f>
        <v>0</v>
      </c>
      <c r="Q179" s="191">
        <v>0.001</v>
      </c>
      <c r="R179" s="191">
        <f>Q179*H179</f>
        <v>0.00042</v>
      </c>
      <c r="S179" s="191">
        <v>0</v>
      </c>
      <c r="T179" s="19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3" t="s">
        <v>205</v>
      </c>
      <c r="AT179" s="193" t="s">
        <v>237</v>
      </c>
      <c r="AU179" s="193" t="s">
        <v>88</v>
      </c>
      <c r="AY179" s="18" t="s">
        <v>142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8" t="s">
        <v>86</v>
      </c>
      <c r="BK179" s="194">
        <f>ROUND(I179*H179,2)</f>
        <v>0</v>
      </c>
      <c r="BL179" s="18" t="s">
        <v>149</v>
      </c>
      <c r="BM179" s="193" t="s">
        <v>251</v>
      </c>
    </row>
    <row r="180" spans="2:51" s="14" customFormat="1" ht="12">
      <c r="B180" s="211"/>
      <c r="C180" s="212"/>
      <c r="D180" s="202" t="s">
        <v>153</v>
      </c>
      <c r="E180" s="213" t="s">
        <v>43</v>
      </c>
      <c r="F180" s="214" t="s">
        <v>252</v>
      </c>
      <c r="G180" s="212"/>
      <c r="H180" s="215">
        <v>0.42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153</v>
      </c>
      <c r="AU180" s="221" t="s">
        <v>88</v>
      </c>
      <c r="AV180" s="14" t="s">
        <v>88</v>
      </c>
      <c r="AW180" s="14" t="s">
        <v>41</v>
      </c>
      <c r="AX180" s="14" t="s">
        <v>80</v>
      </c>
      <c r="AY180" s="221" t="s">
        <v>142</v>
      </c>
    </row>
    <row r="181" spans="2:51" s="15" customFormat="1" ht="12">
      <c r="B181" s="222"/>
      <c r="C181" s="223"/>
      <c r="D181" s="202" t="s">
        <v>153</v>
      </c>
      <c r="E181" s="224" t="s">
        <v>43</v>
      </c>
      <c r="F181" s="225" t="s">
        <v>157</v>
      </c>
      <c r="G181" s="223"/>
      <c r="H181" s="226">
        <v>0.42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153</v>
      </c>
      <c r="AU181" s="232" t="s">
        <v>88</v>
      </c>
      <c r="AV181" s="15" t="s">
        <v>149</v>
      </c>
      <c r="AW181" s="15" t="s">
        <v>41</v>
      </c>
      <c r="AX181" s="15" t="s">
        <v>86</v>
      </c>
      <c r="AY181" s="232" t="s">
        <v>142</v>
      </c>
    </row>
    <row r="182" spans="1:65" s="2" customFormat="1" ht="24.2" customHeight="1">
      <c r="A182" s="36"/>
      <c r="B182" s="37"/>
      <c r="C182" s="182" t="s">
        <v>253</v>
      </c>
      <c r="D182" s="182" t="s">
        <v>144</v>
      </c>
      <c r="E182" s="183" t="s">
        <v>254</v>
      </c>
      <c r="F182" s="184" t="s">
        <v>255</v>
      </c>
      <c r="G182" s="185" t="s">
        <v>147</v>
      </c>
      <c r="H182" s="186">
        <v>28</v>
      </c>
      <c r="I182" s="187"/>
      <c r="J182" s="188">
        <f>ROUND(I182*H182,2)</f>
        <v>0</v>
      </c>
      <c r="K182" s="184" t="s">
        <v>148</v>
      </c>
      <c r="L182" s="41"/>
      <c r="M182" s="189" t="s">
        <v>43</v>
      </c>
      <c r="N182" s="190" t="s">
        <v>51</v>
      </c>
      <c r="O182" s="66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3" t="s">
        <v>149</v>
      </c>
      <c r="AT182" s="193" t="s">
        <v>144</v>
      </c>
      <c r="AU182" s="193" t="s">
        <v>88</v>
      </c>
      <c r="AY182" s="18" t="s">
        <v>142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8" t="s">
        <v>86</v>
      </c>
      <c r="BK182" s="194">
        <f>ROUND(I182*H182,2)</f>
        <v>0</v>
      </c>
      <c r="BL182" s="18" t="s">
        <v>149</v>
      </c>
      <c r="BM182" s="193" t="s">
        <v>256</v>
      </c>
    </row>
    <row r="183" spans="1:47" s="2" customFormat="1" ht="12">
      <c r="A183" s="36"/>
      <c r="B183" s="37"/>
      <c r="C183" s="38"/>
      <c r="D183" s="195" t="s">
        <v>151</v>
      </c>
      <c r="E183" s="38"/>
      <c r="F183" s="196" t="s">
        <v>257</v>
      </c>
      <c r="G183" s="38"/>
      <c r="H183" s="38"/>
      <c r="I183" s="197"/>
      <c r="J183" s="38"/>
      <c r="K183" s="38"/>
      <c r="L183" s="41"/>
      <c r="M183" s="198"/>
      <c r="N183" s="199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8" t="s">
        <v>151</v>
      </c>
      <c r="AU183" s="18" t="s">
        <v>88</v>
      </c>
    </row>
    <row r="184" spans="2:51" s="13" customFormat="1" ht="12">
      <c r="B184" s="200"/>
      <c r="C184" s="201"/>
      <c r="D184" s="202" t="s">
        <v>153</v>
      </c>
      <c r="E184" s="203" t="s">
        <v>43</v>
      </c>
      <c r="F184" s="204" t="s">
        <v>173</v>
      </c>
      <c r="G184" s="201"/>
      <c r="H184" s="203" t="s">
        <v>43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153</v>
      </c>
      <c r="AU184" s="210" t="s">
        <v>88</v>
      </c>
      <c r="AV184" s="13" t="s">
        <v>86</v>
      </c>
      <c r="AW184" s="13" t="s">
        <v>41</v>
      </c>
      <c r="AX184" s="13" t="s">
        <v>80</v>
      </c>
      <c r="AY184" s="210" t="s">
        <v>142</v>
      </c>
    </row>
    <row r="185" spans="2:51" s="14" customFormat="1" ht="12">
      <c r="B185" s="211"/>
      <c r="C185" s="212"/>
      <c r="D185" s="202" t="s">
        <v>153</v>
      </c>
      <c r="E185" s="213" t="s">
        <v>43</v>
      </c>
      <c r="F185" s="214" t="s">
        <v>174</v>
      </c>
      <c r="G185" s="212"/>
      <c r="H185" s="215">
        <v>16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153</v>
      </c>
      <c r="AU185" s="221" t="s">
        <v>88</v>
      </c>
      <c r="AV185" s="14" t="s">
        <v>88</v>
      </c>
      <c r="AW185" s="14" t="s">
        <v>41</v>
      </c>
      <c r="AX185" s="14" t="s">
        <v>80</v>
      </c>
      <c r="AY185" s="221" t="s">
        <v>142</v>
      </c>
    </row>
    <row r="186" spans="2:51" s="14" customFormat="1" ht="12">
      <c r="B186" s="211"/>
      <c r="C186" s="212"/>
      <c r="D186" s="202" t="s">
        <v>153</v>
      </c>
      <c r="E186" s="213" t="s">
        <v>43</v>
      </c>
      <c r="F186" s="214" t="s">
        <v>175</v>
      </c>
      <c r="G186" s="212"/>
      <c r="H186" s="215">
        <v>12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153</v>
      </c>
      <c r="AU186" s="221" t="s">
        <v>88</v>
      </c>
      <c r="AV186" s="14" t="s">
        <v>88</v>
      </c>
      <c r="AW186" s="14" t="s">
        <v>41</v>
      </c>
      <c r="AX186" s="14" t="s">
        <v>80</v>
      </c>
      <c r="AY186" s="221" t="s">
        <v>142</v>
      </c>
    </row>
    <row r="187" spans="2:51" s="15" customFormat="1" ht="12">
      <c r="B187" s="222"/>
      <c r="C187" s="223"/>
      <c r="D187" s="202" t="s">
        <v>153</v>
      </c>
      <c r="E187" s="224" t="s">
        <v>43</v>
      </c>
      <c r="F187" s="225" t="s">
        <v>157</v>
      </c>
      <c r="G187" s="223"/>
      <c r="H187" s="226">
        <v>28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153</v>
      </c>
      <c r="AU187" s="232" t="s">
        <v>88</v>
      </c>
      <c r="AV187" s="15" t="s">
        <v>149</v>
      </c>
      <c r="AW187" s="15" t="s">
        <v>41</v>
      </c>
      <c r="AX187" s="15" t="s">
        <v>86</v>
      </c>
      <c r="AY187" s="232" t="s">
        <v>142</v>
      </c>
    </row>
    <row r="188" spans="2:63" s="12" customFormat="1" ht="22.9" customHeight="1">
      <c r="B188" s="166"/>
      <c r="C188" s="167"/>
      <c r="D188" s="168" t="s">
        <v>79</v>
      </c>
      <c r="E188" s="180" t="s">
        <v>88</v>
      </c>
      <c r="F188" s="180" t="s">
        <v>258</v>
      </c>
      <c r="G188" s="167"/>
      <c r="H188" s="167"/>
      <c r="I188" s="170"/>
      <c r="J188" s="181">
        <f>BK188</f>
        <v>0</v>
      </c>
      <c r="K188" s="167"/>
      <c r="L188" s="172"/>
      <c r="M188" s="173"/>
      <c r="N188" s="174"/>
      <c r="O188" s="174"/>
      <c r="P188" s="175">
        <f>SUM(P189:P205)</f>
        <v>0</v>
      </c>
      <c r="Q188" s="174"/>
      <c r="R188" s="175">
        <f>SUM(R189:R205)</f>
        <v>55.58914790742</v>
      </c>
      <c r="S188" s="174"/>
      <c r="T188" s="176">
        <f>SUM(T189:T205)</f>
        <v>0</v>
      </c>
      <c r="AR188" s="177" t="s">
        <v>86</v>
      </c>
      <c r="AT188" s="178" t="s">
        <v>79</v>
      </c>
      <c r="AU188" s="178" t="s">
        <v>86</v>
      </c>
      <c r="AY188" s="177" t="s">
        <v>142</v>
      </c>
      <c r="BK188" s="179">
        <f>SUM(BK189:BK205)</f>
        <v>0</v>
      </c>
    </row>
    <row r="189" spans="1:65" s="2" customFormat="1" ht="16.5" customHeight="1">
      <c r="A189" s="36"/>
      <c r="B189" s="37"/>
      <c r="C189" s="182" t="s">
        <v>259</v>
      </c>
      <c r="D189" s="182" t="s">
        <v>144</v>
      </c>
      <c r="E189" s="183" t="s">
        <v>260</v>
      </c>
      <c r="F189" s="184" t="s">
        <v>261</v>
      </c>
      <c r="G189" s="185" t="s">
        <v>165</v>
      </c>
      <c r="H189" s="186">
        <v>18</v>
      </c>
      <c r="I189" s="187"/>
      <c r="J189" s="188">
        <f>ROUND(I189*H189,2)</f>
        <v>0</v>
      </c>
      <c r="K189" s="184" t="s">
        <v>148</v>
      </c>
      <c r="L189" s="41"/>
      <c r="M189" s="189" t="s">
        <v>43</v>
      </c>
      <c r="N189" s="190" t="s">
        <v>51</v>
      </c>
      <c r="O189" s="66"/>
      <c r="P189" s="191">
        <f>O189*H189</f>
        <v>0</v>
      </c>
      <c r="Q189" s="191">
        <v>1.524766</v>
      </c>
      <c r="R189" s="191">
        <f>Q189*H189</f>
        <v>27.445788</v>
      </c>
      <c r="S189" s="191">
        <v>0</v>
      </c>
      <c r="T189" s="19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3" t="s">
        <v>149</v>
      </c>
      <c r="AT189" s="193" t="s">
        <v>144</v>
      </c>
      <c r="AU189" s="193" t="s">
        <v>88</v>
      </c>
      <c r="AY189" s="18" t="s">
        <v>142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8" t="s">
        <v>86</v>
      </c>
      <c r="BK189" s="194">
        <f>ROUND(I189*H189,2)</f>
        <v>0</v>
      </c>
      <c r="BL189" s="18" t="s">
        <v>149</v>
      </c>
      <c r="BM189" s="193" t="s">
        <v>262</v>
      </c>
    </row>
    <row r="190" spans="1:47" s="2" customFormat="1" ht="12">
      <c r="A190" s="36"/>
      <c r="B190" s="37"/>
      <c r="C190" s="38"/>
      <c r="D190" s="195" t="s">
        <v>151</v>
      </c>
      <c r="E190" s="38"/>
      <c r="F190" s="196" t="s">
        <v>263</v>
      </c>
      <c r="G190" s="38"/>
      <c r="H190" s="38"/>
      <c r="I190" s="197"/>
      <c r="J190" s="38"/>
      <c r="K190" s="38"/>
      <c r="L190" s="41"/>
      <c r="M190" s="198"/>
      <c r="N190" s="199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8" t="s">
        <v>151</v>
      </c>
      <c r="AU190" s="18" t="s">
        <v>88</v>
      </c>
    </row>
    <row r="191" spans="2:51" s="14" customFormat="1" ht="12">
      <c r="B191" s="211"/>
      <c r="C191" s="212"/>
      <c r="D191" s="202" t="s">
        <v>153</v>
      </c>
      <c r="E191" s="213" t="s">
        <v>43</v>
      </c>
      <c r="F191" s="214" t="s">
        <v>264</v>
      </c>
      <c r="G191" s="212"/>
      <c r="H191" s="215">
        <v>18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153</v>
      </c>
      <c r="AU191" s="221" t="s">
        <v>88</v>
      </c>
      <c r="AV191" s="14" t="s">
        <v>88</v>
      </c>
      <c r="AW191" s="14" t="s">
        <v>41</v>
      </c>
      <c r="AX191" s="14" t="s">
        <v>86</v>
      </c>
      <c r="AY191" s="221" t="s">
        <v>142</v>
      </c>
    </row>
    <row r="192" spans="1:65" s="2" customFormat="1" ht="24.2" customHeight="1">
      <c r="A192" s="36"/>
      <c r="B192" s="37"/>
      <c r="C192" s="182" t="s">
        <v>265</v>
      </c>
      <c r="D192" s="182" t="s">
        <v>144</v>
      </c>
      <c r="E192" s="183" t="s">
        <v>266</v>
      </c>
      <c r="F192" s="184" t="s">
        <v>267</v>
      </c>
      <c r="G192" s="185" t="s">
        <v>165</v>
      </c>
      <c r="H192" s="186">
        <v>255.4</v>
      </c>
      <c r="I192" s="187"/>
      <c r="J192" s="188">
        <f>ROUND(I192*H192,2)</f>
        <v>0</v>
      </c>
      <c r="K192" s="184" t="s">
        <v>148</v>
      </c>
      <c r="L192" s="41"/>
      <c r="M192" s="189" t="s">
        <v>43</v>
      </c>
      <c r="N192" s="190" t="s">
        <v>51</v>
      </c>
      <c r="O192" s="66"/>
      <c r="P192" s="191">
        <f>O192*H192</f>
        <v>0</v>
      </c>
      <c r="Q192" s="191">
        <v>0.000156</v>
      </c>
      <c r="R192" s="191">
        <f>Q192*H192</f>
        <v>0.0398424</v>
      </c>
      <c r="S192" s="191">
        <v>0</v>
      </c>
      <c r="T192" s="19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3" t="s">
        <v>149</v>
      </c>
      <c r="AT192" s="193" t="s">
        <v>144</v>
      </c>
      <c r="AU192" s="193" t="s">
        <v>88</v>
      </c>
      <c r="AY192" s="18" t="s">
        <v>142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8" t="s">
        <v>86</v>
      </c>
      <c r="BK192" s="194">
        <f>ROUND(I192*H192,2)</f>
        <v>0</v>
      </c>
      <c r="BL192" s="18" t="s">
        <v>149</v>
      </c>
      <c r="BM192" s="193" t="s">
        <v>268</v>
      </c>
    </row>
    <row r="193" spans="1:47" s="2" customFormat="1" ht="12">
      <c r="A193" s="36"/>
      <c r="B193" s="37"/>
      <c r="C193" s="38"/>
      <c r="D193" s="195" t="s">
        <v>151</v>
      </c>
      <c r="E193" s="38"/>
      <c r="F193" s="196" t="s">
        <v>269</v>
      </c>
      <c r="G193" s="38"/>
      <c r="H193" s="38"/>
      <c r="I193" s="197"/>
      <c r="J193" s="38"/>
      <c r="K193" s="38"/>
      <c r="L193" s="41"/>
      <c r="M193" s="198"/>
      <c r="N193" s="199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8" t="s">
        <v>151</v>
      </c>
      <c r="AU193" s="18" t="s">
        <v>88</v>
      </c>
    </row>
    <row r="194" spans="2:51" s="13" customFormat="1" ht="12">
      <c r="B194" s="200"/>
      <c r="C194" s="201"/>
      <c r="D194" s="202" t="s">
        <v>153</v>
      </c>
      <c r="E194" s="203" t="s">
        <v>43</v>
      </c>
      <c r="F194" s="204" t="s">
        <v>270</v>
      </c>
      <c r="G194" s="201"/>
      <c r="H194" s="203" t="s">
        <v>43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153</v>
      </c>
      <c r="AU194" s="210" t="s">
        <v>88</v>
      </c>
      <c r="AV194" s="13" t="s">
        <v>86</v>
      </c>
      <c r="AW194" s="13" t="s">
        <v>41</v>
      </c>
      <c r="AX194" s="13" t="s">
        <v>80</v>
      </c>
      <c r="AY194" s="210" t="s">
        <v>142</v>
      </c>
    </row>
    <row r="195" spans="2:51" s="14" customFormat="1" ht="12">
      <c r="B195" s="211"/>
      <c r="C195" s="212"/>
      <c r="D195" s="202" t="s">
        <v>153</v>
      </c>
      <c r="E195" s="213" t="s">
        <v>43</v>
      </c>
      <c r="F195" s="214" t="s">
        <v>271</v>
      </c>
      <c r="G195" s="212"/>
      <c r="H195" s="215">
        <v>106.25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153</v>
      </c>
      <c r="AU195" s="221" t="s">
        <v>88</v>
      </c>
      <c r="AV195" s="14" t="s">
        <v>88</v>
      </c>
      <c r="AW195" s="14" t="s">
        <v>41</v>
      </c>
      <c r="AX195" s="14" t="s">
        <v>80</v>
      </c>
      <c r="AY195" s="221" t="s">
        <v>142</v>
      </c>
    </row>
    <row r="196" spans="2:51" s="13" customFormat="1" ht="12">
      <c r="B196" s="200"/>
      <c r="C196" s="201"/>
      <c r="D196" s="202" t="s">
        <v>153</v>
      </c>
      <c r="E196" s="203" t="s">
        <v>43</v>
      </c>
      <c r="F196" s="204" t="s">
        <v>272</v>
      </c>
      <c r="G196" s="201"/>
      <c r="H196" s="203" t="s">
        <v>43</v>
      </c>
      <c r="I196" s="205"/>
      <c r="J196" s="201"/>
      <c r="K196" s="201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153</v>
      </c>
      <c r="AU196" s="210" t="s">
        <v>88</v>
      </c>
      <c r="AV196" s="13" t="s">
        <v>86</v>
      </c>
      <c r="AW196" s="13" t="s">
        <v>41</v>
      </c>
      <c r="AX196" s="13" t="s">
        <v>80</v>
      </c>
      <c r="AY196" s="210" t="s">
        <v>142</v>
      </c>
    </row>
    <row r="197" spans="2:51" s="14" customFormat="1" ht="12">
      <c r="B197" s="211"/>
      <c r="C197" s="212"/>
      <c r="D197" s="202" t="s">
        <v>153</v>
      </c>
      <c r="E197" s="213" t="s">
        <v>43</v>
      </c>
      <c r="F197" s="214" t="s">
        <v>273</v>
      </c>
      <c r="G197" s="212"/>
      <c r="H197" s="215">
        <v>72.15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153</v>
      </c>
      <c r="AU197" s="221" t="s">
        <v>88</v>
      </c>
      <c r="AV197" s="14" t="s">
        <v>88</v>
      </c>
      <c r="AW197" s="14" t="s">
        <v>41</v>
      </c>
      <c r="AX197" s="14" t="s">
        <v>80</v>
      </c>
      <c r="AY197" s="221" t="s">
        <v>142</v>
      </c>
    </row>
    <row r="198" spans="2:51" s="14" customFormat="1" ht="12">
      <c r="B198" s="211"/>
      <c r="C198" s="212"/>
      <c r="D198" s="202" t="s">
        <v>153</v>
      </c>
      <c r="E198" s="213" t="s">
        <v>43</v>
      </c>
      <c r="F198" s="214" t="s">
        <v>274</v>
      </c>
      <c r="G198" s="212"/>
      <c r="H198" s="215">
        <v>77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153</v>
      </c>
      <c r="AU198" s="221" t="s">
        <v>88</v>
      </c>
      <c r="AV198" s="14" t="s">
        <v>88</v>
      </c>
      <c r="AW198" s="14" t="s">
        <v>41</v>
      </c>
      <c r="AX198" s="14" t="s">
        <v>80</v>
      </c>
      <c r="AY198" s="221" t="s">
        <v>142</v>
      </c>
    </row>
    <row r="199" spans="2:51" s="15" customFormat="1" ht="12">
      <c r="B199" s="222"/>
      <c r="C199" s="223"/>
      <c r="D199" s="202" t="s">
        <v>153</v>
      </c>
      <c r="E199" s="224" t="s">
        <v>43</v>
      </c>
      <c r="F199" s="225" t="s">
        <v>157</v>
      </c>
      <c r="G199" s="223"/>
      <c r="H199" s="226">
        <v>255.4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153</v>
      </c>
      <c r="AU199" s="232" t="s">
        <v>88</v>
      </c>
      <c r="AV199" s="15" t="s">
        <v>149</v>
      </c>
      <c r="AW199" s="15" t="s">
        <v>41</v>
      </c>
      <c r="AX199" s="15" t="s">
        <v>86</v>
      </c>
      <c r="AY199" s="232" t="s">
        <v>142</v>
      </c>
    </row>
    <row r="200" spans="1:65" s="2" customFormat="1" ht="16.5" customHeight="1">
      <c r="A200" s="36"/>
      <c r="B200" s="37"/>
      <c r="C200" s="182" t="s">
        <v>275</v>
      </c>
      <c r="D200" s="182" t="s">
        <v>144</v>
      </c>
      <c r="E200" s="183" t="s">
        <v>276</v>
      </c>
      <c r="F200" s="184" t="s">
        <v>277</v>
      </c>
      <c r="G200" s="185" t="s">
        <v>278</v>
      </c>
      <c r="H200" s="186">
        <v>98.35</v>
      </c>
      <c r="I200" s="187"/>
      <c r="J200" s="188">
        <f>ROUND(I200*H200,2)</f>
        <v>0</v>
      </c>
      <c r="K200" s="184" t="s">
        <v>148</v>
      </c>
      <c r="L200" s="41"/>
      <c r="M200" s="189" t="s">
        <v>43</v>
      </c>
      <c r="N200" s="190" t="s">
        <v>51</v>
      </c>
      <c r="O200" s="66"/>
      <c r="P200" s="191">
        <f>O200*H200</f>
        <v>0</v>
      </c>
      <c r="Q200" s="191">
        <v>3.57652E-05</v>
      </c>
      <c r="R200" s="191">
        <f>Q200*H200</f>
        <v>0.00351750742</v>
      </c>
      <c r="S200" s="191">
        <v>0</v>
      </c>
      <c r="T200" s="19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3" t="s">
        <v>149</v>
      </c>
      <c r="AT200" s="193" t="s">
        <v>144</v>
      </c>
      <c r="AU200" s="193" t="s">
        <v>88</v>
      </c>
      <c r="AY200" s="18" t="s">
        <v>142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8" t="s">
        <v>86</v>
      </c>
      <c r="BK200" s="194">
        <f>ROUND(I200*H200,2)</f>
        <v>0</v>
      </c>
      <c r="BL200" s="18" t="s">
        <v>149</v>
      </c>
      <c r="BM200" s="193" t="s">
        <v>279</v>
      </c>
    </row>
    <row r="201" spans="1:47" s="2" customFormat="1" ht="12">
      <c r="A201" s="36"/>
      <c r="B201" s="37"/>
      <c r="C201" s="38"/>
      <c r="D201" s="195" t="s">
        <v>151</v>
      </c>
      <c r="E201" s="38"/>
      <c r="F201" s="196" t="s">
        <v>280</v>
      </c>
      <c r="G201" s="38"/>
      <c r="H201" s="38"/>
      <c r="I201" s="197"/>
      <c r="J201" s="38"/>
      <c r="K201" s="38"/>
      <c r="L201" s="41"/>
      <c r="M201" s="198"/>
      <c r="N201" s="199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8" t="s">
        <v>151</v>
      </c>
      <c r="AU201" s="18" t="s">
        <v>88</v>
      </c>
    </row>
    <row r="202" spans="2:51" s="14" customFormat="1" ht="12">
      <c r="B202" s="211"/>
      <c r="C202" s="212"/>
      <c r="D202" s="202" t="s">
        <v>153</v>
      </c>
      <c r="E202" s="213" t="s">
        <v>43</v>
      </c>
      <c r="F202" s="214" t="s">
        <v>281</v>
      </c>
      <c r="G202" s="212"/>
      <c r="H202" s="215">
        <v>98.35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153</v>
      </c>
      <c r="AU202" s="221" t="s">
        <v>88</v>
      </c>
      <c r="AV202" s="14" t="s">
        <v>88</v>
      </c>
      <c r="AW202" s="14" t="s">
        <v>41</v>
      </c>
      <c r="AX202" s="14" t="s">
        <v>86</v>
      </c>
      <c r="AY202" s="221" t="s">
        <v>142</v>
      </c>
    </row>
    <row r="203" spans="1:65" s="2" customFormat="1" ht="16.5" customHeight="1">
      <c r="A203" s="36"/>
      <c r="B203" s="37"/>
      <c r="C203" s="233" t="s">
        <v>282</v>
      </c>
      <c r="D203" s="233" t="s">
        <v>237</v>
      </c>
      <c r="E203" s="234" t="s">
        <v>283</v>
      </c>
      <c r="F203" s="235" t="s">
        <v>284</v>
      </c>
      <c r="G203" s="236" t="s">
        <v>179</v>
      </c>
      <c r="H203" s="237">
        <v>28.1</v>
      </c>
      <c r="I203" s="238"/>
      <c r="J203" s="239">
        <f>ROUND(I203*H203,2)</f>
        <v>0</v>
      </c>
      <c r="K203" s="235" t="s">
        <v>43</v>
      </c>
      <c r="L203" s="240"/>
      <c r="M203" s="241" t="s">
        <v>43</v>
      </c>
      <c r="N203" s="242" t="s">
        <v>51</v>
      </c>
      <c r="O203" s="66"/>
      <c r="P203" s="191">
        <f>O203*H203</f>
        <v>0</v>
      </c>
      <c r="Q203" s="191">
        <v>1</v>
      </c>
      <c r="R203" s="191">
        <f>Q203*H203</f>
        <v>28.1</v>
      </c>
      <c r="S203" s="191">
        <v>0</v>
      </c>
      <c r="T203" s="19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3" t="s">
        <v>205</v>
      </c>
      <c r="AT203" s="193" t="s">
        <v>237</v>
      </c>
      <c r="AU203" s="193" t="s">
        <v>88</v>
      </c>
      <c r="AY203" s="18" t="s">
        <v>142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8" t="s">
        <v>86</v>
      </c>
      <c r="BK203" s="194">
        <f>ROUND(I203*H203,2)</f>
        <v>0</v>
      </c>
      <c r="BL203" s="18" t="s">
        <v>149</v>
      </c>
      <c r="BM203" s="193" t="s">
        <v>285</v>
      </c>
    </row>
    <row r="204" spans="2:51" s="13" customFormat="1" ht="12">
      <c r="B204" s="200"/>
      <c r="C204" s="201"/>
      <c r="D204" s="202" t="s">
        <v>153</v>
      </c>
      <c r="E204" s="203" t="s">
        <v>43</v>
      </c>
      <c r="F204" s="204" t="s">
        <v>286</v>
      </c>
      <c r="G204" s="201"/>
      <c r="H204" s="203" t="s">
        <v>43</v>
      </c>
      <c r="I204" s="205"/>
      <c r="J204" s="201"/>
      <c r="K204" s="201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153</v>
      </c>
      <c r="AU204" s="210" t="s">
        <v>88</v>
      </c>
      <c r="AV204" s="13" t="s">
        <v>86</v>
      </c>
      <c r="AW204" s="13" t="s">
        <v>41</v>
      </c>
      <c r="AX204" s="13" t="s">
        <v>80</v>
      </c>
      <c r="AY204" s="210" t="s">
        <v>142</v>
      </c>
    </row>
    <row r="205" spans="2:51" s="14" customFormat="1" ht="12">
      <c r="B205" s="211"/>
      <c r="C205" s="212"/>
      <c r="D205" s="202" t="s">
        <v>153</v>
      </c>
      <c r="E205" s="213" t="s">
        <v>43</v>
      </c>
      <c r="F205" s="214" t="s">
        <v>287</v>
      </c>
      <c r="G205" s="212"/>
      <c r="H205" s="215">
        <v>28.1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153</v>
      </c>
      <c r="AU205" s="221" t="s">
        <v>88</v>
      </c>
      <c r="AV205" s="14" t="s">
        <v>88</v>
      </c>
      <c r="AW205" s="14" t="s">
        <v>41</v>
      </c>
      <c r="AX205" s="14" t="s">
        <v>86</v>
      </c>
      <c r="AY205" s="221" t="s">
        <v>142</v>
      </c>
    </row>
    <row r="206" spans="2:63" s="12" customFormat="1" ht="22.9" customHeight="1">
      <c r="B206" s="166"/>
      <c r="C206" s="167"/>
      <c r="D206" s="168" t="s">
        <v>79</v>
      </c>
      <c r="E206" s="180" t="s">
        <v>162</v>
      </c>
      <c r="F206" s="180" t="s">
        <v>288</v>
      </c>
      <c r="G206" s="167"/>
      <c r="H206" s="167"/>
      <c r="I206" s="170"/>
      <c r="J206" s="181">
        <f>BK206</f>
        <v>0</v>
      </c>
      <c r="K206" s="167"/>
      <c r="L206" s="172"/>
      <c r="M206" s="173"/>
      <c r="N206" s="174"/>
      <c r="O206" s="174"/>
      <c r="P206" s="175">
        <f>SUM(P207:P222)</f>
        <v>0</v>
      </c>
      <c r="Q206" s="174"/>
      <c r="R206" s="175">
        <f>SUM(R207:R222)</f>
        <v>66.216254526</v>
      </c>
      <c r="S206" s="174"/>
      <c r="T206" s="176">
        <f>SUM(T207:T222)</f>
        <v>0</v>
      </c>
      <c r="AR206" s="177" t="s">
        <v>86</v>
      </c>
      <c r="AT206" s="178" t="s">
        <v>79</v>
      </c>
      <c r="AU206" s="178" t="s">
        <v>86</v>
      </c>
      <c r="AY206" s="177" t="s">
        <v>142</v>
      </c>
      <c r="BK206" s="179">
        <f>SUM(BK207:BK222)</f>
        <v>0</v>
      </c>
    </row>
    <row r="207" spans="1:65" s="2" customFormat="1" ht="16.5" customHeight="1">
      <c r="A207" s="36"/>
      <c r="B207" s="37"/>
      <c r="C207" s="182" t="s">
        <v>7</v>
      </c>
      <c r="D207" s="182" t="s">
        <v>144</v>
      </c>
      <c r="E207" s="183" t="s">
        <v>289</v>
      </c>
      <c r="F207" s="184" t="s">
        <v>290</v>
      </c>
      <c r="G207" s="185" t="s">
        <v>179</v>
      </c>
      <c r="H207" s="186">
        <v>25.4</v>
      </c>
      <c r="I207" s="187"/>
      <c r="J207" s="188">
        <f>ROUND(I207*H207,2)</f>
        <v>0</v>
      </c>
      <c r="K207" s="184" t="s">
        <v>148</v>
      </c>
      <c r="L207" s="41"/>
      <c r="M207" s="189" t="s">
        <v>43</v>
      </c>
      <c r="N207" s="190" t="s">
        <v>51</v>
      </c>
      <c r="O207" s="66"/>
      <c r="P207" s="191">
        <f>O207*H207</f>
        <v>0</v>
      </c>
      <c r="Q207" s="191">
        <v>2.50209</v>
      </c>
      <c r="R207" s="191">
        <f>Q207*H207</f>
        <v>63.55308599999999</v>
      </c>
      <c r="S207" s="191">
        <v>0</v>
      </c>
      <c r="T207" s="192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3" t="s">
        <v>149</v>
      </c>
      <c r="AT207" s="193" t="s">
        <v>144</v>
      </c>
      <c r="AU207" s="193" t="s">
        <v>88</v>
      </c>
      <c r="AY207" s="18" t="s">
        <v>142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8" t="s">
        <v>86</v>
      </c>
      <c r="BK207" s="194">
        <f>ROUND(I207*H207,2)</f>
        <v>0</v>
      </c>
      <c r="BL207" s="18" t="s">
        <v>149</v>
      </c>
      <c r="BM207" s="193" t="s">
        <v>291</v>
      </c>
    </row>
    <row r="208" spans="1:47" s="2" customFormat="1" ht="12">
      <c r="A208" s="36"/>
      <c r="B208" s="37"/>
      <c r="C208" s="38"/>
      <c r="D208" s="195" t="s">
        <v>151</v>
      </c>
      <c r="E208" s="38"/>
      <c r="F208" s="196" t="s">
        <v>292</v>
      </c>
      <c r="G208" s="38"/>
      <c r="H208" s="38"/>
      <c r="I208" s="197"/>
      <c r="J208" s="38"/>
      <c r="K208" s="38"/>
      <c r="L208" s="41"/>
      <c r="M208" s="198"/>
      <c r="N208" s="199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8" t="s">
        <v>151</v>
      </c>
      <c r="AU208" s="18" t="s">
        <v>88</v>
      </c>
    </row>
    <row r="209" spans="2:51" s="14" customFormat="1" ht="12">
      <c r="B209" s="211"/>
      <c r="C209" s="212"/>
      <c r="D209" s="202" t="s">
        <v>153</v>
      </c>
      <c r="E209" s="213" t="s">
        <v>43</v>
      </c>
      <c r="F209" s="214" t="s">
        <v>293</v>
      </c>
      <c r="G209" s="212"/>
      <c r="H209" s="215">
        <v>25.4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153</v>
      </c>
      <c r="AU209" s="221" t="s">
        <v>88</v>
      </c>
      <c r="AV209" s="14" t="s">
        <v>88</v>
      </c>
      <c r="AW209" s="14" t="s">
        <v>41</v>
      </c>
      <c r="AX209" s="14" t="s">
        <v>86</v>
      </c>
      <c r="AY209" s="221" t="s">
        <v>142</v>
      </c>
    </row>
    <row r="210" spans="1:65" s="2" customFormat="1" ht="16.5" customHeight="1">
      <c r="A210" s="36"/>
      <c r="B210" s="37"/>
      <c r="C210" s="182" t="s">
        <v>294</v>
      </c>
      <c r="D210" s="182" t="s">
        <v>144</v>
      </c>
      <c r="E210" s="183" t="s">
        <v>295</v>
      </c>
      <c r="F210" s="184" t="s">
        <v>296</v>
      </c>
      <c r="G210" s="185" t="s">
        <v>179</v>
      </c>
      <c r="H210" s="186">
        <v>25.4</v>
      </c>
      <c r="I210" s="187"/>
      <c r="J210" s="188">
        <f>ROUND(I210*H210,2)</f>
        <v>0</v>
      </c>
      <c r="K210" s="184" t="s">
        <v>148</v>
      </c>
      <c r="L210" s="41"/>
      <c r="M210" s="189" t="s">
        <v>43</v>
      </c>
      <c r="N210" s="190" t="s">
        <v>51</v>
      </c>
      <c r="O210" s="66"/>
      <c r="P210" s="191">
        <f>O210*H210</f>
        <v>0</v>
      </c>
      <c r="Q210" s="191">
        <v>0.04858</v>
      </c>
      <c r="R210" s="191">
        <f>Q210*H210</f>
        <v>1.2339319999999998</v>
      </c>
      <c r="S210" s="191">
        <v>0</v>
      </c>
      <c r="T210" s="192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3" t="s">
        <v>149</v>
      </c>
      <c r="AT210" s="193" t="s">
        <v>144</v>
      </c>
      <c r="AU210" s="193" t="s">
        <v>88</v>
      </c>
      <c r="AY210" s="18" t="s">
        <v>142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18" t="s">
        <v>86</v>
      </c>
      <c r="BK210" s="194">
        <f>ROUND(I210*H210,2)</f>
        <v>0</v>
      </c>
      <c r="BL210" s="18" t="s">
        <v>149</v>
      </c>
      <c r="BM210" s="193" t="s">
        <v>297</v>
      </c>
    </row>
    <row r="211" spans="1:47" s="2" customFormat="1" ht="12">
      <c r="A211" s="36"/>
      <c r="B211" s="37"/>
      <c r="C211" s="38"/>
      <c r="D211" s="195" t="s">
        <v>151</v>
      </c>
      <c r="E211" s="38"/>
      <c r="F211" s="196" t="s">
        <v>298</v>
      </c>
      <c r="G211" s="38"/>
      <c r="H211" s="38"/>
      <c r="I211" s="197"/>
      <c r="J211" s="38"/>
      <c r="K211" s="38"/>
      <c r="L211" s="41"/>
      <c r="M211" s="198"/>
      <c r="N211" s="199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8" t="s">
        <v>151</v>
      </c>
      <c r="AU211" s="18" t="s">
        <v>88</v>
      </c>
    </row>
    <row r="212" spans="1:65" s="2" customFormat="1" ht="16.5" customHeight="1">
      <c r="A212" s="36"/>
      <c r="B212" s="37"/>
      <c r="C212" s="182" t="s">
        <v>299</v>
      </c>
      <c r="D212" s="182" t="s">
        <v>144</v>
      </c>
      <c r="E212" s="183" t="s">
        <v>300</v>
      </c>
      <c r="F212" s="184" t="s">
        <v>301</v>
      </c>
      <c r="G212" s="185" t="s">
        <v>147</v>
      </c>
      <c r="H212" s="186">
        <v>63.74</v>
      </c>
      <c r="I212" s="187"/>
      <c r="J212" s="188">
        <f>ROUND(I212*H212,2)</f>
        <v>0</v>
      </c>
      <c r="K212" s="184" t="s">
        <v>148</v>
      </c>
      <c r="L212" s="41"/>
      <c r="M212" s="189" t="s">
        <v>43</v>
      </c>
      <c r="N212" s="190" t="s">
        <v>51</v>
      </c>
      <c r="O212" s="66"/>
      <c r="P212" s="191">
        <f>O212*H212</f>
        <v>0</v>
      </c>
      <c r="Q212" s="191">
        <v>0.0013214</v>
      </c>
      <c r="R212" s="191">
        <f>Q212*H212</f>
        <v>0.084226036</v>
      </c>
      <c r="S212" s="191">
        <v>0</v>
      </c>
      <c r="T212" s="192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3" t="s">
        <v>149</v>
      </c>
      <c r="AT212" s="193" t="s">
        <v>144</v>
      </c>
      <c r="AU212" s="193" t="s">
        <v>88</v>
      </c>
      <c r="AY212" s="18" t="s">
        <v>142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18" t="s">
        <v>86</v>
      </c>
      <c r="BK212" s="194">
        <f>ROUND(I212*H212,2)</f>
        <v>0</v>
      </c>
      <c r="BL212" s="18" t="s">
        <v>149</v>
      </c>
      <c r="BM212" s="193" t="s">
        <v>302</v>
      </c>
    </row>
    <row r="213" spans="1:47" s="2" customFormat="1" ht="12">
      <c r="A213" s="36"/>
      <c r="B213" s="37"/>
      <c r="C213" s="38"/>
      <c r="D213" s="195" t="s">
        <v>151</v>
      </c>
      <c r="E213" s="38"/>
      <c r="F213" s="196" t="s">
        <v>303</v>
      </c>
      <c r="G213" s="38"/>
      <c r="H213" s="38"/>
      <c r="I213" s="197"/>
      <c r="J213" s="38"/>
      <c r="K213" s="38"/>
      <c r="L213" s="41"/>
      <c r="M213" s="198"/>
      <c r="N213" s="199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8" t="s">
        <v>151</v>
      </c>
      <c r="AU213" s="18" t="s">
        <v>88</v>
      </c>
    </row>
    <row r="214" spans="2:51" s="14" customFormat="1" ht="12">
      <c r="B214" s="211"/>
      <c r="C214" s="212"/>
      <c r="D214" s="202" t="s">
        <v>153</v>
      </c>
      <c r="E214" s="213" t="s">
        <v>43</v>
      </c>
      <c r="F214" s="214" t="s">
        <v>304</v>
      </c>
      <c r="G214" s="212"/>
      <c r="H214" s="215">
        <v>43.7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153</v>
      </c>
      <c r="AU214" s="221" t="s">
        <v>88</v>
      </c>
      <c r="AV214" s="14" t="s">
        <v>88</v>
      </c>
      <c r="AW214" s="14" t="s">
        <v>41</v>
      </c>
      <c r="AX214" s="14" t="s">
        <v>80</v>
      </c>
      <c r="AY214" s="221" t="s">
        <v>142</v>
      </c>
    </row>
    <row r="215" spans="2:51" s="14" customFormat="1" ht="12">
      <c r="B215" s="211"/>
      <c r="C215" s="212"/>
      <c r="D215" s="202" t="s">
        <v>153</v>
      </c>
      <c r="E215" s="213" t="s">
        <v>43</v>
      </c>
      <c r="F215" s="214" t="s">
        <v>305</v>
      </c>
      <c r="G215" s="212"/>
      <c r="H215" s="215">
        <v>11.592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153</v>
      </c>
      <c r="AU215" s="221" t="s">
        <v>88</v>
      </c>
      <c r="AV215" s="14" t="s">
        <v>88</v>
      </c>
      <c r="AW215" s="14" t="s">
        <v>41</v>
      </c>
      <c r="AX215" s="14" t="s">
        <v>80</v>
      </c>
      <c r="AY215" s="221" t="s">
        <v>142</v>
      </c>
    </row>
    <row r="216" spans="2:51" s="14" customFormat="1" ht="12">
      <c r="B216" s="211"/>
      <c r="C216" s="212"/>
      <c r="D216" s="202" t="s">
        <v>153</v>
      </c>
      <c r="E216" s="213" t="s">
        <v>43</v>
      </c>
      <c r="F216" s="214" t="s">
        <v>306</v>
      </c>
      <c r="G216" s="212"/>
      <c r="H216" s="215">
        <v>8.448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153</v>
      </c>
      <c r="AU216" s="221" t="s">
        <v>88</v>
      </c>
      <c r="AV216" s="14" t="s">
        <v>88</v>
      </c>
      <c r="AW216" s="14" t="s">
        <v>41</v>
      </c>
      <c r="AX216" s="14" t="s">
        <v>80</v>
      </c>
      <c r="AY216" s="221" t="s">
        <v>142</v>
      </c>
    </row>
    <row r="217" spans="2:51" s="15" customFormat="1" ht="12">
      <c r="B217" s="222"/>
      <c r="C217" s="223"/>
      <c r="D217" s="202" t="s">
        <v>153</v>
      </c>
      <c r="E217" s="224" t="s">
        <v>43</v>
      </c>
      <c r="F217" s="225" t="s">
        <v>157</v>
      </c>
      <c r="G217" s="223"/>
      <c r="H217" s="226">
        <v>63.74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153</v>
      </c>
      <c r="AU217" s="232" t="s">
        <v>88</v>
      </c>
      <c r="AV217" s="15" t="s">
        <v>149</v>
      </c>
      <c r="AW217" s="15" t="s">
        <v>41</v>
      </c>
      <c r="AX217" s="15" t="s">
        <v>86</v>
      </c>
      <c r="AY217" s="232" t="s">
        <v>142</v>
      </c>
    </row>
    <row r="218" spans="1:65" s="2" customFormat="1" ht="16.5" customHeight="1">
      <c r="A218" s="36"/>
      <c r="B218" s="37"/>
      <c r="C218" s="182" t="s">
        <v>307</v>
      </c>
      <c r="D218" s="182" t="s">
        <v>144</v>
      </c>
      <c r="E218" s="183" t="s">
        <v>308</v>
      </c>
      <c r="F218" s="184" t="s">
        <v>309</v>
      </c>
      <c r="G218" s="185" t="s">
        <v>147</v>
      </c>
      <c r="H218" s="186">
        <v>63.74</v>
      </c>
      <c r="I218" s="187"/>
      <c r="J218" s="188">
        <f>ROUND(I218*H218,2)</f>
        <v>0</v>
      </c>
      <c r="K218" s="184" t="s">
        <v>148</v>
      </c>
      <c r="L218" s="41"/>
      <c r="M218" s="189" t="s">
        <v>43</v>
      </c>
      <c r="N218" s="190" t="s">
        <v>51</v>
      </c>
      <c r="O218" s="66"/>
      <c r="P218" s="191">
        <f>O218*H218</f>
        <v>0</v>
      </c>
      <c r="Q218" s="191">
        <v>3.6E-05</v>
      </c>
      <c r="R218" s="191">
        <f>Q218*H218</f>
        <v>0.00229464</v>
      </c>
      <c r="S218" s="191">
        <v>0</v>
      </c>
      <c r="T218" s="19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3" t="s">
        <v>149</v>
      </c>
      <c r="AT218" s="193" t="s">
        <v>144</v>
      </c>
      <c r="AU218" s="193" t="s">
        <v>88</v>
      </c>
      <c r="AY218" s="18" t="s">
        <v>142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8" t="s">
        <v>86</v>
      </c>
      <c r="BK218" s="194">
        <f>ROUND(I218*H218,2)</f>
        <v>0</v>
      </c>
      <c r="BL218" s="18" t="s">
        <v>149</v>
      </c>
      <c r="BM218" s="193" t="s">
        <v>310</v>
      </c>
    </row>
    <row r="219" spans="1:47" s="2" customFormat="1" ht="12">
      <c r="A219" s="36"/>
      <c r="B219" s="37"/>
      <c r="C219" s="38"/>
      <c r="D219" s="195" t="s">
        <v>151</v>
      </c>
      <c r="E219" s="38"/>
      <c r="F219" s="196" t="s">
        <v>311</v>
      </c>
      <c r="G219" s="38"/>
      <c r="H219" s="38"/>
      <c r="I219" s="197"/>
      <c r="J219" s="38"/>
      <c r="K219" s="38"/>
      <c r="L219" s="41"/>
      <c r="M219" s="198"/>
      <c r="N219" s="199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8" t="s">
        <v>151</v>
      </c>
      <c r="AU219" s="18" t="s">
        <v>88</v>
      </c>
    </row>
    <row r="220" spans="1:65" s="2" customFormat="1" ht="24.2" customHeight="1">
      <c r="A220" s="36"/>
      <c r="B220" s="37"/>
      <c r="C220" s="182" t="s">
        <v>312</v>
      </c>
      <c r="D220" s="182" t="s">
        <v>144</v>
      </c>
      <c r="E220" s="183" t="s">
        <v>313</v>
      </c>
      <c r="F220" s="184" t="s">
        <v>314</v>
      </c>
      <c r="G220" s="185" t="s">
        <v>197</v>
      </c>
      <c r="H220" s="186">
        <v>1.293</v>
      </c>
      <c r="I220" s="187"/>
      <c r="J220" s="188">
        <f>ROUND(I220*H220,2)</f>
        <v>0</v>
      </c>
      <c r="K220" s="184" t="s">
        <v>148</v>
      </c>
      <c r="L220" s="41"/>
      <c r="M220" s="189" t="s">
        <v>43</v>
      </c>
      <c r="N220" s="190" t="s">
        <v>51</v>
      </c>
      <c r="O220" s="66"/>
      <c r="P220" s="191">
        <f>O220*H220</f>
        <v>0</v>
      </c>
      <c r="Q220" s="191">
        <v>1.03845</v>
      </c>
      <c r="R220" s="191">
        <f>Q220*H220</f>
        <v>1.34271585</v>
      </c>
      <c r="S220" s="191">
        <v>0</v>
      </c>
      <c r="T220" s="192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3" t="s">
        <v>149</v>
      </c>
      <c r="AT220" s="193" t="s">
        <v>144</v>
      </c>
      <c r="AU220" s="193" t="s">
        <v>88</v>
      </c>
      <c r="AY220" s="18" t="s">
        <v>142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8" t="s">
        <v>86</v>
      </c>
      <c r="BK220" s="194">
        <f>ROUND(I220*H220,2)</f>
        <v>0</v>
      </c>
      <c r="BL220" s="18" t="s">
        <v>149</v>
      </c>
      <c r="BM220" s="193" t="s">
        <v>315</v>
      </c>
    </row>
    <row r="221" spans="1:47" s="2" customFormat="1" ht="12">
      <c r="A221" s="36"/>
      <c r="B221" s="37"/>
      <c r="C221" s="38"/>
      <c r="D221" s="195" t="s">
        <v>151</v>
      </c>
      <c r="E221" s="38"/>
      <c r="F221" s="196" t="s">
        <v>316</v>
      </c>
      <c r="G221" s="38"/>
      <c r="H221" s="38"/>
      <c r="I221" s="197"/>
      <c r="J221" s="38"/>
      <c r="K221" s="38"/>
      <c r="L221" s="41"/>
      <c r="M221" s="198"/>
      <c r="N221" s="199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8" t="s">
        <v>151</v>
      </c>
      <c r="AU221" s="18" t="s">
        <v>88</v>
      </c>
    </row>
    <row r="222" spans="2:51" s="14" customFormat="1" ht="12">
      <c r="B222" s="211"/>
      <c r="C222" s="212"/>
      <c r="D222" s="202" t="s">
        <v>153</v>
      </c>
      <c r="E222" s="213" t="s">
        <v>43</v>
      </c>
      <c r="F222" s="214" t="s">
        <v>317</v>
      </c>
      <c r="G222" s="212"/>
      <c r="H222" s="215">
        <v>1.293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153</v>
      </c>
      <c r="AU222" s="221" t="s">
        <v>88</v>
      </c>
      <c r="AV222" s="14" t="s">
        <v>88</v>
      </c>
      <c r="AW222" s="14" t="s">
        <v>41</v>
      </c>
      <c r="AX222" s="14" t="s">
        <v>86</v>
      </c>
      <c r="AY222" s="221" t="s">
        <v>142</v>
      </c>
    </row>
    <row r="223" spans="2:63" s="12" customFormat="1" ht="22.9" customHeight="1">
      <c r="B223" s="166"/>
      <c r="C223" s="167"/>
      <c r="D223" s="168" t="s">
        <v>79</v>
      </c>
      <c r="E223" s="180" t="s">
        <v>149</v>
      </c>
      <c r="F223" s="180" t="s">
        <v>318</v>
      </c>
      <c r="G223" s="167"/>
      <c r="H223" s="167"/>
      <c r="I223" s="170"/>
      <c r="J223" s="181">
        <f>BK223</f>
        <v>0</v>
      </c>
      <c r="K223" s="167"/>
      <c r="L223" s="172"/>
      <c r="M223" s="173"/>
      <c r="N223" s="174"/>
      <c r="O223" s="174"/>
      <c r="P223" s="175">
        <f>SUM(P224:P279)</f>
        <v>0</v>
      </c>
      <c r="Q223" s="174"/>
      <c r="R223" s="175">
        <f>SUM(R224:R279)</f>
        <v>61.182892352500005</v>
      </c>
      <c r="S223" s="174"/>
      <c r="T223" s="176">
        <f>SUM(T224:T279)</f>
        <v>0.76494</v>
      </c>
      <c r="AR223" s="177" t="s">
        <v>86</v>
      </c>
      <c r="AT223" s="178" t="s">
        <v>79</v>
      </c>
      <c r="AU223" s="178" t="s">
        <v>86</v>
      </c>
      <c r="AY223" s="177" t="s">
        <v>142</v>
      </c>
      <c r="BK223" s="179">
        <f>SUM(BK224:BK279)</f>
        <v>0</v>
      </c>
    </row>
    <row r="224" spans="1:65" s="2" customFormat="1" ht="16.5" customHeight="1">
      <c r="A224" s="36"/>
      <c r="B224" s="37"/>
      <c r="C224" s="182" t="s">
        <v>319</v>
      </c>
      <c r="D224" s="182" t="s">
        <v>144</v>
      </c>
      <c r="E224" s="183" t="s">
        <v>320</v>
      </c>
      <c r="F224" s="184" t="s">
        <v>321</v>
      </c>
      <c r="G224" s="185" t="s">
        <v>197</v>
      </c>
      <c r="H224" s="186">
        <v>1.717</v>
      </c>
      <c r="I224" s="187"/>
      <c r="J224" s="188">
        <f>ROUND(I224*H224,2)</f>
        <v>0</v>
      </c>
      <c r="K224" s="184" t="s">
        <v>148</v>
      </c>
      <c r="L224" s="41"/>
      <c r="M224" s="189" t="s">
        <v>43</v>
      </c>
      <c r="N224" s="190" t="s">
        <v>51</v>
      </c>
      <c r="O224" s="66"/>
      <c r="P224" s="191">
        <f>O224*H224</f>
        <v>0</v>
      </c>
      <c r="Q224" s="191">
        <v>1.059738</v>
      </c>
      <c r="R224" s="191">
        <f>Q224*H224</f>
        <v>1.8195701460000002</v>
      </c>
      <c r="S224" s="191">
        <v>0</v>
      </c>
      <c r="T224" s="192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3" t="s">
        <v>149</v>
      </c>
      <c r="AT224" s="193" t="s">
        <v>144</v>
      </c>
      <c r="AU224" s="193" t="s">
        <v>88</v>
      </c>
      <c r="AY224" s="18" t="s">
        <v>142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8" t="s">
        <v>86</v>
      </c>
      <c r="BK224" s="194">
        <f>ROUND(I224*H224,2)</f>
        <v>0</v>
      </c>
      <c r="BL224" s="18" t="s">
        <v>149</v>
      </c>
      <c r="BM224" s="193" t="s">
        <v>322</v>
      </c>
    </row>
    <row r="225" spans="1:47" s="2" customFormat="1" ht="12">
      <c r="A225" s="36"/>
      <c r="B225" s="37"/>
      <c r="C225" s="38"/>
      <c r="D225" s="195" t="s">
        <v>151</v>
      </c>
      <c r="E225" s="38"/>
      <c r="F225" s="196" t="s">
        <v>323</v>
      </c>
      <c r="G225" s="38"/>
      <c r="H225" s="38"/>
      <c r="I225" s="197"/>
      <c r="J225" s="38"/>
      <c r="K225" s="38"/>
      <c r="L225" s="41"/>
      <c r="M225" s="198"/>
      <c r="N225" s="199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8" t="s">
        <v>151</v>
      </c>
      <c r="AU225" s="18" t="s">
        <v>88</v>
      </c>
    </row>
    <row r="226" spans="2:51" s="13" customFormat="1" ht="12">
      <c r="B226" s="200"/>
      <c r="C226" s="201"/>
      <c r="D226" s="202" t="s">
        <v>153</v>
      </c>
      <c r="E226" s="203" t="s">
        <v>43</v>
      </c>
      <c r="F226" s="204" t="s">
        <v>324</v>
      </c>
      <c r="G226" s="201"/>
      <c r="H226" s="203" t="s">
        <v>43</v>
      </c>
      <c r="I226" s="205"/>
      <c r="J226" s="201"/>
      <c r="K226" s="201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153</v>
      </c>
      <c r="AU226" s="210" t="s">
        <v>88</v>
      </c>
      <c r="AV226" s="13" t="s">
        <v>86</v>
      </c>
      <c r="AW226" s="13" t="s">
        <v>41</v>
      </c>
      <c r="AX226" s="13" t="s">
        <v>80</v>
      </c>
      <c r="AY226" s="210" t="s">
        <v>142</v>
      </c>
    </row>
    <row r="227" spans="2:51" s="14" customFormat="1" ht="12">
      <c r="B227" s="211"/>
      <c r="C227" s="212"/>
      <c r="D227" s="202" t="s">
        <v>153</v>
      </c>
      <c r="E227" s="213" t="s">
        <v>43</v>
      </c>
      <c r="F227" s="214" t="s">
        <v>325</v>
      </c>
      <c r="G227" s="212"/>
      <c r="H227" s="215">
        <v>0.156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153</v>
      </c>
      <c r="AU227" s="221" t="s">
        <v>88</v>
      </c>
      <c r="AV227" s="14" t="s">
        <v>88</v>
      </c>
      <c r="AW227" s="14" t="s">
        <v>41</v>
      </c>
      <c r="AX227" s="14" t="s">
        <v>80</v>
      </c>
      <c r="AY227" s="221" t="s">
        <v>142</v>
      </c>
    </row>
    <row r="228" spans="2:51" s="13" customFormat="1" ht="12">
      <c r="B228" s="200"/>
      <c r="C228" s="201"/>
      <c r="D228" s="202" t="s">
        <v>153</v>
      </c>
      <c r="E228" s="203" t="s">
        <v>43</v>
      </c>
      <c r="F228" s="204" t="s">
        <v>326</v>
      </c>
      <c r="G228" s="201"/>
      <c r="H228" s="203" t="s">
        <v>43</v>
      </c>
      <c r="I228" s="205"/>
      <c r="J228" s="201"/>
      <c r="K228" s="201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153</v>
      </c>
      <c r="AU228" s="210" t="s">
        <v>88</v>
      </c>
      <c r="AV228" s="13" t="s">
        <v>86</v>
      </c>
      <c r="AW228" s="13" t="s">
        <v>41</v>
      </c>
      <c r="AX228" s="13" t="s">
        <v>80</v>
      </c>
      <c r="AY228" s="210" t="s">
        <v>142</v>
      </c>
    </row>
    <row r="229" spans="2:51" s="14" customFormat="1" ht="12">
      <c r="B229" s="211"/>
      <c r="C229" s="212"/>
      <c r="D229" s="202" t="s">
        <v>153</v>
      </c>
      <c r="E229" s="213" t="s">
        <v>43</v>
      </c>
      <c r="F229" s="214" t="s">
        <v>327</v>
      </c>
      <c r="G229" s="212"/>
      <c r="H229" s="215">
        <v>1.117</v>
      </c>
      <c r="I229" s="216"/>
      <c r="J229" s="212"/>
      <c r="K229" s="212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153</v>
      </c>
      <c r="AU229" s="221" t="s">
        <v>88</v>
      </c>
      <c r="AV229" s="14" t="s">
        <v>88</v>
      </c>
      <c r="AW229" s="14" t="s">
        <v>41</v>
      </c>
      <c r="AX229" s="14" t="s">
        <v>80</v>
      </c>
      <c r="AY229" s="221" t="s">
        <v>142</v>
      </c>
    </row>
    <row r="230" spans="2:51" s="13" customFormat="1" ht="12">
      <c r="B230" s="200"/>
      <c r="C230" s="201"/>
      <c r="D230" s="202" t="s">
        <v>153</v>
      </c>
      <c r="E230" s="203" t="s">
        <v>43</v>
      </c>
      <c r="F230" s="204" t="s">
        <v>328</v>
      </c>
      <c r="G230" s="201"/>
      <c r="H230" s="203" t="s">
        <v>43</v>
      </c>
      <c r="I230" s="205"/>
      <c r="J230" s="201"/>
      <c r="K230" s="201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153</v>
      </c>
      <c r="AU230" s="210" t="s">
        <v>88</v>
      </c>
      <c r="AV230" s="13" t="s">
        <v>86</v>
      </c>
      <c r="AW230" s="13" t="s">
        <v>41</v>
      </c>
      <c r="AX230" s="13" t="s">
        <v>80</v>
      </c>
      <c r="AY230" s="210" t="s">
        <v>142</v>
      </c>
    </row>
    <row r="231" spans="2:51" s="14" customFormat="1" ht="12">
      <c r="B231" s="211"/>
      <c r="C231" s="212"/>
      <c r="D231" s="202" t="s">
        <v>153</v>
      </c>
      <c r="E231" s="213" t="s">
        <v>43</v>
      </c>
      <c r="F231" s="214" t="s">
        <v>329</v>
      </c>
      <c r="G231" s="212"/>
      <c r="H231" s="215">
        <v>0.444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153</v>
      </c>
      <c r="AU231" s="221" t="s">
        <v>88</v>
      </c>
      <c r="AV231" s="14" t="s">
        <v>88</v>
      </c>
      <c r="AW231" s="14" t="s">
        <v>41</v>
      </c>
      <c r="AX231" s="14" t="s">
        <v>80</v>
      </c>
      <c r="AY231" s="221" t="s">
        <v>142</v>
      </c>
    </row>
    <row r="232" spans="2:51" s="15" customFormat="1" ht="12">
      <c r="B232" s="222"/>
      <c r="C232" s="223"/>
      <c r="D232" s="202" t="s">
        <v>153</v>
      </c>
      <c r="E232" s="224" t="s">
        <v>43</v>
      </c>
      <c r="F232" s="225" t="s">
        <v>157</v>
      </c>
      <c r="G232" s="223"/>
      <c r="H232" s="226">
        <v>1.717</v>
      </c>
      <c r="I232" s="227"/>
      <c r="J232" s="223"/>
      <c r="K232" s="223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153</v>
      </c>
      <c r="AU232" s="232" t="s">
        <v>88</v>
      </c>
      <c r="AV232" s="15" t="s">
        <v>149</v>
      </c>
      <c r="AW232" s="15" t="s">
        <v>41</v>
      </c>
      <c r="AX232" s="15" t="s">
        <v>86</v>
      </c>
      <c r="AY232" s="232" t="s">
        <v>142</v>
      </c>
    </row>
    <row r="233" spans="1:65" s="2" customFormat="1" ht="16.5" customHeight="1">
      <c r="A233" s="36"/>
      <c r="B233" s="37"/>
      <c r="C233" s="182" t="s">
        <v>330</v>
      </c>
      <c r="D233" s="182" t="s">
        <v>144</v>
      </c>
      <c r="E233" s="183" t="s">
        <v>331</v>
      </c>
      <c r="F233" s="184" t="s">
        <v>332</v>
      </c>
      <c r="G233" s="185" t="s">
        <v>147</v>
      </c>
      <c r="H233" s="186">
        <v>12.749</v>
      </c>
      <c r="I233" s="187"/>
      <c r="J233" s="188">
        <f>ROUND(I233*H233,2)</f>
        <v>0</v>
      </c>
      <c r="K233" s="184" t="s">
        <v>148</v>
      </c>
      <c r="L233" s="41"/>
      <c r="M233" s="189" t="s">
        <v>43</v>
      </c>
      <c r="N233" s="190" t="s">
        <v>51</v>
      </c>
      <c r="O233" s="66"/>
      <c r="P233" s="191">
        <f>O233*H233</f>
        <v>0</v>
      </c>
      <c r="Q233" s="191">
        <v>0.0003685</v>
      </c>
      <c r="R233" s="191">
        <f>Q233*H233</f>
        <v>0.0046980065</v>
      </c>
      <c r="S233" s="191">
        <v>0.06</v>
      </c>
      <c r="T233" s="192">
        <f>S233*H233</f>
        <v>0.76494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3" t="s">
        <v>149</v>
      </c>
      <c r="AT233" s="193" t="s">
        <v>144</v>
      </c>
      <c r="AU233" s="193" t="s">
        <v>88</v>
      </c>
      <c r="AY233" s="18" t="s">
        <v>142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18" t="s">
        <v>86</v>
      </c>
      <c r="BK233" s="194">
        <f>ROUND(I233*H233,2)</f>
        <v>0</v>
      </c>
      <c r="BL233" s="18" t="s">
        <v>149</v>
      </c>
      <c r="BM233" s="193" t="s">
        <v>333</v>
      </c>
    </row>
    <row r="234" spans="1:47" s="2" customFormat="1" ht="12">
      <c r="A234" s="36"/>
      <c r="B234" s="37"/>
      <c r="C234" s="38"/>
      <c r="D234" s="195" t="s">
        <v>151</v>
      </c>
      <c r="E234" s="38"/>
      <c r="F234" s="196" t="s">
        <v>334</v>
      </c>
      <c r="G234" s="38"/>
      <c r="H234" s="38"/>
      <c r="I234" s="197"/>
      <c r="J234" s="38"/>
      <c r="K234" s="38"/>
      <c r="L234" s="41"/>
      <c r="M234" s="198"/>
      <c r="N234" s="199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8" t="s">
        <v>151</v>
      </c>
      <c r="AU234" s="18" t="s">
        <v>88</v>
      </c>
    </row>
    <row r="235" spans="2:51" s="13" customFormat="1" ht="12">
      <c r="B235" s="200"/>
      <c r="C235" s="201"/>
      <c r="D235" s="202" t="s">
        <v>153</v>
      </c>
      <c r="E235" s="203" t="s">
        <v>43</v>
      </c>
      <c r="F235" s="204" t="s">
        <v>335</v>
      </c>
      <c r="G235" s="201"/>
      <c r="H235" s="203" t="s">
        <v>43</v>
      </c>
      <c r="I235" s="205"/>
      <c r="J235" s="201"/>
      <c r="K235" s="201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153</v>
      </c>
      <c r="AU235" s="210" t="s">
        <v>88</v>
      </c>
      <c r="AV235" s="13" t="s">
        <v>86</v>
      </c>
      <c r="AW235" s="13" t="s">
        <v>41</v>
      </c>
      <c r="AX235" s="13" t="s">
        <v>80</v>
      </c>
      <c r="AY235" s="210" t="s">
        <v>142</v>
      </c>
    </row>
    <row r="236" spans="2:51" s="14" customFormat="1" ht="12">
      <c r="B236" s="211"/>
      <c r="C236" s="212"/>
      <c r="D236" s="202" t="s">
        <v>153</v>
      </c>
      <c r="E236" s="213" t="s">
        <v>43</v>
      </c>
      <c r="F236" s="214" t="s">
        <v>336</v>
      </c>
      <c r="G236" s="212"/>
      <c r="H236" s="215">
        <v>12.749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153</v>
      </c>
      <c r="AU236" s="221" t="s">
        <v>88</v>
      </c>
      <c r="AV236" s="14" t="s">
        <v>88</v>
      </c>
      <c r="AW236" s="14" t="s">
        <v>41</v>
      </c>
      <c r="AX236" s="14" t="s">
        <v>80</v>
      </c>
      <c r="AY236" s="221" t="s">
        <v>142</v>
      </c>
    </row>
    <row r="237" spans="2:51" s="15" customFormat="1" ht="12">
      <c r="B237" s="222"/>
      <c r="C237" s="223"/>
      <c r="D237" s="202" t="s">
        <v>153</v>
      </c>
      <c r="E237" s="224" t="s">
        <v>43</v>
      </c>
      <c r="F237" s="225" t="s">
        <v>157</v>
      </c>
      <c r="G237" s="223"/>
      <c r="H237" s="226">
        <v>12.749</v>
      </c>
      <c r="I237" s="227"/>
      <c r="J237" s="223"/>
      <c r="K237" s="223"/>
      <c r="L237" s="228"/>
      <c r="M237" s="229"/>
      <c r="N237" s="230"/>
      <c r="O237" s="230"/>
      <c r="P237" s="230"/>
      <c r="Q237" s="230"/>
      <c r="R237" s="230"/>
      <c r="S237" s="230"/>
      <c r="T237" s="231"/>
      <c r="AT237" s="232" t="s">
        <v>153</v>
      </c>
      <c r="AU237" s="232" t="s">
        <v>88</v>
      </c>
      <c r="AV237" s="15" t="s">
        <v>149</v>
      </c>
      <c r="AW237" s="15" t="s">
        <v>41</v>
      </c>
      <c r="AX237" s="15" t="s">
        <v>86</v>
      </c>
      <c r="AY237" s="232" t="s">
        <v>142</v>
      </c>
    </row>
    <row r="238" spans="1:65" s="2" customFormat="1" ht="16.5" customHeight="1">
      <c r="A238" s="36"/>
      <c r="B238" s="37"/>
      <c r="C238" s="182" t="s">
        <v>337</v>
      </c>
      <c r="D238" s="182" t="s">
        <v>144</v>
      </c>
      <c r="E238" s="183" t="s">
        <v>338</v>
      </c>
      <c r="F238" s="184" t="s">
        <v>339</v>
      </c>
      <c r="G238" s="185" t="s">
        <v>147</v>
      </c>
      <c r="H238" s="186">
        <v>22.43</v>
      </c>
      <c r="I238" s="187"/>
      <c r="J238" s="188">
        <f>ROUND(I238*H238,2)</f>
        <v>0</v>
      </c>
      <c r="K238" s="184" t="s">
        <v>148</v>
      </c>
      <c r="L238" s="41"/>
      <c r="M238" s="189" t="s">
        <v>43</v>
      </c>
      <c r="N238" s="190" t="s">
        <v>51</v>
      </c>
      <c r="O238" s="66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3" t="s">
        <v>149</v>
      </c>
      <c r="AT238" s="193" t="s">
        <v>144</v>
      </c>
      <c r="AU238" s="193" t="s">
        <v>88</v>
      </c>
      <c r="AY238" s="18" t="s">
        <v>142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8" t="s">
        <v>86</v>
      </c>
      <c r="BK238" s="194">
        <f>ROUND(I238*H238,2)</f>
        <v>0</v>
      </c>
      <c r="BL238" s="18" t="s">
        <v>149</v>
      </c>
      <c r="BM238" s="193" t="s">
        <v>340</v>
      </c>
    </row>
    <row r="239" spans="1:47" s="2" customFormat="1" ht="12">
      <c r="A239" s="36"/>
      <c r="B239" s="37"/>
      <c r="C239" s="38"/>
      <c r="D239" s="195" t="s">
        <v>151</v>
      </c>
      <c r="E239" s="38"/>
      <c r="F239" s="196" t="s">
        <v>341</v>
      </c>
      <c r="G239" s="38"/>
      <c r="H239" s="38"/>
      <c r="I239" s="197"/>
      <c r="J239" s="38"/>
      <c r="K239" s="38"/>
      <c r="L239" s="41"/>
      <c r="M239" s="198"/>
      <c r="N239" s="199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8" t="s">
        <v>151</v>
      </c>
      <c r="AU239" s="18" t="s">
        <v>88</v>
      </c>
    </row>
    <row r="240" spans="2:51" s="13" customFormat="1" ht="12">
      <c r="B240" s="200"/>
      <c r="C240" s="201"/>
      <c r="D240" s="202" t="s">
        <v>153</v>
      </c>
      <c r="E240" s="203" t="s">
        <v>43</v>
      </c>
      <c r="F240" s="204" t="s">
        <v>342</v>
      </c>
      <c r="G240" s="201"/>
      <c r="H240" s="203" t="s">
        <v>43</v>
      </c>
      <c r="I240" s="205"/>
      <c r="J240" s="201"/>
      <c r="K240" s="201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153</v>
      </c>
      <c r="AU240" s="210" t="s">
        <v>88</v>
      </c>
      <c r="AV240" s="13" t="s">
        <v>86</v>
      </c>
      <c r="AW240" s="13" t="s">
        <v>41</v>
      </c>
      <c r="AX240" s="13" t="s">
        <v>80</v>
      </c>
      <c r="AY240" s="210" t="s">
        <v>142</v>
      </c>
    </row>
    <row r="241" spans="2:51" s="14" customFormat="1" ht="12">
      <c r="B241" s="211"/>
      <c r="C241" s="212"/>
      <c r="D241" s="202" t="s">
        <v>153</v>
      </c>
      <c r="E241" s="213" t="s">
        <v>43</v>
      </c>
      <c r="F241" s="214" t="s">
        <v>343</v>
      </c>
      <c r="G241" s="212"/>
      <c r="H241" s="215">
        <v>22.43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153</v>
      </c>
      <c r="AU241" s="221" t="s">
        <v>88</v>
      </c>
      <c r="AV241" s="14" t="s">
        <v>88</v>
      </c>
      <c r="AW241" s="14" t="s">
        <v>41</v>
      </c>
      <c r="AX241" s="14" t="s">
        <v>80</v>
      </c>
      <c r="AY241" s="221" t="s">
        <v>142</v>
      </c>
    </row>
    <row r="242" spans="2:51" s="15" customFormat="1" ht="12">
      <c r="B242" s="222"/>
      <c r="C242" s="223"/>
      <c r="D242" s="202" t="s">
        <v>153</v>
      </c>
      <c r="E242" s="224" t="s">
        <v>43</v>
      </c>
      <c r="F242" s="225" t="s">
        <v>157</v>
      </c>
      <c r="G242" s="223"/>
      <c r="H242" s="226">
        <v>22.43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153</v>
      </c>
      <c r="AU242" s="232" t="s">
        <v>88</v>
      </c>
      <c r="AV242" s="15" t="s">
        <v>149</v>
      </c>
      <c r="AW242" s="15" t="s">
        <v>41</v>
      </c>
      <c r="AX242" s="15" t="s">
        <v>86</v>
      </c>
      <c r="AY242" s="232" t="s">
        <v>142</v>
      </c>
    </row>
    <row r="243" spans="1:65" s="2" customFormat="1" ht="16.5" customHeight="1">
      <c r="A243" s="36"/>
      <c r="B243" s="37"/>
      <c r="C243" s="182" t="s">
        <v>344</v>
      </c>
      <c r="D243" s="182" t="s">
        <v>144</v>
      </c>
      <c r="E243" s="183" t="s">
        <v>345</v>
      </c>
      <c r="F243" s="184" t="s">
        <v>346</v>
      </c>
      <c r="G243" s="185" t="s">
        <v>197</v>
      </c>
      <c r="H243" s="186">
        <v>8.4</v>
      </c>
      <c r="I243" s="187"/>
      <c r="J243" s="188">
        <f>ROUND(I243*H243,2)</f>
        <v>0</v>
      </c>
      <c r="K243" s="184" t="s">
        <v>43</v>
      </c>
      <c r="L243" s="41"/>
      <c r="M243" s="189" t="s">
        <v>43</v>
      </c>
      <c r="N243" s="190" t="s">
        <v>51</v>
      </c>
      <c r="O243" s="66"/>
      <c r="P243" s="191">
        <f>O243*H243</f>
        <v>0</v>
      </c>
      <c r="Q243" s="191">
        <v>0.045</v>
      </c>
      <c r="R243" s="191">
        <f>Q243*H243</f>
        <v>0.378</v>
      </c>
      <c r="S243" s="191">
        <v>0</v>
      </c>
      <c r="T243" s="192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3" t="s">
        <v>149</v>
      </c>
      <c r="AT243" s="193" t="s">
        <v>144</v>
      </c>
      <c r="AU243" s="193" t="s">
        <v>88</v>
      </c>
      <c r="AY243" s="18" t="s">
        <v>142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18" t="s">
        <v>86</v>
      </c>
      <c r="BK243" s="194">
        <f>ROUND(I243*H243,2)</f>
        <v>0</v>
      </c>
      <c r="BL243" s="18" t="s">
        <v>149</v>
      </c>
      <c r="BM243" s="193" t="s">
        <v>347</v>
      </c>
    </row>
    <row r="244" spans="2:51" s="13" customFormat="1" ht="12">
      <c r="B244" s="200"/>
      <c r="C244" s="201"/>
      <c r="D244" s="202" t="s">
        <v>153</v>
      </c>
      <c r="E244" s="203" t="s">
        <v>43</v>
      </c>
      <c r="F244" s="204" t="s">
        <v>348</v>
      </c>
      <c r="G244" s="201"/>
      <c r="H244" s="203" t="s">
        <v>43</v>
      </c>
      <c r="I244" s="205"/>
      <c r="J244" s="201"/>
      <c r="K244" s="201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153</v>
      </c>
      <c r="AU244" s="210" t="s">
        <v>88</v>
      </c>
      <c r="AV244" s="13" t="s">
        <v>86</v>
      </c>
      <c r="AW244" s="13" t="s">
        <v>41</v>
      </c>
      <c r="AX244" s="13" t="s">
        <v>80</v>
      </c>
      <c r="AY244" s="210" t="s">
        <v>142</v>
      </c>
    </row>
    <row r="245" spans="2:51" s="14" customFormat="1" ht="12">
      <c r="B245" s="211"/>
      <c r="C245" s="212"/>
      <c r="D245" s="202" t="s">
        <v>153</v>
      </c>
      <c r="E245" s="213" t="s">
        <v>43</v>
      </c>
      <c r="F245" s="214" t="s">
        <v>349</v>
      </c>
      <c r="G245" s="212"/>
      <c r="H245" s="215">
        <v>8.4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153</v>
      </c>
      <c r="AU245" s="221" t="s">
        <v>88</v>
      </c>
      <c r="AV245" s="14" t="s">
        <v>88</v>
      </c>
      <c r="AW245" s="14" t="s">
        <v>41</v>
      </c>
      <c r="AX245" s="14" t="s">
        <v>86</v>
      </c>
      <c r="AY245" s="221" t="s">
        <v>142</v>
      </c>
    </row>
    <row r="246" spans="1:65" s="2" customFormat="1" ht="16.5" customHeight="1">
      <c r="A246" s="36"/>
      <c r="B246" s="37"/>
      <c r="C246" s="182" t="s">
        <v>350</v>
      </c>
      <c r="D246" s="182" t="s">
        <v>144</v>
      </c>
      <c r="E246" s="183" t="s">
        <v>351</v>
      </c>
      <c r="F246" s="184" t="s">
        <v>352</v>
      </c>
      <c r="G246" s="185" t="s">
        <v>197</v>
      </c>
      <c r="H246" s="186">
        <v>2.1</v>
      </c>
      <c r="I246" s="187"/>
      <c r="J246" s="188">
        <f>ROUND(I246*H246,2)</f>
        <v>0</v>
      </c>
      <c r="K246" s="184" t="s">
        <v>43</v>
      </c>
      <c r="L246" s="41"/>
      <c r="M246" s="189" t="s">
        <v>43</v>
      </c>
      <c r="N246" s="190" t="s">
        <v>51</v>
      </c>
      <c r="O246" s="66"/>
      <c r="P246" s="191">
        <f>O246*H246</f>
        <v>0</v>
      </c>
      <c r="Q246" s="191">
        <v>0.045</v>
      </c>
      <c r="R246" s="191">
        <f>Q246*H246</f>
        <v>0.0945</v>
      </c>
      <c r="S246" s="191">
        <v>0</v>
      </c>
      <c r="T246" s="192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3" t="s">
        <v>149</v>
      </c>
      <c r="AT246" s="193" t="s">
        <v>144</v>
      </c>
      <c r="AU246" s="193" t="s">
        <v>88</v>
      </c>
      <c r="AY246" s="18" t="s">
        <v>142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18" t="s">
        <v>86</v>
      </c>
      <c r="BK246" s="194">
        <f>ROUND(I246*H246,2)</f>
        <v>0</v>
      </c>
      <c r="BL246" s="18" t="s">
        <v>149</v>
      </c>
      <c r="BM246" s="193" t="s">
        <v>353</v>
      </c>
    </row>
    <row r="247" spans="2:51" s="13" customFormat="1" ht="12">
      <c r="B247" s="200"/>
      <c r="C247" s="201"/>
      <c r="D247" s="202" t="s">
        <v>153</v>
      </c>
      <c r="E247" s="203" t="s">
        <v>43</v>
      </c>
      <c r="F247" s="204" t="s">
        <v>348</v>
      </c>
      <c r="G247" s="201"/>
      <c r="H247" s="203" t="s">
        <v>43</v>
      </c>
      <c r="I247" s="205"/>
      <c r="J247" s="201"/>
      <c r="K247" s="201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153</v>
      </c>
      <c r="AU247" s="210" t="s">
        <v>88</v>
      </c>
      <c r="AV247" s="13" t="s">
        <v>86</v>
      </c>
      <c r="AW247" s="13" t="s">
        <v>41</v>
      </c>
      <c r="AX247" s="13" t="s">
        <v>80</v>
      </c>
      <c r="AY247" s="210" t="s">
        <v>142</v>
      </c>
    </row>
    <row r="248" spans="2:51" s="14" customFormat="1" ht="12">
      <c r="B248" s="211"/>
      <c r="C248" s="212"/>
      <c r="D248" s="202" t="s">
        <v>153</v>
      </c>
      <c r="E248" s="213" t="s">
        <v>43</v>
      </c>
      <c r="F248" s="214" t="s">
        <v>354</v>
      </c>
      <c r="G248" s="212"/>
      <c r="H248" s="215">
        <v>2.1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153</v>
      </c>
      <c r="AU248" s="221" t="s">
        <v>88</v>
      </c>
      <c r="AV248" s="14" t="s">
        <v>88</v>
      </c>
      <c r="AW248" s="14" t="s">
        <v>41</v>
      </c>
      <c r="AX248" s="14" t="s">
        <v>86</v>
      </c>
      <c r="AY248" s="221" t="s">
        <v>142</v>
      </c>
    </row>
    <row r="249" spans="1:65" s="2" customFormat="1" ht="16.5" customHeight="1">
      <c r="A249" s="36"/>
      <c r="B249" s="37"/>
      <c r="C249" s="182" t="s">
        <v>355</v>
      </c>
      <c r="D249" s="182" t="s">
        <v>144</v>
      </c>
      <c r="E249" s="183" t="s">
        <v>356</v>
      </c>
      <c r="F249" s="184" t="s">
        <v>357</v>
      </c>
      <c r="G249" s="185" t="s">
        <v>358</v>
      </c>
      <c r="H249" s="186">
        <v>4</v>
      </c>
      <c r="I249" s="187"/>
      <c r="J249" s="188">
        <f>ROUND(I249*H249,2)</f>
        <v>0</v>
      </c>
      <c r="K249" s="184" t="s">
        <v>148</v>
      </c>
      <c r="L249" s="41"/>
      <c r="M249" s="189" t="s">
        <v>43</v>
      </c>
      <c r="N249" s="190" t="s">
        <v>51</v>
      </c>
      <c r="O249" s="66"/>
      <c r="P249" s="191">
        <f>O249*H249</f>
        <v>0</v>
      </c>
      <c r="Q249" s="191">
        <v>0.0020646</v>
      </c>
      <c r="R249" s="191">
        <f>Q249*H249</f>
        <v>0.0082584</v>
      </c>
      <c r="S249" s="191">
        <v>0</v>
      </c>
      <c r="T249" s="19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3" t="s">
        <v>149</v>
      </c>
      <c r="AT249" s="193" t="s">
        <v>144</v>
      </c>
      <c r="AU249" s="193" t="s">
        <v>88</v>
      </c>
      <c r="AY249" s="18" t="s">
        <v>142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18" t="s">
        <v>86</v>
      </c>
      <c r="BK249" s="194">
        <f>ROUND(I249*H249,2)</f>
        <v>0</v>
      </c>
      <c r="BL249" s="18" t="s">
        <v>149</v>
      </c>
      <c r="BM249" s="193" t="s">
        <v>359</v>
      </c>
    </row>
    <row r="250" spans="1:47" s="2" customFormat="1" ht="12">
      <c r="A250" s="36"/>
      <c r="B250" s="37"/>
      <c r="C250" s="38"/>
      <c r="D250" s="195" t="s">
        <v>151</v>
      </c>
      <c r="E250" s="38"/>
      <c r="F250" s="196" t="s">
        <v>360</v>
      </c>
      <c r="G250" s="38"/>
      <c r="H250" s="38"/>
      <c r="I250" s="197"/>
      <c r="J250" s="38"/>
      <c r="K250" s="38"/>
      <c r="L250" s="41"/>
      <c r="M250" s="198"/>
      <c r="N250" s="199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8" t="s">
        <v>151</v>
      </c>
      <c r="AU250" s="18" t="s">
        <v>88</v>
      </c>
    </row>
    <row r="251" spans="1:65" s="2" customFormat="1" ht="16.5" customHeight="1">
      <c r="A251" s="36"/>
      <c r="B251" s="37"/>
      <c r="C251" s="182" t="s">
        <v>361</v>
      </c>
      <c r="D251" s="182" t="s">
        <v>144</v>
      </c>
      <c r="E251" s="183" t="s">
        <v>362</v>
      </c>
      <c r="F251" s="184" t="s">
        <v>363</v>
      </c>
      <c r="G251" s="185" t="s">
        <v>147</v>
      </c>
      <c r="H251" s="186">
        <v>50</v>
      </c>
      <c r="I251" s="187"/>
      <c r="J251" s="188">
        <f>ROUND(I251*H251,2)</f>
        <v>0</v>
      </c>
      <c r="K251" s="184" t="s">
        <v>148</v>
      </c>
      <c r="L251" s="41"/>
      <c r="M251" s="189" t="s">
        <v>43</v>
      </c>
      <c r="N251" s="190" t="s">
        <v>51</v>
      </c>
      <c r="O251" s="66"/>
      <c r="P251" s="191">
        <f>O251*H251</f>
        <v>0</v>
      </c>
      <c r="Q251" s="191">
        <v>0.34191</v>
      </c>
      <c r="R251" s="191">
        <f>Q251*H251</f>
        <v>17.0955</v>
      </c>
      <c r="S251" s="191">
        <v>0</v>
      </c>
      <c r="T251" s="192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3" t="s">
        <v>149</v>
      </c>
      <c r="AT251" s="193" t="s">
        <v>144</v>
      </c>
      <c r="AU251" s="193" t="s">
        <v>88</v>
      </c>
      <c r="AY251" s="18" t="s">
        <v>142</v>
      </c>
      <c r="BE251" s="194">
        <f>IF(N251="základní",J251,0)</f>
        <v>0</v>
      </c>
      <c r="BF251" s="194">
        <f>IF(N251="snížená",J251,0)</f>
        <v>0</v>
      </c>
      <c r="BG251" s="194">
        <f>IF(N251="zákl. přenesená",J251,0)</f>
        <v>0</v>
      </c>
      <c r="BH251" s="194">
        <f>IF(N251="sníž. přenesená",J251,0)</f>
        <v>0</v>
      </c>
      <c r="BI251" s="194">
        <f>IF(N251="nulová",J251,0)</f>
        <v>0</v>
      </c>
      <c r="BJ251" s="18" t="s">
        <v>86</v>
      </c>
      <c r="BK251" s="194">
        <f>ROUND(I251*H251,2)</f>
        <v>0</v>
      </c>
      <c r="BL251" s="18" t="s">
        <v>149</v>
      </c>
      <c r="BM251" s="193" t="s">
        <v>364</v>
      </c>
    </row>
    <row r="252" spans="1:47" s="2" customFormat="1" ht="12">
      <c r="A252" s="36"/>
      <c r="B252" s="37"/>
      <c r="C252" s="38"/>
      <c r="D252" s="195" t="s">
        <v>151</v>
      </c>
      <c r="E252" s="38"/>
      <c r="F252" s="196" t="s">
        <v>365</v>
      </c>
      <c r="G252" s="38"/>
      <c r="H252" s="38"/>
      <c r="I252" s="197"/>
      <c r="J252" s="38"/>
      <c r="K252" s="38"/>
      <c r="L252" s="41"/>
      <c r="M252" s="198"/>
      <c r="N252" s="199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8" t="s">
        <v>151</v>
      </c>
      <c r="AU252" s="18" t="s">
        <v>88</v>
      </c>
    </row>
    <row r="253" spans="2:51" s="13" customFormat="1" ht="12">
      <c r="B253" s="200"/>
      <c r="C253" s="201"/>
      <c r="D253" s="202" t="s">
        <v>153</v>
      </c>
      <c r="E253" s="203" t="s">
        <v>43</v>
      </c>
      <c r="F253" s="204" t="s">
        <v>366</v>
      </c>
      <c r="G253" s="201"/>
      <c r="H253" s="203" t="s">
        <v>43</v>
      </c>
      <c r="I253" s="205"/>
      <c r="J253" s="201"/>
      <c r="K253" s="201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153</v>
      </c>
      <c r="AU253" s="210" t="s">
        <v>88</v>
      </c>
      <c r="AV253" s="13" t="s">
        <v>86</v>
      </c>
      <c r="AW253" s="13" t="s">
        <v>41</v>
      </c>
      <c r="AX253" s="13" t="s">
        <v>80</v>
      </c>
      <c r="AY253" s="210" t="s">
        <v>142</v>
      </c>
    </row>
    <row r="254" spans="2:51" s="14" customFormat="1" ht="12">
      <c r="B254" s="211"/>
      <c r="C254" s="212"/>
      <c r="D254" s="202" t="s">
        <v>153</v>
      </c>
      <c r="E254" s="213" t="s">
        <v>43</v>
      </c>
      <c r="F254" s="214" t="s">
        <v>367</v>
      </c>
      <c r="G254" s="212"/>
      <c r="H254" s="215">
        <v>50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153</v>
      </c>
      <c r="AU254" s="221" t="s">
        <v>88</v>
      </c>
      <c r="AV254" s="14" t="s">
        <v>88</v>
      </c>
      <c r="AW254" s="14" t="s">
        <v>41</v>
      </c>
      <c r="AX254" s="14" t="s">
        <v>80</v>
      </c>
      <c r="AY254" s="221" t="s">
        <v>142</v>
      </c>
    </row>
    <row r="255" spans="2:51" s="15" customFormat="1" ht="12">
      <c r="B255" s="222"/>
      <c r="C255" s="223"/>
      <c r="D255" s="202" t="s">
        <v>153</v>
      </c>
      <c r="E255" s="224" t="s">
        <v>43</v>
      </c>
      <c r="F255" s="225" t="s">
        <v>157</v>
      </c>
      <c r="G255" s="223"/>
      <c r="H255" s="226">
        <v>50</v>
      </c>
      <c r="I255" s="227"/>
      <c r="J255" s="223"/>
      <c r="K255" s="223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153</v>
      </c>
      <c r="AU255" s="232" t="s">
        <v>88</v>
      </c>
      <c r="AV255" s="15" t="s">
        <v>149</v>
      </c>
      <c r="AW255" s="15" t="s">
        <v>41</v>
      </c>
      <c r="AX255" s="15" t="s">
        <v>86</v>
      </c>
      <c r="AY255" s="232" t="s">
        <v>142</v>
      </c>
    </row>
    <row r="256" spans="1:65" s="2" customFormat="1" ht="16.5" customHeight="1">
      <c r="A256" s="36"/>
      <c r="B256" s="37"/>
      <c r="C256" s="182" t="s">
        <v>368</v>
      </c>
      <c r="D256" s="182" t="s">
        <v>144</v>
      </c>
      <c r="E256" s="183" t="s">
        <v>369</v>
      </c>
      <c r="F256" s="184" t="s">
        <v>370</v>
      </c>
      <c r="G256" s="185" t="s">
        <v>147</v>
      </c>
      <c r="H256" s="186">
        <v>0.32</v>
      </c>
      <c r="I256" s="187"/>
      <c r="J256" s="188">
        <f>ROUND(I256*H256,2)</f>
        <v>0</v>
      </c>
      <c r="K256" s="184" t="s">
        <v>148</v>
      </c>
      <c r="L256" s="41"/>
      <c r="M256" s="189" t="s">
        <v>43</v>
      </c>
      <c r="N256" s="190" t="s">
        <v>51</v>
      </c>
      <c r="O256" s="66"/>
      <c r="P256" s="191">
        <f>O256*H256</f>
        <v>0</v>
      </c>
      <c r="Q256" s="191">
        <v>0.02102</v>
      </c>
      <c r="R256" s="191">
        <f>Q256*H256</f>
        <v>0.0067264000000000004</v>
      </c>
      <c r="S256" s="191">
        <v>0</v>
      </c>
      <c r="T256" s="192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3" t="s">
        <v>149</v>
      </c>
      <c r="AT256" s="193" t="s">
        <v>144</v>
      </c>
      <c r="AU256" s="193" t="s">
        <v>88</v>
      </c>
      <c r="AY256" s="18" t="s">
        <v>142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8" t="s">
        <v>86</v>
      </c>
      <c r="BK256" s="194">
        <f>ROUND(I256*H256,2)</f>
        <v>0</v>
      </c>
      <c r="BL256" s="18" t="s">
        <v>149</v>
      </c>
      <c r="BM256" s="193" t="s">
        <v>371</v>
      </c>
    </row>
    <row r="257" spans="1:47" s="2" customFormat="1" ht="12">
      <c r="A257" s="36"/>
      <c r="B257" s="37"/>
      <c r="C257" s="38"/>
      <c r="D257" s="195" t="s">
        <v>151</v>
      </c>
      <c r="E257" s="38"/>
      <c r="F257" s="196" t="s">
        <v>372</v>
      </c>
      <c r="G257" s="38"/>
      <c r="H257" s="38"/>
      <c r="I257" s="197"/>
      <c r="J257" s="38"/>
      <c r="K257" s="38"/>
      <c r="L257" s="41"/>
      <c r="M257" s="198"/>
      <c r="N257" s="199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8" t="s">
        <v>151</v>
      </c>
      <c r="AU257" s="18" t="s">
        <v>88</v>
      </c>
    </row>
    <row r="258" spans="2:51" s="13" customFormat="1" ht="12">
      <c r="B258" s="200"/>
      <c r="C258" s="201"/>
      <c r="D258" s="202" t="s">
        <v>153</v>
      </c>
      <c r="E258" s="203" t="s">
        <v>43</v>
      </c>
      <c r="F258" s="204" t="s">
        <v>373</v>
      </c>
      <c r="G258" s="201"/>
      <c r="H258" s="203" t="s">
        <v>43</v>
      </c>
      <c r="I258" s="205"/>
      <c r="J258" s="201"/>
      <c r="K258" s="201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153</v>
      </c>
      <c r="AU258" s="210" t="s">
        <v>88</v>
      </c>
      <c r="AV258" s="13" t="s">
        <v>86</v>
      </c>
      <c r="AW258" s="13" t="s">
        <v>41</v>
      </c>
      <c r="AX258" s="13" t="s">
        <v>80</v>
      </c>
      <c r="AY258" s="210" t="s">
        <v>142</v>
      </c>
    </row>
    <row r="259" spans="2:51" s="14" customFormat="1" ht="12">
      <c r="B259" s="211"/>
      <c r="C259" s="212"/>
      <c r="D259" s="202" t="s">
        <v>153</v>
      </c>
      <c r="E259" s="213" t="s">
        <v>43</v>
      </c>
      <c r="F259" s="214" t="s">
        <v>374</v>
      </c>
      <c r="G259" s="212"/>
      <c r="H259" s="215">
        <v>0.32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153</v>
      </c>
      <c r="AU259" s="221" t="s">
        <v>88</v>
      </c>
      <c r="AV259" s="14" t="s">
        <v>88</v>
      </c>
      <c r="AW259" s="14" t="s">
        <v>41</v>
      </c>
      <c r="AX259" s="14" t="s">
        <v>80</v>
      </c>
      <c r="AY259" s="221" t="s">
        <v>142</v>
      </c>
    </row>
    <row r="260" spans="2:51" s="15" customFormat="1" ht="12">
      <c r="B260" s="222"/>
      <c r="C260" s="223"/>
      <c r="D260" s="202" t="s">
        <v>153</v>
      </c>
      <c r="E260" s="224" t="s">
        <v>43</v>
      </c>
      <c r="F260" s="225" t="s">
        <v>157</v>
      </c>
      <c r="G260" s="223"/>
      <c r="H260" s="226">
        <v>0.32</v>
      </c>
      <c r="I260" s="227"/>
      <c r="J260" s="223"/>
      <c r="K260" s="223"/>
      <c r="L260" s="228"/>
      <c r="M260" s="229"/>
      <c r="N260" s="230"/>
      <c r="O260" s="230"/>
      <c r="P260" s="230"/>
      <c r="Q260" s="230"/>
      <c r="R260" s="230"/>
      <c r="S260" s="230"/>
      <c r="T260" s="231"/>
      <c r="AT260" s="232" t="s">
        <v>153</v>
      </c>
      <c r="AU260" s="232" t="s">
        <v>88</v>
      </c>
      <c r="AV260" s="15" t="s">
        <v>149</v>
      </c>
      <c r="AW260" s="15" t="s">
        <v>41</v>
      </c>
      <c r="AX260" s="15" t="s">
        <v>86</v>
      </c>
      <c r="AY260" s="232" t="s">
        <v>142</v>
      </c>
    </row>
    <row r="261" spans="1:65" s="2" customFormat="1" ht="16.5" customHeight="1">
      <c r="A261" s="36"/>
      <c r="B261" s="37"/>
      <c r="C261" s="182" t="s">
        <v>375</v>
      </c>
      <c r="D261" s="182" t="s">
        <v>144</v>
      </c>
      <c r="E261" s="183" t="s">
        <v>376</v>
      </c>
      <c r="F261" s="184" t="s">
        <v>377</v>
      </c>
      <c r="G261" s="185" t="s">
        <v>147</v>
      </c>
      <c r="H261" s="186">
        <v>0.32</v>
      </c>
      <c r="I261" s="187"/>
      <c r="J261" s="188">
        <f>ROUND(I261*H261,2)</f>
        <v>0</v>
      </c>
      <c r="K261" s="184" t="s">
        <v>148</v>
      </c>
      <c r="L261" s="41"/>
      <c r="M261" s="189" t="s">
        <v>43</v>
      </c>
      <c r="N261" s="190" t="s">
        <v>51</v>
      </c>
      <c r="O261" s="66"/>
      <c r="P261" s="191">
        <f>O261*H261</f>
        <v>0</v>
      </c>
      <c r="Q261" s="191">
        <v>0.02102</v>
      </c>
      <c r="R261" s="191">
        <f>Q261*H261</f>
        <v>0.0067264000000000004</v>
      </c>
      <c r="S261" s="191">
        <v>0</v>
      </c>
      <c r="T261" s="192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3" t="s">
        <v>149</v>
      </c>
      <c r="AT261" s="193" t="s">
        <v>144</v>
      </c>
      <c r="AU261" s="193" t="s">
        <v>88</v>
      </c>
      <c r="AY261" s="18" t="s">
        <v>142</v>
      </c>
      <c r="BE261" s="194">
        <f>IF(N261="základní",J261,0)</f>
        <v>0</v>
      </c>
      <c r="BF261" s="194">
        <f>IF(N261="snížená",J261,0)</f>
        <v>0</v>
      </c>
      <c r="BG261" s="194">
        <f>IF(N261="zákl. přenesená",J261,0)</f>
        <v>0</v>
      </c>
      <c r="BH261" s="194">
        <f>IF(N261="sníž. přenesená",J261,0)</f>
        <v>0</v>
      </c>
      <c r="BI261" s="194">
        <f>IF(N261="nulová",J261,0)</f>
        <v>0</v>
      </c>
      <c r="BJ261" s="18" t="s">
        <v>86</v>
      </c>
      <c r="BK261" s="194">
        <f>ROUND(I261*H261,2)</f>
        <v>0</v>
      </c>
      <c r="BL261" s="18" t="s">
        <v>149</v>
      </c>
      <c r="BM261" s="193" t="s">
        <v>378</v>
      </c>
    </row>
    <row r="262" spans="1:47" s="2" customFormat="1" ht="12">
      <c r="A262" s="36"/>
      <c r="B262" s="37"/>
      <c r="C262" s="38"/>
      <c r="D262" s="195" t="s">
        <v>151</v>
      </c>
      <c r="E262" s="38"/>
      <c r="F262" s="196" t="s">
        <v>379</v>
      </c>
      <c r="G262" s="38"/>
      <c r="H262" s="38"/>
      <c r="I262" s="197"/>
      <c r="J262" s="38"/>
      <c r="K262" s="38"/>
      <c r="L262" s="41"/>
      <c r="M262" s="198"/>
      <c r="N262" s="199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8" t="s">
        <v>151</v>
      </c>
      <c r="AU262" s="18" t="s">
        <v>88</v>
      </c>
    </row>
    <row r="263" spans="2:51" s="14" customFormat="1" ht="12">
      <c r="B263" s="211"/>
      <c r="C263" s="212"/>
      <c r="D263" s="202" t="s">
        <v>153</v>
      </c>
      <c r="E263" s="213" t="s">
        <v>43</v>
      </c>
      <c r="F263" s="214" t="s">
        <v>380</v>
      </c>
      <c r="G263" s="212"/>
      <c r="H263" s="215">
        <v>0.32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153</v>
      </c>
      <c r="AU263" s="221" t="s">
        <v>88</v>
      </c>
      <c r="AV263" s="14" t="s">
        <v>88</v>
      </c>
      <c r="AW263" s="14" t="s">
        <v>41</v>
      </c>
      <c r="AX263" s="14" t="s">
        <v>86</v>
      </c>
      <c r="AY263" s="221" t="s">
        <v>142</v>
      </c>
    </row>
    <row r="264" spans="1:65" s="2" customFormat="1" ht="16.5" customHeight="1">
      <c r="A264" s="36"/>
      <c r="B264" s="37"/>
      <c r="C264" s="182" t="s">
        <v>381</v>
      </c>
      <c r="D264" s="182" t="s">
        <v>144</v>
      </c>
      <c r="E264" s="183" t="s">
        <v>382</v>
      </c>
      <c r="F264" s="184" t="s">
        <v>383</v>
      </c>
      <c r="G264" s="185" t="s">
        <v>179</v>
      </c>
      <c r="H264" s="186">
        <v>3.5</v>
      </c>
      <c r="I264" s="187"/>
      <c r="J264" s="188">
        <f>ROUND(I264*H264,2)</f>
        <v>0</v>
      </c>
      <c r="K264" s="184" t="s">
        <v>148</v>
      </c>
      <c r="L264" s="41"/>
      <c r="M264" s="189" t="s">
        <v>43</v>
      </c>
      <c r="N264" s="190" t="s">
        <v>51</v>
      </c>
      <c r="O264" s="66"/>
      <c r="P264" s="191">
        <f>O264*H264</f>
        <v>0</v>
      </c>
      <c r="Q264" s="191">
        <v>2.50587</v>
      </c>
      <c r="R264" s="191">
        <f>Q264*H264</f>
        <v>8.770544999999998</v>
      </c>
      <c r="S264" s="191">
        <v>0</v>
      </c>
      <c r="T264" s="192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3" t="s">
        <v>149</v>
      </c>
      <c r="AT264" s="193" t="s">
        <v>144</v>
      </c>
      <c r="AU264" s="193" t="s">
        <v>88</v>
      </c>
      <c r="AY264" s="18" t="s">
        <v>142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18" t="s">
        <v>86</v>
      </c>
      <c r="BK264" s="194">
        <f>ROUND(I264*H264,2)</f>
        <v>0</v>
      </c>
      <c r="BL264" s="18" t="s">
        <v>149</v>
      </c>
      <c r="BM264" s="193" t="s">
        <v>384</v>
      </c>
    </row>
    <row r="265" spans="1:47" s="2" customFormat="1" ht="12">
      <c r="A265" s="36"/>
      <c r="B265" s="37"/>
      <c r="C265" s="38"/>
      <c r="D265" s="195" t="s">
        <v>151</v>
      </c>
      <c r="E265" s="38"/>
      <c r="F265" s="196" t="s">
        <v>385</v>
      </c>
      <c r="G265" s="38"/>
      <c r="H265" s="38"/>
      <c r="I265" s="197"/>
      <c r="J265" s="38"/>
      <c r="K265" s="38"/>
      <c r="L265" s="41"/>
      <c r="M265" s="198"/>
      <c r="N265" s="199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8" t="s">
        <v>151</v>
      </c>
      <c r="AU265" s="18" t="s">
        <v>88</v>
      </c>
    </row>
    <row r="266" spans="2:51" s="13" customFormat="1" ht="12">
      <c r="B266" s="200"/>
      <c r="C266" s="201"/>
      <c r="D266" s="202" t="s">
        <v>153</v>
      </c>
      <c r="E266" s="203" t="s">
        <v>43</v>
      </c>
      <c r="F266" s="204" t="s">
        <v>182</v>
      </c>
      <c r="G266" s="201"/>
      <c r="H266" s="203" t="s">
        <v>43</v>
      </c>
      <c r="I266" s="205"/>
      <c r="J266" s="201"/>
      <c r="K266" s="201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153</v>
      </c>
      <c r="AU266" s="210" t="s">
        <v>88</v>
      </c>
      <c r="AV266" s="13" t="s">
        <v>86</v>
      </c>
      <c r="AW266" s="13" t="s">
        <v>41</v>
      </c>
      <c r="AX266" s="13" t="s">
        <v>80</v>
      </c>
      <c r="AY266" s="210" t="s">
        <v>142</v>
      </c>
    </row>
    <row r="267" spans="2:51" s="13" customFormat="1" ht="12">
      <c r="B267" s="200"/>
      <c r="C267" s="201"/>
      <c r="D267" s="202" t="s">
        <v>153</v>
      </c>
      <c r="E267" s="203" t="s">
        <v>43</v>
      </c>
      <c r="F267" s="204" t="s">
        <v>386</v>
      </c>
      <c r="G267" s="201"/>
      <c r="H267" s="203" t="s">
        <v>43</v>
      </c>
      <c r="I267" s="205"/>
      <c r="J267" s="201"/>
      <c r="K267" s="201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153</v>
      </c>
      <c r="AU267" s="210" t="s">
        <v>88</v>
      </c>
      <c r="AV267" s="13" t="s">
        <v>86</v>
      </c>
      <c r="AW267" s="13" t="s">
        <v>41</v>
      </c>
      <c r="AX267" s="13" t="s">
        <v>80</v>
      </c>
      <c r="AY267" s="210" t="s">
        <v>142</v>
      </c>
    </row>
    <row r="268" spans="2:51" s="14" customFormat="1" ht="12">
      <c r="B268" s="211"/>
      <c r="C268" s="212"/>
      <c r="D268" s="202" t="s">
        <v>153</v>
      </c>
      <c r="E268" s="213" t="s">
        <v>43</v>
      </c>
      <c r="F268" s="214" t="s">
        <v>387</v>
      </c>
      <c r="G268" s="212"/>
      <c r="H268" s="215">
        <v>1.75</v>
      </c>
      <c r="I268" s="216"/>
      <c r="J268" s="212"/>
      <c r="K268" s="212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153</v>
      </c>
      <c r="AU268" s="221" t="s">
        <v>88</v>
      </c>
      <c r="AV268" s="14" t="s">
        <v>88</v>
      </c>
      <c r="AW268" s="14" t="s">
        <v>41</v>
      </c>
      <c r="AX268" s="14" t="s">
        <v>80</v>
      </c>
      <c r="AY268" s="221" t="s">
        <v>142</v>
      </c>
    </row>
    <row r="269" spans="2:51" s="13" customFormat="1" ht="12">
      <c r="B269" s="200"/>
      <c r="C269" s="201"/>
      <c r="D269" s="202" t="s">
        <v>153</v>
      </c>
      <c r="E269" s="203" t="s">
        <v>43</v>
      </c>
      <c r="F269" s="204" t="s">
        <v>185</v>
      </c>
      <c r="G269" s="201"/>
      <c r="H269" s="203" t="s">
        <v>43</v>
      </c>
      <c r="I269" s="205"/>
      <c r="J269" s="201"/>
      <c r="K269" s="201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153</v>
      </c>
      <c r="AU269" s="210" t="s">
        <v>88</v>
      </c>
      <c r="AV269" s="13" t="s">
        <v>86</v>
      </c>
      <c r="AW269" s="13" t="s">
        <v>41</v>
      </c>
      <c r="AX269" s="13" t="s">
        <v>80</v>
      </c>
      <c r="AY269" s="210" t="s">
        <v>142</v>
      </c>
    </row>
    <row r="270" spans="2:51" s="14" customFormat="1" ht="12">
      <c r="B270" s="211"/>
      <c r="C270" s="212"/>
      <c r="D270" s="202" t="s">
        <v>153</v>
      </c>
      <c r="E270" s="213" t="s">
        <v>43</v>
      </c>
      <c r="F270" s="214" t="s">
        <v>387</v>
      </c>
      <c r="G270" s="212"/>
      <c r="H270" s="215">
        <v>1.75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153</v>
      </c>
      <c r="AU270" s="221" t="s">
        <v>88</v>
      </c>
      <c r="AV270" s="14" t="s">
        <v>88</v>
      </c>
      <c r="AW270" s="14" t="s">
        <v>41</v>
      </c>
      <c r="AX270" s="14" t="s">
        <v>80</v>
      </c>
      <c r="AY270" s="221" t="s">
        <v>142</v>
      </c>
    </row>
    <row r="271" spans="2:51" s="15" customFormat="1" ht="12">
      <c r="B271" s="222"/>
      <c r="C271" s="223"/>
      <c r="D271" s="202" t="s">
        <v>153</v>
      </c>
      <c r="E271" s="224" t="s">
        <v>43</v>
      </c>
      <c r="F271" s="225" t="s">
        <v>157</v>
      </c>
      <c r="G271" s="223"/>
      <c r="H271" s="226">
        <v>3.5</v>
      </c>
      <c r="I271" s="227"/>
      <c r="J271" s="223"/>
      <c r="K271" s="223"/>
      <c r="L271" s="228"/>
      <c r="M271" s="229"/>
      <c r="N271" s="230"/>
      <c r="O271" s="230"/>
      <c r="P271" s="230"/>
      <c r="Q271" s="230"/>
      <c r="R271" s="230"/>
      <c r="S271" s="230"/>
      <c r="T271" s="231"/>
      <c r="AT271" s="232" t="s">
        <v>153</v>
      </c>
      <c r="AU271" s="232" t="s">
        <v>88</v>
      </c>
      <c r="AV271" s="15" t="s">
        <v>149</v>
      </c>
      <c r="AW271" s="15" t="s">
        <v>41</v>
      </c>
      <c r="AX271" s="15" t="s">
        <v>86</v>
      </c>
      <c r="AY271" s="232" t="s">
        <v>142</v>
      </c>
    </row>
    <row r="272" spans="1:65" s="2" customFormat="1" ht="24.2" customHeight="1">
      <c r="A272" s="36"/>
      <c r="B272" s="37"/>
      <c r="C272" s="182" t="s">
        <v>388</v>
      </c>
      <c r="D272" s="182" t="s">
        <v>144</v>
      </c>
      <c r="E272" s="183" t="s">
        <v>389</v>
      </c>
      <c r="F272" s="184" t="s">
        <v>390</v>
      </c>
      <c r="G272" s="185" t="s">
        <v>147</v>
      </c>
      <c r="H272" s="186">
        <v>32</v>
      </c>
      <c r="I272" s="187"/>
      <c r="J272" s="188">
        <f>ROUND(I272*H272,2)</f>
        <v>0</v>
      </c>
      <c r="K272" s="184" t="s">
        <v>148</v>
      </c>
      <c r="L272" s="41"/>
      <c r="M272" s="189" t="s">
        <v>43</v>
      </c>
      <c r="N272" s="190" t="s">
        <v>51</v>
      </c>
      <c r="O272" s="66"/>
      <c r="P272" s="191">
        <f>O272*H272</f>
        <v>0</v>
      </c>
      <c r="Q272" s="191">
        <v>1.031199</v>
      </c>
      <c r="R272" s="191">
        <f>Q272*H272</f>
        <v>32.998368</v>
      </c>
      <c r="S272" s="191">
        <v>0</v>
      </c>
      <c r="T272" s="192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3" t="s">
        <v>149</v>
      </c>
      <c r="AT272" s="193" t="s">
        <v>144</v>
      </c>
      <c r="AU272" s="193" t="s">
        <v>88</v>
      </c>
      <c r="AY272" s="18" t="s">
        <v>142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8" t="s">
        <v>86</v>
      </c>
      <c r="BK272" s="194">
        <f>ROUND(I272*H272,2)</f>
        <v>0</v>
      </c>
      <c r="BL272" s="18" t="s">
        <v>149</v>
      </c>
      <c r="BM272" s="193" t="s">
        <v>391</v>
      </c>
    </row>
    <row r="273" spans="1:47" s="2" customFormat="1" ht="12">
      <c r="A273" s="36"/>
      <c r="B273" s="37"/>
      <c r="C273" s="38"/>
      <c r="D273" s="195" t="s">
        <v>151</v>
      </c>
      <c r="E273" s="38"/>
      <c r="F273" s="196" t="s">
        <v>392</v>
      </c>
      <c r="G273" s="38"/>
      <c r="H273" s="38"/>
      <c r="I273" s="197"/>
      <c r="J273" s="38"/>
      <c r="K273" s="38"/>
      <c r="L273" s="41"/>
      <c r="M273" s="198"/>
      <c r="N273" s="199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8" t="s">
        <v>151</v>
      </c>
      <c r="AU273" s="18" t="s">
        <v>88</v>
      </c>
    </row>
    <row r="274" spans="2:51" s="13" customFormat="1" ht="12">
      <c r="B274" s="200"/>
      <c r="C274" s="201"/>
      <c r="D274" s="202" t="s">
        <v>153</v>
      </c>
      <c r="E274" s="203" t="s">
        <v>43</v>
      </c>
      <c r="F274" s="204" t="s">
        <v>393</v>
      </c>
      <c r="G274" s="201"/>
      <c r="H274" s="203" t="s">
        <v>43</v>
      </c>
      <c r="I274" s="205"/>
      <c r="J274" s="201"/>
      <c r="K274" s="201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153</v>
      </c>
      <c r="AU274" s="210" t="s">
        <v>88</v>
      </c>
      <c r="AV274" s="13" t="s">
        <v>86</v>
      </c>
      <c r="AW274" s="13" t="s">
        <v>41</v>
      </c>
      <c r="AX274" s="13" t="s">
        <v>80</v>
      </c>
      <c r="AY274" s="210" t="s">
        <v>142</v>
      </c>
    </row>
    <row r="275" spans="2:51" s="14" customFormat="1" ht="12">
      <c r="B275" s="211"/>
      <c r="C275" s="212"/>
      <c r="D275" s="202" t="s">
        <v>153</v>
      </c>
      <c r="E275" s="213" t="s">
        <v>43</v>
      </c>
      <c r="F275" s="214" t="s">
        <v>174</v>
      </c>
      <c r="G275" s="212"/>
      <c r="H275" s="215">
        <v>16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153</v>
      </c>
      <c r="AU275" s="221" t="s">
        <v>88</v>
      </c>
      <c r="AV275" s="14" t="s">
        <v>88</v>
      </c>
      <c r="AW275" s="14" t="s">
        <v>41</v>
      </c>
      <c r="AX275" s="14" t="s">
        <v>80</v>
      </c>
      <c r="AY275" s="221" t="s">
        <v>142</v>
      </c>
    </row>
    <row r="276" spans="2:51" s="14" customFormat="1" ht="12">
      <c r="B276" s="211"/>
      <c r="C276" s="212"/>
      <c r="D276" s="202" t="s">
        <v>153</v>
      </c>
      <c r="E276" s="213" t="s">
        <v>43</v>
      </c>
      <c r="F276" s="214" t="s">
        <v>175</v>
      </c>
      <c r="G276" s="212"/>
      <c r="H276" s="215">
        <v>12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153</v>
      </c>
      <c r="AU276" s="221" t="s">
        <v>88</v>
      </c>
      <c r="AV276" s="14" t="s">
        <v>88</v>
      </c>
      <c r="AW276" s="14" t="s">
        <v>41</v>
      </c>
      <c r="AX276" s="14" t="s">
        <v>80</v>
      </c>
      <c r="AY276" s="221" t="s">
        <v>142</v>
      </c>
    </row>
    <row r="277" spans="2:51" s="13" customFormat="1" ht="12">
      <c r="B277" s="200"/>
      <c r="C277" s="201"/>
      <c r="D277" s="202" t="s">
        <v>153</v>
      </c>
      <c r="E277" s="203" t="s">
        <v>43</v>
      </c>
      <c r="F277" s="204" t="s">
        <v>394</v>
      </c>
      <c r="G277" s="201"/>
      <c r="H277" s="203" t="s">
        <v>43</v>
      </c>
      <c r="I277" s="205"/>
      <c r="J277" s="201"/>
      <c r="K277" s="201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153</v>
      </c>
      <c r="AU277" s="210" t="s">
        <v>88</v>
      </c>
      <c r="AV277" s="13" t="s">
        <v>86</v>
      </c>
      <c r="AW277" s="13" t="s">
        <v>41</v>
      </c>
      <c r="AX277" s="13" t="s">
        <v>80</v>
      </c>
      <c r="AY277" s="210" t="s">
        <v>142</v>
      </c>
    </row>
    <row r="278" spans="2:51" s="14" customFormat="1" ht="12">
      <c r="B278" s="211"/>
      <c r="C278" s="212"/>
      <c r="D278" s="202" t="s">
        <v>153</v>
      </c>
      <c r="E278" s="213" t="s">
        <v>43</v>
      </c>
      <c r="F278" s="214" t="s">
        <v>395</v>
      </c>
      <c r="G278" s="212"/>
      <c r="H278" s="215">
        <v>4</v>
      </c>
      <c r="I278" s="216"/>
      <c r="J278" s="212"/>
      <c r="K278" s="212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153</v>
      </c>
      <c r="AU278" s="221" t="s">
        <v>88</v>
      </c>
      <c r="AV278" s="14" t="s">
        <v>88</v>
      </c>
      <c r="AW278" s="14" t="s">
        <v>41</v>
      </c>
      <c r="AX278" s="14" t="s">
        <v>80</v>
      </c>
      <c r="AY278" s="221" t="s">
        <v>142</v>
      </c>
    </row>
    <row r="279" spans="2:51" s="15" customFormat="1" ht="12">
      <c r="B279" s="222"/>
      <c r="C279" s="223"/>
      <c r="D279" s="202" t="s">
        <v>153</v>
      </c>
      <c r="E279" s="224" t="s">
        <v>43</v>
      </c>
      <c r="F279" s="225" t="s">
        <v>157</v>
      </c>
      <c r="G279" s="223"/>
      <c r="H279" s="226">
        <v>32</v>
      </c>
      <c r="I279" s="227"/>
      <c r="J279" s="223"/>
      <c r="K279" s="223"/>
      <c r="L279" s="228"/>
      <c r="M279" s="229"/>
      <c r="N279" s="230"/>
      <c r="O279" s="230"/>
      <c r="P279" s="230"/>
      <c r="Q279" s="230"/>
      <c r="R279" s="230"/>
      <c r="S279" s="230"/>
      <c r="T279" s="231"/>
      <c r="AT279" s="232" t="s">
        <v>153</v>
      </c>
      <c r="AU279" s="232" t="s">
        <v>88</v>
      </c>
      <c r="AV279" s="15" t="s">
        <v>149</v>
      </c>
      <c r="AW279" s="15" t="s">
        <v>41</v>
      </c>
      <c r="AX279" s="15" t="s">
        <v>86</v>
      </c>
      <c r="AY279" s="232" t="s">
        <v>142</v>
      </c>
    </row>
    <row r="280" spans="2:63" s="12" customFormat="1" ht="22.9" customHeight="1">
      <c r="B280" s="166"/>
      <c r="C280" s="167"/>
      <c r="D280" s="168" t="s">
        <v>79</v>
      </c>
      <c r="E280" s="180" t="s">
        <v>176</v>
      </c>
      <c r="F280" s="180" t="s">
        <v>396</v>
      </c>
      <c r="G280" s="167"/>
      <c r="H280" s="167"/>
      <c r="I280" s="170"/>
      <c r="J280" s="181">
        <f>BK280</f>
        <v>0</v>
      </c>
      <c r="K280" s="167"/>
      <c r="L280" s="172"/>
      <c r="M280" s="173"/>
      <c r="N280" s="174"/>
      <c r="O280" s="174"/>
      <c r="P280" s="175">
        <f>SUM(P281:P299)</f>
        <v>0</v>
      </c>
      <c r="Q280" s="174"/>
      <c r="R280" s="175">
        <f>SUM(R281:R299)</f>
        <v>2.6785755499999997</v>
      </c>
      <c r="S280" s="174"/>
      <c r="T280" s="176">
        <f>SUM(T281:T299)</f>
        <v>3.154</v>
      </c>
      <c r="AR280" s="177" t="s">
        <v>86</v>
      </c>
      <c r="AT280" s="178" t="s">
        <v>79</v>
      </c>
      <c r="AU280" s="178" t="s">
        <v>86</v>
      </c>
      <c r="AY280" s="177" t="s">
        <v>142</v>
      </c>
      <c r="BK280" s="179">
        <f>SUM(BK281:BK299)</f>
        <v>0</v>
      </c>
    </row>
    <row r="281" spans="1:65" s="2" customFormat="1" ht="16.5" customHeight="1">
      <c r="A281" s="36"/>
      <c r="B281" s="37"/>
      <c r="C281" s="182" t="s">
        <v>397</v>
      </c>
      <c r="D281" s="182" t="s">
        <v>144</v>
      </c>
      <c r="E281" s="183" t="s">
        <v>398</v>
      </c>
      <c r="F281" s="184" t="s">
        <v>399</v>
      </c>
      <c r="G281" s="185" t="s">
        <v>358</v>
      </c>
      <c r="H281" s="186">
        <v>17</v>
      </c>
      <c r="I281" s="187"/>
      <c r="J281" s="188">
        <f>ROUND(I281*H281,2)</f>
        <v>0</v>
      </c>
      <c r="K281" s="184" t="s">
        <v>148</v>
      </c>
      <c r="L281" s="41"/>
      <c r="M281" s="189" t="s">
        <v>43</v>
      </c>
      <c r="N281" s="190" t="s">
        <v>51</v>
      </c>
      <c r="O281" s="66"/>
      <c r="P281" s="191">
        <f>O281*H281</f>
        <v>0</v>
      </c>
      <c r="Q281" s="191">
        <v>0.000583</v>
      </c>
      <c r="R281" s="191">
        <f>Q281*H281</f>
        <v>0.009911</v>
      </c>
      <c r="S281" s="191">
        <v>0.166</v>
      </c>
      <c r="T281" s="192">
        <f>S281*H281</f>
        <v>2.822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3" t="s">
        <v>149</v>
      </c>
      <c r="AT281" s="193" t="s">
        <v>144</v>
      </c>
      <c r="AU281" s="193" t="s">
        <v>88</v>
      </c>
      <c r="AY281" s="18" t="s">
        <v>142</v>
      </c>
      <c r="BE281" s="194">
        <f>IF(N281="základní",J281,0)</f>
        <v>0</v>
      </c>
      <c r="BF281" s="194">
        <f>IF(N281="snížená",J281,0)</f>
        <v>0</v>
      </c>
      <c r="BG281" s="194">
        <f>IF(N281="zákl. přenesená",J281,0)</f>
        <v>0</v>
      </c>
      <c r="BH281" s="194">
        <f>IF(N281="sníž. přenesená",J281,0)</f>
        <v>0</v>
      </c>
      <c r="BI281" s="194">
        <f>IF(N281="nulová",J281,0)</f>
        <v>0</v>
      </c>
      <c r="BJ281" s="18" t="s">
        <v>86</v>
      </c>
      <c r="BK281" s="194">
        <f>ROUND(I281*H281,2)</f>
        <v>0</v>
      </c>
      <c r="BL281" s="18" t="s">
        <v>149</v>
      </c>
      <c r="BM281" s="193" t="s">
        <v>400</v>
      </c>
    </row>
    <row r="282" spans="1:47" s="2" customFormat="1" ht="12">
      <c r="A282" s="36"/>
      <c r="B282" s="37"/>
      <c r="C282" s="38"/>
      <c r="D282" s="195" t="s">
        <v>151</v>
      </c>
      <c r="E282" s="38"/>
      <c r="F282" s="196" t="s">
        <v>401</v>
      </c>
      <c r="G282" s="38"/>
      <c r="H282" s="38"/>
      <c r="I282" s="197"/>
      <c r="J282" s="38"/>
      <c r="K282" s="38"/>
      <c r="L282" s="41"/>
      <c r="M282" s="198"/>
      <c r="N282" s="199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8" t="s">
        <v>151</v>
      </c>
      <c r="AU282" s="18" t="s">
        <v>88</v>
      </c>
    </row>
    <row r="283" spans="1:65" s="2" customFormat="1" ht="24.2" customHeight="1">
      <c r="A283" s="36"/>
      <c r="B283" s="37"/>
      <c r="C283" s="182" t="s">
        <v>402</v>
      </c>
      <c r="D283" s="182" t="s">
        <v>144</v>
      </c>
      <c r="E283" s="183" t="s">
        <v>403</v>
      </c>
      <c r="F283" s="184" t="s">
        <v>404</v>
      </c>
      <c r="G283" s="185" t="s">
        <v>358</v>
      </c>
      <c r="H283" s="186">
        <v>19</v>
      </c>
      <c r="I283" s="187"/>
      <c r="J283" s="188">
        <f>ROUND(I283*H283,2)</f>
        <v>0</v>
      </c>
      <c r="K283" s="184" t="s">
        <v>148</v>
      </c>
      <c r="L283" s="41"/>
      <c r="M283" s="189" t="s">
        <v>43</v>
      </c>
      <c r="N283" s="190" t="s">
        <v>51</v>
      </c>
      <c r="O283" s="66"/>
      <c r="P283" s="191">
        <f>O283*H283</f>
        <v>0</v>
      </c>
      <c r="Q283" s="191">
        <v>0.002112</v>
      </c>
      <c r="R283" s="191">
        <f>Q283*H283</f>
        <v>0.040128000000000004</v>
      </c>
      <c r="S283" s="191">
        <v>0</v>
      </c>
      <c r="T283" s="192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3" t="s">
        <v>149</v>
      </c>
      <c r="AT283" s="193" t="s">
        <v>144</v>
      </c>
      <c r="AU283" s="193" t="s">
        <v>88</v>
      </c>
      <c r="AY283" s="18" t="s">
        <v>142</v>
      </c>
      <c r="BE283" s="194">
        <f>IF(N283="základní",J283,0)</f>
        <v>0</v>
      </c>
      <c r="BF283" s="194">
        <f>IF(N283="snížená",J283,0)</f>
        <v>0</v>
      </c>
      <c r="BG283" s="194">
        <f>IF(N283="zákl. přenesená",J283,0)</f>
        <v>0</v>
      </c>
      <c r="BH283" s="194">
        <f>IF(N283="sníž. přenesená",J283,0)</f>
        <v>0</v>
      </c>
      <c r="BI283" s="194">
        <f>IF(N283="nulová",J283,0)</f>
        <v>0</v>
      </c>
      <c r="BJ283" s="18" t="s">
        <v>86</v>
      </c>
      <c r="BK283" s="194">
        <f>ROUND(I283*H283,2)</f>
        <v>0</v>
      </c>
      <c r="BL283" s="18" t="s">
        <v>149</v>
      </c>
      <c r="BM283" s="193" t="s">
        <v>405</v>
      </c>
    </row>
    <row r="284" spans="1:47" s="2" customFormat="1" ht="12">
      <c r="A284" s="36"/>
      <c r="B284" s="37"/>
      <c r="C284" s="38"/>
      <c r="D284" s="195" t="s">
        <v>151</v>
      </c>
      <c r="E284" s="38"/>
      <c r="F284" s="196" t="s">
        <v>406</v>
      </c>
      <c r="G284" s="38"/>
      <c r="H284" s="38"/>
      <c r="I284" s="197"/>
      <c r="J284" s="38"/>
      <c r="K284" s="38"/>
      <c r="L284" s="41"/>
      <c r="M284" s="198"/>
      <c r="N284" s="199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8" t="s">
        <v>151</v>
      </c>
      <c r="AU284" s="18" t="s">
        <v>88</v>
      </c>
    </row>
    <row r="285" spans="2:51" s="14" customFormat="1" ht="12">
      <c r="B285" s="211"/>
      <c r="C285" s="212"/>
      <c r="D285" s="202" t="s">
        <v>153</v>
      </c>
      <c r="E285" s="213" t="s">
        <v>43</v>
      </c>
      <c r="F285" s="214" t="s">
        <v>275</v>
      </c>
      <c r="G285" s="212"/>
      <c r="H285" s="215">
        <v>19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153</v>
      </c>
      <c r="AU285" s="221" t="s">
        <v>88</v>
      </c>
      <c r="AV285" s="14" t="s">
        <v>88</v>
      </c>
      <c r="AW285" s="14" t="s">
        <v>41</v>
      </c>
      <c r="AX285" s="14" t="s">
        <v>86</v>
      </c>
      <c r="AY285" s="221" t="s">
        <v>142</v>
      </c>
    </row>
    <row r="286" spans="1:65" s="2" customFormat="1" ht="24.2" customHeight="1">
      <c r="A286" s="36"/>
      <c r="B286" s="37"/>
      <c r="C286" s="182" t="s">
        <v>407</v>
      </c>
      <c r="D286" s="182" t="s">
        <v>144</v>
      </c>
      <c r="E286" s="183" t="s">
        <v>408</v>
      </c>
      <c r="F286" s="184" t="s">
        <v>409</v>
      </c>
      <c r="G286" s="185" t="s">
        <v>358</v>
      </c>
      <c r="H286" s="186">
        <v>19</v>
      </c>
      <c r="I286" s="187"/>
      <c r="J286" s="188">
        <f>ROUND(I286*H286,2)</f>
        <v>0</v>
      </c>
      <c r="K286" s="184" t="s">
        <v>148</v>
      </c>
      <c r="L286" s="41"/>
      <c r="M286" s="189" t="s">
        <v>43</v>
      </c>
      <c r="N286" s="190" t="s">
        <v>51</v>
      </c>
      <c r="O286" s="66"/>
      <c r="P286" s="191">
        <f>O286*H286</f>
        <v>0</v>
      </c>
      <c r="Q286" s="191">
        <v>0.00265565</v>
      </c>
      <c r="R286" s="191">
        <f>Q286*H286</f>
        <v>0.05045735</v>
      </c>
      <c r="S286" s="191">
        <v>0</v>
      </c>
      <c r="T286" s="192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3" t="s">
        <v>149</v>
      </c>
      <c r="AT286" s="193" t="s">
        <v>144</v>
      </c>
      <c r="AU286" s="193" t="s">
        <v>88</v>
      </c>
      <c r="AY286" s="18" t="s">
        <v>142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18" t="s">
        <v>86</v>
      </c>
      <c r="BK286" s="194">
        <f>ROUND(I286*H286,2)</f>
        <v>0</v>
      </c>
      <c r="BL286" s="18" t="s">
        <v>149</v>
      </c>
      <c r="BM286" s="193" t="s">
        <v>410</v>
      </c>
    </row>
    <row r="287" spans="1:47" s="2" customFormat="1" ht="12">
      <c r="A287" s="36"/>
      <c r="B287" s="37"/>
      <c r="C287" s="38"/>
      <c r="D287" s="195" t="s">
        <v>151</v>
      </c>
      <c r="E287" s="38"/>
      <c r="F287" s="196" t="s">
        <v>411</v>
      </c>
      <c r="G287" s="38"/>
      <c r="H287" s="38"/>
      <c r="I287" s="197"/>
      <c r="J287" s="38"/>
      <c r="K287" s="38"/>
      <c r="L287" s="41"/>
      <c r="M287" s="198"/>
      <c r="N287" s="199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8" t="s">
        <v>151</v>
      </c>
      <c r="AU287" s="18" t="s">
        <v>88</v>
      </c>
    </row>
    <row r="288" spans="1:65" s="2" customFormat="1" ht="16.5" customHeight="1">
      <c r="A288" s="36"/>
      <c r="B288" s="37"/>
      <c r="C288" s="182" t="s">
        <v>412</v>
      </c>
      <c r="D288" s="182" t="s">
        <v>144</v>
      </c>
      <c r="E288" s="183" t="s">
        <v>413</v>
      </c>
      <c r="F288" s="184" t="s">
        <v>414</v>
      </c>
      <c r="G288" s="185" t="s">
        <v>358</v>
      </c>
      <c r="H288" s="186">
        <v>2</v>
      </c>
      <c r="I288" s="187"/>
      <c r="J288" s="188">
        <f>ROUND(I288*H288,2)</f>
        <v>0</v>
      </c>
      <c r="K288" s="184" t="s">
        <v>148</v>
      </c>
      <c r="L288" s="41"/>
      <c r="M288" s="189" t="s">
        <v>43</v>
      </c>
      <c r="N288" s="190" t="s">
        <v>51</v>
      </c>
      <c r="O288" s="66"/>
      <c r="P288" s="191">
        <f>O288*H288</f>
        <v>0</v>
      </c>
      <c r="Q288" s="191">
        <v>0.002124</v>
      </c>
      <c r="R288" s="191">
        <f>Q288*H288</f>
        <v>0.004248</v>
      </c>
      <c r="S288" s="191">
        <v>0</v>
      </c>
      <c r="T288" s="192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3" t="s">
        <v>149</v>
      </c>
      <c r="AT288" s="193" t="s">
        <v>144</v>
      </c>
      <c r="AU288" s="193" t="s">
        <v>88</v>
      </c>
      <c r="AY288" s="18" t="s">
        <v>142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18" t="s">
        <v>86</v>
      </c>
      <c r="BK288" s="194">
        <f>ROUND(I288*H288,2)</f>
        <v>0</v>
      </c>
      <c r="BL288" s="18" t="s">
        <v>149</v>
      </c>
      <c r="BM288" s="193" t="s">
        <v>415</v>
      </c>
    </row>
    <row r="289" spans="1:47" s="2" customFormat="1" ht="12">
      <c r="A289" s="36"/>
      <c r="B289" s="37"/>
      <c r="C289" s="38"/>
      <c r="D289" s="195" t="s">
        <v>151</v>
      </c>
      <c r="E289" s="38"/>
      <c r="F289" s="196" t="s">
        <v>416</v>
      </c>
      <c r="G289" s="38"/>
      <c r="H289" s="38"/>
      <c r="I289" s="197"/>
      <c r="J289" s="38"/>
      <c r="K289" s="38"/>
      <c r="L289" s="41"/>
      <c r="M289" s="198"/>
      <c r="N289" s="199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8" t="s">
        <v>151</v>
      </c>
      <c r="AU289" s="18" t="s">
        <v>88</v>
      </c>
    </row>
    <row r="290" spans="1:65" s="2" customFormat="1" ht="16.5" customHeight="1">
      <c r="A290" s="36"/>
      <c r="B290" s="37"/>
      <c r="C290" s="182" t="s">
        <v>417</v>
      </c>
      <c r="D290" s="182" t="s">
        <v>144</v>
      </c>
      <c r="E290" s="183" t="s">
        <v>418</v>
      </c>
      <c r="F290" s="184" t="s">
        <v>419</v>
      </c>
      <c r="G290" s="185" t="s">
        <v>358</v>
      </c>
      <c r="H290" s="186">
        <v>2</v>
      </c>
      <c r="I290" s="187"/>
      <c r="J290" s="188">
        <f>ROUND(I290*H290,2)</f>
        <v>0</v>
      </c>
      <c r="K290" s="184" t="s">
        <v>148</v>
      </c>
      <c r="L290" s="41"/>
      <c r="M290" s="189" t="s">
        <v>43</v>
      </c>
      <c r="N290" s="190" t="s">
        <v>51</v>
      </c>
      <c r="O290" s="66"/>
      <c r="P290" s="191">
        <f>O290*H290</f>
        <v>0</v>
      </c>
      <c r="Q290" s="191">
        <v>0.0047451</v>
      </c>
      <c r="R290" s="191">
        <f>Q290*H290</f>
        <v>0.0094902</v>
      </c>
      <c r="S290" s="191">
        <v>0</v>
      </c>
      <c r="T290" s="192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93" t="s">
        <v>149</v>
      </c>
      <c r="AT290" s="193" t="s">
        <v>144</v>
      </c>
      <c r="AU290" s="193" t="s">
        <v>88</v>
      </c>
      <c r="AY290" s="18" t="s">
        <v>142</v>
      </c>
      <c r="BE290" s="194">
        <f>IF(N290="základní",J290,0)</f>
        <v>0</v>
      </c>
      <c r="BF290" s="194">
        <f>IF(N290="snížená",J290,0)</f>
        <v>0</v>
      </c>
      <c r="BG290" s="194">
        <f>IF(N290="zákl. přenesená",J290,0)</f>
        <v>0</v>
      </c>
      <c r="BH290" s="194">
        <f>IF(N290="sníž. přenesená",J290,0)</f>
        <v>0</v>
      </c>
      <c r="BI290" s="194">
        <f>IF(N290="nulová",J290,0)</f>
        <v>0</v>
      </c>
      <c r="BJ290" s="18" t="s">
        <v>86</v>
      </c>
      <c r="BK290" s="194">
        <f>ROUND(I290*H290,2)</f>
        <v>0</v>
      </c>
      <c r="BL290" s="18" t="s">
        <v>149</v>
      </c>
      <c r="BM290" s="193" t="s">
        <v>420</v>
      </c>
    </row>
    <row r="291" spans="1:47" s="2" customFormat="1" ht="12">
      <c r="A291" s="36"/>
      <c r="B291" s="37"/>
      <c r="C291" s="38"/>
      <c r="D291" s="195" t="s">
        <v>151</v>
      </c>
      <c r="E291" s="38"/>
      <c r="F291" s="196" t="s">
        <v>421</v>
      </c>
      <c r="G291" s="38"/>
      <c r="H291" s="38"/>
      <c r="I291" s="197"/>
      <c r="J291" s="38"/>
      <c r="K291" s="38"/>
      <c r="L291" s="41"/>
      <c r="M291" s="198"/>
      <c r="N291" s="199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8" t="s">
        <v>151</v>
      </c>
      <c r="AU291" s="18" t="s">
        <v>88</v>
      </c>
    </row>
    <row r="292" spans="1:65" s="2" customFormat="1" ht="16.5" customHeight="1">
      <c r="A292" s="36"/>
      <c r="B292" s="37"/>
      <c r="C292" s="233" t="s">
        <v>28</v>
      </c>
      <c r="D292" s="233" t="s">
        <v>237</v>
      </c>
      <c r="E292" s="234" t="s">
        <v>422</v>
      </c>
      <c r="F292" s="235" t="s">
        <v>423</v>
      </c>
      <c r="G292" s="236" t="s">
        <v>179</v>
      </c>
      <c r="H292" s="237">
        <v>3.145</v>
      </c>
      <c r="I292" s="238"/>
      <c r="J292" s="239">
        <f>ROUND(I292*H292,2)</f>
        <v>0</v>
      </c>
      <c r="K292" s="235" t="s">
        <v>148</v>
      </c>
      <c r="L292" s="240"/>
      <c r="M292" s="241" t="s">
        <v>43</v>
      </c>
      <c r="N292" s="242" t="s">
        <v>51</v>
      </c>
      <c r="O292" s="66"/>
      <c r="P292" s="191">
        <f>O292*H292</f>
        <v>0</v>
      </c>
      <c r="Q292" s="191">
        <v>0.815</v>
      </c>
      <c r="R292" s="191">
        <f>Q292*H292</f>
        <v>2.5631749999999998</v>
      </c>
      <c r="S292" s="191">
        <v>0</v>
      </c>
      <c r="T292" s="192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3" t="s">
        <v>205</v>
      </c>
      <c r="AT292" s="193" t="s">
        <v>237</v>
      </c>
      <c r="AU292" s="193" t="s">
        <v>88</v>
      </c>
      <c r="AY292" s="18" t="s">
        <v>142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18" t="s">
        <v>86</v>
      </c>
      <c r="BK292" s="194">
        <f>ROUND(I292*H292,2)</f>
        <v>0</v>
      </c>
      <c r="BL292" s="18" t="s">
        <v>149</v>
      </c>
      <c r="BM292" s="193" t="s">
        <v>424</v>
      </c>
    </row>
    <row r="293" spans="2:51" s="13" customFormat="1" ht="12">
      <c r="B293" s="200"/>
      <c r="C293" s="201"/>
      <c r="D293" s="202" t="s">
        <v>153</v>
      </c>
      <c r="E293" s="203" t="s">
        <v>43</v>
      </c>
      <c r="F293" s="204" t="s">
        <v>425</v>
      </c>
      <c r="G293" s="201"/>
      <c r="H293" s="203" t="s">
        <v>43</v>
      </c>
      <c r="I293" s="205"/>
      <c r="J293" s="201"/>
      <c r="K293" s="201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153</v>
      </c>
      <c r="AU293" s="210" t="s">
        <v>88</v>
      </c>
      <c r="AV293" s="13" t="s">
        <v>86</v>
      </c>
      <c r="AW293" s="13" t="s">
        <v>41</v>
      </c>
      <c r="AX293" s="13" t="s">
        <v>80</v>
      </c>
      <c r="AY293" s="210" t="s">
        <v>142</v>
      </c>
    </row>
    <row r="294" spans="2:51" s="14" customFormat="1" ht="12">
      <c r="B294" s="211"/>
      <c r="C294" s="212"/>
      <c r="D294" s="202" t="s">
        <v>153</v>
      </c>
      <c r="E294" s="213" t="s">
        <v>43</v>
      </c>
      <c r="F294" s="214" t="s">
        <v>426</v>
      </c>
      <c r="G294" s="212"/>
      <c r="H294" s="215">
        <v>2.845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153</v>
      </c>
      <c r="AU294" s="221" t="s">
        <v>88</v>
      </c>
      <c r="AV294" s="14" t="s">
        <v>88</v>
      </c>
      <c r="AW294" s="14" t="s">
        <v>41</v>
      </c>
      <c r="AX294" s="14" t="s">
        <v>80</v>
      </c>
      <c r="AY294" s="221" t="s">
        <v>142</v>
      </c>
    </row>
    <row r="295" spans="2:51" s="13" customFormat="1" ht="12">
      <c r="B295" s="200"/>
      <c r="C295" s="201"/>
      <c r="D295" s="202" t="s">
        <v>153</v>
      </c>
      <c r="E295" s="203" t="s">
        <v>43</v>
      </c>
      <c r="F295" s="204" t="s">
        <v>427</v>
      </c>
      <c r="G295" s="201"/>
      <c r="H295" s="203" t="s">
        <v>43</v>
      </c>
      <c r="I295" s="205"/>
      <c r="J295" s="201"/>
      <c r="K295" s="201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153</v>
      </c>
      <c r="AU295" s="210" t="s">
        <v>88</v>
      </c>
      <c r="AV295" s="13" t="s">
        <v>86</v>
      </c>
      <c r="AW295" s="13" t="s">
        <v>41</v>
      </c>
      <c r="AX295" s="13" t="s">
        <v>80</v>
      </c>
      <c r="AY295" s="210" t="s">
        <v>142</v>
      </c>
    </row>
    <row r="296" spans="2:51" s="14" customFormat="1" ht="12">
      <c r="B296" s="211"/>
      <c r="C296" s="212"/>
      <c r="D296" s="202" t="s">
        <v>153</v>
      </c>
      <c r="E296" s="213" t="s">
        <v>43</v>
      </c>
      <c r="F296" s="214" t="s">
        <v>428</v>
      </c>
      <c r="G296" s="212"/>
      <c r="H296" s="215">
        <v>0.3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153</v>
      </c>
      <c r="AU296" s="221" t="s">
        <v>88</v>
      </c>
      <c r="AV296" s="14" t="s">
        <v>88</v>
      </c>
      <c r="AW296" s="14" t="s">
        <v>41</v>
      </c>
      <c r="AX296" s="14" t="s">
        <v>80</v>
      </c>
      <c r="AY296" s="221" t="s">
        <v>142</v>
      </c>
    </row>
    <row r="297" spans="2:51" s="15" customFormat="1" ht="12">
      <c r="B297" s="222"/>
      <c r="C297" s="223"/>
      <c r="D297" s="202" t="s">
        <v>153</v>
      </c>
      <c r="E297" s="224" t="s">
        <v>43</v>
      </c>
      <c r="F297" s="225" t="s">
        <v>157</v>
      </c>
      <c r="G297" s="223"/>
      <c r="H297" s="226">
        <v>3.145</v>
      </c>
      <c r="I297" s="227"/>
      <c r="J297" s="223"/>
      <c r="K297" s="223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153</v>
      </c>
      <c r="AU297" s="232" t="s">
        <v>88</v>
      </c>
      <c r="AV297" s="15" t="s">
        <v>149</v>
      </c>
      <c r="AW297" s="15" t="s">
        <v>41</v>
      </c>
      <c r="AX297" s="15" t="s">
        <v>86</v>
      </c>
      <c r="AY297" s="232" t="s">
        <v>142</v>
      </c>
    </row>
    <row r="298" spans="1:65" s="2" customFormat="1" ht="16.5" customHeight="1">
      <c r="A298" s="36"/>
      <c r="B298" s="37"/>
      <c r="C298" s="182" t="s">
        <v>429</v>
      </c>
      <c r="D298" s="182" t="s">
        <v>144</v>
      </c>
      <c r="E298" s="183" t="s">
        <v>430</v>
      </c>
      <c r="F298" s="184" t="s">
        <v>431</v>
      </c>
      <c r="G298" s="185" t="s">
        <v>358</v>
      </c>
      <c r="H298" s="186">
        <v>2</v>
      </c>
      <c r="I298" s="187"/>
      <c r="J298" s="188">
        <f>ROUND(I298*H298,2)</f>
        <v>0</v>
      </c>
      <c r="K298" s="184" t="s">
        <v>148</v>
      </c>
      <c r="L298" s="41"/>
      <c r="M298" s="189" t="s">
        <v>43</v>
      </c>
      <c r="N298" s="190" t="s">
        <v>51</v>
      </c>
      <c r="O298" s="66"/>
      <c r="P298" s="191">
        <f>O298*H298</f>
        <v>0</v>
      </c>
      <c r="Q298" s="191">
        <v>0.000583</v>
      </c>
      <c r="R298" s="191">
        <f>Q298*H298</f>
        <v>0.001166</v>
      </c>
      <c r="S298" s="191">
        <v>0.166</v>
      </c>
      <c r="T298" s="192">
        <f>S298*H298</f>
        <v>0.332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93" t="s">
        <v>149</v>
      </c>
      <c r="AT298" s="193" t="s">
        <v>144</v>
      </c>
      <c r="AU298" s="193" t="s">
        <v>88</v>
      </c>
      <c r="AY298" s="18" t="s">
        <v>142</v>
      </c>
      <c r="BE298" s="194">
        <f>IF(N298="základní",J298,0)</f>
        <v>0</v>
      </c>
      <c r="BF298" s="194">
        <f>IF(N298="snížená",J298,0)</f>
        <v>0</v>
      </c>
      <c r="BG298" s="194">
        <f>IF(N298="zákl. přenesená",J298,0)</f>
        <v>0</v>
      </c>
      <c r="BH298" s="194">
        <f>IF(N298="sníž. přenesená",J298,0)</f>
        <v>0</v>
      </c>
      <c r="BI298" s="194">
        <f>IF(N298="nulová",J298,0)</f>
        <v>0</v>
      </c>
      <c r="BJ298" s="18" t="s">
        <v>86</v>
      </c>
      <c r="BK298" s="194">
        <f>ROUND(I298*H298,2)</f>
        <v>0</v>
      </c>
      <c r="BL298" s="18" t="s">
        <v>149</v>
      </c>
      <c r="BM298" s="193" t="s">
        <v>432</v>
      </c>
    </row>
    <row r="299" spans="1:47" s="2" customFormat="1" ht="12">
      <c r="A299" s="36"/>
      <c r="B299" s="37"/>
      <c r="C299" s="38"/>
      <c r="D299" s="195" t="s">
        <v>151</v>
      </c>
      <c r="E299" s="38"/>
      <c r="F299" s="196" t="s">
        <v>433</v>
      </c>
      <c r="G299" s="38"/>
      <c r="H299" s="38"/>
      <c r="I299" s="197"/>
      <c r="J299" s="38"/>
      <c r="K299" s="38"/>
      <c r="L299" s="41"/>
      <c r="M299" s="198"/>
      <c r="N299" s="199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8" t="s">
        <v>151</v>
      </c>
      <c r="AU299" s="18" t="s">
        <v>88</v>
      </c>
    </row>
    <row r="300" spans="2:63" s="12" customFormat="1" ht="22.9" customHeight="1">
      <c r="B300" s="166"/>
      <c r="C300" s="167"/>
      <c r="D300" s="168" t="s">
        <v>79</v>
      </c>
      <c r="E300" s="180" t="s">
        <v>189</v>
      </c>
      <c r="F300" s="180" t="s">
        <v>434</v>
      </c>
      <c r="G300" s="167"/>
      <c r="H300" s="167"/>
      <c r="I300" s="170"/>
      <c r="J300" s="181">
        <f>BK300</f>
        <v>0</v>
      </c>
      <c r="K300" s="167"/>
      <c r="L300" s="172"/>
      <c r="M300" s="173"/>
      <c r="N300" s="174"/>
      <c r="O300" s="174"/>
      <c r="P300" s="175">
        <f>SUM(P301:P314)</f>
        <v>0</v>
      </c>
      <c r="Q300" s="174"/>
      <c r="R300" s="175">
        <f>SUM(R301:R314)</f>
        <v>13.1611270081</v>
      </c>
      <c r="S300" s="174"/>
      <c r="T300" s="176">
        <f>SUM(T301:T314)</f>
        <v>14.414475</v>
      </c>
      <c r="AR300" s="177" t="s">
        <v>86</v>
      </c>
      <c r="AT300" s="178" t="s">
        <v>79</v>
      </c>
      <c r="AU300" s="178" t="s">
        <v>86</v>
      </c>
      <c r="AY300" s="177" t="s">
        <v>142</v>
      </c>
      <c r="BK300" s="179">
        <f>SUM(BK301:BK314)</f>
        <v>0</v>
      </c>
    </row>
    <row r="301" spans="1:65" s="2" customFormat="1" ht="24.2" customHeight="1">
      <c r="A301" s="36"/>
      <c r="B301" s="37"/>
      <c r="C301" s="182" t="s">
        <v>435</v>
      </c>
      <c r="D301" s="182" t="s">
        <v>144</v>
      </c>
      <c r="E301" s="183" t="s">
        <v>436</v>
      </c>
      <c r="F301" s="184" t="s">
        <v>437</v>
      </c>
      <c r="G301" s="185" t="s">
        <v>147</v>
      </c>
      <c r="H301" s="186">
        <v>192.193</v>
      </c>
      <c r="I301" s="187"/>
      <c r="J301" s="188">
        <f>ROUND(I301*H301,2)</f>
        <v>0</v>
      </c>
      <c r="K301" s="184" t="s">
        <v>148</v>
      </c>
      <c r="L301" s="41"/>
      <c r="M301" s="189" t="s">
        <v>43</v>
      </c>
      <c r="N301" s="190" t="s">
        <v>51</v>
      </c>
      <c r="O301" s="66"/>
      <c r="P301" s="191">
        <f>O301*H301</f>
        <v>0</v>
      </c>
      <c r="Q301" s="191">
        <v>0.0669617</v>
      </c>
      <c r="R301" s="191">
        <f>Q301*H301</f>
        <v>12.8695700081</v>
      </c>
      <c r="S301" s="191">
        <v>0.075</v>
      </c>
      <c r="T301" s="192">
        <f>S301*H301</f>
        <v>14.414475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3" t="s">
        <v>149</v>
      </c>
      <c r="AT301" s="193" t="s">
        <v>144</v>
      </c>
      <c r="AU301" s="193" t="s">
        <v>88</v>
      </c>
      <c r="AY301" s="18" t="s">
        <v>142</v>
      </c>
      <c r="BE301" s="194">
        <f>IF(N301="základní",J301,0)</f>
        <v>0</v>
      </c>
      <c r="BF301" s="194">
        <f>IF(N301="snížená",J301,0)</f>
        <v>0</v>
      </c>
      <c r="BG301" s="194">
        <f>IF(N301="zákl. přenesená",J301,0)</f>
        <v>0</v>
      </c>
      <c r="BH301" s="194">
        <f>IF(N301="sníž. přenesená",J301,0)</f>
        <v>0</v>
      </c>
      <c r="BI301" s="194">
        <f>IF(N301="nulová",J301,0)</f>
        <v>0</v>
      </c>
      <c r="BJ301" s="18" t="s">
        <v>86</v>
      </c>
      <c r="BK301" s="194">
        <f>ROUND(I301*H301,2)</f>
        <v>0</v>
      </c>
      <c r="BL301" s="18" t="s">
        <v>149</v>
      </c>
      <c r="BM301" s="193" t="s">
        <v>438</v>
      </c>
    </row>
    <row r="302" spans="1:47" s="2" customFormat="1" ht="12">
      <c r="A302" s="36"/>
      <c r="B302" s="37"/>
      <c r="C302" s="38"/>
      <c r="D302" s="195" t="s">
        <v>151</v>
      </c>
      <c r="E302" s="38"/>
      <c r="F302" s="196" t="s">
        <v>439</v>
      </c>
      <c r="G302" s="38"/>
      <c r="H302" s="38"/>
      <c r="I302" s="197"/>
      <c r="J302" s="38"/>
      <c r="K302" s="38"/>
      <c r="L302" s="41"/>
      <c r="M302" s="198"/>
      <c r="N302" s="199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8" t="s">
        <v>151</v>
      </c>
      <c r="AU302" s="18" t="s">
        <v>88</v>
      </c>
    </row>
    <row r="303" spans="2:51" s="13" customFormat="1" ht="12">
      <c r="B303" s="200"/>
      <c r="C303" s="201"/>
      <c r="D303" s="202" t="s">
        <v>153</v>
      </c>
      <c r="E303" s="203" t="s">
        <v>43</v>
      </c>
      <c r="F303" s="204" t="s">
        <v>440</v>
      </c>
      <c r="G303" s="201"/>
      <c r="H303" s="203" t="s">
        <v>43</v>
      </c>
      <c r="I303" s="205"/>
      <c r="J303" s="201"/>
      <c r="K303" s="201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153</v>
      </c>
      <c r="AU303" s="210" t="s">
        <v>88</v>
      </c>
      <c r="AV303" s="13" t="s">
        <v>86</v>
      </c>
      <c r="AW303" s="13" t="s">
        <v>41</v>
      </c>
      <c r="AX303" s="13" t="s">
        <v>80</v>
      </c>
      <c r="AY303" s="210" t="s">
        <v>142</v>
      </c>
    </row>
    <row r="304" spans="2:51" s="14" customFormat="1" ht="12">
      <c r="B304" s="211"/>
      <c r="C304" s="212"/>
      <c r="D304" s="202" t="s">
        <v>153</v>
      </c>
      <c r="E304" s="213" t="s">
        <v>43</v>
      </c>
      <c r="F304" s="214" t="s">
        <v>441</v>
      </c>
      <c r="G304" s="212"/>
      <c r="H304" s="215">
        <v>180.3</v>
      </c>
      <c r="I304" s="216"/>
      <c r="J304" s="212"/>
      <c r="K304" s="212"/>
      <c r="L304" s="217"/>
      <c r="M304" s="218"/>
      <c r="N304" s="219"/>
      <c r="O304" s="219"/>
      <c r="P304" s="219"/>
      <c r="Q304" s="219"/>
      <c r="R304" s="219"/>
      <c r="S304" s="219"/>
      <c r="T304" s="220"/>
      <c r="AT304" s="221" t="s">
        <v>153</v>
      </c>
      <c r="AU304" s="221" t="s">
        <v>88</v>
      </c>
      <c r="AV304" s="14" t="s">
        <v>88</v>
      </c>
      <c r="AW304" s="14" t="s">
        <v>41</v>
      </c>
      <c r="AX304" s="14" t="s">
        <v>80</v>
      </c>
      <c r="AY304" s="221" t="s">
        <v>142</v>
      </c>
    </row>
    <row r="305" spans="2:51" s="13" customFormat="1" ht="12">
      <c r="B305" s="200"/>
      <c r="C305" s="201"/>
      <c r="D305" s="202" t="s">
        <v>153</v>
      </c>
      <c r="E305" s="203" t="s">
        <v>43</v>
      </c>
      <c r="F305" s="204" t="s">
        <v>442</v>
      </c>
      <c r="G305" s="201"/>
      <c r="H305" s="203" t="s">
        <v>43</v>
      </c>
      <c r="I305" s="205"/>
      <c r="J305" s="201"/>
      <c r="K305" s="201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153</v>
      </c>
      <c r="AU305" s="210" t="s">
        <v>88</v>
      </c>
      <c r="AV305" s="13" t="s">
        <v>86</v>
      </c>
      <c r="AW305" s="13" t="s">
        <v>41</v>
      </c>
      <c r="AX305" s="13" t="s">
        <v>80</v>
      </c>
      <c r="AY305" s="210" t="s">
        <v>142</v>
      </c>
    </row>
    <row r="306" spans="2:51" s="13" customFormat="1" ht="12">
      <c r="B306" s="200"/>
      <c r="C306" s="201"/>
      <c r="D306" s="202" t="s">
        <v>153</v>
      </c>
      <c r="E306" s="203" t="s">
        <v>43</v>
      </c>
      <c r="F306" s="204" t="s">
        <v>443</v>
      </c>
      <c r="G306" s="201"/>
      <c r="H306" s="203" t="s">
        <v>43</v>
      </c>
      <c r="I306" s="205"/>
      <c r="J306" s="201"/>
      <c r="K306" s="201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153</v>
      </c>
      <c r="AU306" s="210" t="s">
        <v>88</v>
      </c>
      <c r="AV306" s="13" t="s">
        <v>86</v>
      </c>
      <c r="AW306" s="13" t="s">
        <v>41</v>
      </c>
      <c r="AX306" s="13" t="s">
        <v>80</v>
      </c>
      <c r="AY306" s="210" t="s">
        <v>142</v>
      </c>
    </row>
    <row r="307" spans="2:51" s="14" customFormat="1" ht="12">
      <c r="B307" s="211"/>
      <c r="C307" s="212"/>
      <c r="D307" s="202" t="s">
        <v>153</v>
      </c>
      <c r="E307" s="213" t="s">
        <v>43</v>
      </c>
      <c r="F307" s="214" t="s">
        <v>444</v>
      </c>
      <c r="G307" s="212"/>
      <c r="H307" s="215">
        <v>2.302</v>
      </c>
      <c r="I307" s="216"/>
      <c r="J307" s="212"/>
      <c r="K307" s="212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153</v>
      </c>
      <c r="AU307" s="221" t="s">
        <v>88</v>
      </c>
      <c r="AV307" s="14" t="s">
        <v>88</v>
      </c>
      <c r="AW307" s="14" t="s">
        <v>41</v>
      </c>
      <c r="AX307" s="14" t="s">
        <v>80</v>
      </c>
      <c r="AY307" s="221" t="s">
        <v>142</v>
      </c>
    </row>
    <row r="308" spans="2:51" s="13" customFormat="1" ht="12">
      <c r="B308" s="200"/>
      <c r="C308" s="201"/>
      <c r="D308" s="202" t="s">
        <v>153</v>
      </c>
      <c r="E308" s="203" t="s">
        <v>43</v>
      </c>
      <c r="F308" s="204" t="s">
        <v>445</v>
      </c>
      <c r="G308" s="201"/>
      <c r="H308" s="203" t="s">
        <v>43</v>
      </c>
      <c r="I308" s="205"/>
      <c r="J308" s="201"/>
      <c r="K308" s="201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153</v>
      </c>
      <c r="AU308" s="210" t="s">
        <v>88</v>
      </c>
      <c r="AV308" s="13" t="s">
        <v>86</v>
      </c>
      <c r="AW308" s="13" t="s">
        <v>41</v>
      </c>
      <c r="AX308" s="13" t="s">
        <v>80</v>
      </c>
      <c r="AY308" s="210" t="s">
        <v>142</v>
      </c>
    </row>
    <row r="309" spans="2:51" s="14" customFormat="1" ht="12">
      <c r="B309" s="211"/>
      <c r="C309" s="212"/>
      <c r="D309" s="202" t="s">
        <v>153</v>
      </c>
      <c r="E309" s="213" t="s">
        <v>43</v>
      </c>
      <c r="F309" s="214" t="s">
        <v>446</v>
      </c>
      <c r="G309" s="212"/>
      <c r="H309" s="215">
        <v>8.951</v>
      </c>
      <c r="I309" s="216"/>
      <c r="J309" s="212"/>
      <c r="K309" s="212"/>
      <c r="L309" s="217"/>
      <c r="M309" s="218"/>
      <c r="N309" s="219"/>
      <c r="O309" s="219"/>
      <c r="P309" s="219"/>
      <c r="Q309" s="219"/>
      <c r="R309" s="219"/>
      <c r="S309" s="219"/>
      <c r="T309" s="220"/>
      <c r="AT309" s="221" t="s">
        <v>153</v>
      </c>
      <c r="AU309" s="221" t="s">
        <v>88</v>
      </c>
      <c r="AV309" s="14" t="s">
        <v>88</v>
      </c>
      <c r="AW309" s="14" t="s">
        <v>41</v>
      </c>
      <c r="AX309" s="14" t="s">
        <v>80</v>
      </c>
      <c r="AY309" s="221" t="s">
        <v>142</v>
      </c>
    </row>
    <row r="310" spans="2:51" s="13" customFormat="1" ht="12">
      <c r="B310" s="200"/>
      <c r="C310" s="201"/>
      <c r="D310" s="202" t="s">
        <v>153</v>
      </c>
      <c r="E310" s="203" t="s">
        <v>43</v>
      </c>
      <c r="F310" s="204" t="s">
        <v>373</v>
      </c>
      <c r="G310" s="201"/>
      <c r="H310" s="203" t="s">
        <v>43</v>
      </c>
      <c r="I310" s="205"/>
      <c r="J310" s="201"/>
      <c r="K310" s="201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153</v>
      </c>
      <c r="AU310" s="210" t="s">
        <v>88</v>
      </c>
      <c r="AV310" s="13" t="s">
        <v>86</v>
      </c>
      <c r="AW310" s="13" t="s">
        <v>41</v>
      </c>
      <c r="AX310" s="13" t="s">
        <v>80</v>
      </c>
      <c r="AY310" s="210" t="s">
        <v>142</v>
      </c>
    </row>
    <row r="311" spans="2:51" s="14" customFormat="1" ht="12">
      <c r="B311" s="211"/>
      <c r="C311" s="212"/>
      <c r="D311" s="202" t="s">
        <v>153</v>
      </c>
      <c r="E311" s="213" t="s">
        <v>43</v>
      </c>
      <c r="F311" s="214" t="s">
        <v>447</v>
      </c>
      <c r="G311" s="212"/>
      <c r="H311" s="215">
        <v>0.64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153</v>
      </c>
      <c r="AU311" s="221" t="s">
        <v>88</v>
      </c>
      <c r="AV311" s="14" t="s">
        <v>88</v>
      </c>
      <c r="AW311" s="14" t="s">
        <v>41</v>
      </c>
      <c r="AX311" s="14" t="s">
        <v>80</v>
      </c>
      <c r="AY311" s="221" t="s">
        <v>142</v>
      </c>
    </row>
    <row r="312" spans="2:51" s="15" customFormat="1" ht="12">
      <c r="B312" s="222"/>
      <c r="C312" s="223"/>
      <c r="D312" s="202" t="s">
        <v>153</v>
      </c>
      <c r="E312" s="224" t="s">
        <v>43</v>
      </c>
      <c r="F312" s="225" t="s">
        <v>157</v>
      </c>
      <c r="G312" s="223"/>
      <c r="H312" s="226">
        <v>192.193</v>
      </c>
      <c r="I312" s="227"/>
      <c r="J312" s="223"/>
      <c r="K312" s="223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153</v>
      </c>
      <c r="AU312" s="232" t="s">
        <v>88</v>
      </c>
      <c r="AV312" s="15" t="s">
        <v>149</v>
      </c>
      <c r="AW312" s="15" t="s">
        <v>41</v>
      </c>
      <c r="AX312" s="15" t="s">
        <v>86</v>
      </c>
      <c r="AY312" s="232" t="s">
        <v>142</v>
      </c>
    </row>
    <row r="313" spans="1:65" s="2" customFormat="1" ht="16.5" customHeight="1">
      <c r="A313" s="36"/>
      <c r="B313" s="37"/>
      <c r="C313" s="233" t="s">
        <v>448</v>
      </c>
      <c r="D313" s="233" t="s">
        <v>237</v>
      </c>
      <c r="E313" s="234" t="s">
        <v>449</v>
      </c>
      <c r="F313" s="235" t="s">
        <v>450</v>
      </c>
      <c r="G313" s="236" t="s">
        <v>250</v>
      </c>
      <c r="H313" s="237">
        <v>291.557</v>
      </c>
      <c r="I313" s="238"/>
      <c r="J313" s="239">
        <f>ROUND(I313*H313,2)</f>
        <v>0</v>
      </c>
      <c r="K313" s="235" t="s">
        <v>148</v>
      </c>
      <c r="L313" s="240"/>
      <c r="M313" s="241" t="s">
        <v>43</v>
      </c>
      <c r="N313" s="242" t="s">
        <v>51</v>
      </c>
      <c r="O313" s="66"/>
      <c r="P313" s="191">
        <f>O313*H313</f>
        <v>0</v>
      </c>
      <c r="Q313" s="191">
        <v>0.001</v>
      </c>
      <c r="R313" s="191">
        <f>Q313*H313</f>
        <v>0.291557</v>
      </c>
      <c r="S313" s="191">
        <v>0</v>
      </c>
      <c r="T313" s="192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93" t="s">
        <v>205</v>
      </c>
      <c r="AT313" s="193" t="s">
        <v>237</v>
      </c>
      <c r="AU313" s="193" t="s">
        <v>88</v>
      </c>
      <c r="AY313" s="18" t="s">
        <v>142</v>
      </c>
      <c r="BE313" s="194">
        <f>IF(N313="základní",J313,0)</f>
        <v>0</v>
      </c>
      <c r="BF313" s="194">
        <f>IF(N313="snížená",J313,0)</f>
        <v>0</v>
      </c>
      <c r="BG313" s="194">
        <f>IF(N313="zákl. přenesená",J313,0)</f>
        <v>0</v>
      </c>
      <c r="BH313" s="194">
        <f>IF(N313="sníž. přenesená",J313,0)</f>
        <v>0</v>
      </c>
      <c r="BI313" s="194">
        <f>IF(N313="nulová",J313,0)</f>
        <v>0</v>
      </c>
      <c r="BJ313" s="18" t="s">
        <v>86</v>
      </c>
      <c r="BK313" s="194">
        <f>ROUND(I313*H313,2)</f>
        <v>0</v>
      </c>
      <c r="BL313" s="18" t="s">
        <v>149</v>
      </c>
      <c r="BM313" s="193" t="s">
        <v>451</v>
      </c>
    </row>
    <row r="314" spans="2:51" s="14" customFormat="1" ht="12">
      <c r="B314" s="211"/>
      <c r="C314" s="212"/>
      <c r="D314" s="202" t="s">
        <v>153</v>
      </c>
      <c r="E314" s="213" t="s">
        <v>43</v>
      </c>
      <c r="F314" s="214" t="s">
        <v>452</v>
      </c>
      <c r="G314" s="212"/>
      <c r="H314" s="215">
        <v>291.557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153</v>
      </c>
      <c r="AU314" s="221" t="s">
        <v>88</v>
      </c>
      <c r="AV314" s="14" t="s">
        <v>88</v>
      </c>
      <c r="AW314" s="14" t="s">
        <v>41</v>
      </c>
      <c r="AX314" s="14" t="s">
        <v>86</v>
      </c>
      <c r="AY314" s="221" t="s">
        <v>142</v>
      </c>
    </row>
    <row r="315" spans="2:63" s="12" customFormat="1" ht="22.9" customHeight="1">
      <c r="B315" s="166"/>
      <c r="C315" s="167"/>
      <c r="D315" s="168" t="s">
        <v>79</v>
      </c>
      <c r="E315" s="180" t="s">
        <v>211</v>
      </c>
      <c r="F315" s="180" t="s">
        <v>453</v>
      </c>
      <c r="G315" s="167"/>
      <c r="H315" s="167"/>
      <c r="I315" s="170"/>
      <c r="J315" s="181">
        <f>BK315</f>
        <v>0</v>
      </c>
      <c r="K315" s="167"/>
      <c r="L315" s="172"/>
      <c r="M315" s="173"/>
      <c r="N315" s="174"/>
      <c r="O315" s="174"/>
      <c r="P315" s="175">
        <f>SUM(P316:P430)</f>
        <v>0</v>
      </c>
      <c r="Q315" s="174"/>
      <c r="R315" s="175">
        <f>SUM(R316:R430)</f>
        <v>28.547696325999997</v>
      </c>
      <c r="S315" s="174"/>
      <c r="T315" s="176">
        <f>SUM(T316:T430)</f>
        <v>46.3671061</v>
      </c>
      <c r="AR315" s="177" t="s">
        <v>86</v>
      </c>
      <c r="AT315" s="178" t="s">
        <v>79</v>
      </c>
      <c r="AU315" s="178" t="s">
        <v>86</v>
      </c>
      <c r="AY315" s="177" t="s">
        <v>142</v>
      </c>
      <c r="BK315" s="179">
        <f>SUM(BK316:BK430)</f>
        <v>0</v>
      </c>
    </row>
    <row r="316" spans="1:65" s="2" customFormat="1" ht="16.5" customHeight="1">
      <c r="A316" s="36"/>
      <c r="B316" s="37"/>
      <c r="C316" s="182" t="s">
        <v>454</v>
      </c>
      <c r="D316" s="182" t="s">
        <v>144</v>
      </c>
      <c r="E316" s="183" t="s">
        <v>455</v>
      </c>
      <c r="F316" s="184" t="s">
        <v>456</v>
      </c>
      <c r="G316" s="185" t="s">
        <v>165</v>
      </c>
      <c r="H316" s="186">
        <v>12</v>
      </c>
      <c r="I316" s="187"/>
      <c r="J316" s="188">
        <f>ROUND(I316*H316,2)</f>
        <v>0</v>
      </c>
      <c r="K316" s="184" t="s">
        <v>43</v>
      </c>
      <c r="L316" s="41"/>
      <c r="M316" s="189" t="s">
        <v>43</v>
      </c>
      <c r="N316" s="190" t="s">
        <v>51</v>
      </c>
      <c r="O316" s="66"/>
      <c r="P316" s="191">
        <f>O316*H316</f>
        <v>0</v>
      </c>
      <c r="Q316" s="191">
        <v>0.00117</v>
      </c>
      <c r="R316" s="191">
        <f>Q316*H316</f>
        <v>0.01404</v>
      </c>
      <c r="S316" s="191">
        <v>0</v>
      </c>
      <c r="T316" s="192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3" t="s">
        <v>149</v>
      </c>
      <c r="AT316" s="193" t="s">
        <v>144</v>
      </c>
      <c r="AU316" s="193" t="s">
        <v>88</v>
      </c>
      <c r="AY316" s="18" t="s">
        <v>142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18" t="s">
        <v>86</v>
      </c>
      <c r="BK316" s="194">
        <f>ROUND(I316*H316,2)</f>
        <v>0</v>
      </c>
      <c r="BL316" s="18" t="s">
        <v>149</v>
      </c>
      <c r="BM316" s="193" t="s">
        <v>457</v>
      </c>
    </row>
    <row r="317" spans="2:51" s="13" customFormat="1" ht="12">
      <c r="B317" s="200"/>
      <c r="C317" s="201"/>
      <c r="D317" s="202" t="s">
        <v>153</v>
      </c>
      <c r="E317" s="203" t="s">
        <v>43</v>
      </c>
      <c r="F317" s="204" t="s">
        <v>458</v>
      </c>
      <c r="G317" s="201"/>
      <c r="H317" s="203" t="s">
        <v>43</v>
      </c>
      <c r="I317" s="205"/>
      <c r="J317" s="201"/>
      <c r="K317" s="201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153</v>
      </c>
      <c r="AU317" s="210" t="s">
        <v>88</v>
      </c>
      <c r="AV317" s="13" t="s">
        <v>86</v>
      </c>
      <c r="AW317" s="13" t="s">
        <v>41</v>
      </c>
      <c r="AX317" s="13" t="s">
        <v>80</v>
      </c>
      <c r="AY317" s="210" t="s">
        <v>142</v>
      </c>
    </row>
    <row r="318" spans="2:51" s="14" customFormat="1" ht="12">
      <c r="B318" s="211"/>
      <c r="C318" s="212"/>
      <c r="D318" s="202" t="s">
        <v>153</v>
      </c>
      <c r="E318" s="213" t="s">
        <v>43</v>
      </c>
      <c r="F318" s="214" t="s">
        <v>459</v>
      </c>
      <c r="G318" s="212"/>
      <c r="H318" s="215">
        <v>12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153</v>
      </c>
      <c r="AU318" s="221" t="s">
        <v>88</v>
      </c>
      <c r="AV318" s="14" t="s">
        <v>88</v>
      </c>
      <c r="AW318" s="14" t="s">
        <v>41</v>
      </c>
      <c r="AX318" s="14" t="s">
        <v>86</v>
      </c>
      <c r="AY318" s="221" t="s">
        <v>142</v>
      </c>
    </row>
    <row r="319" spans="1:65" s="2" customFormat="1" ht="16.5" customHeight="1">
      <c r="A319" s="36"/>
      <c r="B319" s="37"/>
      <c r="C319" s="182" t="s">
        <v>460</v>
      </c>
      <c r="D319" s="182" t="s">
        <v>144</v>
      </c>
      <c r="E319" s="183" t="s">
        <v>461</v>
      </c>
      <c r="F319" s="184" t="s">
        <v>462</v>
      </c>
      <c r="G319" s="185" t="s">
        <v>165</v>
      </c>
      <c r="H319" s="186">
        <v>12</v>
      </c>
      <c r="I319" s="187"/>
      <c r="J319" s="188">
        <f>ROUND(I319*H319,2)</f>
        <v>0</v>
      </c>
      <c r="K319" s="184" t="s">
        <v>43</v>
      </c>
      <c r="L319" s="41"/>
      <c r="M319" s="189" t="s">
        <v>43</v>
      </c>
      <c r="N319" s="190" t="s">
        <v>51</v>
      </c>
      <c r="O319" s="66"/>
      <c r="P319" s="191">
        <f>O319*H319</f>
        <v>0</v>
      </c>
      <c r="Q319" s="191">
        <v>0.00058</v>
      </c>
      <c r="R319" s="191">
        <f>Q319*H319</f>
        <v>0.00696</v>
      </c>
      <c r="S319" s="191">
        <v>0</v>
      </c>
      <c r="T319" s="192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93" t="s">
        <v>149</v>
      </c>
      <c r="AT319" s="193" t="s">
        <v>144</v>
      </c>
      <c r="AU319" s="193" t="s">
        <v>88</v>
      </c>
      <c r="AY319" s="18" t="s">
        <v>142</v>
      </c>
      <c r="BE319" s="194">
        <f>IF(N319="základní",J319,0)</f>
        <v>0</v>
      </c>
      <c r="BF319" s="194">
        <f>IF(N319="snížená",J319,0)</f>
        <v>0</v>
      </c>
      <c r="BG319" s="194">
        <f>IF(N319="zákl. přenesená",J319,0)</f>
        <v>0</v>
      </c>
      <c r="BH319" s="194">
        <f>IF(N319="sníž. přenesená",J319,0)</f>
        <v>0</v>
      </c>
      <c r="BI319" s="194">
        <f>IF(N319="nulová",J319,0)</f>
        <v>0</v>
      </c>
      <c r="BJ319" s="18" t="s">
        <v>86</v>
      </c>
      <c r="BK319" s="194">
        <f>ROUND(I319*H319,2)</f>
        <v>0</v>
      </c>
      <c r="BL319" s="18" t="s">
        <v>149</v>
      </c>
      <c r="BM319" s="193" t="s">
        <v>463</v>
      </c>
    </row>
    <row r="320" spans="1:65" s="2" customFormat="1" ht="16.5" customHeight="1">
      <c r="A320" s="36"/>
      <c r="B320" s="37"/>
      <c r="C320" s="233" t="s">
        <v>464</v>
      </c>
      <c r="D320" s="233" t="s">
        <v>237</v>
      </c>
      <c r="E320" s="234" t="s">
        <v>465</v>
      </c>
      <c r="F320" s="235" t="s">
        <v>466</v>
      </c>
      <c r="G320" s="236" t="s">
        <v>197</v>
      </c>
      <c r="H320" s="237">
        <v>0.07</v>
      </c>
      <c r="I320" s="238"/>
      <c r="J320" s="239">
        <f>ROUND(I320*H320,2)</f>
        <v>0</v>
      </c>
      <c r="K320" s="235" t="s">
        <v>148</v>
      </c>
      <c r="L320" s="240"/>
      <c r="M320" s="241" t="s">
        <v>43</v>
      </c>
      <c r="N320" s="242" t="s">
        <v>51</v>
      </c>
      <c r="O320" s="66"/>
      <c r="P320" s="191">
        <f>O320*H320</f>
        <v>0</v>
      </c>
      <c r="Q320" s="191">
        <v>1</v>
      </c>
      <c r="R320" s="191">
        <f>Q320*H320</f>
        <v>0.07</v>
      </c>
      <c r="S320" s="191">
        <v>0</v>
      </c>
      <c r="T320" s="192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3" t="s">
        <v>205</v>
      </c>
      <c r="AT320" s="193" t="s">
        <v>237</v>
      </c>
      <c r="AU320" s="193" t="s">
        <v>88</v>
      </c>
      <c r="AY320" s="18" t="s">
        <v>142</v>
      </c>
      <c r="BE320" s="194">
        <f>IF(N320="základní",J320,0)</f>
        <v>0</v>
      </c>
      <c r="BF320" s="194">
        <f>IF(N320="snížená",J320,0)</f>
        <v>0</v>
      </c>
      <c r="BG320" s="194">
        <f>IF(N320="zákl. přenesená",J320,0)</f>
        <v>0</v>
      </c>
      <c r="BH320" s="194">
        <f>IF(N320="sníž. přenesená",J320,0)</f>
        <v>0</v>
      </c>
      <c r="BI320" s="194">
        <f>IF(N320="nulová",J320,0)</f>
        <v>0</v>
      </c>
      <c r="BJ320" s="18" t="s">
        <v>86</v>
      </c>
      <c r="BK320" s="194">
        <f>ROUND(I320*H320,2)</f>
        <v>0</v>
      </c>
      <c r="BL320" s="18" t="s">
        <v>149</v>
      </c>
      <c r="BM320" s="193" t="s">
        <v>467</v>
      </c>
    </row>
    <row r="321" spans="2:51" s="13" customFormat="1" ht="12">
      <c r="B321" s="200"/>
      <c r="C321" s="201"/>
      <c r="D321" s="202" t="s">
        <v>153</v>
      </c>
      <c r="E321" s="203" t="s">
        <v>43</v>
      </c>
      <c r="F321" s="204" t="s">
        <v>468</v>
      </c>
      <c r="G321" s="201"/>
      <c r="H321" s="203" t="s">
        <v>43</v>
      </c>
      <c r="I321" s="205"/>
      <c r="J321" s="201"/>
      <c r="K321" s="201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153</v>
      </c>
      <c r="AU321" s="210" t="s">
        <v>88</v>
      </c>
      <c r="AV321" s="13" t="s">
        <v>86</v>
      </c>
      <c r="AW321" s="13" t="s">
        <v>41</v>
      </c>
      <c r="AX321" s="13" t="s">
        <v>80</v>
      </c>
      <c r="AY321" s="210" t="s">
        <v>142</v>
      </c>
    </row>
    <row r="322" spans="2:51" s="14" customFormat="1" ht="12">
      <c r="B322" s="211"/>
      <c r="C322" s="212"/>
      <c r="D322" s="202" t="s">
        <v>153</v>
      </c>
      <c r="E322" s="213" t="s">
        <v>43</v>
      </c>
      <c r="F322" s="214" t="s">
        <v>469</v>
      </c>
      <c r="G322" s="212"/>
      <c r="H322" s="215">
        <v>0.07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153</v>
      </c>
      <c r="AU322" s="221" t="s">
        <v>88</v>
      </c>
      <c r="AV322" s="14" t="s">
        <v>88</v>
      </c>
      <c r="AW322" s="14" t="s">
        <v>41</v>
      </c>
      <c r="AX322" s="14" t="s">
        <v>86</v>
      </c>
      <c r="AY322" s="221" t="s">
        <v>142</v>
      </c>
    </row>
    <row r="323" spans="1:65" s="2" customFormat="1" ht="16.5" customHeight="1">
      <c r="A323" s="36"/>
      <c r="B323" s="37"/>
      <c r="C323" s="233" t="s">
        <v>470</v>
      </c>
      <c r="D323" s="233" t="s">
        <v>237</v>
      </c>
      <c r="E323" s="234" t="s">
        <v>471</v>
      </c>
      <c r="F323" s="235" t="s">
        <v>472</v>
      </c>
      <c r="G323" s="236" t="s">
        <v>197</v>
      </c>
      <c r="H323" s="237">
        <v>0.166</v>
      </c>
      <c r="I323" s="238"/>
      <c r="J323" s="239">
        <f>ROUND(I323*H323,2)</f>
        <v>0</v>
      </c>
      <c r="K323" s="235" t="s">
        <v>148</v>
      </c>
      <c r="L323" s="240"/>
      <c r="M323" s="241" t="s">
        <v>43</v>
      </c>
      <c r="N323" s="242" t="s">
        <v>51</v>
      </c>
      <c r="O323" s="66"/>
      <c r="P323" s="191">
        <f>O323*H323</f>
        <v>0</v>
      </c>
      <c r="Q323" s="191">
        <v>1</v>
      </c>
      <c r="R323" s="191">
        <f>Q323*H323</f>
        <v>0.166</v>
      </c>
      <c r="S323" s="191">
        <v>0</v>
      </c>
      <c r="T323" s="192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3" t="s">
        <v>205</v>
      </c>
      <c r="AT323" s="193" t="s">
        <v>237</v>
      </c>
      <c r="AU323" s="193" t="s">
        <v>88</v>
      </c>
      <c r="AY323" s="18" t="s">
        <v>142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18" t="s">
        <v>86</v>
      </c>
      <c r="BK323" s="194">
        <f>ROUND(I323*H323,2)</f>
        <v>0</v>
      </c>
      <c r="BL323" s="18" t="s">
        <v>149</v>
      </c>
      <c r="BM323" s="193" t="s">
        <v>473</v>
      </c>
    </row>
    <row r="324" spans="2:51" s="13" customFormat="1" ht="12">
      <c r="B324" s="200"/>
      <c r="C324" s="201"/>
      <c r="D324" s="202" t="s">
        <v>153</v>
      </c>
      <c r="E324" s="203" t="s">
        <v>43</v>
      </c>
      <c r="F324" s="204" t="s">
        <v>445</v>
      </c>
      <c r="G324" s="201"/>
      <c r="H324" s="203" t="s">
        <v>43</v>
      </c>
      <c r="I324" s="205"/>
      <c r="J324" s="201"/>
      <c r="K324" s="201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153</v>
      </c>
      <c r="AU324" s="210" t="s">
        <v>88</v>
      </c>
      <c r="AV324" s="13" t="s">
        <v>86</v>
      </c>
      <c r="AW324" s="13" t="s">
        <v>41</v>
      </c>
      <c r="AX324" s="13" t="s">
        <v>80</v>
      </c>
      <c r="AY324" s="210" t="s">
        <v>142</v>
      </c>
    </row>
    <row r="325" spans="2:51" s="14" customFormat="1" ht="12">
      <c r="B325" s="211"/>
      <c r="C325" s="212"/>
      <c r="D325" s="202" t="s">
        <v>153</v>
      </c>
      <c r="E325" s="213" t="s">
        <v>43</v>
      </c>
      <c r="F325" s="214" t="s">
        <v>474</v>
      </c>
      <c r="G325" s="212"/>
      <c r="H325" s="215">
        <v>0.166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153</v>
      </c>
      <c r="AU325" s="221" t="s">
        <v>88</v>
      </c>
      <c r="AV325" s="14" t="s">
        <v>88</v>
      </c>
      <c r="AW325" s="14" t="s">
        <v>41</v>
      </c>
      <c r="AX325" s="14" t="s">
        <v>86</v>
      </c>
      <c r="AY325" s="221" t="s">
        <v>142</v>
      </c>
    </row>
    <row r="326" spans="1:65" s="2" customFormat="1" ht="16.5" customHeight="1">
      <c r="A326" s="36"/>
      <c r="B326" s="37"/>
      <c r="C326" s="233" t="s">
        <v>475</v>
      </c>
      <c r="D326" s="233" t="s">
        <v>237</v>
      </c>
      <c r="E326" s="234" t="s">
        <v>476</v>
      </c>
      <c r="F326" s="235" t="s">
        <v>477</v>
      </c>
      <c r="G326" s="236" t="s">
        <v>197</v>
      </c>
      <c r="H326" s="237">
        <v>0.05</v>
      </c>
      <c r="I326" s="238"/>
      <c r="J326" s="239">
        <f>ROUND(I326*H326,2)</f>
        <v>0</v>
      </c>
      <c r="K326" s="235" t="s">
        <v>148</v>
      </c>
      <c r="L326" s="240"/>
      <c r="M326" s="241" t="s">
        <v>43</v>
      </c>
      <c r="N326" s="242" t="s">
        <v>51</v>
      </c>
      <c r="O326" s="66"/>
      <c r="P326" s="191">
        <f>O326*H326</f>
        <v>0</v>
      </c>
      <c r="Q326" s="191">
        <v>1</v>
      </c>
      <c r="R326" s="191">
        <f>Q326*H326</f>
        <v>0.05</v>
      </c>
      <c r="S326" s="191">
        <v>0</v>
      </c>
      <c r="T326" s="192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93" t="s">
        <v>205</v>
      </c>
      <c r="AT326" s="193" t="s">
        <v>237</v>
      </c>
      <c r="AU326" s="193" t="s">
        <v>88</v>
      </c>
      <c r="AY326" s="18" t="s">
        <v>142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18" t="s">
        <v>86</v>
      </c>
      <c r="BK326" s="194">
        <f>ROUND(I326*H326,2)</f>
        <v>0</v>
      </c>
      <c r="BL326" s="18" t="s">
        <v>149</v>
      </c>
      <c r="BM326" s="193" t="s">
        <v>478</v>
      </c>
    </row>
    <row r="327" spans="2:51" s="14" customFormat="1" ht="12">
      <c r="B327" s="211"/>
      <c r="C327" s="212"/>
      <c r="D327" s="202" t="s">
        <v>153</v>
      </c>
      <c r="E327" s="213" t="s">
        <v>43</v>
      </c>
      <c r="F327" s="214" t="s">
        <v>479</v>
      </c>
      <c r="G327" s="212"/>
      <c r="H327" s="215">
        <v>0.05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153</v>
      </c>
      <c r="AU327" s="221" t="s">
        <v>88</v>
      </c>
      <c r="AV327" s="14" t="s">
        <v>88</v>
      </c>
      <c r="AW327" s="14" t="s">
        <v>41</v>
      </c>
      <c r="AX327" s="14" t="s">
        <v>86</v>
      </c>
      <c r="AY327" s="221" t="s">
        <v>142</v>
      </c>
    </row>
    <row r="328" spans="1:65" s="2" customFormat="1" ht="16.5" customHeight="1">
      <c r="A328" s="36"/>
      <c r="B328" s="37"/>
      <c r="C328" s="182" t="s">
        <v>480</v>
      </c>
      <c r="D328" s="182" t="s">
        <v>144</v>
      </c>
      <c r="E328" s="183" t="s">
        <v>481</v>
      </c>
      <c r="F328" s="184" t="s">
        <v>482</v>
      </c>
      <c r="G328" s="185" t="s">
        <v>358</v>
      </c>
      <c r="H328" s="186">
        <v>8</v>
      </c>
      <c r="I328" s="187"/>
      <c r="J328" s="188">
        <f>ROUND(I328*H328,2)</f>
        <v>0</v>
      </c>
      <c r="K328" s="184" t="s">
        <v>148</v>
      </c>
      <c r="L328" s="41"/>
      <c r="M328" s="189" t="s">
        <v>43</v>
      </c>
      <c r="N328" s="190" t="s">
        <v>51</v>
      </c>
      <c r="O328" s="66"/>
      <c r="P328" s="191">
        <f>O328*H328</f>
        <v>0</v>
      </c>
      <c r="Q328" s="191">
        <v>0.36966</v>
      </c>
      <c r="R328" s="191">
        <f>Q328*H328</f>
        <v>2.95728</v>
      </c>
      <c r="S328" s="191">
        <v>0</v>
      </c>
      <c r="T328" s="192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3" t="s">
        <v>149</v>
      </c>
      <c r="AT328" s="193" t="s">
        <v>144</v>
      </c>
      <c r="AU328" s="193" t="s">
        <v>88</v>
      </c>
      <c r="AY328" s="18" t="s">
        <v>142</v>
      </c>
      <c r="BE328" s="194">
        <f>IF(N328="základní",J328,0)</f>
        <v>0</v>
      </c>
      <c r="BF328" s="194">
        <f>IF(N328="snížená",J328,0)</f>
        <v>0</v>
      </c>
      <c r="BG328" s="194">
        <f>IF(N328="zákl. přenesená",J328,0)</f>
        <v>0</v>
      </c>
      <c r="BH328" s="194">
        <f>IF(N328="sníž. přenesená",J328,0)</f>
        <v>0</v>
      </c>
      <c r="BI328" s="194">
        <f>IF(N328="nulová",J328,0)</f>
        <v>0</v>
      </c>
      <c r="BJ328" s="18" t="s">
        <v>86</v>
      </c>
      <c r="BK328" s="194">
        <f>ROUND(I328*H328,2)</f>
        <v>0</v>
      </c>
      <c r="BL328" s="18" t="s">
        <v>149</v>
      </c>
      <c r="BM328" s="193" t="s">
        <v>483</v>
      </c>
    </row>
    <row r="329" spans="1:47" s="2" customFormat="1" ht="12">
      <c r="A329" s="36"/>
      <c r="B329" s="37"/>
      <c r="C329" s="38"/>
      <c r="D329" s="195" t="s">
        <v>151</v>
      </c>
      <c r="E329" s="38"/>
      <c r="F329" s="196" t="s">
        <v>484</v>
      </c>
      <c r="G329" s="38"/>
      <c r="H329" s="38"/>
      <c r="I329" s="197"/>
      <c r="J329" s="38"/>
      <c r="K329" s="38"/>
      <c r="L329" s="41"/>
      <c r="M329" s="198"/>
      <c r="N329" s="199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8" t="s">
        <v>151</v>
      </c>
      <c r="AU329" s="18" t="s">
        <v>88</v>
      </c>
    </row>
    <row r="330" spans="2:51" s="14" customFormat="1" ht="12">
      <c r="B330" s="211"/>
      <c r="C330" s="212"/>
      <c r="D330" s="202" t="s">
        <v>153</v>
      </c>
      <c r="E330" s="213" t="s">
        <v>43</v>
      </c>
      <c r="F330" s="214" t="s">
        <v>485</v>
      </c>
      <c r="G330" s="212"/>
      <c r="H330" s="215">
        <v>8</v>
      </c>
      <c r="I330" s="216"/>
      <c r="J330" s="212"/>
      <c r="K330" s="212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153</v>
      </c>
      <c r="AU330" s="221" t="s">
        <v>88</v>
      </c>
      <c r="AV330" s="14" t="s">
        <v>88</v>
      </c>
      <c r="AW330" s="14" t="s">
        <v>41</v>
      </c>
      <c r="AX330" s="14" t="s">
        <v>86</v>
      </c>
      <c r="AY330" s="221" t="s">
        <v>142</v>
      </c>
    </row>
    <row r="331" spans="1:65" s="2" customFormat="1" ht="24.2" customHeight="1">
      <c r="A331" s="36"/>
      <c r="B331" s="37"/>
      <c r="C331" s="182" t="s">
        <v>486</v>
      </c>
      <c r="D331" s="182" t="s">
        <v>144</v>
      </c>
      <c r="E331" s="183" t="s">
        <v>487</v>
      </c>
      <c r="F331" s="184" t="s">
        <v>488</v>
      </c>
      <c r="G331" s="185" t="s">
        <v>147</v>
      </c>
      <c r="H331" s="186">
        <v>72.645</v>
      </c>
      <c r="I331" s="187"/>
      <c r="J331" s="188">
        <f>ROUND(I331*H331,2)</f>
        <v>0</v>
      </c>
      <c r="K331" s="184" t="s">
        <v>148</v>
      </c>
      <c r="L331" s="41"/>
      <c r="M331" s="189" t="s">
        <v>43</v>
      </c>
      <c r="N331" s="190" t="s">
        <v>51</v>
      </c>
      <c r="O331" s="66"/>
      <c r="P331" s="191">
        <f>O331*H331</f>
        <v>0</v>
      </c>
      <c r="Q331" s="191">
        <v>0</v>
      </c>
      <c r="R331" s="191">
        <f>Q331*H331</f>
        <v>0</v>
      </c>
      <c r="S331" s="191">
        <v>0</v>
      </c>
      <c r="T331" s="192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93" t="s">
        <v>149</v>
      </c>
      <c r="AT331" s="193" t="s">
        <v>144</v>
      </c>
      <c r="AU331" s="193" t="s">
        <v>88</v>
      </c>
      <c r="AY331" s="18" t="s">
        <v>142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8" t="s">
        <v>86</v>
      </c>
      <c r="BK331" s="194">
        <f>ROUND(I331*H331,2)</f>
        <v>0</v>
      </c>
      <c r="BL331" s="18" t="s">
        <v>149</v>
      </c>
      <c r="BM331" s="193" t="s">
        <v>489</v>
      </c>
    </row>
    <row r="332" spans="1:47" s="2" customFormat="1" ht="12">
      <c r="A332" s="36"/>
      <c r="B332" s="37"/>
      <c r="C332" s="38"/>
      <c r="D332" s="195" t="s">
        <v>151</v>
      </c>
      <c r="E332" s="38"/>
      <c r="F332" s="196" t="s">
        <v>490</v>
      </c>
      <c r="G332" s="38"/>
      <c r="H332" s="38"/>
      <c r="I332" s="197"/>
      <c r="J332" s="38"/>
      <c r="K332" s="38"/>
      <c r="L332" s="41"/>
      <c r="M332" s="198"/>
      <c r="N332" s="199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8" t="s">
        <v>151</v>
      </c>
      <c r="AU332" s="18" t="s">
        <v>88</v>
      </c>
    </row>
    <row r="333" spans="2:51" s="13" customFormat="1" ht="12">
      <c r="B333" s="200"/>
      <c r="C333" s="201"/>
      <c r="D333" s="202" t="s">
        <v>153</v>
      </c>
      <c r="E333" s="203" t="s">
        <v>43</v>
      </c>
      <c r="F333" s="204" t="s">
        <v>491</v>
      </c>
      <c r="G333" s="201"/>
      <c r="H333" s="203" t="s">
        <v>43</v>
      </c>
      <c r="I333" s="205"/>
      <c r="J333" s="201"/>
      <c r="K333" s="201"/>
      <c r="L333" s="206"/>
      <c r="M333" s="207"/>
      <c r="N333" s="208"/>
      <c r="O333" s="208"/>
      <c r="P333" s="208"/>
      <c r="Q333" s="208"/>
      <c r="R333" s="208"/>
      <c r="S333" s="208"/>
      <c r="T333" s="209"/>
      <c r="AT333" s="210" t="s">
        <v>153</v>
      </c>
      <c r="AU333" s="210" t="s">
        <v>88</v>
      </c>
      <c r="AV333" s="13" t="s">
        <v>86</v>
      </c>
      <c r="AW333" s="13" t="s">
        <v>41</v>
      </c>
      <c r="AX333" s="13" t="s">
        <v>80</v>
      </c>
      <c r="AY333" s="210" t="s">
        <v>142</v>
      </c>
    </row>
    <row r="334" spans="2:51" s="14" customFormat="1" ht="12">
      <c r="B334" s="211"/>
      <c r="C334" s="212"/>
      <c r="D334" s="202" t="s">
        <v>153</v>
      </c>
      <c r="E334" s="213" t="s">
        <v>43</v>
      </c>
      <c r="F334" s="214" t="s">
        <v>492</v>
      </c>
      <c r="G334" s="212"/>
      <c r="H334" s="215">
        <v>30.345</v>
      </c>
      <c r="I334" s="216"/>
      <c r="J334" s="212"/>
      <c r="K334" s="212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153</v>
      </c>
      <c r="AU334" s="221" t="s">
        <v>88</v>
      </c>
      <c r="AV334" s="14" t="s">
        <v>88</v>
      </c>
      <c r="AW334" s="14" t="s">
        <v>41</v>
      </c>
      <c r="AX334" s="14" t="s">
        <v>80</v>
      </c>
      <c r="AY334" s="221" t="s">
        <v>142</v>
      </c>
    </row>
    <row r="335" spans="2:51" s="13" customFormat="1" ht="12">
      <c r="B335" s="200"/>
      <c r="C335" s="201"/>
      <c r="D335" s="202" t="s">
        <v>153</v>
      </c>
      <c r="E335" s="203" t="s">
        <v>43</v>
      </c>
      <c r="F335" s="204" t="s">
        <v>493</v>
      </c>
      <c r="G335" s="201"/>
      <c r="H335" s="203" t="s">
        <v>43</v>
      </c>
      <c r="I335" s="205"/>
      <c r="J335" s="201"/>
      <c r="K335" s="201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153</v>
      </c>
      <c r="AU335" s="210" t="s">
        <v>88</v>
      </c>
      <c r="AV335" s="13" t="s">
        <v>86</v>
      </c>
      <c r="AW335" s="13" t="s">
        <v>41</v>
      </c>
      <c r="AX335" s="13" t="s">
        <v>80</v>
      </c>
      <c r="AY335" s="210" t="s">
        <v>142</v>
      </c>
    </row>
    <row r="336" spans="2:51" s="14" customFormat="1" ht="12">
      <c r="B336" s="211"/>
      <c r="C336" s="212"/>
      <c r="D336" s="202" t="s">
        <v>153</v>
      </c>
      <c r="E336" s="213" t="s">
        <v>43</v>
      </c>
      <c r="F336" s="214" t="s">
        <v>264</v>
      </c>
      <c r="G336" s="212"/>
      <c r="H336" s="215">
        <v>18</v>
      </c>
      <c r="I336" s="216"/>
      <c r="J336" s="212"/>
      <c r="K336" s="212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153</v>
      </c>
      <c r="AU336" s="221" t="s">
        <v>88</v>
      </c>
      <c r="AV336" s="14" t="s">
        <v>88</v>
      </c>
      <c r="AW336" s="14" t="s">
        <v>41</v>
      </c>
      <c r="AX336" s="14" t="s">
        <v>80</v>
      </c>
      <c r="AY336" s="221" t="s">
        <v>142</v>
      </c>
    </row>
    <row r="337" spans="2:51" s="14" customFormat="1" ht="12">
      <c r="B337" s="211"/>
      <c r="C337" s="212"/>
      <c r="D337" s="202" t="s">
        <v>153</v>
      </c>
      <c r="E337" s="213" t="s">
        <v>43</v>
      </c>
      <c r="F337" s="214" t="s">
        <v>494</v>
      </c>
      <c r="G337" s="212"/>
      <c r="H337" s="215">
        <v>24.3</v>
      </c>
      <c r="I337" s="216"/>
      <c r="J337" s="212"/>
      <c r="K337" s="212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153</v>
      </c>
      <c r="AU337" s="221" t="s">
        <v>88</v>
      </c>
      <c r="AV337" s="14" t="s">
        <v>88</v>
      </c>
      <c r="AW337" s="14" t="s">
        <v>41</v>
      </c>
      <c r="AX337" s="14" t="s">
        <v>80</v>
      </c>
      <c r="AY337" s="221" t="s">
        <v>142</v>
      </c>
    </row>
    <row r="338" spans="2:51" s="15" customFormat="1" ht="12">
      <c r="B338" s="222"/>
      <c r="C338" s="223"/>
      <c r="D338" s="202" t="s">
        <v>153</v>
      </c>
      <c r="E338" s="224" t="s">
        <v>43</v>
      </c>
      <c r="F338" s="225" t="s">
        <v>157</v>
      </c>
      <c r="G338" s="223"/>
      <c r="H338" s="226">
        <v>72.645</v>
      </c>
      <c r="I338" s="227"/>
      <c r="J338" s="223"/>
      <c r="K338" s="223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153</v>
      </c>
      <c r="AU338" s="232" t="s">
        <v>88</v>
      </c>
      <c r="AV338" s="15" t="s">
        <v>149</v>
      </c>
      <c r="AW338" s="15" t="s">
        <v>41</v>
      </c>
      <c r="AX338" s="15" t="s">
        <v>86</v>
      </c>
      <c r="AY338" s="232" t="s">
        <v>142</v>
      </c>
    </row>
    <row r="339" spans="1:65" s="2" customFormat="1" ht="24.2" customHeight="1">
      <c r="A339" s="36"/>
      <c r="B339" s="37"/>
      <c r="C339" s="182" t="s">
        <v>495</v>
      </c>
      <c r="D339" s="182" t="s">
        <v>144</v>
      </c>
      <c r="E339" s="183" t="s">
        <v>496</v>
      </c>
      <c r="F339" s="184" t="s">
        <v>497</v>
      </c>
      <c r="G339" s="185" t="s">
        <v>147</v>
      </c>
      <c r="H339" s="186">
        <v>2179.35</v>
      </c>
      <c r="I339" s="187"/>
      <c r="J339" s="188">
        <f>ROUND(I339*H339,2)</f>
        <v>0</v>
      </c>
      <c r="K339" s="184" t="s">
        <v>148</v>
      </c>
      <c r="L339" s="41"/>
      <c r="M339" s="189" t="s">
        <v>43</v>
      </c>
      <c r="N339" s="190" t="s">
        <v>51</v>
      </c>
      <c r="O339" s="66"/>
      <c r="P339" s="191">
        <f>O339*H339</f>
        <v>0</v>
      </c>
      <c r="Q339" s="191">
        <v>0</v>
      </c>
      <c r="R339" s="191">
        <f>Q339*H339</f>
        <v>0</v>
      </c>
      <c r="S339" s="191">
        <v>0</v>
      </c>
      <c r="T339" s="192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93" t="s">
        <v>149</v>
      </c>
      <c r="AT339" s="193" t="s">
        <v>144</v>
      </c>
      <c r="AU339" s="193" t="s">
        <v>88</v>
      </c>
      <c r="AY339" s="18" t="s">
        <v>142</v>
      </c>
      <c r="BE339" s="194">
        <f>IF(N339="základní",J339,0)</f>
        <v>0</v>
      </c>
      <c r="BF339" s="194">
        <f>IF(N339="snížená",J339,0)</f>
        <v>0</v>
      </c>
      <c r="BG339" s="194">
        <f>IF(N339="zákl. přenesená",J339,0)</f>
        <v>0</v>
      </c>
      <c r="BH339" s="194">
        <f>IF(N339="sníž. přenesená",J339,0)</f>
        <v>0</v>
      </c>
      <c r="BI339" s="194">
        <f>IF(N339="nulová",J339,0)</f>
        <v>0</v>
      </c>
      <c r="BJ339" s="18" t="s">
        <v>86</v>
      </c>
      <c r="BK339" s="194">
        <f>ROUND(I339*H339,2)</f>
        <v>0</v>
      </c>
      <c r="BL339" s="18" t="s">
        <v>149</v>
      </c>
      <c r="BM339" s="193" t="s">
        <v>498</v>
      </c>
    </row>
    <row r="340" spans="1:47" s="2" customFormat="1" ht="12">
      <c r="A340" s="36"/>
      <c r="B340" s="37"/>
      <c r="C340" s="38"/>
      <c r="D340" s="195" t="s">
        <v>151</v>
      </c>
      <c r="E340" s="38"/>
      <c r="F340" s="196" t="s">
        <v>499</v>
      </c>
      <c r="G340" s="38"/>
      <c r="H340" s="38"/>
      <c r="I340" s="197"/>
      <c r="J340" s="38"/>
      <c r="K340" s="38"/>
      <c r="L340" s="41"/>
      <c r="M340" s="198"/>
      <c r="N340" s="199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8" t="s">
        <v>151</v>
      </c>
      <c r="AU340" s="18" t="s">
        <v>88</v>
      </c>
    </row>
    <row r="341" spans="2:51" s="14" customFormat="1" ht="12">
      <c r="B341" s="211"/>
      <c r="C341" s="212"/>
      <c r="D341" s="202" t="s">
        <v>153</v>
      </c>
      <c r="E341" s="213" t="s">
        <v>43</v>
      </c>
      <c r="F341" s="214" t="s">
        <v>500</v>
      </c>
      <c r="G341" s="212"/>
      <c r="H341" s="215">
        <v>2179.35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153</v>
      </c>
      <c r="AU341" s="221" t="s">
        <v>88</v>
      </c>
      <c r="AV341" s="14" t="s">
        <v>88</v>
      </c>
      <c r="AW341" s="14" t="s">
        <v>41</v>
      </c>
      <c r="AX341" s="14" t="s">
        <v>86</v>
      </c>
      <c r="AY341" s="221" t="s">
        <v>142</v>
      </c>
    </row>
    <row r="342" spans="1:65" s="2" customFormat="1" ht="24.2" customHeight="1">
      <c r="A342" s="36"/>
      <c r="B342" s="37"/>
      <c r="C342" s="182" t="s">
        <v>501</v>
      </c>
      <c r="D342" s="182" t="s">
        <v>144</v>
      </c>
      <c r="E342" s="183" t="s">
        <v>502</v>
      </c>
      <c r="F342" s="184" t="s">
        <v>503</v>
      </c>
      <c r="G342" s="185" t="s">
        <v>147</v>
      </c>
      <c r="H342" s="186">
        <v>72.645</v>
      </c>
      <c r="I342" s="187"/>
      <c r="J342" s="188">
        <f>ROUND(I342*H342,2)</f>
        <v>0</v>
      </c>
      <c r="K342" s="184" t="s">
        <v>148</v>
      </c>
      <c r="L342" s="41"/>
      <c r="M342" s="189" t="s">
        <v>43</v>
      </c>
      <c r="N342" s="190" t="s">
        <v>51</v>
      </c>
      <c r="O342" s="66"/>
      <c r="P342" s="191">
        <f>O342*H342</f>
        <v>0</v>
      </c>
      <c r="Q342" s="191">
        <v>0</v>
      </c>
      <c r="R342" s="191">
        <f>Q342*H342</f>
        <v>0</v>
      </c>
      <c r="S342" s="191">
        <v>0</v>
      </c>
      <c r="T342" s="192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3" t="s">
        <v>149</v>
      </c>
      <c r="AT342" s="193" t="s">
        <v>144</v>
      </c>
      <c r="AU342" s="193" t="s">
        <v>88</v>
      </c>
      <c r="AY342" s="18" t="s">
        <v>142</v>
      </c>
      <c r="BE342" s="194">
        <f>IF(N342="základní",J342,0)</f>
        <v>0</v>
      </c>
      <c r="BF342" s="194">
        <f>IF(N342="snížená",J342,0)</f>
        <v>0</v>
      </c>
      <c r="BG342" s="194">
        <f>IF(N342="zákl. přenesená",J342,0)</f>
        <v>0</v>
      </c>
      <c r="BH342" s="194">
        <f>IF(N342="sníž. přenesená",J342,0)</f>
        <v>0</v>
      </c>
      <c r="BI342" s="194">
        <f>IF(N342="nulová",J342,0)</f>
        <v>0</v>
      </c>
      <c r="BJ342" s="18" t="s">
        <v>86</v>
      </c>
      <c r="BK342" s="194">
        <f>ROUND(I342*H342,2)</f>
        <v>0</v>
      </c>
      <c r="BL342" s="18" t="s">
        <v>149</v>
      </c>
      <c r="BM342" s="193" t="s">
        <v>504</v>
      </c>
    </row>
    <row r="343" spans="1:47" s="2" customFormat="1" ht="12">
      <c r="A343" s="36"/>
      <c r="B343" s="37"/>
      <c r="C343" s="38"/>
      <c r="D343" s="195" t="s">
        <v>151</v>
      </c>
      <c r="E343" s="38"/>
      <c r="F343" s="196" t="s">
        <v>505</v>
      </c>
      <c r="G343" s="38"/>
      <c r="H343" s="38"/>
      <c r="I343" s="197"/>
      <c r="J343" s="38"/>
      <c r="K343" s="38"/>
      <c r="L343" s="41"/>
      <c r="M343" s="198"/>
      <c r="N343" s="199"/>
      <c r="O343" s="66"/>
      <c r="P343" s="66"/>
      <c r="Q343" s="66"/>
      <c r="R343" s="66"/>
      <c r="S343" s="66"/>
      <c r="T343" s="67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8" t="s">
        <v>151</v>
      </c>
      <c r="AU343" s="18" t="s">
        <v>88</v>
      </c>
    </row>
    <row r="344" spans="1:65" s="2" customFormat="1" ht="21.75" customHeight="1">
      <c r="A344" s="36"/>
      <c r="B344" s="37"/>
      <c r="C344" s="182" t="s">
        <v>506</v>
      </c>
      <c r="D344" s="182" t="s">
        <v>144</v>
      </c>
      <c r="E344" s="183" t="s">
        <v>507</v>
      </c>
      <c r="F344" s="184" t="s">
        <v>508</v>
      </c>
      <c r="G344" s="185" t="s">
        <v>358</v>
      </c>
      <c r="H344" s="186">
        <v>32</v>
      </c>
      <c r="I344" s="187"/>
      <c r="J344" s="188">
        <f>ROUND(I344*H344,2)</f>
        <v>0</v>
      </c>
      <c r="K344" s="184" t="s">
        <v>148</v>
      </c>
      <c r="L344" s="41"/>
      <c r="M344" s="189" t="s">
        <v>43</v>
      </c>
      <c r="N344" s="190" t="s">
        <v>51</v>
      </c>
      <c r="O344" s="66"/>
      <c r="P344" s="191">
        <f>O344*H344</f>
        <v>0</v>
      </c>
      <c r="Q344" s="191">
        <v>0.00037</v>
      </c>
      <c r="R344" s="191">
        <f>Q344*H344</f>
        <v>0.01184</v>
      </c>
      <c r="S344" s="191">
        <v>0</v>
      </c>
      <c r="T344" s="192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3" t="s">
        <v>149</v>
      </c>
      <c r="AT344" s="193" t="s">
        <v>144</v>
      </c>
      <c r="AU344" s="193" t="s">
        <v>88</v>
      </c>
      <c r="AY344" s="18" t="s">
        <v>142</v>
      </c>
      <c r="BE344" s="194">
        <f>IF(N344="základní",J344,0)</f>
        <v>0</v>
      </c>
      <c r="BF344" s="194">
        <f>IF(N344="snížená",J344,0)</f>
        <v>0</v>
      </c>
      <c r="BG344" s="194">
        <f>IF(N344="zákl. přenesená",J344,0)</f>
        <v>0</v>
      </c>
      <c r="BH344" s="194">
        <f>IF(N344="sníž. přenesená",J344,0)</f>
        <v>0</v>
      </c>
      <c r="BI344" s="194">
        <f>IF(N344="nulová",J344,0)</f>
        <v>0</v>
      </c>
      <c r="BJ344" s="18" t="s">
        <v>86</v>
      </c>
      <c r="BK344" s="194">
        <f>ROUND(I344*H344,2)</f>
        <v>0</v>
      </c>
      <c r="BL344" s="18" t="s">
        <v>149</v>
      </c>
      <c r="BM344" s="193" t="s">
        <v>509</v>
      </c>
    </row>
    <row r="345" spans="1:47" s="2" customFormat="1" ht="12">
      <c r="A345" s="36"/>
      <c r="B345" s="37"/>
      <c r="C345" s="38"/>
      <c r="D345" s="195" t="s">
        <v>151</v>
      </c>
      <c r="E345" s="38"/>
      <c r="F345" s="196" t="s">
        <v>510</v>
      </c>
      <c r="G345" s="38"/>
      <c r="H345" s="38"/>
      <c r="I345" s="197"/>
      <c r="J345" s="38"/>
      <c r="K345" s="38"/>
      <c r="L345" s="41"/>
      <c r="M345" s="198"/>
      <c r="N345" s="199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8" t="s">
        <v>151</v>
      </c>
      <c r="AU345" s="18" t="s">
        <v>88</v>
      </c>
    </row>
    <row r="346" spans="2:51" s="14" customFormat="1" ht="12">
      <c r="B346" s="211"/>
      <c r="C346" s="212"/>
      <c r="D346" s="202" t="s">
        <v>153</v>
      </c>
      <c r="E346" s="213" t="s">
        <v>43</v>
      </c>
      <c r="F346" s="214" t="s">
        <v>511</v>
      </c>
      <c r="G346" s="212"/>
      <c r="H346" s="215">
        <v>32</v>
      </c>
      <c r="I346" s="216"/>
      <c r="J346" s="212"/>
      <c r="K346" s="212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153</v>
      </c>
      <c r="AU346" s="221" t="s">
        <v>88</v>
      </c>
      <c r="AV346" s="14" t="s">
        <v>88</v>
      </c>
      <c r="AW346" s="14" t="s">
        <v>41</v>
      </c>
      <c r="AX346" s="14" t="s">
        <v>86</v>
      </c>
      <c r="AY346" s="221" t="s">
        <v>142</v>
      </c>
    </row>
    <row r="347" spans="1:65" s="2" customFormat="1" ht="16.5" customHeight="1">
      <c r="A347" s="36"/>
      <c r="B347" s="37"/>
      <c r="C347" s="182" t="s">
        <v>512</v>
      </c>
      <c r="D347" s="182" t="s">
        <v>144</v>
      </c>
      <c r="E347" s="183" t="s">
        <v>513</v>
      </c>
      <c r="F347" s="184" t="s">
        <v>514</v>
      </c>
      <c r="G347" s="185" t="s">
        <v>179</v>
      </c>
      <c r="H347" s="186">
        <v>9.68</v>
      </c>
      <c r="I347" s="187"/>
      <c r="J347" s="188">
        <f>ROUND(I347*H347,2)</f>
        <v>0</v>
      </c>
      <c r="K347" s="184" t="s">
        <v>148</v>
      </c>
      <c r="L347" s="41"/>
      <c r="M347" s="189" t="s">
        <v>43</v>
      </c>
      <c r="N347" s="190" t="s">
        <v>51</v>
      </c>
      <c r="O347" s="66"/>
      <c r="P347" s="191">
        <f>O347*H347</f>
        <v>0</v>
      </c>
      <c r="Q347" s="191">
        <v>0.12</v>
      </c>
      <c r="R347" s="191">
        <f>Q347*H347</f>
        <v>1.1616</v>
      </c>
      <c r="S347" s="191">
        <v>2.49</v>
      </c>
      <c r="T347" s="192">
        <f>S347*H347</f>
        <v>24.1032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3" t="s">
        <v>149</v>
      </c>
      <c r="AT347" s="193" t="s">
        <v>144</v>
      </c>
      <c r="AU347" s="193" t="s">
        <v>88</v>
      </c>
      <c r="AY347" s="18" t="s">
        <v>142</v>
      </c>
      <c r="BE347" s="194">
        <f>IF(N347="základní",J347,0)</f>
        <v>0</v>
      </c>
      <c r="BF347" s="194">
        <f>IF(N347="snížená",J347,0)</f>
        <v>0</v>
      </c>
      <c r="BG347" s="194">
        <f>IF(N347="zákl. přenesená",J347,0)</f>
        <v>0</v>
      </c>
      <c r="BH347" s="194">
        <f>IF(N347="sníž. přenesená",J347,0)</f>
        <v>0</v>
      </c>
      <c r="BI347" s="194">
        <f>IF(N347="nulová",J347,0)</f>
        <v>0</v>
      </c>
      <c r="BJ347" s="18" t="s">
        <v>86</v>
      </c>
      <c r="BK347" s="194">
        <f>ROUND(I347*H347,2)</f>
        <v>0</v>
      </c>
      <c r="BL347" s="18" t="s">
        <v>149</v>
      </c>
      <c r="BM347" s="193" t="s">
        <v>515</v>
      </c>
    </row>
    <row r="348" spans="1:47" s="2" customFormat="1" ht="12">
      <c r="A348" s="36"/>
      <c r="B348" s="37"/>
      <c r="C348" s="38"/>
      <c r="D348" s="195" t="s">
        <v>151</v>
      </c>
      <c r="E348" s="38"/>
      <c r="F348" s="196" t="s">
        <v>516</v>
      </c>
      <c r="G348" s="38"/>
      <c r="H348" s="38"/>
      <c r="I348" s="197"/>
      <c r="J348" s="38"/>
      <c r="K348" s="38"/>
      <c r="L348" s="41"/>
      <c r="M348" s="198"/>
      <c r="N348" s="199"/>
      <c r="O348" s="66"/>
      <c r="P348" s="66"/>
      <c r="Q348" s="66"/>
      <c r="R348" s="66"/>
      <c r="S348" s="66"/>
      <c r="T348" s="67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8" t="s">
        <v>151</v>
      </c>
      <c r="AU348" s="18" t="s">
        <v>88</v>
      </c>
    </row>
    <row r="349" spans="2:51" s="13" customFormat="1" ht="12">
      <c r="B349" s="200"/>
      <c r="C349" s="201"/>
      <c r="D349" s="202" t="s">
        <v>153</v>
      </c>
      <c r="E349" s="203" t="s">
        <v>43</v>
      </c>
      <c r="F349" s="204" t="s">
        <v>517</v>
      </c>
      <c r="G349" s="201"/>
      <c r="H349" s="203" t="s">
        <v>43</v>
      </c>
      <c r="I349" s="205"/>
      <c r="J349" s="201"/>
      <c r="K349" s="201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153</v>
      </c>
      <c r="AU349" s="210" t="s">
        <v>88</v>
      </c>
      <c r="AV349" s="13" t="s">
        <v>86</v>
      </c>
      <c r="AW349" s="13" t="s">
        <v>41</v>
      </c>
      <c r="AX349" s="13" t="s">
        <v>80</v>
      </c>
      <c r="AY349" s="210" t="s">
        <v>142</v>
      </c>
    </row>
    <row r="350" spans="2:51" s="14" customFormat="1" ht="12">
      <c r="B350" s="211"/>
      <c r="C350" s="212"/>
      <c r="D350" s="202" t="s">
        <v>153</v>
      </c>
      <c r="E350" s="213" t="s">
        <v>43</v>
      </c>
      <c r="F350" s="214" t="s">
        <v>518</v>
      </c>
      <c r="G350" s="212"/>
      <c r="H350" s="215">
        <v>9.68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153</v>
      </c>
      <c r="AU350" s="221" t="s">
        <v>88</v>
      </c>
      <c r="AV350" s="14" t="s">
        <v>88</v>
      </c>
      <c r="AW350" s="14" t="s">
        <v>41</v>
      </c>
      <c r="AX350" s="14" t="s">
        <v>80</v>
      </c>
      <c r="AY350" s="221" t="s">
        <v>142</v>
      </c>
    </row>
    <row r="351" spans="2:51" s="15" customFormat="1" ht="12">
      <c r="B351" s="222"/>
      <c r="C351" s="223"/>
      <c r="D351" s="202" t="s">
        <v>153</v>
      </c>
      <c r="E351" s="224" t="s">
        <v>43</v>
      </c>
      <c r="F351" s="225" t="s">
        <v>157</v>
      </c>
      <c r="G351" s="223"/>
      <c r="H351" s="226">
        <v>9.68</v>
      </c>
      <c r="I351" s="227"/>
      <c r="J351" s="223"/>
      <c r="K351" s="223"/>
      <c r="L351" s="228"/>
      <c r="M351" s="229"/>
      <c r="N351" s="230"/>
      <c r="O351" s="230"/>
      <c r="P351" s="230"/>
      <c r="Q351" s="230"/>
      <c r="R351" s="230"/>
      <c r="S351" s="230"/>
      <c r="T351" s="231"/>
      <c r="AT351" s="232" t="s">
        <v>153</v>
      </c>
      <c r="AU351" s="232" t="s">
        <v>88</v>
      </c>
      <c r="AV351" s="15" t="s">
        <v>149</v>
      </c>
      <c r="AW351" s="15" t="s">
        <v>41</v>
      </c>
      <c r="AX351" s="15" t="s">
        <v>86</v>
      </c>
      <c r="AY351" s="232" t="s">
        <v>142</v>
      </c>
    </row>
    <row r="352" spans="1:65" s="2" customFormat="1" ht="16.5" customHeight="1">
      <c r="A352" s="36"/>
      <c r="B352" s="37"/>
      <c r="C352" s="182" t="s">
        <v>519</v>
      </c>
      <c r="D352" s="182" t="s">
        <v>144</v>
      </c>
      <c r="E352" s="183" t="s">
        <v>520</v>
      </c>
      <c r="F352" s="184" t="s">
        <v>521</v>
      </c>
      <c r="G352" s="185" t="s">
        <v>165</v>
      </c>
      <c r="H352" s="186">
        <v>28.2</v>
      </c>
      <c r="I352" s="187"/>
      <c r="J352" s="188">
        <f>ROUND(I352*H352,2)</f>
        <v>0</v>
      </c>
      <c r="K352" s="184" t="s">
        <v>148</v>
      </c>
      <c r="L352" s="41"/>
      <c r="M352" s="189" t="s">
        <v>43</v>
      </c>
      <c r="N352" s="190" t="s">
        <v>51</v>
      </c>
      <c r="O352" s="66"/>
      <c r="P352" s="191">
        <f>O352*H352</f>
        <v>0</v>
      </c>
      <c r="Q352" s="191">
        <v>8.36E-05</v>
      </c>
      <c r="R352" s="191">
        <f>Q352*H352</f>
        <v>0.00235752</v>
      </c>
      <c r="S352" s="191">
        <v>0.018</v>
      </c>
      <c r="T352" s="192">
        <f>S352*H352</f>
        <v>0.5075999999999999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93" t="s">
        <v>149</v>
      </c>
      <c r="AT352" s="193" t="s">
        <v>144</v>
      </c>
      <c r="AU352" s="193" t="s">
        <v>88</v>
      </c>
      <c r="AY352" s="18" t="s">
        <v>142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18" t="s">
        <v>86</v>
      </c>
      <c r="BK352" s="194">
        <f>ROUND(I352*H352,2)</f>
        <v>0</v>
      </c>
      <c r="BL352" s="18" t="s">
        <v>149</v>
      </c>
      <c r="BM352" s="193" t="s">
        <v>522</v>
      </c>
    </row>
    <row r="353" spans="1:47" s="2" customFormat="1" ht="12">
      <c r="A353" s="36"/>
      <c r="B353" s="37"/>
      <c r="C353" s="38"/>
      <c r="D353" s="195" t="s">
        <v>151</v>
      </c>
      <c r="E353" s="38"/>
      <c r="F353" s="196" t="s">
        <v>523</v>
      </c>
      <c r="G353" s="38"/>
      <c r="H353" s="38"/>
      <c r="I353" s="197"/>
      <c r="J353" s="38"/>
      <c r="K353" s="38"/>
      <c r="L353" s="41"/>
      <c r="M353" s="198"/>
      <c r="N353" s="199"/>
      <c r="O353" s="66"/>
      <c r="P353" s="66"/>
      <c r="Q353" s="66"/>
      <c r="R353" s="66"/>
      <c r="S353" s="66"/>
      <c r="T353" s="67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8" t="s">
        <v>151</v>
      </c>
      <c r="AU353" s="18" t="s">
        <v>88</v>
      </c>
    </row>
    <row r="354" spans="2:51" s="14" customFormat="1" ht="12">
      <c r="B354" s="211"/>
      <c r="C354" s="212"/>
      <c r="D354" s="202" t="s">
        <v>153</v>
      </c>
      <c r="E354" s="213" t="s">
        <v>43</v>
      </c>
      <c r="F354" s="214" t="s">
        <v>524</v>
      </c>
      <c r="G354" s="212"/>
      <c r="H354" s="215">
        <v>28.2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153</v>
      </c>
      <c r="AU354" s="221" t="s">
        <v>88</v>
      </c>
      <c r="AV354" s="14" t="s">
        <v>88</v>
      </c>
      <c r="AW354" s="14" t="s">
        <v>41</v>
      </c>
      <c r="AX354" s="14" t="s">
        <v>86</v>
      </c>
      <c r="AY354" s="221" t="s">
        <v>142</v>
      </c>
    </row>
    <row r="355" spans="1:65" s="2" customFormat="1" ht="16.5" customHeight="1">
      <c r="A355" s="36"/>
      <c r="B355" s="37"/>
      <c r="C355" s="182" t="s">
        <v>525</v>
      </c>
      <c r="D355" s="182" t="s">
        <v>144</v>
      </c>
      <c r="E355" s="183" t="s">
        <v>526</v>
      </c>
      <c r="F355" s="184" t="s">
        <v>527</v>
      </c>
      <c r="G355" s="185" t="s">
        <v>147</v>
      </c>
      <c r="H355" s="186">
        <v>115.479</v>
      </c>
      <c r="I355" s="187"/>
      <c r="J355" s="188">
        <f>ROUND(I355*H355,2)</f>
        <v>0</v>
      </c>
      <c r="K355" s="184" t="s">
        <v>148</v>
      </c>
      <c r="L355" s="41"/>
      <c r="M355" s="189" t="s">
        <v>43</v>
      </c>
      <c r="N355" s="190" t="s">
        <v>51</v>
      </c>
      <c r="O355" s="66"/>
      <c r="P355" s="191">
        <f>O355*H355</f>
        <v>0</v>
      </c>
      <c r="Q355" s="191">
        <v>0</v>
      </c>
      <c r="R355" s="191">
        <f>Q355*H355</f>
        <v>0</v>
      </c>
      <c r="S355" s="191">
        <v>0</v>
      </c>
      <c r="T355" s="192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3" t="s">
        <v>149</v>
      </c>
      <c r="AT355" s="193" t="s">
        <v>144</v>
      </c>
      <c r="AU355" s="193" t="s">
        <v>88</v>
      </c>
      <c r="AY355" s="18" t="s">
        <v>142</v>
      </c>
      <c r="BE355" s="194">
        <f>IF(N355="základní",J355,0)</f>
        <v>0</v>
      </c>
      <c r="BF355" s="194">
        <f>IF(N355="snížená",J355,0)</f>
        <v>0</v>
      </c>
      <c r="BG355" s="194">
        <f>IF(N355="zákl. přenesená",J355,0)</f>
        <v>0</v>
      </c>
      <c r="BH355" s="194">
        <f>IF(N355="sníž. přenesená",J355,0)</f>
        <v>0</v>
      </c>
      <c r="BI355" s="194">
        <f>IF(N355="nulová",J355,0)</f>
        <v>0</v>
      </c>
      <c r="BJ355" s="18" t="s">
        <v>86</v>
      </c>
      <c r="BK355" s="194">
        <f>ROUND(I355*H355,2)</f>
        <v>0</v>
      </c>
      <c r="BL355" s="18" t="s">
        <v>149</v>
      </c>
      <c r="BM355" s="193" t="s">
        <v>528</v>
      </c>
    </row>
    <row r="356" spans="1:47" s="2" customFormat="1" ht="12">
      <c r="A356" s="36"/>
      <c r="B356" s="37"/>
      <c r="C356" s="38"/>
      <c r="D356" s="195" t="s">
        <v>151</v>
      </c>
      <c r="E356" s="38"/>
      <c r="F356" s="196" t="s">
        <v>529</v>
      </c>
      <c r="G356" s="38"/>
      <c r="H356" s="38"/>
      <c r="I356" s="197"/>
      <c r="J356" s="38"/>
      <c r="K356" s="38"/>
      <c r="L356" s="41"/>
      <c r="M356" s="198"/>
      <c r="N356" s="199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8" t="s">
        <v>151</v>
      </c>
      <c r="AU356" s="18" t="s">
        <v>88</v>
      </c>
    </row>
    <row r="357" spans="2:51" s="13" customFormat="1" ht="12">
      <c r="B357" s="200"/>
      <c r="C357" s="201"/>
      <c r="D357" s="202" t="s">
        <v>153</v>
      </c>
      <c r="E357" s="203" t="s">
        <v>43</v>
      </c>
      <c r="F357" s="204" t="s">
        <v>270</v>
      </c>
      <c r="G357" s="201"/>
      <c r="H357" s="203" t="s">
        <v>43</v>
      </c>
      <c r="I357" s="205"/>
      <c r="J357" s="201"/>
      <c r="K357" s="201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153</v>
      </c>
      <c r="AU357" s="210" t="s">
        <v>88</v>
      </c>
      <c r="AV357" s="13" t="s">
        <v>86</v>
      </c>
      <c r="AW357" s="13" t="s">
        <v>41</v>
      </c>
      <c r="AX357" s="13" t="s">
        <v>80</v>
      </c>
      <c r="AY357" s="210" t="s">
        <v>142</v>
      </c>
    </row>
    <row r="358" spans="2:51" s="14" customFormat="1" ht="12">
      <c r="B358" s="211"/>
      <c r="C358" s="212"/>
      <c r="D358" s="202" t="s">
        <v>153</v>
      </c>
      <c r="E358" s="213" t="s">
        <v>43</v>
      </c>
      <c r="F358" s="214" t="s">
        <v>530</v>
      </c>
      <c r="G358" s="212"/>
      <c r="H358" s="215">
        <v>13.439</v>
      </c>
      <c r="I358" s="216"/>
      <c r="J358" s="212"/>
      <c r="K358" s="212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153</v>
      </c>
      <c r="AU358" s="221" t="s">
        <v>88</v>
      </c>
      <c r="AV358" s="14" t="s">
        <v>88</v>
      </c>
      <c r="AW358" s="14" t="s">
        <v>41</v>
      </c>
      <c r="AX358" s="14" t="s">
        <v>80</v>
      </c>
      <c r="AY358" s="221" t="s">
        <v>142</v>
      </c>
    </row>
    <row r="359" spans="2:51" s="14" customFormat="1" ht="12">
      <c r="B359" s="211"/>
      <c r="C359" s="212"/>
      <c r="D359" s="202" t="s">
        <v>153</v>
      </c>
      <c r="E359" s="213" t="s">
        <v>43</v>
      </c>
      <c r="F359" s="214" t="s">
        <v>531</v>
      </c>
      <c r="G359" s="212"/>
      <c r="H359" s="215">
        <v>16.04</v>
      </c>
      <c r="I359" s="216"/>
      <c r="J359" s="212"/>
      <c r="K359" s="212"/>
      <c r="L359" s="217"/>
      <c r="M359" s="218"/>
      <c r="N359" s="219"/>
      <c r="O359" s="219"/>
      <c r="P359" s="219"/>
      <c r="Q359" s="219"/>
      <c r="R359" s="219"/>
      <c r="S359" s="219"/>
      <c r="T359" s="220"/>
      <c r="AT359" s="221" t="s">
        <v>153</v>
      </c>
      <c r="AU359" s="221" t="s">
        <v>88</v>
      </c>
      <c r="AV359" s="14" t="s">
        <v>88</v>
      </c>
      <c r="AW359" s="14" t="s">
        <v>41</v>
      </c>
      <c r="AX359" s="14" t="s">
        <v>80</v>
      </c>
      <c r="AY359" s="221" t="s">
        <v>142</v>
      </c>
    </row>
    <row r="360" spans="2:51" s="14" customFormat="1" ht="12">
      <c r="B360" s="211"/>
      <c r="C360" s="212"/>
      <c r="D360" s="202" t="s">
        <v>153</v>
      </c>
      <c r="E360" s="213" t="s">
        <v>43</v>
      </c>
      <c r="F360" s="214" t="s">
        <v>532</v>
      </c>
      <c r="G360" s="212"/>
      <c r="H360" s="215">
        <v>14.8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153</v>
      </c>
      <c r="AU360" s="221" t="s">
        <v>88</v>
      </c>
      <c r="AV360" s="14" t="s">
        <v>88</v>
      </c>
      <c r="AW360" s="14" t="s">
        <v>41</v>
      </c>
      <c r="AX360" s="14" t="s">
        <v>80</v>
      </c>
      <c r="AY360" s="221" t="s">
        <v>142</v>
      </c>
    </row>
    <row r="361" spans="2:51" s="13" customFormat="1" ht="12">
      <c r="B361" s="200"/>
      <c r="C361" s="201"/>
      <c r="D361" s="202" t="s">
        <v>153</v>
      </c>
      <c r="E361" s="203" t="s">
        <v>43</v>
      </c>
      <c r="F361" s="204" t="s">
        <v>272</v>
      </c>
      <c r="G361" s="201"/>
      <c r="H361" s="203" t="s">
        <v>43</v>
      </c>
      <c r="I361" s="205"/>
      <c r="J361" s="201"/>
      <c r="K361" s="201"/>
      <c r="L361" s="206"/>
      <c r="M361" s="207"/>
      <c r="N361" s="208"/>
      <c r="O361" s="208"/>
      <c r="P361" s="208"/>
      <c r="Q361" s="208"/>
      <c r="R361" s="208"/>
      <c r="S361" s="208"/>
      <c r="T361" s="209"/>
      <c r="AT361" s="210" t="s">
        <v>153</v>
      </c>
      <c r="AU361" s="210" t="s">
        <v>88</v>
      </c>
      <c r="AV361" s="13" t="s">
        <v>86</v>
      </c>
      <c r="AW361" s="13" t="s">
        <v>41</v>
      </c>
      <c r="AX361" s="13" t="s">
        <v>80</v>
      </c>
      <c r="AY361" s="210" t="s">
        <v>142</v>
      </c>
    </row>
    <row r="362" spans="2:51" s="13" customFormat="1" ht="12">
      <c r="B362" s="200"/>
      <c r="C362" s="201"/>
      <c r="D362" s="202" t="s">
        <v>153</v>
      </c>
      <c r="E362" s="203" t="s">
        <v>43</v>
      </c>
      <c r="F362" s="204" t="s">
        <v>533</v>
      </c>
      <c r="G362" s="201"/>
      <c r="H362" s="203" t="s">
        <v>43</v>
      </c>
      <c r="I362" s="205"/>
      <c r="J362" s="201"/>
      <c r="K362" s="201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153</v>
      </c>
      <c r="AU362" s="210" t="s">
        <v>88</v>
      </c>
      <c r="AV362" s="13" t="s">
        <v>86</v>
      </c>
      <c r="AW362" s="13" t="s">
        <v>41</v>
      </c>
      <c r="AX362" s="13" t="s">
        <v>80</v>
      </c>
      <c r="AY362" s="210" t="s">
        <v>142</v>
      </c>
    </row>
    <row r="363" spans="2:51" s="14" customFormat="1" ht="12">
      <c r="B363" s="211"/>
      <c r="C363" s="212"/>
      <c r="D363" s="202" t="s">
        <v>153</v>
      </c>
      <c r="E363" s="213" t="s">
        <v>43</v>
      </c>
      <c r="F363" s="214" t="s">
        <v>534</v>
      </c>
      <c r="G363" s="212"/>
      <c r="H363" s="215">
        <v>32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153</v>
      </c>
      <c r="AU363" s="221" t="s">
        <v>88</v>
      </c>
      <c r="AV363" s="14" t="s">
        <v>88</v>
      </c>
      <c r="AW363" s="14" t="s">
        <v>41</v>
      </c>
      <c r="AX363" s="14" t="s">
        <v>80</v>
      </c>
      <c r="AY363" s="221" t="s">
        <v>142</v>
      </c>
    </row>
    <row r="364" spans="2:51" s="13" customFormat="1" ht="12">
      <c r="B364" s="200"/>
      <c r="C364" s="201"/>
      <c r="D364" s="202" t="s">
        <v>153</v>
      </c>
      <c r="E364" s="203" t="s">
        <v>43</v>
      </c>
      <c r="F364" s="204" t="s">
        <v>535</v>
      </c>
      <c r="G364" s="201"/>
      <c r="H364" s="203" t="s">
        <v>43</v>
      </c>
      <c r="I364" s="205"/>
      <c r="J364" s="201"/>
      <c r="K364" s="201"/>
      <c r="L364" s="206"/>
      <c r="M364" s="207"/>
      <c r="N364" s="208"/>
      <c r="O364" s="208"/>
      <c r="P364" s="208"/>
      <c r="Q364" s="208"/>
      <c r="R364" s="208"/>
      <c r="S364" s="208"/>
      <c r="T364" s="209"/>
      <c r="AT364" s="210" t="s">
        <v>153</v>
      </c>
      <c r="AU364" s="210" t="s">
        <v>88</v>
      </c>
      <c r="AV364" s="13" t="s">
        <v>86</v>
      </c>
      <c r="AW364" s="13" t="s">
        <v>41</v>
      </c>
      <c r="AX364" s="13" t="s">
        <v>80</v>
      </c>
      <c r="AY364" s="210" t="s">
        <v>142</v>
      </c>
    </row>
    <row r="365" spans="2:51" s="14" customFormat="1" ht="12">
      <c r="B365" s="211"/>
      <c r="C365" s="212"/>
      <c r="D365" s="202" t="s">
        <v>153</v>
      </c>
      <c r="E365" s="213" t="s">
        <v>43</v>
      </c>
      <c r="F365" s="214" t="s">
        <v>536</v>
      </c>
      <c r="G365" s="212"/>
      <c r="H365" s="215">
        <v>24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153</v>
      </c>
      <c r="AU365" s="221" t="s">
        <v>88</v>
      </c>
      <c r="AV365" s="14" t="s">
        <v>88</v>
      </c>
      <c r="AW365" s="14" t="s">
        <v>41</v>
      </c>
      <c r="AX365" s="14" t="s">
        <v>80</v>
      </c>
      <c r="AY365" s="221" t="s">
        <v>142</v>
      </c>
    </row>
    <row r="366" spans="2:51" s="13" customFormat="1" ht="12">
      <c r="B366" s="200"/>
      <c r="C366" s="201"/>
      <c r="D366" s="202" t="s">
        <v>153</v>
      </c>
      <c r="E366" s="203" t="s">
        <v>43</v>
      </c>
      <c r="F366" s="204" t="s">
        <v>537</v>
      </c>
      <c r="G366" s="201"/>
      <c r="H366" s="203" t="s">
        <v>43</v>
      </c>
      <c r="I366" s="205"/>
      <c r="J366" s="201"/>
      <c r="K366" s="201"/>
      <c r="L366" s="206"/>
      <c r="M366" s="207"/>
      <c r="N366" s="208"/>
      <c r="O366" s="208"/>
      <c r="P366" s="208"/>
      <c r="Q366" s="208"/>
      <c r="R366" s="208"/>
      <c r="S366" s="208"/>
      <c r="T366" s="209"/>
      <c r="AT366" s="210" t="s">
        <v>153</v>
      </c>
      <c r="AU366" s="210" t="s">
        <v>88</v>
      </c>
      <c r="AV366" s="13" t="s">
        <v>86</v>
      </c>
      <c r="AW366" s="13" t="s">
        <v>41</v>
      </c>
      <c r="AX366" s="13" t="s">
        <v>80</v>
      </c>
      <c r="AY366" s="210" t="s">
        <v>142</v>
      </c>
    </row>
    <row r="367" spans="2:51" s="14" customFormat="1" ht="12">
      <c r="B367" s="211"/>
      <c r="C367" s="212"/>
      <c r="D367" s="202" t="s">
        <v>153</v>
      </c>
      <c r="E367" s="213" t="s">
        <v>43</v>
      </c>
      <c r="F367" s="214" t="s">
        <v>538</v>
      </c>
      <c r="G367" s="212"/>
      <c r="H367" s="215">
        <v>15.2</v>
      </c>
      <c r="I367" s="216"/>
      <c r="J367" s="212"/>
      <c r="K367" s="212"/>
      <c r="L367" s="217"/>
      <c r="M367" s="218"/>
      <c r="N367" s="219"/>
      <c r="O367" s="219"/>
      <c r="P367" s="219"/>
      <c r="Q367" s="219"/>
      <c r="R367" s="219"/>
      <c r="S367" s="219"/>
      <c r="T367" s="220"/>
      <c r="AT367" s="221" t="s">
        <v>153</v>
      </c>
      <c r="AU367" s="221" t="s">
        <v>88</v>
      </c>
      <c r="AV367" s="14" t="s">
        <v>88</v>
      </c>
      <c r="AW367" s="14" t="s">
        <v>41</v>
      </c>
      <c r="AX367" s="14" t="s">
        <v>80</v>
      </c>
      <c r="AY367" s="221" t="s">
        <v>142</v>
      </c>
    </row>
    <row r="368" spans="2:51" s="15" customFormat="1" ht="12">
      <c r="B368" s="222"/>
      <c r="C368" s="223"/>
      <c r="D368" s="202" t="s">
        <v>153</v>
      </c>
      <c r="E368" s="224" t="s">
        <v>43</v>
      </c>
      <c r="F368" s="225" t="s">
        <v>157</v>
      </c>
      <c r="G368" s="223"/>
      <c r="H368" s="226">
        <v>115.479</v>
      </c>
      <c r="I368" s="227"/>
      <c r="J368" s="223"/>
      <c r="K368" s="223"/>
      <c r="L368" s="228"/>
      <c r="M368" s="229"/>
      <c r="N368" s="230"/>
      <c r="O368" s="230"/>
      <c r="P368" s="230"/>
      <c r="Q368" s="230"/>
      <c r="R368" s="230"/>
      <c r="S368" s="230"/>
      <c r="T368" s="231"/>
      <c r="AT368" s="232" t="s">
        <v>153</v>
      </c>
      <c r="AU368" s="232" t="s">
        <v>88</v>
      </c>
      <c r="AV368" s="15" t="s">
        <v>149</v>
      </c>
      <c r="AW368" s="15" t="s">
        <v>41</v>
      </c>
      <c r="AX368" s="15" t="s">
        <v>86</v>
      </c>
      <c r="AY368" s="232" t="s">
        <v>142</v>
      </c>
    </row>
    <row r="369" spans="1:65" s="2" customFormat="1" ht="16.5" customHeight="1">
      <c r="A369" s="36"/>
      <c r="B369" s="37"/>
      <c r="C369" s="182" t="s">
        <v>539</v>
      </c>
      <c r="D369" s="182" t="s">
        <v>144</v>
      </c>
      <c r="E369" s="183" t="s">
        <v>540</v>
      </c>
      <c r="F369" s="184" t="s">
        <v>541</v>
      </c>
      <c r="G369" s="185" t="s">
        <v>147</v>
      </c>
      <c r="H369" s="186">
        <v>115.479</v>
      </c>
      <c r="I369" s="187"/>
      <c r="J369" s="188">
        <f>ROUND(I369*H369,2)</f>
        <v>0</v>
      </c>
      <c r="K369" s="184" t="s">
        <v>148</v>
      </c>
      <c r="L369" s="41"/>
      <c r="M369" s="189" t="s">
        <v>43</v>
      </c>
      <c r="N369" s="190" t="s">
        <v>51</v>
      </c>
      <c r="O369" s="66"/>
      <c r="P369" s="191">
        <f>O369*H369</f>
        <v>0</v>
      </c>
      <c r="Q369" s="191">
        <v>0.048</v>
      </c>
      <c r="R369" s="191">
        <f>Q369*H369</f>
        <v>5.542992</v>
      </c>
      <c r="S369" s="191">
        <v>0.048</v>
      </c>
      <c r="T369" s="192">
        <f>S369*H369</f>
        <v>5.542992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3" t="s">
        <v>149</v>
      </c>
      <c r="AT369" s="193" t="s">
        <v>144</v>
      </c>
      <c r="AU369" s="193" t="s">
        <v>88</v>
      </c>
      <c r="AY369" s="18" t="s">
        <v>142</v>
      </c>
      <c r="BE369" s="194">
        <f>IF(N369="základní",J369,0)</f>
        <v>0</v>
      </c>
      <c r="BF369" s="194">
        <f>IF(N369="snížená",J369,0)</f>
        <v>0</v>
      </c>
      <c r="BG369" s="194">
        <f>IF(N369="zákl. přenesená",J369,0)</f>
        <v>0</v>
      </c>
      <c r="BH369" s="194">
        <f>IF(N369="sníž. přenesená",J369,0)</f>
        <v>0</v>
      </c>
      <c r="BI369" s="194">
        <f>IF(N369="nulová",J369,0)</f>
        <v>0</v>
      </c>
      <c r="BJ369" s="18" t="s">
        <v>86</v>
      </c>
      <c r="BK369" s="194">
        <f>ROUND(I369*H369,2)</f>
        <v>0</v>
      </c>
      <c r="BL369" s="18" t="s">
        <v>149</v>
      </c>
      <c r="BM369" s="193" t="s">
        <v>542</v>
      </c>
    </row>
    <row r="370" spans="1:47" s="2" customFormat="1" ht="12">
      <c r="A370" s="36"/>
      <c r="B370" s="37"/>
      <c r="C370" s="38"/>
      <c r="D370" s="195" t="s">
        <v>151</v>
      </c>
      <c r="E370" s="38"/>
      <c r="F370" s="196" t="s">
        <v>543</v>
      </c>
      <c r="G370" s="38"/>
      <c r="H370" s="38"/>
      <c r="I370" s="197"/>
      <c r="J370" s="38"/>
      <c r="K370" s="38"/>
      <c r="L370" s="41"/>
      <c r="M370" s="198"/>
      <c r="N370" s="199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8" t="s">
        <v>151</v>
      </c>
      <c r="AU370" s="18" t="s">
        <v>88</v>
      </c>
    </row>
    <row r="371" spans="2:51" s="13" customFormat="1" ht="12">
      <c r="B371" s="200"/>
      <c r="C371" s="201"/>
      <c r="D371" s="202" t="s">
        <v>153</v>
      </c>
      <c r="E371" s="203" t="s">
        <v>43</v>
      </c>
      <c r="F371" s="204" t="s">
        <v>270</v>
      </c>
      <c r="G371" s="201"/>
      <c r="H371" s="203" t="s">
        <v>43</v>
      </c>
      <c r="I371" s="205"/>
      <c r="J371" s="201"/>
      <c r="K371" s="201"/>
      <c r="L371" s="206"/>
      <c r="M371" s="207"/>
      <c r="N371" s="208"/>
      <c r="O371" s="208"/>
      <c r="P371" s="208"/>
      <c r="Q371" s="208"/>
      <c r="R371" s="208"/>
      <c r="S371" s="208"/>
      <c r="T371" s="209"/>
      <c r="AT371" s="210" t="s">
        <v>153</v>
      </c>
      <c r="AU371" s="210" t="s">
        <v>88</v>
      </c>
      <c r="AV371" s="13" t="s">
        <v>86</v>
      </c>
      <c r="AW371" s="13" t="s">
        <v>41</v>
      </c>
      <c r="AX371" s="13" t="s">
        <v>80</v>
      </c>
      <c r="AY371" s="210" t="s">
        <v>142</v>
      </c>
    </row>
    <row r="372" spans="2:51" s="14" customFormat="1" ht="12">
      <c r="B372" s="211"/>
      <c r="C372" s="212"/>
      <c r="D372" s="202" t="s">
        <v>153</v>
      </c>
      <c r="E372" s="213" t="s">
        <v>43</v>
      </c>
      <c r="F372" s="214" t="s">
        <v>530</v>
      </c>
      <c r="G372" s="212"/>
      <c r="H372" s="215">
        <v>13.439</v>
      </c>
      <c r="I372" s="216"/>
      <c r="J372" s="212"/>
      <c r="K372" s="212"/>
      <c r="L372" s="217"/>
      <c r="M372" s="218"/>
      <c r="N372" s="219"/>
      <c r="O372" s="219"/>
      <c r="P372" s="219"/>
      <c r="Q372" s="219"/>
      <c r="R372" s="219"/>
      <c r="S372" s="219"/>
      <c r="T372" s="220"/>
      <c r="AT372" s="221" t="s">
        <v>153</v>
      </c>
      <c r="AU372" s="221" t="s">
        <v>88</v>
      </c>
      <c r="AV372" s="14" t="s">
        <v>88</v>
      </c>
      <c r="AW372" s="14" t="s">
        <v>41</v>
      </c>
      <c r="AX372" s="14" t="s">
        <v>80</v>
      </c>
      <c r="AY372" s="221" t="s">
        <v>142</v>
      </c>
    </row>
    <row r="373" spans="2:51" s="14" customFormat="1" ht="12">
      <c r="B373" s="211"/>
      <c r="C373" s="212"/>
      <c r="D373" s="202" t="s">
        <v>153</v>
      </c>
      <c r="E373" s="213" t="s">
        <v>43</v>
      </c>
      <c r="F373" s="214" t="s">
        <v>531</v>
      </c>
      <c r="G373" s="212"/>
      <c r="H373" s="215">
        <v>16.04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153</v>
      </c>
      <c r="AU373" s="221" t="s">
        <v>88</v>
      </c>
      <c r="AV373" s="14" t="s">
        <v>88</v>
      </c>
      <c r="AW373" s="14" t="s">
        <v>41</v>
      </c>
      <c r="AX373" s="14" t="s">
        <v>80</v>
      </c>
      <c r="AY373" s="221" t="s">
        <v>142</v>
      </c>
    </row>
    <row r="374" spans="2:51" s="14" customFormat="1" ht="12">
      <c r="B374" s="211"/>
      <c r="C374" s="212"/>
      <c r="D374" s="202" t="s">
        <v>153</v>
      </c>
      <c r="E374" s="213" t="s">
        <v>43</v>
      </c>
      <c r="F374" s="214" t="s">
        <v>532</v>
      </c>
      <c r="G374" s="212"/>
      <c r="H374" s="215">
        <v>14.8</v>
      </c>
      <c r="I374" s="216"/>
      <c r="J374" s="212"/>
      <c r="K374" s="212"/>
      <c r="L374" s="217"/>
      <c r="M374" s="218"/>
      <c r="N374" s="219"/>
      <c r="O374" s="219"/>
      <c r="P374" s="219"/>
      <c r="Q374" s="219"/>
      <c r="R374" s="219"/>
      <c r="S374" s="219"/>
      <c r="T374" s="220"/>
      <c r="AT374" s="221" t="s">
        <v>153</v>
      </c>
      <c r="AU374" s="221" t="s">
        <v>88</v>
      </c>
      <c r="AV374" s="14" t="s">
        <v>88</v>
      </c>
      <c r="AW374" s="14" t="s">
        <v>41</v>
      </c>
      <c r="AX374" s="14" t="s">
        <v>80</v>
      </c>
      <c r="AY374" s="221" t="s">
        <v>142</v>
      </c>
    </row>
    <row r="375" spans="2:51" s="13" customFormat="1" ht="12">
      <c r="B375" s="200"/>
      <c r="C375" s="201"/>
      <c r="D375" s="202" t="s">
        <v>153</v>
      </c>
      <c r="E375" s="203" t="s">
        <v>43</v>
      </c>
      <c r="F375" s="204" t="s">
        <v>272</v>
      </c>
      <c r="G375" s="201"/>
      <c r="H375" s="203" t="s">
        <v>43</v>
      </c>
      <c r="I375" s="205"/>
      <c r="J375" s="201"/>
      <c r="K375" s="201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153</v>
      </c>
      <c r="AU375" s="210" t="s">
        <v>88</v>
      </c>
      <c r="AV375" s="13" t="s">
        <v>86</v>
      </c>
      <c r="AW375" s="13" t="s">
        <v>41</v>
      </c>
      <c r="AX375" s="13" t="s">
        <v>80</v>
      </c>
      <c r="AY375" s="210" t="s">
        <v>142</v>
      </c>
    </row>
    <row r="376" spans="2:51" s="13" customFormat="1" ht="12">
      <c r="B376" s="200"/>
      <c r="C376" s="201"/>
      <c r="D376" s="202" t="s">
        <v>153</v>
      </c>
      <c r="E376" s="203" t="s">
        <v>43</v>
      </c>
      <c r="F376" s="204" t="s">
        <v>533</v>
      </c>
      <c r="G376" s="201"/>
      <c r="H376" s="203" t="s">
        <v>43</v>
      </c>
      <c r="I376" s="205"/>
      <c r="J376" s="201"/>
      <c r="K376" s="201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153</v>
      </c>
      <c r="AU376" s="210" t="s">
        <v>88</v>
      </c>
      <c r="AV376" s="13" t="s">
        <v>86</v>
      </c>
      <c r="AW376" s="13" t="s">
        <v>41</v>
      </c>
      <c r="AX376" s="13" t="s">
        <v>80</v>
      </c>
      <c r="AY376" s="210" t="s">
        <v>142</v>
      </c>
    </row>
    <row r="377" spans="2:51" s="14" customFormat="1" ht="12">
      <c r="B377" s="211"/>
      <c r="C377" s="212"/>
      <c r="D377" s="202" t="s">
        <v>153</v>
      </c>
      <c r="E377" s="213" t="s">
        <v>43</v>
      </c>
      <c r="F377" s="214" t="s">
        <v>534</v>
      </c>
      <c r="G377" s="212"/>
      <c r="H377" s="215">
        <v>32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153</v>
      </c>
      <c r="AU377" s="221" t="s">
        <v>88</v>
      </c>
      <c r="AV377" s="14" t="s">
        <v>88</v>
      </c>
      <c r="AW377" s="14" t="s">
        <v>41</v>
      </c>
      <c r="AX377" s="14" t="s">
        <v>80</v>
      </c>
      <c r="AY377" s="221" t="s">
        <v>142</v>
      </c>
    </row>
    <row r="378" spans="2:51" s="13" customFormat="1" ht="12">
      <c r="B378" s="200"/>
      <c r="C378" s="201"/>
      <c r="D378" s="202" t="s">
        <v>153</v>
      </c>
      <c r="E378" s="203" t="s">
        <v>43</v>
      </c>
      <c r="F378" s="204" t="s">
        <v>535</v>
      </c>
      <c r="G378" s="201"/>
      <c r="H378" s="203" t="s">
        <v>43</v>
      </c>
      <c r="I378" s="205"/>
      <c r="J378" s="201"/>
      <c r="K378" s="201"/>
      <c r="L378" s="206"/>
      <c r="M378" s="207"/>
      <c r="N378" s="208"/>
      <c r="O378" s="208"/>
      <c r="P378" s="208"/>
      <c r="Q378" s="208"/>
      <c r="R378" s="208"/>
      <c r="S378" s="208"/>
      <c r="T378" s="209"/>
      <c r="AT378" s="210" t="s">
        <v>153</v>
      </c>
      <c r="AU378" s="210" t="s">
        <v>88</v>
      </c>
      <c r="AV378" s="13" t="s">
        <v>86</v>
      </c>
      <c r="AW378" s="13" t="s">
        <v>41</v>
      </c>
      <c r="AX378" s="13" t="s">
        <v>80</v>
      </c>
      <c r="AY378" s="210" t="s">
        <v>142</v>
      </c>
    </row>
    <row r="379" spans="2:51" s="14" customFormat="1" ht="12">
      <c r="B379" s="211"/>
      <c r="C379" s="212"/>
      <c r="D379" s="202" t="s">
        <v>153</v>
      </c>
      <c r="E379" s="213" t="s">
        <v>43</v>
      </c>
      <c r="F379" s="214" t="s">
        <v>536</v>
      </c>
      <c r="G379" s="212"/>
      <c r="H379" s="215">
        <v>24</v>
      </c>
      <c r="I379" s="216"/>
      <c r="J379" s="212"/>
      <c r="K379" s="212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153</v>
      </c>
      <c r="AU379" s="221" t="s">
        <v>88</v>
      </c>
      <c r="AV379" s="14" t="s">
        <v>88</v>
      </c>
      <c r="AW379" s="14" t="s">
        <v>41</v>
      </c>
      <c r="AX379" s="14" t="s">
        <v>80</v>
      </c>
      <c r="AY379" s="221" t="s">
        <v>142</v>
      </c>
    </row>
    <row r="380" spans="2:51" s="13" customFormat="1" ht="12">
      <c r="B380" s="200"/>
      <c r="C380" s="201"/>
      <c r="D380" s="202" t="s">
        <v>153</v>
      </c>
      <c r="E380" s="203" t="s">
        <v>43</v>
      </c>
      <c r="F380" s="204" t="s">
        <v>537</v>
      </c>
      <c r="G380" s="201"/>
      <c r="H380" s="203" t="s">
        <v>43</v>
      </c>
      <c r="I380" s="205"/>
      <c r="J380" s="201"/>
      <c r="K380" s="201"/>
      <c r="L380" s="206"/>
      <c r="M380" s="207"/>
      <c r="N380" s="208"/>
      <c r="O380" s="208"/>
      <c r="P380" s="208"/>
      <c r="Q380" s="208"/>
      <c r="R380" s="208"/>
      <c r="S380" s="208"/>
      <c r="T380" s="209"/>
      <c r="AT380" s="210" t="s">
        <v>153</v>
      </c>
      <c r="AU380" s="210" t="s">
        <v>88</v>
      </c>
      <c r="AV380" s="13" t="s">
        <v>86</v>
      </c>
      <c r="AW380" s="13" t="s">
        <v>41</v>
      </c>
      <c r="AX380" s="13" t="s">
        <v>80</v>
      </c>
      <c r="AY380" s="210" t="s">
        <v>142</v>
      </c>
    </row>
    <row r="381" spans="2:51" s="14" customFormat="1" ht="12">
      <c r="B381" s="211"/>
      <c r="C381" s="212"/>
      <c r="D381" s="202" t="s">
        <v>153</v>
      </c>
      <c r="E381" s="213" t="s">
        <v>43</v>
      </c>
      <c r="F381" s="214" t="s">
        <v>538</v>
      </c>
      <c r="G381" s="212"/>
      <c r="H381" s="215">
        <v>15.2</v>
      </c>
      <c r="I381" s="216"/>
      <c r="J381" s="212"/>
      <c r="K381" s="212"/>
      <c r="L381" s="217"/>
      <c r="M381" s="218"/>
      <c r="N381" s="219"/>
      <c r="O381" s="219"/>
      <c r="P381" s="219"/>
      <c r="Q381" s="219"/>
      <c r="R381" s="219"/>
      <c r="S381" s="219"/>
      <c r="T381" s="220"/>
      <c r="AT381" s="221" t="s">
        <v>153</v>
      </c>
      <c r="AU381" s="221" t="s">
        <v>88</v>
      </c>
      <c r="AV381" s="14" t="s">
        <v>88</v>
      </c>
      <c r="AW381" s="14" t="s">
        <v>41</v>
      </c>
      <c r="AX381" s="14" t="s">
        <v>80</v>
      </c>
      <c r="AY381" s="221" t="s">
        <v>142</v>
      </c>
    </row>
    <row r="382" spans="2:51" s="15" customFormat="1" ht="12">
      <c r="B382" s="222"/>
      <c r="C382" s="223"/>
      <c r="D382" s="202" t="s">
        <v>153</v>
      </c>
      <c r="E382" s="224" t="s">
        <v>43</v>
      </c>
      <c r="F382" s="225" t="s">
        <v>157</v>
      </c>
      <c r="G382" s="223"/>
      <c r="H382" s="226">
        <v>115.479</v>
      </c>
      <c r="I382" s="227"/>
      <c r="J382" s="223"/>
      <c r="K382" s="223"/>
      <c r="L382" s="228"/>
      <c r="M382" s="229"/>
      <c r="N382" s="230"/>
      <c r="O382" s="230"/>
      <c r="P382" s="230"/>
      <c r="Q382" s="230"/>
      <c r="R382" s="230"/>
      <c r="S382" s="230"/>
      <c r="T382" s="231"/>
      <c r="AT382" s="232" t="s">
        <v>153</v>
      </c>
      <c r="AU382" s="232" t="s">
        <v>88</v>
      </c>
      <c r="AV382" s="15" t="s">
        <v>149</v>
      </c>
      <c r="AW382" s="15" t="s">
        <v>41</v>
      </c>
      <c r="AX382" s="15" t="s">
        <v>86</v>
      </c>
      <c r="AY382" s="232" t="s">
        <v>142</v>
      </c>
    </row>
    <row r="383" spans="1:65" s="2" customFormat="1" ht="24.2" customHeight="1">
      <c r="A383" s="36"/>
      <c r="B383" s="37"/>
      <c r="C383" s="182" t="s">
        <v>544</v>
      </c>
      <c r="D383" s="182" t="s">
        <v>144</v>
      </c>
      <c r="E383" s="183" t="s">
        <v>545</v>
      </c>
      <c r="F383" s="184" t="s">
        <v>546</v>
      </c>
      <c r="G383" s="185" t="s">
        <v>147</v>
      </c>
      <c r="H383" s="186">
        <v>115.479</v>
      </c>
      <c r="I383" s="187"/>
      <c r="J383" s="188">
        <f>ROUND(I383*H383,2)</f>
        <v>0</v>
      </c>
      <c r="K383" s="184" t="s">
        <v>148</v>
      </c>
      <c r="L383" s="41"/>
      <c r="M383" s="189" t="s">
        <v>43</v>
      </c>
      <c r="N383" s="190" t="s">
        <v>51</v>
      </c>
      <c r="O383" s="66"/>
      <c r="P383" s="191">
        <f>O383*H383</f>
        <v>0</v>
      </c>
      <c r="Q383" s="191">
        <v>0</v>
      </c>
      <c r="R383" s="191">
        <f>Q383*H383</f>
        <v>0</v>
      </c>
      <c r="S383" s="191">
        <v>0.0779</v>
      </c>
      <c r="T383" s="192">
        <f>S383*H383</f>
        <v>8.9958141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93" t="s">
        <v>149</v>
      </c>
      <c r="AT383" s="193" t="s">
        <v>144</v>
      </c>
      <c r="AU383" s="193" t="s">
        <v>88</v>
      </c>
      <c r="AY383" s="18" t="s">
        <v>142</v>
      </c>
      <c r="BE383" s="194">
        <f>IF(N383="základní",J383,0)</f>
        <v>0</v>
      </c>
      <c r="BF383" s="194">
        <f>IF(N383="snížená",J383,0)</f>
        <v>0</v>
      </c>
      <c r="BG383" s="194">
        <f>IF(N383="zákl. přenesená",J383,0)</f>
        <v>0</v>
      </c>
      <c r="BH383" s="194">
        <f>IF(N383="sníž. přenesená",J383,0)</f>
        <v>0</v>
      </c>
      <c r="BI383" s="194">
        <f>IF(N383="nulová",J383,0)</f>
        <v>0</v>
      </c>
      <c r="BJ383" s="18" t="s">
        <v>86</v>
      </c>
      <c r="BK383" s="194">
        <f>ROUND(I383*H383,2)</f>
        <v>0</v>
      </c>
      <c r="BL383" s="18" t="s">
        <v>149</v>
      </c>
      <c r="BM383" s="193" t="s">
        <v>547</v>
      </c>
    </row>
    <row r="384" spans="1:47" s="2" customFormat="1" ht="12">
      <c r="A384" s="36"/>
      <c r="B384" s="37"/>
      <c r="C384" s="38"/>
      <c r="D384" s="195" t="s">
        <v>151</v>
      </c>
      <c r="E384" s="38"/>
      <c r="F384" s="196" t="s">
        <v>548</v>
      </c>
      <c r="G384" s="38"/>
      <c r="H384" s="38"/>
      <c r="I384" s="197"/>
      <c r="J384" s="38"/>
      <c r="K384" s="38"/>
      <c r="L384" s="41"/>
      <c r="M384" s="198"/>
      <c r="N384" s="199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8" t="s">
        <v>151</v>
      </c>
      <c r="AU384" s="18" t="s">
        <v>88</v>
      </c>
    </row>
    <row r="385" spans="2:51" s="13" customFormat="1" ht="12">
      <c r="B385" s="200"/>
      <c r="C385" s="201"/>
      <c r="D385" s="202" t="s">
        <v>153</v>
      </c>
      <c r="E385" s="203" t="s">
        <v>43</v>
      </c>
      <c r="F385" s="204" t="s">
        <v>270</v>
      </c>
      <c r="G385" s="201"/>
      <c r="H385" s="203" t="s">
        <v>43</v>
      </c>
      <c r="I385" s="205"/>
      <c r="J385" s="201"/>
      <c r="K385" s="201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153</v>
      </c>
      <c r="AU385" s="210" t="s">
        <v>88</v>
      </c>
      <c r="AV385" s="13" t="s">
        <v>86</v>
      </c>
      <c r="AW385" s="13" t="s">
        <v>41</v>
      </c>
      <c r="AX385" s="13" t="s">
        <v>80</v>
      </c>
      <c r="AY385" s="210" t="s">
        <v>142</v>
      </c>
    </row>
    <row r="386" spans="2:51" s="14" customFormat="1" ht="12">
      <c r="B386" s="211"/>
      <c r="C386" s="212"/>
      <c r="D386" s="202" t="s">
        <v>153</v>
      </c>
      <c r="E386" s="213" t="s">
        <v>43</v>
      </c>
      <c r="F386" s="214" t="s">
        <v>530</v>
      </c>
      <c r="G386" s="212"/>
      <c r="H386" s="215">
        <v>13.439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153</v>
      </c>
      <c r="AU386" s="221" t="s">
        <v>88</v>
      </c>
      <c r="AV386" s="14" t="s">
        <v>88</v>
      </c>
      <c r="AW386" s="14" t="s">
        <v>41</v>
      </c>
      <c r="AX386" s="14" t="s">
        <v>80</v>
      </c>
      <c r="AY386" s="221" t="s">
        <v>142</v>
      </c>
    </row>
    <row r="387" spans="2:51" s="14" customFormat="1" ht="12">
      <c r="B387" s="211"/>
      <c r="C387" s="212"/>
      <c r="D387" s="202" t="s">
        <v>153</v>
      </c>
      <c r="E387" s="213" t="s">
        <v>43</v>
      </c>
      <c r="F387" s="214" t="s">
        <v>531</v>
      </c>
      <c r="G387" s="212"/>
      <c r="H387" s="215">
        <v>16.04</v>
      </c>
      <c r="I387" s="216"/>
      <c r="J387" s="212"/>
      <c r="K387" s="212"/>
      <c r="L387" s="217"/>
      <c r="M387" s="218"/>
      <c r="N387" s="219"/>
      <c r="O387" s="219"/>
      <c r="P387" s="219"/>
      <c r="Q387" s="219"/>
      <c r="R387" s="219"/>
      <c r="S387" s="219"/>
      <c r="T387" s="220"/>
      <c r="AT387" s="221" t="s">
        <v>153</v>
      </c>
      <c r="AU387" s="221" t="s">
        <v>88</v>
      </c>
      <c r="AV387" s="14" t="s">
        <v>88</v>
      </c>
      <c r="AW387" s="14" t="s">
        <v>41</v>
      </c>
      <c r="AX387" s="14" t="s">
        <v>80</v>
      </c>
      <c r="AY387" s="221" t="s">
        <v>142</v>
      </c>
    </row>
    <row r="388" spans="2:51" s="14" customFormat="1" ht="12">
      <c r="B388" s="211"/>
      <c r="C388" s="212"/>
      <c r="D388" s="202" t="s">
        <v>153</v>
      </c>
      <c r="E388" s="213" t="s">
        <v>43</v>
      </c>
      <c r="F388" s="214" t="s">
        <v>532</v>
      </c>
      <c r="G388" s="212"/>
      <c r="H388" s="215">
        <v>14.8</v>
      </c>
      <c r="I388" s="216"/>
      <c r="J388" s="212"/>
      <c r="K388" s="212"/>
      <c r="L388" s="217"/>
      <c r="M388" s="218"/>
      <c r="N388" s="219"/>
      <c r="O388" s="219"/>
      <c r="P388" s="219"/>
      <c r="Q388" s="219"/>
      <c r="R388" s="219"/>
      <c r="S388" s="219"/>
      <c r="T388" s="220"/>
      <c r="AT388" s="221" t="s">
        <v>153</v>
      </c>
      <c r="AU388" s="221" t="s">
        <v>88</v>
      </c>
      <c r="AV388" s="14" t="s">
        <v>88</v>
      </c>
      <c r="AW388" s="14" t="s">
        <v>41</v>
      </c>
      <c r="AX388" s="14" t="s">
        <v>80</v>
      </c>
      <c r="AY388" s="221" t="s">
        <v>142</v>
      </c>
    </row>
    <row r="389" spans="2:51" s="13" customFormat="1" ht="12">
      <c r="B389" s="200"/>
      <c r="C389" s="201"/>
      <c r="D389" s="202" t="s">
        <v>153</v>
      </c>
      <c r="E389" s="203" t="s">
        <v>43</v>
      </c>
      <c r="F389" s="204" t="s">
        <v>272</v>
      </c>
      <c r="G389" s="201"/>
      <c r="H389" s="203" t="s">
        <v>43</v>
      </c>
      <c r="I389" s="205"/>
      <c r="J389" s="201"/>
      <c r="K389" s="201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153</v>
      </c>
      <c r="AU389" s="210" t="s">
        <v>88</v>
      </c>
      <c r="AV389" s="13" t="s">
        <v>86</v>
      </c>
      <c r="AW389" s="13" t="s">
        <v>41</v>
      </c>
      <c r="AX389" s="13" t="s">
        <v>80</v>
      </c>
      <c r="AY389" s="210" t="s">
        <v>142</v>
      </c>
    </row>
    <row r="390" spans="2:51" s="13" customFormat="1" ht="12">
      <c r="B390" s="200"/>
      <c r="C390" s="201"/>
      <c r="D390" s="202" t="s">
        <v>153</v>
      </c>
      <c r="E390" s="203" t="s">
        <v>43</v>
      </c>
      <c r="F390" s="204" t="s">
        <v>533</v>
      </c>
      <c r="G390" s="201"/>
      <c r="H390" s="203" t="s">
        <v>43</v>
      </c>
      <c r="I390" s="205"/>
      <c r="J390" s="201"/>
      <c r="K390" s="201"/>
      <c r="L390" s="206"/>
      <c r="M390" s="207"/>
      <c r="N390" s="208"/>
      <c r="O390" s="208"/>
      <c r="P390" s="208"/>
      <c r="Q390" s="208"/>
      <c r="R390" s="208"/>
      <c r="S390" s="208"/>
      <c r="T390" s="209"/>
      <c r="AT390" s="210" t="s">
        <v>153</v>
      </c>
      <c r="AU390" s="210" t="s">
        <v>88</v>
      </c>
      <c r="AV390" s="13" t="s">
        <v>86</v>
      </c>
      <c r="AW390" s="13" t="s">
        <v>41</v>
      </c>
      <c r="AX390" s="13" t="s">
        <v>80</v>
      </c>
      <c r="AY390" s="210" t="s">
        <v>142</v>
      </c>
    </row>
    <row r="391" spans="2:51" s="14" customFormat="1" ht="12">
      <c r="B391" s="211"/>
      <c r="C391" s="212"/>
      <c r="D391" s="202" t="s">
        <v>153</v>
      </c>
      <c r="E391" s="213" t="s">
        <v>43</v>
      </c>
      <c r="F391" s="214" t="s">
        <v>534</v>
      </c>
      <c r="G391" s="212"/>
      <c r="H391" s="215">
        <v>32</v>
      </c>
      <c r="I391" s="216"/>
      <c r="J391" s="212"/>
      <c r="K391" s="212"/>
      <c r="L391" s="217"/>
      <c r="M391" s="218"/>
      <c r="N391" s="219"/>
      <c r="O391" s="219"/>
      <c r="P391" s="219"/>
      <c r="Q391" s="219"/>
      <c r="R391" s="219"/>
      <c r="S391" s="219"/>
      <c r="T391" s="220"/>
      <c r="AT391" s="221" t="s">
        <v>153</v>
      </c>
      <c r="AU391" s="221" t="s">
        <v>88</v>
      </c>
      <c r="AV391" s="14" t="s">
        <v>88</v>
      </c>
      <c r="AW391" s="14" t="s">
        <v>41</v>
      </c>
      <c r="AX391" s="14" t="s">
        <v>80</v>
      </c>
      <c r="AY391" s="221" t="s">
        <v>142</v>
      </c>
    </row>
    <row r="392" spans="2:51" s="13" customFormat="1" ht="12">
      <c r="B392" s="200"/>
      <c r="C392" s="201"/>
      <c r="D392" s="202" t="s">
        <v>153</v>
      </c>
      <c r="E392" s="203" t="s">
        <v>43</v>
      </c>
      <c r="F392" s="204" t="s">
        <v>535</v>
      </c>
      <c r="G392" s="201"/>
      <c r="H392" s="203" t="s">
        <v>43</v>
      </c>
      <c r="I392" s="205"/>
      <c r="J392" s="201"/>
      <c r="K392" s="201"/>
      <c r="L392" s="206"/>
      <c r="M392" s="207"/>
      <c r="N392" s="208"/>
      <c r="O392" s="208"/>
      <c r="P392" s="208"/>
      <c r="Q392" s="208"/>
      <c r="R392" s="208"/>
      <c r="S392" s="208"/>
      <c r="T392" s="209"/>
      <c r="AT392" s="210" t="s">
        <v>153</v>
      </c>
      <c r="AU392" s="210" t="s">
        <v>88</v>
      </c>
      <c r="AV392" s="13" t="s">
        <v>86</v>
      </c>
      <c r="AW392" s="13" t="s">
        <v>41</v>
      </c>
      <c r="AX392" s="13" t="s">
        <v>80</v>
      </c>
      <c r="AY392" s="210" t="s">
        <v>142</v>
      </c>
    </row>
    <row r="393" spans="2:51" s="14" customFormat="1" ht="12">
      <c r="B393" s="211"/>
      <c r="C393" s="212"/>
      <c r="D393" s="202" t="s">
        <v>153</v>
      </c>
      <c r="E393" s="213" t="s">
        <v>43</v>
      </c>
      <c r="F393" s="214" t="s">
        <v>536</v>
      </c>
      <c r="G393" s="212"/>
      <c r="H393" s="215">
        <v>24</v>
      </c>
      <c r="I393" s="216"/>
      <c r="J393" s="212"/>
      <c r="K393" s="212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153</v>
      </c>
      <c r="AU393" s="221" t="s">
        <v>88</v>
      </c>
      <c r="AV393" s="14" t="s">
        <v>88</v>
      </c>
      <c r="AW393" s="14" t="s">
        <v>41</v>
      </c>
      <c r="AX393" s="14" t="s">
        <v>80</v>
      </c>
      <c r="AY393" s="221" t="s">
        <v>142</v>
      </c>
    </row>
    <row r="394" spans="2:51" s="13" customFormat="1" ht="12">
      <c r="B394" s="200"/>
      <c r="C394" s="201"/>
      <c r="D394" s="202" t="s">
        <v>153</v>
      </c>
      <c r="E394" s="203" t="s">
        <v>43</v>
      </c>
      <c r="F394" s="204" t="s">
        <v>537</v>
      </c>
      <c r="G394" s="201"/>
      <c r="H394" s="203" t="s">
        <v>43</v>
      </c>
      <c r="I394" s="205"/>
      <c r="J394" s="201"/>
      <c r="K394" s="201"/>
      <c r="L394" s="206"/>
      <c r="M394" s="207"/>
      <c r="N394" s="208"/>
      <c r="O394" s="208"/>
      <c r="P394" s="208"/>
      <c r="Q394" s="208"/>
      <c r="R394" s="208"/>
      <c r="S394" s="208"/>
      <c r="T394" s="209"/>
      <c r="AT394" s="210" t="s">
        <v>153</v>
      </c>
      <c r="AU394" s="210" t="s">
        <v>88</v>
      </c>
      <c r="AV394" s="13" t="s">
        <v>86</v>
      </c>
      <c r="AW394" s="13" t="s">
        <v>41</v>
      </c>
      <c r="AX394" s="13" t="s">
        <v>80</v>
      </c>
      <c r="AY394" s="210" t="s">
        <v>142</v>
      </c>
    </row>
    <row r="395" spans="2:51" s="14" customFormat="1" ht="12">
      <c r="B395" s="211"/>
      <c r="C395" s="212"/>
      <c r="D395" s="202" t="s">
        <v>153</v>
      </c>
      <c r="E395" s="213" t="s">
        <v>43</v>
      </c>
      <c r="F395" s="214" t="s">
        <v>538</v>
      </c>
      <c r="G395" s="212"/>
      <c r="H395" s="215">
        <v>15.2</v>
      </c>
      <c r="I395" s="216"/>
      <c r="J395" s="212"/>
      <c r="K395" s="212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153</v>
      </c>
      <c r="AU395" s="221" t="s">
        <v>88</v>
      </c>
      <c r="AV395" s="14" t="s">
        <v>88</v>
      </c>
      <c r="AW395" s="14" t="s">
        <v>41</v>
      </c>
      <c r="AX395" s="14" t="s">
        <v>80</v>
      </c>
      <c r="AY395" s="221" t="s">
        <v>142</v>
      </c>
    </row>
    <row r="396" spans="2:51" s="15" customFormat="1" ht="12">
      <c r="B396" s="222"/>
      <c r="C396" s="223"/>
      <c r="D396" s="202" t="s">
        <v>153</v>
      </c>
      <c r="E396" s="224" t="s">
        <v>43</v>
      </c>
      <c r="F396" s="225" t="s">
        <v>157</v>
      </c>
      <c r="G396" s="223"/>
      <c r="H396" s="226">
        <v>115.479</v>
      </c>
      <c r="I396" s="227"/>
      <c r="J396" s="223"/>
      <c r="K396" s="223"/>
      <c r="L396" s="228"/>
      <c r="M396" s="229"/>
      <c r="N396" s="230"/>
      <c r="O396" s="230"/>
      <c r="P396" s="230"/>
      <c r="Q396" s="230"/>
      <c r="R396" s="230"/>
      <c r="S396" s="230"/>
      <c r="T396" s="231"/>
      <c r="AT396" s="232" t="s">
        <v>153</v>
      </c>
      <c r="AU396" s="232" t="s">
        <v>88</v>
      </c>
      <c r="AV396" s="15" t="s">
        <v>149</v>
      </c>
      <c r="AW396" s="15" t="s">
        <v>41</v>
      </c>
      <c r="AX396" s="15" t="s">
        <v>86</v>
      </c>
      <c r="AY396" s="232" t="s">
        <v>142</v>
      </c>
    </row>
    <row r="397" spans="1:65" s="2" customFormat="1" ht="16.5" customHeight="1">
      <c r="A397" s="36"/>
      <c r="B397" s="37"/>
      <c r="C397" s="182" t="s">
        <v>549</v>
      </c>
      <c r="D397" s="182" t="s">
        <v>144</v>
      </c>
      <c r="E397" s="183" t="s">
        <v>550</v>
      </c>
      <c r="F397" s="184" t="s">
        <v>551</v>
      </c>
      <c r="G397" s="185" t="s">
        <v>179</v>
      </c>
      <c r="H397" s="186">
        <v>2.887</v>
      </c>
      <c r="I397" s="187"/>
      <c r="J397" s="188">
        <f>ROUND(I397*H397,2)</f>
        <v>0</v>
      </c>
      <c r="K397" s="184" t="s">
        <v>148</v>
      </c>
      <c r="L397" s="41"/>
      <c r="M397" s="189" t="s">
        <v>43</v>
      </c>
      <c r="N397" s="190" t="s">
        <v>51</v>
      </c>
      <c r="O397" s="66"/>
      <c r="P397" s="191">
        <f>O397*H397</f>
        <v>0</v>
      </c>
      <c r="Q397" s="191">
        <v>0.50375</v>
      </c>
      <c r="R397" s="191">
        <f>Q397*H397</f>
        <v>1.45432625</v>
      </c>
      <c r="S397" s="191">
        <v>2.5</v>
      </c>
      <c r="T397" s="192">
        <f>S397*H397</f>
        <v>7.2175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93" t="s">
        <v>149</v>
      </c>
      <c r="AT397" s="193" t="s">
        <v>144</v>
      </c>
      <c r="AU397" s="193" t="s">
        <v>88</v>
      </c>
      <c r="AY397" s="18" t="s">
        <v>142</v>
      </c>
      <c r="BE397" s="194">
        <f>IF(N397="základní",J397,0)</f>
        <v>0</v>
      </c>
      <c r="BF397" s="194">
        <f>IF(N397="snížená",J397,0)</f>
        <v>0</v>
      </c>
      <c r="BG397" s="194">
        <f>IF(N397="zákl. přenesená",J397,0)</f>
        <v>0</v>
      </c>
      <c r="BH397" s="194">
        <f>IF(N397="sníž. přenesená",J397,0)</f>
        <v>0</v>
      </c>
      <c r="BI397" s="194">
        <f>IF(N397="nulová",J397,0)</f>
        <v>0</v>
      </c>
      <c r="BJ397" s="18" t="s">
        <v>86</v>
      </c>
      <c r="BK397" s="194">
        <f>ROUND(I397*H397,2)</f>
        <v>0</v>
      </c>
      <c r="BL397" s="18" t="s">
        <v>149</v>
      </c>
      <c r="BM397" s="193" t="s">
        <v>552</v>
      </c>
    </row>
    <row r="398" spans="1:47" s="2" customFormat="1" ht="12">
      <c r="A398" s="36"/>
      <c r="B398" s="37"/>
      <c r="C398" s="38"/>
      <c r="D398" s="195" t="s">
        <v>151</v>
      </c>
      <c r="E398" s="38"/>
      <c r="F398" s="196" t="s">
        <v>553</v>
      </c>
      <c r="G398" s="38"/>
      <c r="H398" s="38"/>
      <c r="I398" s="197"/>
      <c r="J398" s="38"/>
      <c r="K398" s="38"/>
      <c r="L398" s="41"/>
      <c r="M398" s="198"/>
      <c r="N398" s="199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8" t="s">
        <v>151</v>
      </c>
      <c r="AU398" s="18" t="s">
        <v>88</v>
      </c>
    </row>
    <row r="399" spans="2:51" s="13" customFormat="1" ht="12">
      <c r="B399" s="200"/>
      <c r="C399" s="201"/>
      <c r="D399" s="202" t="s">
        <v>153</v>
      </c>
      <c r="E399" s="203" t="s">
        <v>43</v>
      </c>
      <c r="F399" s="204" t="s">
        <v>554</v>
      </c>
      <c r="G399" s="201"/>
      <c r="H399" s="203" t="s">
        <v>43</v>
      </c>
      <c r="I399" s="205"/>
      <c r="J399" s="201"/>
      <c r="K399" s="201"/>
      <c r="L399" s="206"/>
      <c r="M399" s="207"/>
      <c r="N399" s="208"/>
      <c r="O399" s="208"/>
      <c r="P399" s="208"/>
      <c r="Q399" s="208"/>
      <c r="R399" s="208"/>
      <c r="S399" s="208"/>
      <c r="T399" s="209"/>
      <c r="AT399" s="210" t="s">
        <v>153</v>
      </c>
      <c r="AU399" s="210" t="s">
        <v>88</v>
      </c>
      <c r="AV399" s="13" t="s">
        <v>86</v>
      </c>
      <c r="AW399" s="13" t="s">
        <v>41</v>
      </c>
      <c r="AX399" s="13" t="s">
        <v>80</v>
      </c>
      <c r="AY399" s="210" t="s">
        <v>142</v>
      </c>
    </row>
    <row r="400" spans="2:51" s="14" customFormat="1" ht="12">
      <c r="B400" s="211"/>
      <c r="C400" s="212"/>
      <c r="D400" s="202" t="s">
        <v>153</v>
      </c>
      <c r="E400" s="213" t="s">
        <v>43</v>
      </c>
      <c r="F400" s="214" t="s">
        <v>555</v>
      </c>
      <c r="G400" s="212"/>
      <c r="H400" s="215">
        <v>2.887</v>
      </c>
      <c r="I400" s="216"/>
      <c r="J400" s="212"/>
      <c r="K400" s="212"/>
      <c r="L400" s="217"/>
      <c r="M400" s="218"/>
      <c r="N400" s="219"/>
      <c r="O400" s="219"/>
      <c r="P400" s="219"/>
      <c r="Q400" s="219"/>
      <c r="R400" s="219"/>
      <c r="S400" s="219"/>
      <c r="T400" s="220"/>
      <c r="AT400" s="221" t="s">
        <v>153</v>
      </c>
      <c r="AU400" s="221" t="s">
        <v>88</v>
      </c>
      <c r="AV400" s="14" t="s">
        <v>88</v>
      </c>
      <c r="AW400" s="14" t="s">
        <v>41</v>
      </c>
      <c r="AX400" s="14" t="s">
        <v>86</v>
      </c>
      <c r="AY400" s="221" t="s">
        <v>142</v>
      </c>
    </row>
    <row r="401" spans="1:65" s="2" customFormat="1" ht="16.5" customHeight="1">
      <c r="A401" s="36"/>
      <c r="B401" s="37"/>
      <c r="C401" s="233" t="s">
        <v>556</v>
      </c>
      <c r="D401" s="233" t="s">
        <v>237</v>
      </c>
      <c r="E401" s="234" t="s">
        <v>557</v>
      </c>
      <c r="F401" s="235" t="s">
        <v>558</v>
      </c>
      <c r="G401" s="236" t="s">
        <v>197</v>
      </c>
      <c r="H401" s="237">
        <v>8.084</v>
      </c>
      <c r="I401" s="238"/>
      <c r="J401" s="239">
        <f>ROUND(I401*H401,2)</f>
        <v>0</v>
      </c>
      <c r="K401" s="235" t="s">
        <v>43</v>
      </c>
      <c r="L401" s="240"/>
      <c r="M401" s="241" t="s">
        <v>43</v>
      </c>
      <c r="N401" s="242" t="s">
        <v>51</v>
      </c>
      <c r="O401" s="66"/>
      <c r="P401" s="191">
        <f>O401*H401</f>
        <v>0</v>
      </c>
      <c r="Q401" s="191">
        <v>1</v>
      </c>
      <c r="R401" s="191">
        <f>Q401*H401</f>
        <v>8.084</v>
      </c>
      <c r="S401" s="191">
        <v>0</v>
      </c>
      <c r="T401" s="192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93" t="s">
        <v>205</v>
      </c>
      <c r="AT401" s="193" t="s">
        <v>237</v>
      </c>
      <c r="AU401" s="193" t="s">
        <v>88</v>
      </c>
      <c r="AY401" s="18" t="s">
        <v>142</v>
      </c>
      <c r="BE401" s="194">
        <f>IF(N401="základní",J401,0)</f>
        <v>0</v>
      </c>
      <c r="BF401" s="194">
        <f>IF(N401="snížená",J401,0)</f>
        <v>0</v>
      </c>
      <c r="BG401" s="194">
        <f>IF(N401="zákl. přenesená",J401,0)</f>
        <v>0</v>
      </c>
      <c r="BH401" s="194">
        <f>IF(N401="sníž. přenesená",J401,0)</f>
        <v>0</v>
      </c>
      <c r="BI401" s="194">
        <f>IF(N401="nulová",J401,0)</f>
        <v>0</v>
      </c>
      <c r="BJ401" s="18" t="s">
        <v>86</v>
      </c>
      <c r="BK401" s="194">
        <f>ROUND(I401*H401,2)</f>
        <v>0</v>
      </c>
      <c r="BL401" s="18" t="s">
        <v>149</v>
      </c>
      <c r="BM401" s="193" t="s">
        <v>559</v>
      </c>
    </row>
    <row r="402" spans="2:51" s="14" customFormat="1" ht="12">
      <c r="B402" s="211"/>
      <c r="C402" s="212"/>
      <c r="D402" s="202" t="s">
        <v>153</v>
      </c>
      <c r="E402" s="213" t="s">
        <v>43</v>
      </c>
      <c r="F402" s="214" t="s">
        <v>560</v>
      </c>
      <c r="G402" s="212"/>
      <c r="H402" s="215">
        <v>8.084</v>
      </c>
      <c r="I402" s="216"/>
      <c r="J402" s="212"/>
      <c r="K402" s="212"/>
      <c r="L402" s="217"/>
      <c r="M402" s="218"/>
      <c r="N402" s="219"/>
      <c r="O402" s="219"/>
      <c r="P402" s="219"/>
      <c r="Q402" s="219"/>
      <c r="R402" s="219"/>
      <c r="S402" s="219"/>
      <c r="T402" s="220"/>
      <c r="AT402" s="221" t="s">
        <v>153</v>
      </c>
      <c r="AU402" s="221" t="s">
        <v>88</v>
      </c>
      <c r="AV402" s="14" t="s">
        <v>88</v>
      </c>
      <c r="AW402" s="14" t="s">
        <v>41</v>
      </c>
      <c r="AX402" s="14" t="s">
        <v>86</v>
      </c>
      <c r="AY402" s="221" t="s">
        <v>142</v>
      </c>
    </row>
    <row r="403" spans="1:65" s="2" customFormat="1" ht="24.2" customHeight="1">
      <c r="A403" s="36"/>
      <c r="B403" s="37"/>
      <c r="C403" s="182" t="s">
        <v>561</v>
      </c>
      <c r="D403" s="182" t="s">
        <v>144</v>
      </c>
      <c r="E403" s="183" t="s">
        <v>562</v>
      </c>
      <c r="F403" s="184" t="s">
        <v>563</v>
      </c>
      <c r="G403" s="185" t="s">
        <v>147</v>
      </c>
      <c r="H403" s="186">
        <v>115.479</v>
      </c>
      <c r="I403" s="187"/>
      <c r="J403" s="188">
        <f>ROUND(I403*H403,2)</f>
        <v>0</v>
      </c>
      <c r="K403" s="184" t="s">
        <v>148</v>
      </c>
      <c r="L403" s="41"/>
      <c r="M403" s="189" t="s">
        <v>43</v>
      </c>
      <c r="N403" s="190" t="s">
        <v>51</v>
      </c>
      <c r="O403" s="66"/>
      <c r="P403" s="191">
        <f>O403*H403</f>
        <v>0</v>
      </c>
      <c r="Q403" s="191">
        <v>0.078164</v>
      </c>
      <c r="R403" s="191">
        <f>Q403*H403</f>
        <v>9.026300555999999</v>
      </c>
      <c r="S403" s="191">
        <v>0</v>
      </c>
      <c r="T403" s="192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93" t="s">
        <v>149</v>
      </c>
      <c r="AT403" s="193" t="s">
        <v>144</v>
      </c>
      <c r="AU403" s="193" t="s">
        <v>88</v>
      </c>
      <c r="AY403" s="18" t="s">
        <v>142</v>
      </c>
      <c r="BE403" s="194">
        <f>IF(N403="základní",J403,0)</f>
        <v>0</v>
      </c>
      <c r="BF403" s="194">
        <f>IF(N403="snížená",J403,0)</f>
        <v>0</v>
      </c>
      <c r="BG403" s="194">
        <f>IF(N403="zákl. přenesená",J403,0)</f>
        <v>0</v>
      </c>
      <c r="BH403" s="194">
        <f>IF(N403="sníž. přenesená",J403,0)</f>
        <v>0</v>
      </c>
      <c r="BI403" s="194">
        <f>IF(N403="nulová",J403,0)</f>
        <v>0</v>
      </c>
      <c r="BJ403" s="18" t="s">
        <v>86</v>
      </c>
      <c r="BK403" s="194">
        <f>ROUND(I403*H403,2)</f>
        <v>0</v>
      </c>
      <c r="BL403" s="18" t="s">
        <v>149</v>
      </c>
      <c r="BM403" s="193" t="s">
        <v>564</v>
      </c>
    </row>
    <row r="404" spans="1:47" s="2" customFormat="1" ht="12">
      <c r="A404" s="36"/>
      <c r="B404" s="37"/>
      <c r="C404" s="38"/>
      <c r="D404" s="195" t="s">
        <v>151</v>
      </c>
      <c r="E404" s="38"/>
      <c r="F404" s="196" t="s">
        <v>565</v>
      </c>
      <c r="G404" s="38"/>
      <c r="H404" s="38"/>
      <c r="I404" s="197"/>
      <c r="J404" s="38"/>
      <c r="K404" s="38"/>
      <c r="L404" s="41"/>
      <c r="M404" s="198"/>
      <c r="N404" s="199"/>
      <c r="O404" s="66"/>
      <c r="P404" s="66"/>
      <c r="Q404" s="66"/>
      <c r="R404" s="66"/>
      <c r="S404" s="66"/>
      <c r="T404" s="67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8" t="s">
        <v>151</v>
      </c>
      <c r="AU404" s="18" t="s">
        <v>88</v>
      </c>
    </row>
    <row r="405" spans="2:51" s="13" customFormat="1" ht="12">
      <c r="B405" s="200"/>
      <c r="C405" s="201"/>
      <c r="D405" s="202" t="s">
        <v>153</v>
      </c>
      <c r="E405" s="203" t="s">
        <v>43</v>
      </c>
      <c r="F405" s="204" t="s">
        <v>270</v>
      </c>
      <c r="G405" s="201"/>
      <c r="H405" s="203" t="s">
        <v>43</v>
      </c>
      <c r="I405" s="205"/>
      <c r="J405" s="201"/>
      <c r="K405" s="201"/>
      <c r="L405" s="206"/>
      <c r="M405" s="207"/>
      <c r="N405" s="208"/>
      <c r="O405" s="208"/>
      <c r="P405" s="208"/>
      <c r="Q405" s="208"/>
      <c r="R405" s="208"/>
      <c r="S405" s="208"/>
      <c r="T405" s="209"/>
      <c r="AT405" s="210" t="s">
        <v>153</v>
      </c>
      <c r="AU405" s="210" t="s">
        <v>88</v>
      </c>
      <c r="AV405" s="13" t="s">
        <v>86</v>
      </c>
      <c r="AW405" s="13" t="s">
        <v>41</v>
      </c>
      <c r="AX405" s="13" t="s">
        <v>80</v>
      </c>
      <c r="AY405" s="210" t="s">
        <v>142</v>
      </c>
    </row>
    <row r="406" spans="2:51" s="14" customFormat="1" ht="12">
      <c r="B406" s="211"/>
      <c r="C406" s="212"/>
      <c r="D406" s="202" t="s">
        <v>153</v>
      </c>
      <c r="E406" s="213" t="s">
        <v>43</v>
      </c>
      <c r="F406" s="214" t="s">
        <v>530</v>
      </c>
      <c r="G406" s="212"/>
      <c r="H406" s="215">
        <v>13.439</v>
      </c>
      <c r="I406" s="216"/>
      <c r="J406" s="212"/>
      <c r="K406" s="212"/>
      <c r="L406" s="217"/>
      <c r="M406" s="218"/>
      <c r="N406" s="219"/>
      <c r="O406" s="219"/>
      <c r="P406" s="219"/>
      <c r="Q406" s="219"/>
      <c r="R406" s="219"/>
      <c r="S406" s="219"/>
      <c r="T406" s="220"/>
      <c r="AT406" s="221" t="s">
        <v>153</v>
      </c>
      <c r="AU406" s="221" t="s">
        <v>88</v>
      </c>
      <c r="AV406" s="14" t="s">
        <v>88</v>
      </c>
      <c r="AW406" s="14" t="s">
        <v>41</v>
      </c>
      <c r="AX406" s="14" t="s">
        <v>80</v>
      </c>
      <c r="AY406" s="221" t="s">
        <v>142</v>
      </c>
    </row>
    <row r="407" spans="2:51" s="14" customFormat="1" ht="12">
      <c r="B407" s="211"/>
      <c r="C407" s="212"/>
      <c r="D407" s="202" t="s">
        <v>153</v>
      </c>
      <c r="E407" s="213" t="s">
        <v>43</v>
      </c>
      <c r="F407" s="214" t="s">
        <v>531</v>
      </c>
      <c r="G407" s="212"/>
      <c r="H407" s="215">
        <v>16.04</v>
      </c>
      <c r="I407" s="216"/>
      <c r="J407" s="212"/>
      <c r="K407" s="212"/>
      <c r="L407" s="217"/>
      <c r="M407" s="218"/>
      <c r="N407" s="219"/>
      <c r="O407" s="219"/>
      <c r="P407" s="219"/>
      <c r="Q407" s="219"/>
      <c r="R407" s="219"/>
      <c r="S407" s="219"/>
      <c r="T407" s="220"/>
      <c r="AT407" s="221" t="s">
        <v>153</v>
      </c>
      <c r="AU407" s="221" t="s">
        <v>88</v>
      </c>
      <c r="AV407" s="14" t="s">
        <v>88</v>
      </c>
      <c r="AW407" s="14" t="s">
        <v>41</v>
      </c>
      <c r="AX407" s="14" t="s">
        <v>80</v>
      </c>
      <c r="AY407" s="221" t="s">
        <v>142</v>
      </c>
    </row>
    <row r="408" spans="2:51" s="14" customFormat="1" ht="12">
      <c r="B408" s="211"/>
      <c r="C408" s="212"/>
      <c r="D408" s="202" t="s">
        <v>153</v>
      </c>
      <c r="E408" s="213" t="s">
        <v>43</v>
      </c>
      <c r="F408" s="214" t="s">
        <v>532</v>
      </c>
      <c r="G408" s="212"/>
      <c r="H408" s="215">
        <v>14.8</v>
      </c>
      <c r="I408" s="216"/>
      <c r="J408" s="212"/>
      <c r="K408" s="212"/>
      <c r="L408" s="217"/>
      <c r="M408" s="218"/>
      <c r="N408" s="219"/>
      <c r="O408" s="219"/>
      <c r="P408" s="219"/>
      <c r="Q408" s="219"/>
      <c r="R408" s="219"/>
      <c r="S408" s="219"/>
      <c r="T408" s="220"/>
      <c r="AT408" s="221" t="s">
        <v>153</v>
      </c>
      <c r="AU408" s="221" t="s">
        <v>88</v>
      </c>
      <c r="AV408" s="14" t="s">
        <v>88</v>
      </c>
      <c r="AW408" s="14" t="s">
        <v>41</v>
      </c>
      <c r="AX408" s="14" t="s">
        <v>80</v>
      </c>
      <c r="AY408" s="221" t="s">
        <v>142</v>
      </c>
    </row>
    <row r="409" spans="2:51" s="13" customFormat="1" ht="12">
      <c r="B409" s="200"/>
      <c r="C409" s="201"/>
      <c r="D409" s="202" t="s">
        <v>153</v>
      </c>
      <c r="E409" s="203" t="s">
        <v>43</v>
      </c>
      <c r="F409" s="204" t="s">
        <v>272</v>
      </c>
      <c r="G409" s="201"/>
      <c r="H409" s="203" t="s">
        <v>43</v>
      </c>
      <c r="I409" s="205"/>
      <c r="J409" s="201"/>
      <c r="K409" s="201"/>
      <c r="L409" s="206"/>
      <c r="M409" s="207"/>
      <c r="N409" s="208"/>
      <c r="O409" s="208"/>
      <c r="P409" s="208"/>
      <c r="Q409" s="208"/>
      <c r="R409" s="208"/>
      <c r="S409" s="208"/>
      <c r="T409" s="209"/>
      <c r="AT409" s="210" t="s">
        <v>153</v>
      </c>
      <c r="AU409" s="210" t="s">
        <v>88</v>
      </c>
      <c r="AV409" s="13" t="s">
        <v>86</v>
      </c>
      <c r="AW409" s="13" t="s">
        <v>41</v>
      </c>
      <c r="AX409" s="13" t="s">
        <v>80</v>
      </c>
      <c r="AY409" s="210" t="s">
        <v>142</v>
      </c>
    </row>
    <row r="410" spans="2:51" s="13" customFormat="1" ht="12">
      <c r="B410" s="200"/>
      <c r="C410" s="201"/>
      <c r="D410" s="202" t="s">
        <v>153</v>
      </c>
      <c r="E410" s="203" t="s">
        <v>43</v>
      </c>
      <c r="F410" s="204" t="s">
        <v>533</v>
      </c>
      <c r="G410" s="201"/>
      <c r="H410" s="203" t="s">
        <v>43</v>
      </c>
      <c r="I410" s="205"/>
      <c r="J410" s="201"/>
      <c r="K410" s="201"/>
      <c r="L410" s="206"/>
      <c r="M410" s="207"/>
      <c r="N410" s="208"/>
      <c r="O410" s="208"/>
      <c r="P410" s="208"/>
      <c r="Q410" s="208"/>
      <c r="R410" s="208"/>
      <c r="S410" s="208"/>
      <c r="T410" s="209"/>
      <c r="AT410" s="210" t="s">
        <v>153</v>
      </c>
      <c r="AU410" s="210" t="s">
        <v>88</v>
      </c>
      <c r="AV410" s="13" t="s">
        <v>86</v>
      </c>
      <c r="AW410" s="13" t="s">
        <v>41</v>
      </c>
      <c r="AX410" s="13" t="s">
        <v>80</v>
      </c>
      <c r="AY410" s="210" t="s">
        <v>142</v>
      </c>
    </row>
    <row r="411" spans="2:51" s="14" customFormat="1" ht="12">
      <c r="B411" s="211"/>
      <c r="C411" s="212"/>
      <c r="D411" s="202" t="s">
        <v>153</v>
      </c>
      <c r="E411" s="213" t="s">
        <v>43</v>
      </c>
      <c r="F411" s="214" t="s">
        <v>534</v>
      </c>
      <c r="G411" s="212"/>
      <c r="H411" s="215">
        <v>32</v>
      </c>
      <c r="I411" s="216"/>
      <c r="J411" s="212"/>
      <c r="K411" s="212"/>
      <c r="L411" s="217"/>
      <c r="M411" s="218"/>
      <c r="N411" s="219"/>
      <c r="O411" s="219"/>
      <c r="P411" s="219"/>
      <c r="Q411" s="219"/>
      <c r="R411" s="219"/>
      <c r="S411" s="219"/>
      <c r="T411" s="220"/>
      <c r="AT411" s="221" t="s">
        <v>153</v>
      </c>
      <c r="AU411" s="221" t="s">
        <v>88</v>
      </c>
      <c r="AV411" s="14" t="s">
        <v>88</v>
      </c>
      <c r="AW411" s="14" t="s">
        <v>41</v>
      </c>
      <c r="AX411" s="14" t="s">
        <v>80</v>
      </c>
      <c r="AY411" s="221" t="s">
        <v>142</v>
      </c>
    </row>
    <row r="412" spans="2:51" s="13" customFormat="1" ht="12">
      <c r="B412" s="200"/>
      <c r="C412" s="201"/>
      <c r="D412" s="202" t="s">
        <v>153</v>
      </c>
      <c r="E412" s="203" t="s">
        <v>43</v>
      </c>
      <c r="F412" s="204" t="s">
        <v>535</v>
      </c>
      <c r="G412" s="201"/>
      <c r="H412" s="203" t="s">
        <v>43</v>
      </c>
      <c r="I412" s="205"/>
      <c r="J412" s="201"/>
      <c r="K412" s="201"/>
      <c r="L412" s="206"/>
      <c r="M412" s="207"/>
      <c r="N412" s="208"/>
      <c r="O412" s="208"/>
      <c r="P412" s="208"/>
      <c r="Q412" s="208"/>
      <c r="R412" s="208"/>
      <c r="S412" s="208"/>
      <c r="T412" s="209"/>
      <c r="AT412" s="210" t="s">
        <v>153</v>
      </c>
      <c r="AU412" s="210" t="s">
        <v>88</v>
      </c>
      <c r="AV412" s="13" t="s">
        <v>86</v>
      </c>
      <c r="AW412" s="13" t="s">
        <v>41</v>
      </c>
      <c r="AX412" s="13" t="s">
        <v>80</v>
      </c>
      <c r="AY412" s="210" t="s">
        <v>142</v>
      </c>
    </row>
    <row r="413" spans="2:51" s="14" customFormat="1" ht="12">
      <c r="B413" s="211"/>
      <c r="C413" s="212"/>
      <c r="D413" s="202" t="s">
        <v>153</v>
      </c>
      <c r="E413" s="213" t="s">
        <v>43</v>
      </c>
      <c r="F413" s="214" t="s">
        <v>536</v>
      </c>
      <c r="G413" s="212"/>
      <c r="H413" s="215">
        <v>24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153</v>
      </c>
      <c r="AU413" s="221" t="s">
        <v>88</v>
      </c>
      <c r="AV413" s="14" t="s">
        <v>88</v>
      </c>
      <c r="AW413" s="14" t="s">
        <v>41</v>
      </c>
      <c r="AX413" s="14" t="s">
        <v>80</v>
      </c>
      <c r="AY413" s="221" t="s">
        <v>142</v>
      </c>
    </row>
    <row r="414" spans="2:51" s="13" customFormat="1" ht="12">
      <c r="B414" s="200"/>
      <c r="C414" s="201"/>
      <c r="D414" s="202" t="s">
        <v>153</v>
      </c>
      <c r="E414" s="203" t="s">
        <v>43</v>
      </c>
      <c r="F414" s="204" t="s">
        <v>537</v>
      </c>
      <c r="G414" s="201"/>
      <c r="H414" s="203" t="s">
        <v>43</v>
      </c>
      <c r="I414" s="205"/>
      <c r="J414" s="201"/>
      <c r="K414" s="201"/>
      <c r="L414" s="206"/>
      <c r="M414" s="207"/>
      <c r="N414" s="208"/>
      <c r="O414" s="208"/>
      <c r="P414" s="208"/>
      <c r="Q414" s="208"/>
      <c r="R414" s="208"/>
      <c r="S414" s="208"/>
      <c r="T414" s="209"/>
      <c r="AT414" s="210" t="s">
        <v>153</v>
      </c>
      <c r="AU414" s="210" t="s">
        <v>88</v>
      </c>
      <c r="AV414" s="13" t="s">
        <v>86</v>
      </c>
      <c r="AW414" s="13" t="s">
        <v>41</v>
      </c>
      <c r="AX414" s="13" t="s">
        <v>80</v>
      </c>
      <c r="AY414" s="210" t="s">
        <v>142</v>
      </c>
    </row>
    <row r="415" spans="2:51" s="14" customFormat="1" ht="12">
      <c r="B415" s="211"/>
      <c r="C415" s="212"/>
      <c r="D415" s="202" t="s">
        <v>153</v>
      </c>
      <c r="E415" s="213" t="s">
        <v>43</v>
      </c>
      <c r="F415" s="214" t="s">
        <v>538</v>
      </c>
      <c r="G415" s="212"/>
      <c r="H415" s="215">
        <v>15.2</v>
      </c>
      <c r="I415" s="216"/>
      <c r="J415" s="212"/>
      <c r="K415" s="212"/>
      <c r="L415" s="217"/>
      <c r="M415" s="218"/>
      <c r="N415" s="219"/>
      <c r="O415" s="219"/>
      <c r="P415" s="219"/>
      <c r="Q415" s="219"/>
      <c r="R415" s="219"/>
      <c r="S415" s="219"/>
      <c r="T415" s="220"/>
      <c r="AT415" s="221" t="s">
        <v>153</v>
      </c>
      <c r="AU415" s="221" t="s">
        <v>88</v>
      </c>
      <c r="AV415" s="14" t="s">
        <v>88</v>
      </c>
      <c r="AW415" s="14" t="s">
        <v>41</v>
      </c>
      <c r="AX415" s="14" t="s">
        <v>80</v>
      </c>
      <c r="AY415" s="221" t="s">
        <v>142</v>
      </c>
    </row>
    <row r="416" spans="2:51" s="15" customFormat="1" ht="12">
      <c r="B416" s="222"/>
      <c r="C416" s="223"/>
      <c r="D416" s="202" t="s">
        <v>153</v>
      </c>
      <c r="E416" s="224" t="s">
        <v>43</v>
      </c>
      <c r="F416" s="225" t="s">
        <v>157</v>
      </c>
      <c r="G416" s="223"/>
      <c r="H416" s="226">
        <v>115.479</v>
      </c>
      <c r="I416" s="227"/>
      <c r="J416" s="223"/>
      <c r="K416" s="223"/>
      <c r="L416" s="228"/>
      <c r="M416" s="229"/>
      <c r="N416" s="230"/>
      <c r="O416" s="230"/>
      <c r="P416" s="230"/>
      <c r="Q416" s="230"/>
      <c r="R416" s="230"/>
      <c r="S416" s="230"/>
      <c r="T416" s="231"/>
      <c r="AT416" s="232" t="s">
        <v>153</v>
      </c>
      <c r="AU416" s="232" t="s">
        <v>88</v>
      </c>
      <c r="AV416" s="15" t="s">
        <v>149</v>
      </c>
      <c r="AW416" s="15" t="s">
        <v>41</v>
      </c>
      <c r="AX416" s="15" t="s">
        <v>86</v>
      </c>
      <c r="AY416" s="232" t="s">
        <v>142</v>
      </c>
    </row>
    <row r="417" spans="1:65" s="2" customFormat="1" ht="24.2" customHeight="1">
      <c r="A417" s="36"/>
      <c r="B417" s="37"/>
      <c r="C417" s="182" t="s">
        <v>566</v>
      </c>
      <c r="D417" s="182" t="s">
        <v>144</v>
      </c>
      <c r="E417" s="183" t="s">
        <v>567</v>
      </c>
      <c r="F417" s="184" t="s">
        <v>568</v>
      </c>
      <c r="G417" s="185" t="s">
        <v>147</v>
      </c>
      <c r="H417" s="186">
        <v>115.479</v>
      </c>
      <c r="I417" s="187"/>
      <c r="J417" s="188">
        <f>ROUND(I417*H417,2)</f>
        <v>0</v>
      </c>
      <c r="K417" s="184" t="s">
        <v>148</v>
      </c>
      <c r="L417" s="41"/>
      <c r="M417" s="189" t="s">
        <v>43</v>
      </c>
      <c r="N417" s="190" t="s">
        <v>51</v>
      </c>
      <c r="O417" s="66"/>
      <c r="P417" s="191">
        <f>O417*H417</f>
        <v>0</v>
      </c>
      <c r="Q417" s="191">
        <v>0</v>
      </c>
      <c r="R417" s="191">
        <f>Q417*H417</f>
        <v>0</v>
      </c>
      <c r="S417" s="191">
        <v>0</v>
      </c>
      <c r="T417" s="192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93" t="s">
        <v>149</v>
      </c>
      <c r="AT417" s="193" t="s">
        <v>144</v>
      </c>
      <c r="AU417" s="193" t="s">
        <v>88</v>
      </c>
      <c r="AY417" s="18" t="s">
        <v>142</v>
      </c>
      <c r="BE417" s="194">
        <f>IF(N417="základní",J417,0)</f>
        <v>0</v>
      </c>
      <c r="BF417" s="194">
        <f>IF(N417="snížená",J417,0)</f>
        <v>0</v>
      </c>
      <c r="BG417" s="194">
        <f>IF(N417="zákl. přenesená",J417,0)</f>
        <v>0</v>
      </c>
      <c r="BH417" s="194">
        <f>IF(N417="sníž. přenesená",J417,0)</f>
        <v>0</v>
      </c>
      <c r="BI417" s="194">
        <f>IF(N417="nulová",J417,0)</f>
        <v>0</v>
      </c>
      <c r="BJ417" s="18" t="s">
        <v>86</v>
      </c>
      <c r="BK417" s="194">
        <f>ROUND(I417*H417,2)</f>
        <v>0</v>
      </c>
      <c r="BL417" s="18" t="s">
        <v>149</v>
      </c>
      <c r="BM417" s="193" t="s">
        <v>569</v>
      </c>
    </row>
    <row r="418" spans="1:47" s="2" customFormat="1" ht="12">
      <c r="A418" s="36"/>
      <c r="B418" s="37"/>
      <c r="C418" s="38"/>
      <c r="D418" s="195" t="s">
        <v>151</v>
      </c>
      <c r="E418" s="38"/>
      <c r="F418" s="196" t="s">
        <v>570</v>
      </c>
      <c r="G418" s="38"/>
      <c r="H418" s="38"/>
      <c r="I418" s="197"/>
      <c r="J418" s="38"/>
      <c r="K418" s="38"/>
      <c r="L418" s="41"/>
      <c r="M418" s="198"/>
      <c r="N418" s="199"/>
      <c r="O418" s="66"/>
      <c r="P418" s="66"/>
      <c r="Q418" s="66"/>
      <c r="R418" s="66"/>
      <c r="S418" s="66"/>
      <c r="T418" s="67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8" t="s">
        <v>151</v>
      </c>
      <c r="AU418" s="18" t="s">
        <v>88</v>
      </c>
    </row>
    <row r="419" spans="2:51" s="13" customFormat="1" ht="12">
      <c r="B419" s="200"/>
      <c r="C419" s="201"/>
      <c r="D419" s="202" t="s">
        <v>153</v>
      </c>
      <c r="E419" s="203" t="s">
        <v>43</v>
      </c>
      <c r="F419" s="204" t="s">
        <v>270</v>
      </c>
      <c r="G419" s="201"/>
      <c r="H419" s="203" t="s">
        <v>43</v>
      </c>
      <c r="I419" s="205"/>
      <c r="J419" s="201"/>
      <c r="K419" s="201"/>
      <c r="L419" s="206"/>
      <c r="M419" s="207"/>
      <c r="N419" s="208"/>
      <c r="O419" s="208"/>
      <c r="P419" s="208"/>
      <c r="Q419" s="208"/>
      <c r="R419" s="208"/>
      <c r="S419" s="208"/>
      <c r="T419" s="209"/>
      <c r="AT419" s="210" t="s">
        <v>153</v>
      </c>
      <c r="AU419" s="210" t="s">
        <v>88</v>
      </c>
      <c r="AV419" s="13" t="s">
        <v>86</v>
      </c>
      <c r="AW419" s="13" t="s">
        <v>41</v>
      </c>
      <c r="AX419" s="13" t="s">
        <v>80</v>
      </c>
      <c r="AY419" s="210" t="s">
        <v>142</v>
      </c>
    </row>
    <row r="420" spans="2:51" s="14" customFormat="1" ht="12">
      <c r="B420" s="211"/>
      <c r="C420" s="212"/>
      <c r="D420" s="202" t="s">
        <v>153</v>
      </c>
      <c r="E420" s="213" t="s">
        <v>43</v>
      </c>
      <c r="F420" s="214" t="s">
        <v>530</v>
      </c>
      <c r="G420" s="212"/>
      <c r="H420" s="215">
        <v>13.439</v>
      </c>
      <c r="I420" s="216"/>
      <c r="J420" s="212"/>
      <c r="K420" s="212"/>
      <c r="L420" s="217"/>
      <c r="M420" s="218"/>
      <c r="N420" s="219"/>
      <c r="O420" s="219"/>
      <c r="P420" s="219"/>
      <c r="Q420" s="219"/>
      <c r="R420" s="219"/>
      <c r="S420" s="219"/>
      <c r="T420" s="220"/>
      <c r="AT420" s="221" t="s">
        <v>153</v>
      </c>
      <c r="AU420" s="221" t="s">
        <v>88</v>
      </c>
      <c r="AV420" s="14" t="s">
        <v>88</v>
      </c>
      <c r="AW420" s="14" t="s">
        <v>41</v>
      </c>
      <c r="AX420" s="14" t="s">
        <v>80</v>
      </c>
      <c r="AY420" s="221" t="s">
        <v>142</v>
      </c>
    </row>
    <row r="421" spans="2:51" s="14" customFormat="1" ht="12">
      <c r="B421" s="211"/>
      <c r="C421" s="212"/>
      <c r="D421" s="202" t="s">
        <v>153</v>
      </c>
      <c r="E421" s="213" t="s">
        <v>43</v>
      </c>
      <c r="F421" s="214" t="s">
        <v>531</v>
      </c>
      <c r="G421" s="212"/>
      <c r="H421" s="215">
        <v>16.04</v>
      </c>
      <c r="I421" s="216"/>
      <c r="J421" s="212"/>
      <c r="K421" s="212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153</v>
      </c>
      <c r="AU421" s="221" t="s">
        <v>88</v>
      </c>
      <c r="AV421" s="14" t="s">
        <v>88</v>
      </c>
      <c r="AW421" s="14" t="s">
        <v>41</v>
      </c>
      <c r="AX421" s="14" t="s">
        <v>80</v>
      </c>
      <c r="AY421" s="221" t="s">
        <v>142</v>
      </c>
    </row>
    <row r="422" spans="2:51" s="14" customFormat="1" ht="12">
      <c r="B422" s="211"/>
      <c r="C422" s="212"/>
      <c r="D422" s="202" t="s">
        <v>153</v>
      </c>
      <c r="E422" s="213" t="s">
        <v>43</v>
      </c>
      <c r="F422" s="214" t="s">
        <v>532</v>
      </c>
      <c r="G422" s="212"/>
      <c r="H422" s="215">
        <v>14.8</v>
      </c>
      <c r="I422" s="216"/>
      <c r="J422" s="212"/>
      <c r="K422" s="212"/>
      <c r="L422" s="217"/>
      <c r="M422" s="218"/>
      <c r="N422" s="219"/>
      <c r="O422" s="219"/>
      <c r="P422" s="219"/>
      <c r="Q422" s="219"/>
      <c r="R422" s="219"/>
      <c r="S422" s="219"/>
      <c r="T422" s="220"/>
      <c r="AT422" s="221" t="s">
        <v>153</v>
      </c>
      <c r="AU422" s="221" t="s">
        <v>88</v>
      </c>
      <c r="AV422" s="14" t="s">
        <v>88</v>
      </c>
      <c r="AW422" s="14" t="s">
        <v>41</v>
      </c>
      <c r="AX422" s="14" t="s">
        <v>80</v>
      </c>
      <c r="AY422" s="221" t="s">
        <v>142</v>
      </c>
    </row>
    <row r="423" spans="2:51" s="13" customFormat="1" ht="12">
      <c r="B423" s="200"/>
      <c r="C423" s="201"/>
      <c r="D423" s="202" t="s">
        <v>153</v>
      </c>
      <c r="E423" s="203" t="s">
        <v>43</v>
      </c>
      <c r="F423" s="204" t="s">
        <v>272</v>
      </c>
      <c r="G423" s="201"/>
      <c r="H423" s="203" t="s">
        <v>43</v>
      </c>
      <c r="I423" s="205"/>
      <c r="J423" s="201"/>
      <c r="K423" s="201"/>
      <c r="L423" s="206"/>
      <c r="M423" s="207"/>
      <c r="N423" s="208"/>
      <c r="O423" s="208"/>
      <c r="P423" s="208"/>
      <c r="Q423" s="208"/>
      <c r="R423" s="208"/>
      <c r="S423" s="208"/>
      <c r="T423" s="209"/>
      <c r="AT423" s="210" t="s">
        <v>153</v>
      </c>
      <c r="AU423" s="210" t="s">
        <v>88</v>
      </c>
      <c r="AV423" s="13" t="s">
        <v>86</v>
      </c>
      <c r="AW423" s="13" t="s">
        <v>41</v>
      </c>
      <c r="AX423" s="13" t="s">
        <v>80</v>
      </c>
      <c r="AY423" s="210" t="s">
        <v>142</v>
      </c>
    </row>
    <row r="424" spans="2:51" s="13" customFormat="1" ht="12">
      <c r="B424" s="200"/>
      <c r="C424" s="201"/>
      <c r="D424" s="202" t="s">
        <v>153</v>
      </c>
      <c r="E424" s="203" t="s">
        <v>43</v>
      </c>
      <c r="F424" s="204" t="s">
        <v>533</v>
      </c>
      <c r="G424" s="201"/>
      <c r="H424" s="203" t="s">
        <v>43</v>
      </c>
      <c r="I424" s="205"/>
      <c r="J424" s="201"/>
      <c r="K424" s="201"/>
      <c r="L424" s="206"/>
      <c r="M424" s="207"/>
      <c r="N424" s="208"/>
      <c r="O424" s="208"/>
      <c r="P424" s="208"/>
      <c r="Q424" s="208"/>
      <c r="R424" s="208"/>
      <c r="S424" s="208"/>
      <c r="T424" s="209"/>
      <c r="AT424" s="210" t="s">
        <v>153</v>
      </c>
      <c r="AU424" s="210" t="s">
        <v>88</v>
      </c>
      <c r="AV424" s="13" t="s">
        <v>86</v>
      </c>
      <c r="AW424" s="13" t="s">
        <v>41</v>
      </c>
      <c r="AX424" s="13" t="s">
        <v>80</v>
      </c>
      <c r="AY424" s="210" t="s">
        <v>142</v>
      </c>
    </row>
    <row r="425" spans="2:51" s="14" customFormat="1" ht="12">
      <c r="B425" s="211"/>
      <c r="C425" s="212"/>
      <c r="D425" s="202" t="s">
        <v>153</v>
      </c>
      <c r="E425" s="213" t="s">
        <v>43</v>
      </c>
      <c r="F425" s="214" t="s">
        <v>534</v>
      </c>
      <c r="G425" s="212"/>
      <c r="H425" s="215">
        <v>32</v>
      </c>
      <c r="I425" s="216"/>
      <c r="J425" s="212"/>
      <c r="K425" s="212"/>
      <c r="L425" s="217"/>
      <c r="M425" s="218"/>
      <c r="N425" s="219"/>
      <c r="O425" s="219"/>
      <c r="P425" s="219"/>
      <c r="Q425" s="219"/>
      <c r="R425" s="219"/>
      <c r="S425" s="219"/>
      <c r="T425" s="220"/>
      <c r="AT425" s="221" t="s">
        <v>153</v>
      </c>
      <c r="AU425" s="221" t="s">
        <v>88</v>
      </c>
      <c r="AV425" s="14" t="s">
        <v>88</v>
      </c>
      <c r="AW425" s="14" t="s">
        <v>41</v>
      </c>
      <c r="AX425" s="14" t="s">
        <v>80</v>
      </c>
      <c r="AY425" s="221" t="s">
        <v>142</v>
      </c>
    </row>
    <row r="426" spans="2:51" s="13" customFormat="1" ht="12">
      <c r="B426" s="200"/>
      <c r="C426" s="201"/>
      <c r="D426" s="202" t="s">
        <v>153</v>
      </c>
      <c r="E426" s="203" t="s">
        <v>43</v>
      </c>
      <c r="F426" s="204" t="s">
        <v>535</v>
      </c>
      <c r="G426" s="201"/>
      <c r="H426" s="203" t="s">
        <v>43</v>
      </c>
      <c r="I426" s="205"/>
      <c r="J426" s="201"/>
      <c r="K426" s="201"/>
      <c r="L426" s="206"/>
      <c r="M426" s="207"/>
      <c r="N426" s="208"/>
      <c r="O426" s="208"/>
      <c r="P426" s="208"/>
      <c r="Q426" s="208"/>
      <c r="R426" s="208"/>
      <c r="S426" s="208"/>
      <c r="T426" s="209"/>
      <c r="AT426" s="210" t="s">
        <v>153</v>
      </c>
      <c r="AU426" s="210" t="s">
        <v>88</v>
      </c>
      <c r="AV426" s="13" t="s">
        <v>86</v>
      </c>
      <c r="AW426" s="13" t="s">
        <v>41</v>
      </c>
      <c r="AX426" s="13" t="s">
        <v>80</v>
      </c>
      <c r="AY426" s="210" t="s">
        <v>142</v>
      </c>
    </row>
    <row r="427" spans="2:51" s="14" customFormat="1" ht="12">
      <c r="B427" s="211"/>
      <c r="C427" s="212"/>
      <c r="D427" s="202" t="s">
        <v>153</v>
      </c>
      <c r="E427" s="213" t="s">
        <v>43</v>
      </c>
      <c r="F427" s="214" t="s">
        <v>536</v>
      </c>
      <c r="G427" s="212"/>
      <c r="H427" s="215">
        <v>24</v>
      </c>
      <c r="I427" s="216"/>
      <c r="J427" s="212"/>
      <c r="K427" s="212"/>
      <c r="L427" s="217"/>
      <c r="M427" s="218"/>
      <c r="N427" s="219"/>
      <c r="O427" s="219"/>
      <c r="P427" s="219"/>
      <c r="Q427" s="219"/>
      <c r="R427" s="219"/>
      <c r="S427" s="219"/>
      <c r="T427" s="220"/>
      <c r="AT427" s="221" t="s">
        <v>153</v>
      </c>
      <c r="AU427" s="221" t="s">
        <v>88</v>
      </c>
      <c r="AV427" s="14" t="s">
        <v>88</v>
      </c>
      <c r="AW427" s="14" t="s">
        <v>41</v>
      </c>
      <c r="AX427" s="14" t="s">
        <v>80</v>
      </c>
      <c r="AY427" s="221" t="s">
        <v>142</v>
      </c>
    </row>
    <row r="428" spans="2:51" s="13" customFormat="1" ht="12">
      <c r="B428" s="200"/>
      <c r="C428" s="201"/>
      <c r="D428" s="202" t="s">
        <v>153</v>
      </c>
      <c r="E428" s="203" t="s">
        <v>43</v>
      </c>
      <c r="F428" s="204" t="s">
        <v>537</v>
      </c>
      <c r="G428" s="201"/>
      <c r="H428" s="203" t="s">
        <v>43</v>
      </c>
      <c r="I428" s="205"/>
      <c r="J428" s="201"/>
      <c r="K428" s="201"/>
      <c r="L428" s="206"/>
      <c r="M428" s="207"/>
      <c r="N428" s="208"/>
      <c r="O428" s="208"/>
      <c r="P428" s="208"/>
      <c r="Q428" s="208"/>
      <c r="R428" s="208"/>
      <c r="S428" s="208"/>
      <c r="T428" s="209"/>
      <c r="AT428" s="210" t="s">
        <v>153</v>
      </c>
      <c r="AU428" s="210" t="s">
        <v>88</v>
      </c>
      <c r="AV428" s="13" t="s">
        <v>86</v>
      </c>
      <c r="AW428" s="13" t="s">
        <v>41</v>
      </c>
      <c r="AX428" s="13" t="s">
        <v>80</v>
      </c>
      <c r="AY428" s="210" t="s">
        <v>142</v>
      </c>
    </row>
    <row r="429" spans="2:51" s="14" customFormat="1" ht="12">
      <c r="B429" s="211"/>
      <c r="C429" s="212"/>
      <c r="D429" s="202" t="s">
        <v>153</v>
      </c>
      <c r="E429" s="213" t="s">
        <v>43</v>
      </c>
      <c r="F429" s="214" t="s">
        <v>538</v>
      </c>
      <c r="G429" s="212"/>
      <c r="H429" s="215">
        <v>15.2</v>
      </c>
      <c r="I429" s="216"/>
      <c r="J429" s="212"/>
      <c r="K429" s="212"/>
      <c r="L429" s="217"/>
      <c r="M429" s="218"/>
      <c r="N429" s="219"/>
      <c r="O429" s="219"/>
      <c r="P429" s="219"/>
      <c r="Q429" s="219"/>
      <c r="R429" s="219"/>
      <c r="S429" s="219"/>
      <c r="T429" s="220"/>
      <c r="AT429" s="221" t="s">
        <v>153</v>
      </c>
      <c r="AU429" s="221" t="s">
        <v>88</v>
      </c>
      <c r="AV429" s="14" t="s">
        <v>88</v>
      </c>
      <c r="AW429" s="14" t="s">
        <v>41</v>
      </c>
      <c r="AX429" s="14" t="s">
        <v>80</v>
      </c>
      <c r="AY429" s="221" t="s">
        <v>142</v>
      </c>
    </row>
    <row r="430" spans="2:51" s="15" customFormat="1" ht="12">
      <c r="B430" s="222"/>
      <c r="C430" s="223"/>
      <c r="D430" s="202" t="s">
        <v>153</v>
      </c>
      <c r="E430" s="224" t="s">
        <v>43</v>
      </c>
      <c r="F430" s="225" t="s">
        <v>157</v>
      </c>
      <c r="G430" s="223"/>
      <c r="H430" s="226">
        <v>115.479</v>
      </c>
      <c r="I430" s="227"/>
      <c r="J430" s="223"/>
      <c r="K430" s="223"/>
      <c r="L430" s="228"/>
      <c r="M430" s="229"/>
      <c r="N430" s="230"/>
      <c r="O430" s="230"/>
      <c r="P430" s="230"/>
      <c r="Q430" s="230"/>
      <c r="R430" s="230"/>
      <c r="S430" s="230"/>
      <c r="T430" s="231"/>
      <c r="AT430" s="232" t="s">
        <v>153</v>
      </c>
      <c r="AU430" s="232" t="s">
        <v>88</v>
      </c>
      <c r="AV430" s="15" t="s">
        <v>149</v>
      </c>
      <c r="AW430" s="15" t="s">
        <v>41</v>
      </c>
      <c r="AX430" s="15" t="s">
        <v>86</v>
      </c>
      <c r="AY430" s="232" t="s">
        <v>142</v>
      </c>
    </row>
    <row r="431" spans="2:63" s="12" customFormat="1" ht="22.9" customHeight="1">
      <c r="B431" s="166"/>
      <c r="C431" s="167"/>
      <c r="D431" s="168" t="s">
        <v>79</v>
      </c>
      <c r="E431" s="180" t="s">
        <v>571</v>
      </c>
      <c r="F431" s="180" t="s">
        <v>572</v>
      </c>
      <c r="G431" s="167"/>
      <c r="H431" s="167"/>
      <c r="I431" s="170"/>
      <c r="J431" s="181">
        <f>BK431</f>
        <v>0</v>
      </c>
      <c r="K431" s="167"/>
      <c r="L431" s="172"/>
      <c r="M431" s="173"/>
      <c r="N431" s="174"/>
      <c r="O431" s="174"/>
      <c r="P431" s="175">
        <f>SUM(P432:P444)</f>
        <v>0</v>
      </c>
      <c r="Q431" s="174"/>
      <c r="R431" s="175">
        <f>SUM(R432:R444)</f>
        <v>0</v>
      </c>
      <c r="S431" s="174"/>
      <c r="T431" s="176">
        <f>SUM(T432:T444)</f>
        <v>0</v>
      </c>
      <c r="AR431" s="177" t="s">
        <v>86</v>
      </c>
      <c r="AT431" s="178" t="s">
        <v>79</v>
      </c>
      <c r="AU431" s="178" t="s">
        <v>86</v>
      </c>
      <c r="AY431" s="177" t="s">
        <v>142</v>
      </c>
      <c r="BK431" s="179">
        <f>SUM(BK432:BK444)</f>
        <v>0</v>
      </c>
    </row>
    <row r="432" spans="1:65" s="2" customFormat="1" ht="24.2" customHeight="1">
      <c r="A432" s="36"/>
      <c r="B432" s="37"/>
      <c r="C432" s="182" t="s">
        <v>573</v>
      </c>
      <c r="D432" s="182" t="s">
        <v>144</v>
      </c>
      <c r="E432" s="183" t="s">
        <v>574</v>
      </c>
      <c r="F432" s="184" t="s">
        <v>224</v>
      </c>
      <c r="G432" s="185" t="s">
        <v>197</v>
      </c>
      <c r="H432" s="186">
        <v>63.092</v>
      </c>
      <c r="I432" s="187"/>
      <c r="J432" s="188">
        <f>ROUND(I432*H432,2)</f>
        <v>0</v>
      </c>
      <c r="K432" s="184" t="s">
        <v>148</v>
      </c>
      <c r="L432" s="41"/>
      <c r="M432" s="189" t="s">
        <v>43</v>
      </c>
      <c r="N432" s="190" t="s">
        <v>51</v>
      </c>
      <c r="O432" s="66"/>
      <c r="P432" s="191">
        <f>O432*H432</f>
        <v>0</v>
      </c>
      <c r="Q432" s="191">
        <v>0</v>
      </c>
      <c r="R432" s="191">
        <f>Q432*H432</f>
        <v>0</v>
      </c>
      <c r="S432" s="191">
        <v>0</v>
      </c>
      <c r="T432" s="192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93" t="s">
        <v>149</v>
      </c>
      <c r="AT432" s="193" t="s">
        <v>144</v>
      </c>
      <c r="AU432" s="193" t="s">
        <v>88</v>
      </c>
      <c r="AY432" s="18" t="s">
        <v>142</v>
      </c>
      <c r="BE432" s="194">
        <f>IF(N432="základní",J432,0)</f>
        <v>0</v>
      </c>
      <c r="BF432" s="194">
        <f>IF(N432="snížená",J432,0)</f>
        <v>0</v>
      </c>
      <c r="BG432" s="194">
        <f>IF(N432="zákl. přenesená",J432,0)</f>
        <v>0</v>
      </c>
      <c r="BH432" s="194">
        <f>IF(N432="sníž. přenesená",J432,0)</f>
        <v>0</v>
      </c>
      <c r="BI432" s="194">
        <f>IF(N432="nulová",J432,0)</f>
        <v>0</v>
      </c>
      <c r="BJ432" s="18" t="s">
        <v>86</v>
      </c>
      <c r="BK432" s="194">
        <f>ROUND(I432*H432,2)</f>
        <v>0</v>
      </c>
      <c r="BL432" s="18" t="s">
        <v>149</v>
      </c>
      <c r="BM432" s="193" t="s">
        <v>575</v>
      </c>
    </row>
    <row r="433" spans="1:47" s="2" customFormat="1" ht="12">
      <c r="A433" s="36"/>
      <c r="B433" s="37"/>
      <c r="C433" s="38"/>
      <c r="D433" s="195" t="s">
        <v>151</v>
      </c>
      <c r="E433" s="38"/>
      <c r="F433" s="196" t="s">
        <v>576</v>
      </c>
      <c r="G433" s="38"/>
      <c r="H433" s="38"/>
      <c r="I433" s="197"/>
      <c r="J433" s="38"/>
      <c r="K433" s="38"/>
      <c r="L433" s="41"/>
      <c r="M433" s="198"/>
      <c r="N433" s="199"/>
      <c r="O433" s="66"/>
      <c r="P433" s="66"/>
      <c r="Q433" s="66"/>
      <c r="R433" s="66"/>
      <c r="S433" s="66"/>
      <c r="T433" s="67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T433" s="18" t="s">
        <v>151</v>
      </c>
      <c r="AU433" s="18" t="s">
        <v>88</v>
      </c>
    </row>
    <row r="434" spans="1:65" s="2" customFormat="1" ht="21.75" customHeight="1">
      <c r="A434" s="36"/>
      <c r="B434" s="37"/>
      <c r="C434" s="182" t="s">
        <v>577</v>
      </c>
      <c r="D434" s="182" t="s">
        <v>144</v>
      </c>
      <c r="E434" s="183" t="s">
        <v>578</v>
      </c>
      <c r="F434" s="184" t="s">
        <v>579</v>
      </c>
      <c r="G434" s="185" t="s">
        <v>197</v>
      </c>
      <c r="H434" s="186">
        <v>63.092</v>
      </c>
      <c r="I434" s="187"/>
      <c r="J434" s="188">
        <f>ROUND(I434*H434,2)</f>
        <v>0</v>
      </c>
      <c r="K434" s="184" t="s">
        <v>148</v>
      </c>
      <c r="L434" s="41"/>
      <c r="M434" s="189" t="s">
        <v>43</v>
      </c>
      <c r="N434" s="190" t="s">
        <v>51</v>
      </c>
      <c r="O434" s="66"/>
      <c r="P434" s="191">
        <f>O434*H434</f>
        <v>0</v>
      </c>
      <c r="Q434" s="191">
        <v>0</v>
      </c>
      <c r="R434" s="191">
        <f>Q434*H434</f>
        <v>0</v>
      </c>
      <c r="S434" s="191">
        <v>0</v>
      </c>
      <c r="T434" s="192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93" t="s">
        <v>149</v>
      </c>
      <c r="AT434" s="193" t="s">
        <v>144</v>
      </c>
      <c r="AU434" s="193" t="s">
        <v>88</v>
      </c>
      <c r="AY434" s="18" t="s">
        <v>142</v>
      </c>
      <c r="BE434" s="194">
        <f>IF(N434="základní",J434,0)</f>
        <v>0</v>
      </c>
      <c r="BF434" s="194">
        <f>IF(N434="snížená",J434,0)</f>
        <v>0</v>
      </c>
      <c r="BG434" s="194">
        <f>IF(N434="zákl. přenesená",J434,0)</f>
        <v>0</v>
      </c>
      <c r="BH434" s="194">
        <f>IF(N434="sníž. přenesená",J434,0)</f>
        <v>0</v>
      </c>
      <c r="BI434" s="194">
        <f>IF(N434="nulová",J434,0)</f>
        <v>0</v>
      </c>
      <c r="BJ434" s="18" t="s">
        <v>86</v>
      </c>
      <c r="BK434" s="194">
        <f>ROUND(I434*H434,2)</f>
        <v>0</v>
      </c>
      <c r="BL434" s="18" t="s">
        <v>149</v>
      </c>
      <c r="BM434" s="193" t="s">
        <v>580</v>
      </c>
    </row>
    <row r="435" spans="1:47" s="2" customFormat="1" ht="12">
      <c r="A435" s="36"/>
      <c r="B435" s="37"/>
      <c r="C435" s="38"/>
      <c r="D435" s="195" t="s">
        <v>151</v>
      </c>
      <c r="E435" s="38"/>
      <c r="F435" s="196" t="s">
        <v>581</v>
      </c>
      <c r="G435" s="38"/>
      <c r="H435" s="38"/>
      <c r="I435" s="197"/>
      <c r="J435" s="38"/>
      <c r="K435" s="38"/>
      <c r="L435" s="41"/>
      <c r="M435" s="198"/>
      <c r="N435" s="199"/>
      <c r="O435" s="66"/>
      <c r="P435" s="66"/>
      <c r="Q435" s="66"/>
      <c r="R435" s="66"/>
      <c r="S435" s="66"/>
      <c r="T435" s="67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8" t="s">
        <v>151</v>
      </c>
      <c r="AU435" s="18" t="s">
        <v>88</v>
      </c>
    </row>
    <row r="436" spans="1:65" s="2" customFormat="1" ht="24.2" customHeight="1">
      <c r="A436" s="36"/>
      <c r="B436" s="37"/>
      <c r="C436" s="182" t="s">
        <v>582</v>
      </c>
      <c r="D436" s="182" t="s">
        <v>144</v>
      </c>
      <c r="E436" s="183" t="s">
        <v>583</v>
      </c>
      <c r="F436" s="184" t="s">
        <v>584</v>
      </c>
      <c r="G436" s="185" t="s">
        <v>197</v>
      </c>
      <c r="H436" s="186">
        <v>1640.392</v>
      </c>
      <c r="I436" s="187"/>
      <c r="J436" s="188">
        <f>ROUND(I436*H436,2)</f>
        <v>0</v>
      </c>
      <c r="K436" s="184" t="s">
        <v>148</v>
      </c>
      <c r="L436" s="41"/>
      <c r="M436" s="189" t="s">
        <v>43</v>
      </c>
      <c r="N436" s="190" t="s">
        <v>51</v>
      </c>
      <c r="O436" s="66"/>
      <c r="P436" s="191">
        <f>O436*H436</f>
        <v>0</v>
      </c>
      <c r="Q436" s="191">
        <v>0</v>
      </c>
      <c r="R436" s="191">
        <f>Q436*H436</f>
        <v>0</v>
      </c>
      <c r="S436" s="191">
        <v>0</v>
      </c>
      <c r="T436" s="192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93" t="s">
        <v>149</v>
      </c>
      <c r="AT436" s="193" t="s">
        <v>144</v>
      </c>
      <c r="AU436" s="193" t="s">
        <v>88</v>
      </c>
      <c r="AY436" s="18" t="s">
        <v>142</v>
      </c>
      <c r="BE436" s="194">
        <f>IF(N436="základní",J436,0)</f>
        <v>0</v>
      </c>
      <c r="BF436" s="194">
        <f>IF(N436="snížená",J436,0)</f>
        <v>0</v>
      </c>
      <c r="BG436" s="194">
        <f>IF(N436="zákl. přenesená",J436,0)</f>
        <v>0</v>
      </c>
      <c r="BH436" s="194">
        <f>IF(N436="sníž. přenesená",J436,0)</f>
        <v>0</v>
      </c>
      <c r="BI436" s="194">
        <f>IF(N436="nulová",J436,0)</f>
        <v>0</v>
      </c>
      <c r="BJ436" s="18" t="s">
        <v>86</v>
      </c>
      <c r="BK436" s="194">
        <f>ROUND(I436*H436,2)</f>
        <v>0</v>
      </c>
      <c r="BL436" s="18" t="s">
        <v>149</v>
      </c>
      <c r="BM436" s="193" t="s">
        <v>585</v>
      </c>
    </row>
    <row r="437" spans="1:47" s="2" customFormat="1" ht="12">
      <c r="A437" s="36"/>
      <c r="B437" s="37"/>
      <c r="C437" s="38"/>
      <c r="D437" s="195" t="s">
        <v>151</v>
      </c>
      <c r="E437" s="38"/>
      <c r="F437" s="196" t="s">
        <v>586</v>
      </c>
      <c r="G437" s="38"/>
      <c r="H437" s="38"/>
      <c r="I437" s="197"/>
      <c r="J437" s="38"/>
      <c r="K437" s="38"/>
      <c r="L437" s="41"/>
      <c r="M437" s="198"/>
      <c r="N437" s="199"/>
      <c r="O437" s="66"/>
      <c r="P437" s="66"/>
      <c r="Q437" s="66"/>
      <c r="R437" s="66"/>
      <c r="S437" s="66"/>
      <c r="T437" s="67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8" t="s">
        <v>151</v>
      </c>
      <c r="AU437" s="18" t="s">
        <v>88</v>
      </c>
    </row>
    <row r="438" spans="2:51" s="14" customFormat="1" ht="12">
      <c r="B438" s="211"/>
      <c r="C438" s="212"/>
      <c r="D438" s="202" t="s">
        <v>153</v>
      </c>
      <c r="E438" s="213" t="s">
        <v>43</v>
      </c>
      <c r="F438" s="214" t="s">
        <v>587</v>
      </c>
      <c r="G438" s="212"/>
      <c r="H438" s="215">
        <v>1640.392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153</v>
      </c>
      <c r="AU438" s="221" t="s">
        <v>88</v>
      </c>
      <c r="AV438" s="14" t="s">
        <v>88</v>
      </c>
      <c r="AW438" s="14" t="s">
        <v>41</v>
      </c>
      <c r="AX438" s="14" t="s">
        <v>86</v>
      </c>
      <c r="AY438" s="221" t="s">
        <v>142</v>
      </c>
    </row>
    <row r="439" spans="1:65" s="2" customFormat="1" ht="16.5" customHeight="1">
      <c r="A439" s="36"/>
      <c r="B439" s="37"/>
      <c r="C439" s="182" t="s">
        <v>588</v>
      </c>
      <c r="D439" s="182" t="s">
        <v>144</v>
      </c>
      <c r="E439" s="183" t="s">
        <v>589</v>
      </c>
      <c r="F439" s="184" t="s">
        <v>590</v>
      </c>
      <c r="G439" s="185" t="s">
        <v>197</v>
      </c>
      <c r="H439" s="186">
        <v>63.092</v>
      </c>
      <c r="I439" s="187"/>
      <c r="J439" s="188">
        <f>ROUND(I439*H439,2)</f>
        <v>0</v>
      </c>
      <c r="K439" s="184" t="s">
        <v>148</v>
      </c>
      <c r="L439" s="41"/>
      <c r="M439" s="189" t="s">
        <v>43</v>
      </c>
      <c r="N439" s="190" t="s">
        <v>51</v>
      </c>
      <c r="O439" s="66"/>
      <c r="P439" s="191">
        <f>O439*H439</f>
        <v>0</v>
      </c>
      <c r="Q439" s="191">
        <v>0</v>
      </c>
      <c r="R439" s="191">
        <f>Q439*H439</f>
        <v>0</v>
      </c>
      <c r="S439" s="191">
        <v>0</v>
      </c>
      <c r="T439" s="192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93" t="s">
        <v>149</v>
      </c>
      <c r="AT439" s="193" t="s">
        <v>144</v>
      </c>
      <c r="AU439" s="193" t="s">
        <v>88</v>
      </c>
      <c r="AY439" s="18" t="s">
        <v>142</v>
      </c>
      <c r="BE439" s="194">
        <f>IF(N439="základní",J439,0)</f>
        <v>0</v>
      </c>
      <c r="BF439" s="194">
        <f>IF(N439="snížená",J439,0)</f>
        <v>0</v>
      </c>
      <c r="BG439" s="194">
        <f>IF(N439="zákl. přenesená",J439,0)</f>
        <v>0</v>
      </c>
      <c r="BH439" s="194">
        <f>IF(N439="sníž. přenesená",J439,0)</f>
        <v>0</v>
      </c>
      <c r="BI439" s="194">
        <f>IF(N439="nulová",J439,0)</f>
        <v>0</v>
      </c>
      <c r="BJ439" s="18" t="s">
        <v>86</v>
      </c>
      <c r="BK439" s="194">
        <f>ROUND(I439*H439,2)</f>
        <v>0</v>
      </c>
      <c r="BL439" s="18" t="s">
        <v>149</v>
      </c>
      <c r="BM439" s="193" t="s">
        <v>591</v>
      </c>
    </row>
    <row r="440" spans="1:47" s="2" customFormat="1" ht="12">
      <c r="A440" s="36"/>
      <c r="B440" s="37"/>
      <c r="C440" s="38"/>
      <c r="D440" s="195" t="s">
        <v>151</v>
      </c>
      <c r="E440" s="38"/>
      <c r="F440" s="196" t="s">
        <v>592</v>
      </c>
      <c r="G440" s="38"/>
      <c r="H440" s="38"/>
      <c r="I440" s="197"/>
      <c r="J440" s="38"/>
      <c r="K440" s="38"/>
      <c r="L440" s="41"/>
      <c r="M440" s="198"/>
      <c r="N440" s="199"/>
      <c r="O440" s="66"/>
      <c r="P440" s="66"/>
      <c r="Q440" s="66"/>
      <c r="R440" s="66"/>
      <c r="S440" s="66"/>
      <c r="T440" s="67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T440" s="18" t="s">
        <v>151</v>
      </c>
      <c r="AU440" s="18" t="s">
        <v>88</v>
      </c>
    </row>
    <row r="441" spans="1:65" s="2" customFormat="1" ht="16.5" customHeight="1">
      <c r="A441" s="36"/>
      <c r="B441" s="37"/>
      <c r="C441" s="182" t="s">
        <v>593</v>
      </c>
      <c r="D441" s="182" t="s">
        <v>144</v>
      </c>
      <c r="E441" s="183" t="s">
        <v>594</v>
      </c>
      <c r="F441" s="184" t="s">
        <v>595</v>
      </c>
      <c r="G441" s="185" t="s">
        <v>358</v>
      </c>
      <c r="H441" s="186">
        <v>19</v>
      </c>
      <c r="I441" s="187"/>
      <c r="J441" s="188">
        <f>ROUND(I441*H441,2)</f>
        <v>0</v>
      </c>
      <c r="K441" s="184" t="s">
        <v>148</v>
      </c>
      <c r="L441" s="41"/>
      <c r="M441" s="189" t="s">
        <v>43</v>
      </c>
      <c r="N441" s="190" t="s">
        <v>51</v>
      </c>
      <c r="O441" s="66"/>
      <c r="P441" s="191">
        <f>O441*H441</f>
        <v>0</v>
      </c>
      <c r="Q441" s="191">
        <v>0</v>
      </c>
      <c r="R441" s="191">
        <f>Q441*H441</f>
        <v>0</v>
      </c>
      <c r="S441" s="191">
        <v>0</v>
      </c>
      <c r="T441" s="192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93" t="s">
        <v>149</v>
      </c>
      <c r="AT441" s="193" t="s">
        <v>144</v>
      </c>
      <c r="AU441" s="193" t="s">
        <v>88</v>
      </c>
      <c r="AY441" s="18" t="s">
        <v>142</v>
      </c>
      <c r="BE441" s="194">
        <f>IF(N441="základní",J441,0)</f>
        <v>0</v>
      </c>
      <c r="BF441" s="194">
        <f>IF(N441="snížená",J441,0)</f>
        <v>0</v>
      </c>
      <c r="BG441" s="194">
        <f>IF(N441="zákl. přenesená",J441,0)</f>
        <v>0</v>
      </c>
      <c r="BH441" s="194">
        <f>IF(N441="sníž. přenesená",J441,0)</f>
        <v>0</v>
      </c>
      <c r="BI441" s="194">
        <f>IF(N441="nulová",J441,0)</f>
        <v>0</v>
      </c>
      <c r="BJ441" s="18" t="s">
        <v>86</v>
      </c>
      <c r="BK441" s="194">
        <f>ROUND(I441*H441,2)</f>
        <v>0</v>
      </c>
      <c r="BL441" s="18" t="s">
        <v>149</v>
      </c>
      <c r="BM441" s="193" t="s">
        <v>596</v>
      </c>
    </row>
    <row r="442" spans="1:47" s="2" customFormat="1" ht="12">
      <c r="A442" s="36"/>
      <c r="B442" s="37"/>
      <c r="C442" s="38"/>
      <c r="D442" s="195" t="s">
        <v>151</v>
      </c>
      <c r="E442" s="38"/>
      <c r="F442" s="196" t="s">
        <v>597</v>
      </c>
      <c r="G442" s="38"/>
      <c r="H442" s="38"/>
      <c r="I442" s="197"/>
      <c r="J442" s="38"/>
      <c r="K442" s="38"/>
      <c r="L442" s="41"/>
      <c r="M442" s="198"/>
      <c r="N442" s="199"/>
      <c r="O442" s="66"/>
      <c r="P442" s="66"/>
      <c r="Q442" s="66"/>
      <c r="R442" s="66"/>
      <c r="S442" s="66"/>
      <c r="T442" s="67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8" t="s">
        <v>151</v>
      </c>
      <c r="AU442" s="18" t="s">
        <v>88</v>
      </c>
    </row>
    <row r="443" spans="2:51" s="14" customFormat="1" ht="12">
      <c r="B443" s="211"/>
      <c r="C443" s="212"/>
      <c r="D443" s="202" t="s">
        <v>153</v>
      </c>
      <c r="E443" s="213" t="s">
        <v>43</v>
      </c>
      <c r="F443" s="214" t="s">
        <v>275</v>
      </c>
      <c r="G443" s="212"/>
      <c r="H443" s="215">
        <v>19</v>
      </c>
      <c r="I443" s="216"/>
      <c r="J443" s="212"/>
      <c r="K443" s="212"/>
      <c r="L443" s="217"/>
      <c r="M443" s="218"/>
      <c r="N443" s="219"/>
      <c r="O443" s="219"/>
      <c r="P443" s="219"/>
      <c r="Q443" s="219"/>
      <c r="R443" s="219"/>
      <c r="S443" s="219"/>
      <c r="T443" s="220"/>
      <c r="AT443" s="221" t="s">
        <v>153</v>
      </c>
      <c r="AU443" s="221" t="s">
        <v>88</v>
      </c>
      <c r="AV443" s="14" t="s">
        <v>88</v>
      </c>
      <c r="AW443" s="14" t="s">
        <v>41</v>
      </c>
      <c r="AX443" s="14" t="s">
        <v>80</v>
      </c>
      <c r="AY443" s="221" t="s">
        <v>142</v>
      </c>
    </row>
    <row r="444" spans="2:51" s="15" customFormat="1" ht="12">
      <c r="B444" s="222"/>
      <c r="C444" s="223"/>
      <c r="D444" s="202" t="s">
        <v>153</v>
      </c>
      <c r="E444" s="224" t="s">
        <v>43</v>
      </c>
      <c r="F444" s="225" t="s">
        <v>157</v>
      </c>
      <c r="G444" s="223"/>
      <c r="H444" s="226">
        <v>19</v>
      </c>
      <c r="I444" s="227"/>
      <c r="J444" s="223"/>
      <c r="K444" s="223"/>
      <c r="L444" s="228"/>
      <c r="M444" s="229"/>
      <c r="N444" s="230"/>
      <c r="O444" s="230"/>
      <c r="P444" s="230"/>
      <c r="Q444" s="230"/>
      <c r="R444" s="230"/>
      <c r="S444" s="230"/>
      <c r="T444" s="231"/>
      <c r="AT444" s="232" t="s">
        <v>153</v>
      </c>
      <c r="AU444" s="232" t="s">
        <v>88</v>
      </c>
      <c r="AV444" s="15" t="s">
        <v>149</v>
      </c>
      <c r="AW444" s="15" t="s">
        <v>41</v>
      </c>
      <c r="AX444" s="15" t="s">
        <v>86</v>
      </c>
      <c r="AY444" s="232" t="s">
        <v>142</v>
      </c>
    </row>
    <row r="445" spans="2:63" s="12" customFormat="1" ht="22.9" customHeight="1">
      <c r="B445" s="166"/>
      <c r="C445" s="167"/>
      <c r="D445" s="168" t="s">
        <v>79</v>
      </c>
      <c r="E445" s="180" t="s">
        <v>598</v>
      </c>
      <c r="F445" s="180" t="s">
        <v>599</v>
      </c>
      <c r="G445" s="167"/>
      <c r="H445" s="167"/>
      <c r="I445" s="170"/>
      <c r="J445" s="181">
        <f>BK445</f>
        <v>0</v>
      </c>
      <c r="K445" s="167"/>
      <c r="L445" s="172"/>
      <c r="M445" s="173"/>
      <c r="N445" s="174"/>
      <c r="O445" s="174"/>
      <c r="P445" s="175">
        <f>SUM(P446:P449)</f>
        <v>0</v>
      </c>
      <c r="Q445" s="174"/>
      <c r="R445" s="175">
        <f>SUM(R446:R449)</f>
        <v>0</v>
      </c>
      <c r="S445" s="174"/>
      <c r="T445" s="176">
        <f>SUM(T446:T449)</f>
        <v>0</v>
      </c>
      <c r="AR445" s="177" t="s">
        <v>86</v>
      </c>
      <c r="AT445" s="178" t="s">
        <v>79</v>
      </c>
      <c r="AU445" s="178" t="s">
        <v>86</v>
      </c>
      <c r="AY445" s="177" t="s">
        <v>142</v>
      </c>
      <c r="BK445" s="179">
        <f>SUM(BK446:BK449)</f>
        <v>0</v>
      </c>
    </row>
    <row r="446" spans="1:65" s="2" customFormat="1" ht="24.2" customHeight="1">
      <c r="A446" s="36"/>
      <c r="B446" s="37"/>
      <c r="C446" s="182" t="s">
        <v>600</v>
      </c>
      <c r="D446" s="182" t="s">
        <v>144</v>
      </c>
      <c r="E446" s="183" t="s">
        <v>601</v>
      </c>
      <c r="F446" s="184" t="s">
        <v>602</v>
      </c>
      <c r="G446" s="185" t="s">
        <v>197</v>
      </c>
      <c r="H446" s="186">
        <v>304.351</v>
      </c>
      <c r="I446" s="187"/>
      <c r="J446" s="188">
        <f>ROUND(I446*H446,2)</f>
        <v>0</v>
      </c>
      <c r="K446" s="184" t="s">
        <v>148</v>
      </c>
      <c r="L446" s="41"/>
      <c r="M446" s="189" t="s">
        <v>43</v>
      </c>
      <c r="N446" s="190" t="s">
        <v>51</v>
      </c>
      <c r="O446" s="66"/>
      <c r="P446" s="191">
        <f>O446*H446</f>
        <v>0</v>
      </c>
      <c r="Q446" s="191">
        <v>0</v>
      </c>
      <c r="R446" s="191">
        <f>Q446*H446</f>
        <v>0</v>
      </c>
      <c r="S446" s="191">
        <v>0</v>
      </c>
      <c r="T446" s="192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93" t="s">
        <v>149</v>
      </c>
      <c r="AT446" s="193" t="s">
        <v>144</v>
      </c>
      <c r="AU446" s="193" t="s">
        <v>88</v>
      </c>
      <c r="AY446" s="18" t="s">
        <v>142</v>
      </c>
      <c r="BE446" s="194">
        <f>IF(N446="základní",J446,0)</f>
        <v>0</v>
      </c>
      <c r="BF446" s="194">
        <f>IF(N446="snížená",J446,0)</f>
        <v>0</v>
      </c>
      <c r="BG446" s="194">
        <f>IF(N446="zákl. přenesená",J446,0)</f>
        <v>0</v>
      </c>
      <c r="BH446" s="194">
        <f>IF(N446="sníž. přenesená",J446,0)</f>
        <v>0</v>
      </c>
      <c r="BI446" s="194">
        <f>IF(N446="nulová",J446,0)</f>
        <v>0</v>
      </c>
      <c r="BJ446" s="18" t="s">
        <v>86</v>
      </c>
      <c r="BK446" s="194">
        <f>ROUND(I446*H446,2)</f>
        <v>0</v>
      </c>
      <c r="BL446" s="18" t="s">
        <v>149</v>
      </c>
      <c r="BM446" s="193" t="s">
        <v>603</v>
      </c>
    </row>
    <row r="447" spans="1:47" s="2" customFormat="1" ht="12">
      <c r="A447" s="36"/>
      <c r="B447" s="37"/>
      <c r="C447" s="38"/>
      <c r="D447" s="195" t="s">
        <v>151</v>
      </c>
      <c r="E447" s="38"/>
      <c r="F447" s="196" t="s">
        <v>604</v>
      </c>
      <c r="G447" s="38"/>
      <c r="H447" s="38"/>
      <c r="I447" s="197"/>
      <c r="J447" s="38"/>
      <c r="K447" s="38"/>
      <c r="L447" s="41"/>
      <c r="M447" s="198"/>
      <c r="N447" s="199"/>
      <c r="O447" s="66"/>
      <c r="P447" s="66"/>
      <c r="Q447" s="66"/>
      <c r="R447" s="66"/>
      <c r="S447" s="66"/>
      <c r="T447" s="67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8" t="s">
        <v>151</v>
      </c>
      <c r="AU447" s="18" t="s">
        <v>88</v>
      </c>
    </row>
    <row r="448" spans="1:65" s="2" customFormat="1" ht="24.2" customHeight="1">
      <c r="A448" s="36"/>
      <c r="B448" s="37"/>
      <c r="C448" s="182" t="s">
        <v>605</v>
      </c>
      <c r="D448" s="182" t="s">
        <v>144</v>
      </c>
      <c r="E448" s="183" t="s">
        <v>606</v>
      </c>
      <c r="F448" s="184" t="s">
        <v>607</v>
      </c>
      <c r="G448" s="185" t="s">
        <v>197</v>
      </c>
      <c r="H448" s="186">
        <v>304.321</v>
      </c>
      <c r="I448" s="187"/>
      <c r="J448" s="188">
        <f>ROUND(I448*H448,2)</f>
        <v>0</v>
      </c>
      <c r="K448" s="184" t="s">
        <v>148</v>
      </c>
      <c r="L448" s="41"/>
      <c r="M448" s="189" t="s">
        <v>43</v>
      </c>
      <c r="N448" s="190" t="s">
        <v>51</v>
      </c>
      <c r="O448" s="66"/>
      <c r="P448" s="191">
        <f>O448*H448</f>
        <v>0</v>
      </c>
      <c r="Q448" s="191">
        <v>0</v>
      </c>
      <c r="R448" s="191">
        <f>Q448*H448</f>
        <v>0</v>
      </c>
      <c r="S448" s="191">
        <v>0</v>
      </c>
      <c r="T448" s="192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93" t="s">
        <v>149</v>
      </c>
      <c r="AT448" s="193" t="s">
        <v>144</v>
      </c>
      <c r="AU448" s="193" t="s">
        <v>88</v>
      </c>
      <c r="AY448" s="18" t="s">
        <v>142</v>
      </c>
      <c r="BE448" s="194">
        <f>IF(N448="základní",J448,0)</f>
        <v>0</v>
      </c>
      <c r="BF448" s="194">
        <f>IF(N448="snížená",J448,0)</f>
        <v>0</v>
      </c>
      <c r="BG448" s="194">
        <f>IF(N448="zákl. přenesená",J448,0)</f>
        <v>0</v>
      </c>
      <c r="BH448" s="194">
        <f>IF(N448="sníž. přenesená",J448,0)</f>
        <v>0</v>
      </c>
      <c r="BI448" s="194">
        <f>IF(N448="nulová",J448,0)</f>
        <v>0</v>
      </c>
      <c r="BJ448" s="18" t="s">
        <v>86</v>
      </c>
      <c r="BK448" s="194">
        <f>ROUND(I448*H448,2)</f>
        <v>0</v>
      </c>
      <c r="BL448" s="18" t="s">
        <v>149</v>
      </c>
      <c r="BM448" s="193" t="s">
        <v>608</v>
      </c>
    </row>
    <row r="449" spans="1:47" s="2" customFormat="1" ht="12">
      <c r="A449" s="36"/>
      <c r="B449" s="37"/>
      <c r="C449" s="38"/>
      <c r="D449" s="195" t="s">
        <v>151</v>
      </c>
      <c r="E449" s="38"/>
      <c r="F449" s="196" t="s">
        <v>609</v>
      </c>
      <c r="G449" s="38"/>
      <c r="H449" s="38"/>
      <c r="I449" s="197"/>
      <c r="J449" s="38"/>
      <c r="K449" s="38"/>
      <c r="L449" s="41"/>
      <c r="M449" s="198"/>
      <c r="N449" s="199"/>
      <c r="O449" s="66"/>
      <c r="P449" s="66"/>
      <c r="Q449" s="66"/>
      <c r="R449" s="66"/>
      <c r="S449" s="66"/>
      <c r="T449" s="67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8" t="s">
        <v>151</v>
      </c>
      <c r="AU449" s="18" t="s">
        <v>88</v>
      </c>
    </row>
    <row r="450" spans="2:63" s="12" customFormat="1" ht="25.9" customHeight="1">
      <c r="B450" s="166"/>
      <c r="C450" s="167"/>
      <c r="D450" s="168" t="s">
        <v>79</v>
      </c>
      <c r="E450" s="169" t="s">
        <v>610</v>
      </c>
      <c r="F450" s="169" t="s">
        <v>611</v>
      </c>
      <c r="G450" s="167"/>
      <c r="H450" s="167"/>
      <c r="I450" s="170"/>
      <c r="J450" s="171">
        <f>BK450</f>
        <v>0</v>
      </c>
      <c r="K450" s="167"/>
      <c r="L450" s="172"/>
      <c r="M450" s="173"/>
      <c r="N450" s="174"/>
      <c r="O450" s="174"/>
      <c r="P450" s="175">
        <f>P451+P495</f>
        <v>0</v>
      </c>
      <c r="Q450" s="174"/>
      <c r="R450" s="175">
        <f>R451+R495</f>
        <v>1.22315708</v>
      </c>
      <c r="S450" s="174"/>
      <c r="T450" s="176">
        <f>T451+T495</f>
        <v>0</v>
      </c>
      <c r="AR450" s="177" t="s">
        <v>86</v>
      </c>
      <c r="AT450" s="178" t="s">
        <v>79</v>
      </c>
      <c r="AU450" s="178" t="s">
        <v>80</v>
      </c>
      <c r="AY450" s="177" t="s">
        <v>142</v>
      </c>
      <c r="BK450" s="179">
        <f>BK451+BK495</f>
        <v>0</v>
      </c>
    </row>
    <row r="451" spans="2:63" s="12" customFormat="1" ht="22.9" customHeight="1">
      <c r="B451" s="166"/>
      <c r="C451" s="167"/>
      <c r="D451" s="168" t="s">
        <v>79</v>
      </c>
      <c r="E451" s="180" t="s">
        <v>612</v>
      </c>
      <c r="F451" s="180" t="s">
        <v>613</v>
      </c>
      <c r="G451" s="167"/>
      <c r="H451" s="167"/>
      <c r="I451" s="170"/>
      <c r="J451" s="181">
        <f>BK451</f>
        <v>0</v>
      </c>
      <c r="K451" s="167"/>
      <c r="L451" s="172"/>
      <c r="M451" s="173"/>
      <c r="N451" s="174"/>
      <c r="O451" s="174"/>
      <c r="P451" s="175">
        <f>SUM(P452:P494)</f>
        <v>0</v>
      </c>
      <c r="Q451" s="174"/>
      <c r="R451" s="175">
        <f>SUM(R452:R494)</f>
        <v>0.2276626</v>
      </c>
      <c r="S451" s="174"/>
      <c r="T451" s="176">
        <f>SUM(T452:T494)</f>
        <v>0</v>
      </c>
      <c r="AR451" s="177" t="s">
        <v>86</v>
      </c>
      <c r="AT451" s="178" t="s">
        <v>79</v>
      </c>
      <c r="AU451" s="178" t="s">
        <v>86</v>
      </c>
      <c r="AY451" s="177" t="s">
        <v>142</v>
      </c>
      <c r="BK451" s="179">
        <f>SUM(BK452:BK494)</f>
        <v>0</v>
      </c>
    </row>
    <row r="452" spans="1:65" s="2" customFormat="1" ht="16.5" customHeight="1">
      <c r="A452" s="36"/>
      <c r="B452" s="37"/>
      <c r="C452" s="182" t="s">
        <v>614</v>
      </c>
      <c r="D452" s="182" t="s">
        <v>144</v>
      </c>
      <c r="E452" s="183" t="s">
        <v>615</v>
      </c>
      <c r="F452" s="184" t="s">
        <v>616</v>
      </c>
      <c r="G452" s="185" t="s">
        <v>147</v>
      </c>
      <c r="H452" s="186">
        <v>111.15</v>
      </c>
      <c r="I452" s="187"/>
      <c r="J452" s="188">
        <f>ROUND(I452*H452,2)</f>
        <v>0</v>
      </c>
      <c r="K452" s="184" t="s">
        <v>148</v>
      </c>
      <c r="L452" s="41"/>
      <c r="M452" s="189" t="s">
        <v>43</v>
      </c>
      <c r="N452" s="190" t="s">
        <v>51</v>
      </c>
      <c r="O452" s="66"/>
      <c r="P452" s="191">
        <f>O452*H452</f>
        <v>0</v>
      </c>
      <c r="Q452" s="191">
        <v>0</v>
      </c>
      <c r="R452" s="191">
        <f>Q452*H452</f>
        <v>0</v>
      </c>
      <c r="S452" s="191">
        <v>0</v>
      </c>
      <c r="T452" s="192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93" t="s">
        <v>149</v>
      </c>
      <c r="AT452" s="193" t="s">
        <v>144</v>
      </c>
      <c r="AU452" s="193" t="s">
        <v>88</v>
      </c>
      <c r="AY452" s="18" t="s">
        <v>142</v>
      </c>
      <c r="BE452" s="194">
        <f>IF(N452="základní",J452,0)</f>
        <v>0</v>
      </c>
      <c r="BF452" s="194">
        <f>IF(N452="snížená",J452,0)</f>
        <v>0</v>
      </c>
      <c r="BG452" s="194">
        <f>IF(N452="zákl. přenesená",J452,0)</f>
        <v>0</v>
      </c>
      <c r="BH452" s="194">
        <f>IF(N452="sníž. přenesená",J452,0)</f>
        <v>0</v>
      </c>
      <c r="BI452" s="194">
        <f>IF(N452="nulová",J452,0)</f>
        <v>0</v>
      </c>
      <c r="BJ452" s="18" t="s">
        <v>86</v>
      </c>
      <c r="BK452" s="194">
        <f>ROUND(I452*H452,2)</f>
        <v>0</v>
      </c>
      <c r="BL452" s="18" t="s">
        <v>149</v>
      </c>
      <c r="BM452" s="193" t="s">
        <v>617</v>
      </c>
    </row>
    <row r="453" spans="1:47" s="2" customFormat="1" ht="12">
      <c r="A453" s="36"/>
      <c r="B453" s="37"/>
      <c r="C453" s="38"/>
      <c r="D453" s="195" t="s">
        <v>151</v>
      </c>
      <c r="E453" s="38"/>
      <c r="F453" s="196" t="s">
        <v>618</v>
      </c>
      <c r="G453" s="38"/>
      <c r="H453" s="38"/>
      <c r="I453" s="197"/>
      <c r="J453" s="38"/>
      <c r="K453" s="38"/>
      <c r="L453" s="41"/>
      <c r="M453" s="198"/>
      <c r="N453" s="199"/>
      <c r="O453" s="66"/>
      <c r="P453" s="66"/>
      <c r="Q453" s="66"/>
      <c r="R453" s="66"/>
      <c r="S453" s="66"/>
      <c r="T453" s="67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T453" s="18" t="s">
        <v>151</v>
      </c>
      <c r="AU453" s="18" t="s">
        <v>88</v>
      </c>
    </row>
    <row r="454" spans="2:51" s="13" customFormat="1" ht="12">
      <c r="B454" s="200"/>
      <c r="C454" s="201"/>
      <c r="D454" s="202" t="s">
        <v>153</v>
      </c>
      <c r="E454" s="203" t="s">
        <v>43</v>
      </c>
      <c r="F454" s="204" t="s">
        <v>182</v>
      </c>
      <c r="G454" s="201"/>
      <c r="H454" s="203" t="s">
        <v>43</v>
      </c>
      <c r="I454" s="205"/>
      <c r="J454" s="201"/>
      <c r="K454" s="201"/>
      <c r="L454" s="206"/>
      <c r="M454" s="207"/>
      <c r="N454" s="208"/>
      <c r="O454" s="208"/>
      <c r="P454" s="208"/>
      <c r="Q454" s="208"/>
      <c r="R454" s="208"/>
      <c r="S454" s="208"/>
      <c r="T454" s="209"/>
      <c r="AT454" s="210" t="s">
        <v>153</v>
      </c>
      <c r="AU454" s="210" t="s">
        <v>88</v>
      </c>
      <c r="AV454" s="13" t="s">
        <v>86</v>
      </c>
      <c r="AW454" s="13" t="s">
        <v>41</v>
      </c>
      <c r="AX454" s="13" t="s">
        <v>80</v>
      </c>
      <c r="AY454" s="210" t="s">
        <v>142</v>
      </c>
    </row>
    <row r="455" spans="2:51" s="13" customFormat="1" ht="12">
      <c r="B455" s="200"/>
      <c r="C455" s="201"/>
      <c r="D455" s="202" t="s">
        <v>153</v>
      </c>
      <c r="E455" s="203" t="s">
        <v>43</v>
      </c>
      <c r="F455" s="204" t="s">
        <v>183</v>
      </c>
      <c r="G455" s="201"/>
      <c r="H455" s="203" t="s">
        <v>43</v>
      </c>
      <c r="I455" s="205"/>
      <c r="J455" s="201"/>
      <c r="K455" s="201"/>
      <c r="L455" s="206"/>
      <c r="M455" s="207"/>
      <c r="N455" s="208"/>
      <c r="O455" s="208"/>
      <c r="P455" s="208"/>
      <c r="Q455" s="208"/>
      <c r="R455" s="208"/>
      <c r="S455" s="208"/>
      <c r="T455" s="209"/>
      <c r="AT455" s="210" t="s">
        <v>153</v>
      </c>
      <c r="AU455" s="210" t="s">
        <v>88</v>
      </c>
      <c r="AV455" s="13" t="s">
        <v>86</v>
      </c>
      <c r="AW455" s="13" t="s">
        <v>41</v>
      </c>
      <c r="AX455" s="13" t="s">
        <v>80</v>
      </c>
      <c r="AY455" s="210" t="s">
        <v>142</v>
      </c>
    </row>
    <row r="456" spans="2:51" s="14" customFormat="1" ht="12">
      <c r="B456" s="211"/>
      <c r="C456" s="212"/>
      <c r="D456" s="202" t="s">
        <v>153</v>
      </c>
      <c r="E456" s="213" t="s">
        <v>43</v>
      </c>
      <c r="F456" s="214" t="s">
        <v>619</v>
      </c>
      <c r="G456" s="212"/>
      <c r="H456" s="215">
        <v>55.25</v>
      </c>
      <c r="I456" s="216"/>
      <c r="J456" s="212"/>
      <c r="K456" s="212"/>
      <c r="L456" s="217"/>
      <c r="M456" s="218"/>
      <c r="N456" s="219"/>
      <c r="O456" s="219"/>
      <c r="P456" s="219"/>
      <c r="Q456" s="219"/>
      <c r="R456" s="219"/>
      <c r="S456" s="219"/>
      <c r="T456" s="220"/>
      <c r="AT456" s="221" t="s">
        <v>153</v>
      </c>
      <c r="AU456" s="221" t="s">
        <v>88</v>
      </c>
      <c r="AV456" s="14" t="s">
        <v>88</v>
      </c>
      <c r="AW456" s="14" t="s">
        <v>41</v>
      </c>
      <c r="AX456" s="14" t="s">
        <v>80</v>
      </c>
      <c r="AY456" s="221" t="s">
        <v>142</v>
      </c>
    </row>
    <row r="457" spans="2:51" s="13" customFormat="1" ht="12">
      <c r="B457" s="200"/>
      <c r="C457" s="201"/>
      <c r="D457" s="202" t="s">
        <v>153</v>
      </c>
      <c r="E457" s="203" t="s">
        <v>43</v>
      </c>
      <c r="F457" s="204" t="s">
        <v>185</v>
      </c>
      <c r="G457" s="201"/>
      <c r="H457" s="203" t="s">
        <v>43</v>
      </c>
      <c r="I457" s="205"/>
      <c r="J457" s="201"/>
      <c r="K457" s="201"/>
      <c r="L457" s="206"/>
      <c r="M457" s="207"/>
      <c r="N457" s="208"/>
      <c r="O457" s="208"/>
      <c r="P457" s="208"/>
      <c r="Q457" s="208"/>
      <c r="R457" s="208"/>
      <c r="S457" s="208"/>
      <c r="T457" s="209"/>
      <c r="AT457" s="210" t="s">
        <v>153</v>
      </c>
      <c r="AU457" s="210" t="s">
        <v>88</v>
      </c>
      <c r="AV457" s="13" t="s">
        <v>86</v>
      </c>
      <c r="AW457" s="13" t="s">
        <v>41</v>
      </c>
      <c r="AX457" s="13" t="s">
        <v>80</v>
      </c>
      <c r="AY457" s="210" t="s">
        <v>142</v>
      </c>
    </row>
    <row r="458" spans="2:51" s="14" customFormat="1" ht="12">
      <c r="B458" s="211"/>
      <c r="C458" s="212"/>
      <c r="D458" s="202" t="s">
        <v>153</v>
      </c>
      <c r="E458" s="213" t="s">
        <v>43</v>
      </c>
      <c r="F458" s="214" t="s">
        <v>620</v>
      </c>
      <c r="G458" s="212"/>
      <c r="H458" s="215">
        <v>55.9</v>
      </c>
      <c r="I458" s="216"/>
      <c r="J458" s="212"/>
      <c r="K458" s="212"/>
      <c r="L458" s="217"/>
      <c r="M458" s="218"/>
      <c r="N458" s="219"/>
      <c r="O458" s="219"/>
      <c r="P458" s="219"/>
      <c r="Q458" s="219"/>
      <c r="R458" s="219"/>
      <c r="S458" s="219"/>
      <c r="T458" s="220"/>
      <c r="AT458" s="221" t="s">
        <v>153</v>
      </c>
      <c r="AU458" s="221" t="s">
        <v>88</v>
      </c>
      <c r="AV458" s="14" t="s">
        <v>88</v>
      </c>
      <c r="AW458" s="14" t="s">
        <v>41</v>
      </c>
      <c r="AX458" s="14" t="s">
        <v>80</v>
      </c>
      <c r="AY458" s="221" t="s">
        <v>142</v>
      </c>
    </row>
    <row r="459" spans="2:51" s="15" customFormat="1" ht="12">
      <c r="B459" s="222"/>
      <c r="C459" s="223"/>
      <c r="D459" s="202" t="s">
        <v>153</v>
      </c>
      <c r="E459" s="224" t="s">
        <v>43</v>
      </c>
      <c r="F459" s="225" t="s">
        <v>157</v>
      </c>
      <c r="G459" s="223"/>
      <c r="H459" s="226">
        <v>111.15</v>
      </c>
      <c r="I459" s="227"/>
      <c r="J459" s="223"/>
      <c r="K459" s="223"/>
      <c r="L459" s="228"/>
      <c r="M459" s="229"/>
      <c r="N459" s="230"/>
      <c r="O459" s="230"/>
      <c r="P459" s="230"/>
      <c r="Q459" s="230"/>
      <c r="R459" s="230"/>
      <c r="S459" s="230"/>
      <c r="T459" s="231"/>
      <c r="AT459" s="232" t="s">
        <v>153</v>
      </c>
      <c r="AU459" s="232" t="s">
        <v>88</v>
      </c>
      <c r="AV459" s="15" t="s">
        <v>149</v>
      </c>
      <c r="AW459" s="15" t="s">
        <v>41</v>
      </c>
      <c r="AX459" s="15" t="s">
        <v>86</v>
      </c>
      <c r="AY459" s="232" t="s">
        <v>142</v>
      </c>
    </row>
    <row r="460" spans="1:65" s="2" customFormat="1" ht="21.75" customHeight="1">
      <c r="A460" s="36"/>
      <c r="B460" s="37"/>
      <c r="C460" s="182" t="s">
        <v>621</v>
      </c>
      <c r="D460" s="182" t="s">
        <v>144</v>
      </c>
      <c r="E460" s="183" t="s">
        <v>622</v>
      </c>
      <c r="F460" s="184" t="s">
        <v>623</v>
      </c>
      <c r="G460" s="185" t="s">
        <v>147</v>
      </c>
      <c r="H460" s="186">
        <v>20.8</v>
      </c>
      <c r="I460" s="187"/>
      <c r="J460" s="188">
        <f>ROUND(I460*H460,2)</f>
        <v>0</v>
      </c>
      <c r="K460" s="184" t="s">
        <v>148</v>
      </c>
      <c r="L460" s="41"/>
      <c r="M460" s="189" t="s">
        <v>43</v>
      </c>
      <c r="N460" s="190" t="s">
        <v>51</v>
      </c>
      <c r="O460" s="66"/>
      <c r="P460" s="191">
        <f>O460*H460</f>
        <v>0</v>
      </c>
      <c r="Q460" s="191">
        <v>0</v>
      </c>
      <c r="R460" s="191">
        <f>Q460*H460</f>
        <v>0</v>
      </c>
      <c r="S460" s="191">
        <v>0</v>
      </c>
      <c r="T460" s="192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93" t="s">
        <v>253</v>
      </c>
      <c r="AT460" s="193" t="s">
        <v>144</v>
      </c>
      <c r="AU460" s="193" t="s">
        <v>88</v>
      </c>
      <c r="AY460" s="18" t="s">
        <v>142</v>
      </c>
      <c r="BE460" s="194">
        <f>IF(N460="základní",J460,0)</f>
        <v>0</v>
      </c>
      <c r="BF460" s="194">
        <f>IF(N460="snížená",J460,0)</f>
        <v>0</v>
      </c>
      <c r="BG460" s="194">
        <f>IF(N460="zákl. přenesená",J460,0)</f>
        <v>0</v>
      </c>
      <c r="BH460" s="194">
        <f>IF(N460="sníž. přenesená",J460,0)</f>
        <v>0</v>
      </c>
      <c r="BI460" s="194">
        <f>IF(N460="nulová",J460,0)</f>
        <v>0</v>
      </c>
      <c r="BJ460" s="18" t="s">
        <v>86</v>
      </c>
      <c r="BK460" s="194">
        <f>ROUND(I460*H460,2)</f>
        <v>0</v>
      </c>
      <c r="BL460" s="18" t="s">
        <v>253</v>
      </c>
      <c r="BM460" s="193" t="s">
        <v>624</v>
      </c>
    </row>
    <row r="461" spans="1:47" s="2" customFormat="1" ht="12">
      <c r="A461" s="36"/>
      <c r="B461" s="37"/>
      <c r="C461" s="38"/>
      <c r="D461" s="195" t="s">
        <v>151</v>
      </c>
      <c r="E461" s="38"/>
      <c r="F461" s="196" t="s">
        <v>625</v>
      </c>
      <c r="G461" s="38"/>
      <c r="H461" s="38"/>
      <c r="I461" s="197"/>
      <c r="J461" s="38"/>
      <c r="K461" s="38"/>
      <c r="L461" s="41"/>
      <c r="M461" s="198"/>
      <c r="N461" s="199"/>
      <c r="O461" s="66"/>
      <c r="P461" s="66"/>
      <c r="Q461" s="66"/>
      <c r="R461" s="66"/>
      <c r="S461" s="66"/>
      <c r="T461" s="67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8" t="s">
        <v>151</v>
      </c>
      <c r="AU461" s="18" t="s">
        <v>88</v>
      </c>
    </row>
    <row r="462" spans="2:51" s="13" customFormat="1" ht="12">
      <c r="B462" s="200"/>
      <c r="C462" s="201"/>
      <c r="D462" s="202" t="s">
        <v>153</v>
      </c>
      <c r="E462" s="203" t="s">
        <v>43</v>
      </c>
      <c r="F462" s="204" t="s">
        <v>626</v>
      </c>
      <c r="G462" s="201"/>
      <c r="H462" s="203" t="s">
        <v>43</v>
      </c>
      <c r="I462" s="205"/>
      <c r="J462" s="201"/>
      <c r="K462" s="201"/>
      <c r="L462" s="206"/>
      <c r="M462" s="207"/>
      <c r="N462" s="208"/>
      <c r="O462" s="208"/>
      <c r="P462" s="208"/>
      <c r="Q462" s="208"/>
      <c r="R462" s="208"/>
      <c r="S462" s="208"/>
      <c r="T462" s="209"/>
      <c r="AT462" s="210" t="s">
        <v>153</v>
      </c>
      <c r="AU462" s="210" t="s">
        <v>88</v>
      </c>
      <c r="AV462" s="13" t="s">
        <v>86</v>
      </c>
      <c r="AW462" s="13" t="s">
        <v>41</v>
      </c>
      <c r="AX462" s="13" t="s">
        <v>80</v>
      </c>
      <c r="AY462" s="210" t="s">
        <v>142</v>
      </c>
    </row>
    <row r="463" spans="2:51" s="14" customFormat="1" ht="12">
      <c r="B463" s="211"/>
      <c r="C463" s="212"/>
      <c r="D463" s="202" t="s">
        <v>153</v>
      </c>
      <c r="E463" s="213" t="s">
        <v>43</v>
      </c>
      <c r="F463" s="214" t="s">
        <v>627</v>
      </c>
      <c r="G463" s="212"/>
      <c r="H463" s="215">
        <v>20.8</v>
      </c>
      <c r="I463" s="216"/>
      <c r="J463" s="212"/>
      <c r="K463" s="212"/>
      <c r="L463" s="217"/>
      <c r="M463" s="218"/>
      <c r="N463" s="219"/>
      <c r="O463" s="219"/>
      <c r="P463" s="219"/>
      <c r="Q463" s="219"/>
      <c r="R463" s="219"/>
      <c r="S463" s="219"/>
      <c r="T463" s="220"/>
      <c r="AT463" s="221" t="s">
        <v>153</v>
      </c>
      <c r="AU463" s="221" t="s">
        <v>88</v>
      </c>
      <c r="AV463" s="14" t="s">
        <v>88</v>
      </c>
      <c r="AW463" s="14" t="s">
        <v>41</v>
      </c>
      <c r="AX463" s="14" t="s">
        <v>86</v>
      </c>
      <c r="AY463" s="221" t="s">
        <v>142</v>
      </c>
    </row>
    <row r="464" spans="1:65" s="2" customFormat="1" ht="16.5" customHeight="1">
      <c r="A464" s="36"/>
      <c r="B464" s="37"/>
      <c r="C464" s="233" t="s">
        <v>628</v>
      </c>
      <c r="D464" s="233" t="s">
        <v>237</v>
      </c>
      <c r="E464" s="234" t="s">
        <v>629</v>
      </c>
      <c r="F464" s="235" t="s">
        <v>630</v>
      </c>
      <c r="G464" s="236" t="s">
        <v>197</v>
      </c>
      <c r="H464" s="237">
        <v>0.053</v>
      </c>
      <c r="I464" s="238"/>
      <c r="J464" s="239">
        <f>ROUND(I464*H464,2)</f>
        <v>0</v>
      </c>
      <c r="K464" s="235" t="s">
        <v>148</v>
      </c>
      <c r="L464" s="240"/>
      <c r="M464" s="241" t="s">
        <v>43</v>
      </c>
      <c r="N464" s="242" t="s">
        <v>51</v>
      </c>
      <c r="O464" s="66"/>
      <c r="P464" s="191">
        <f>O464*H464</f>
        <v>0</v>
      </c>
      <c r="Q464" s="191">
        <v>1</v>
      </c>
      <c r="R464" s="191">
        <f>Q464*H464</f>
        <v>0.053</v>
      </c>
      <c r="S464" s="191">
        <v>0</v>
      </c>
      <c r="T464" s="192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93" t="s">
        <v>361</v>
      </c>
      <c r="AT464" s="193" t="s">
        <v>237</v>
      </c>
      <c r="AU464" s="193" t="s">
        <v>88</v>
      </c>
      <c r="AY464" s="18" t="s">
        <v>142</v>
      </c>
      <c r="BE464" s="194">
        <f>IF(N464="základní",J464,0)</f>
        <v>0</v>
      </c>
      <c r="BF464" s="194">
        <f>IF(N464="snížená",J464,0)</f>
        <v>0</v>
      </c>
      <c r="BG464" s="194">
        <f>IF(N464="zákl. přenesená",J464,0)</f>
        <v>0</v>
      </c>
      <c r="BH464" s="194">
        <f>IF(N464="sníž. přenesená",J464,0)</f>
        <v>0</v>
      </c>
      <c r="BI464" s="194">
        <f>IF(N464="nulová",J464,0)</f>
        <v>0</v>
      </c>
      <c r="BJ464" s="18" t="s">
        <v>86</v>
      </c>
      <c r="BK464" s="194">
        <f>ROUND(I464*H464,2)</f>
        <v>0</v>
      </c>
      <c r="BL464" s="18" t="s">
        <v>253</v>
      </c>
      <c r="BM464" s="193" t="s">
        <v>631</v>
      </c>
    </row>
    <row r="465" spans="1:47" s="2" customFormat="1" ht="19.5">
      <c r="A465" s="36"/>
      <c r="B465" s="37"/>
      <c r="C465" s="38"/>
      <c r="D465" s="202" t="s">
        <v>632</v>
      </c>
      <c r="E465" s="38"/>
      <c r="F465" s="243" t="s">
        <v>633</v>
      </c>
      <c r="G465" s="38"/>
      <c r="H465" s="38"/>
      <c r="I465" s="197"/>
      <c r="J465" s="38"/>
      <c r="K465" s="38"/>
      <c r="L465" s="41"/>
      <c r="M465" s="198"/>
      <c r="N465" s="199"/>
      <c r="O465" s="66"/>
      <c r="P465" s="66"/>
      <c r="Q465" s="66"/>
      <c r="R465" s="66"/>
      <c r="S465" s="66"/>
      <c r="T465" s="67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8" t="s">
        <v>632</v>
      </c>
      <c r="AU465" s="18" t="s">
        <v>88</v>
      </c>
    </row>
    <row r="466" spans="2:51" s="14" customFormat="1" ht="12">
      <c r="B466" s="211"/>
      <c r="C466" s="212"/>
      <c r="D466" s="202" t="s">
        <v>153</v>
      </c>
      <c r="E466" s="212"/>
      <c r="F466" s="214" t="s">
        <v>634</v>
      </c>
      <c r="G466" s="212"/>
      <c r="H466" s="215">
        <v>0.053</v>
      </c>
      <c r="I466" s="216"/>
      <c r="J466" s="212"/>
      <c r="K466" s="212"/>
      <c r="L466" s="217"/>
      <c r="M466" s="218"/>
      <c r="N466" s="219"/>
      <c r="O466" s="219"/>
      <c r="P466" s="219"/>
      <c r="Q466" s="219"/>
      <c r="R466" s="219"/>
      <c r="S466" s="219"/>
      <c r="T466" s="220"/>
      <c r="AT466" s="221" t="s">
        <v>153</v>
      </c>
      <c r="AU466" s="221" t="s">
        <v>88</v>
      </c>
      <c r="AV466" s="14" t="s">
        <v>88</v>
      </c>
      <c r="AW466" s="14" t="s">
        <v>4</v>
      </c>
      <c r="AX466" s="14" t="s">
        <v>86</v>
      </c>
      <c r="AY466" s="221" t="s">
        <v>142</v>
      </c>
    </row>
    <row r="467" spans="1:65" s="2" customFormat="1" ht="24.2" customHeight="1">
      <c r="A467" s="36"/>
      <c r="B467" s="37"/>
      <c r="C467" s="182" t="s">
        <v>635</v>
      </c>
      <c r="D467" s="182" t="s">
        <v>144</v>
      </c>
      <c r="E467" s="183" t="s">
        <v>636</v>
      </c>
      <c r="F467" s="184" t="s">
        <v>637</v>
      </c>
      <c r="G467" s="185" t="s">
        <v>147</v>
      </c>
      <c r="H467" s="186">
        <v>41.6</v>
      </c>
      <c r="I467" s="187"/>
      <c r="J467" s="188">
        <f>ROUND(I467*H467,2)</f>
        <v>0</v>
      </c>
      <c r="K467" s="184" t="s">
        <v>148</v>
      </c>
      <c r="L467" s="41"/>
      <c r="M467" s="189" t="s">
        <v>43</v>
      </c>
      <c r="N467" s="190" t="s">
        <v>51</v>
      </c>
      <c r="O467" s="66"/>
      <c r="P467" s="191">
        <f>O467*H467</f>
        <v>0</v>
      </c>
      <c r="Q467" s="191">
        <v>0</v>
      </c>
      <c r="R467" s="191">
        <f>Q467*H467</f>
        <v>0</v>
      </c>
      <c r="S467" s="191">
        <v>0</v>
      </c>
      <c r="T467" s="192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93" t="s">
        <v>253</v>
      </c>
      <c r="AT467" s="193" t="s">
        <v>144</v>
      </c>
      <c r="AU467" s="193" t="s">
        <v>88</v>
      </c>
      <c r="AY467" s="18" t="s">
        <v>142</v>
      </c>
      <c r="BE467" s="194">
        <f>IF(N467="základní",J467,0)</f>
        <v>0</v>
      </c>
      <c r="BF467" s="194">
        <f>IF(N467="snížená",J467,0)</f>
        <v>0</v>
      </c>
      <c r="BG467" s="194">
        <f>IF(N467="zákl. přenesená",J467,0)</f>
        <v>0</v>
      </c>
      <c r="BH467" s="194">
        <f>IF(N467="sníž. přenesená",J467,0)</f>
        <v>0</v>
      </c>
      <c r="BI467" s="194">
        <f>IF(N467="nulová",J467,0)</f>
        <v>0</v>
      </c>
      <c r="BJ467" s="18" t="s">
        <v>86</v>
      </c>
      <c r="BK467" s="194">
        <f>ROUND(I467*H467,2)</f>
        <v>0</v>
      </c>
      <c r="BL467" s="18" t="s">
        <v>253</v>
      </c>
      <c r="BM467" s="193" t="s">
        <v>638</v>
      </c>
    </row>
    <row r="468" spans="1:47" s="2" customFormat="1" ht="12">
      <c r="A468" s="36"/>
      <c r="B468" s="37"/>
      <c r="C468" s="38"/>
      <c r="D468" s="195" t="s">
        <v>151</v>
      </c>
      <c r="E468" s="38"/>
      <c r="F468" s="196" t="s">
        <v>639</v>
      </c>
      <c r="G468" s="38"/>
      <c r="H468" s="38"/>
      <c r="I468" s="197"/>
      <c r="J468" s="38"/>
      <c r="K468" s="38"/>
      <c r="L468" s="41"/>
      <c r="M468" s="198"/>
      <c r="N468" s="199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8" t="s">
        <v>151</v>
      </c>
      <c r="AU468" s="18" t="s">
        <v>88</v>
      </c>
    </row>
    <row r="469" spans="2:51" s="14" customFormat="1" ht="12">
      <c r="B469" s="211"/>
      <c r="C469" s="212"/>
      <c r="D469" s="202" t="s">
        <v>153</v>
      </c>
      <c r="E469" s="213" t="s">
        <v>43</v>
      </c>
      <c r="F469" s="214" t="s">
        <v>640</v>
      </c>
      <c r="G469" s="212"/>
      <c r="H469" s="215">
        <v>41.6</v>
      </c>
      <c r="I469" s="216"/>
      <c r="J469" s="212"/>
      <c r="K469" s="212"/>
      <c r="L469" s="217"/>
      <c r="M469" s="218"/>
      <c r="N469" s="219"/>
      <c r="O469" s="219"/>
      <c r="P469" s="219"/>
      <c r="Q469" s="219"/>
      <c r="R469" s="219"/>
      <c r="S469" s="219"/>
      <c r="T469" s="220"/>
      <c r="AT469" s="221" t="s">
        <v>153</v>
      </c>
      <c r="AU469" s="221" t="s">
        <v>88</v>
      </c>
      <c r="AV469" s="14" t="s">
        <v>88</v>
      </c>
      <c r="AW469" s="14" t="s">
        <v>41</v>
      </c>
      <c r="AX469" s="14" t="s">
        <v>86</v>
      </c>
      <c r="AY469" s="221" t="s">
        <v>142</v>
      </c>
    </row>
    <row r="470" spans="1:65" s="2" customFormat="1" ht="16.5" customHeight="1">
      <c r="A470" s="36"/>
      <c r="B470" s="37"/>
      <c r="C470" s="233" t="s">
        <v>641</v>
      </c>
      <c r="D470" s="233" t="s">
        <v>237</v>
      </c>
      <c r="E470" s="234" t="s">
        <v>642</v>
      </c>
      <c r="F470" s="235" t="s">
        <v>643</v>
      </c>
      <c r="G470" s="236" t="s">
        <v>197</v>
      </c>
      <c r="H470" s="237">
        <v>0.021</v>
      </c>
      <c r="I470" s="238"/>
      <c r="J470" s="239">
        <f>ROUND(I470*H470,2)</f>
        <v>0</v>
      </c>
      <c r="K470" s="235" t="s">
        <v>148</v>
      </c>
      <c r="L470" s="240"/>
      <c r="M470" s="241" t="s">
        <v>43</v>
      </c>
      <c r="N470" s="242" t="s">
        <v>51</v>
      </c>
      <c r="O470" s="66"/>
      <c r="P470" s="191">
        <f>O470*H470</f>
        <v>0</v>
      </c>
      <c r="Q470" s="191">
        <v>1</v>
      </c>
      <c r="R470" s="191">
        <f>Q470*H470</f>
        <v>0.021</v>
      </c>
      <c r="S470" s="191">
        <v>0</v>
      </c>
      <c r="T470" s="192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93" t="s">
        <v>361</v>
      </c>
      <c r="AT470" s="193" t="s">
        <v>237</v>
      </c>
      <c r="AU470" s="193" t="s">
        <v>88</v>
      </c>
      <c r="AY470" s="18" t="s">
        <v>142</v>
      </c>
      <c r="BE470" s="194">
        <f>IF(N470="základní",J470,0)</f>
        <v>0</v>
      </c>
      <c r="BF470" s="194">
        <f>IF(N470="snížená",J470,0)</f>
        <v>0</v>
      </c>
      <c r="BG470" s="194">
        <f>IF(N470="zákl. přenesená",J470,0)</f>
        <v>0</v>
      </c>
      <c r="BH470" s="194">
        <f>IF(N470="sníž. přenesená",J470,0)</f>
        <v>0</v>
      </c>
      <c r="BI470" s="194">
        <f>IF(N470="nulová",J470,0)</f>
        <v>0</v>
      </c>
      <c r="BJ470" s="18" t="s">
        <v>86</v>
      </c>
      <c r="BK470" s="194">
        <f>ROUND(I470*H470,2)</f>
        <v>0</v>
      </c>
      <c r="BL470" s="18" t="s">
        <v>253</v>
      </c>
      <c r="BM470" s="193" t="s">
        <v>644</v>
      </c>
    </row>
    <row r="471" spans="2:51" s="14" customFormat="1" ht="12">
      <c r="B471" s="211"/>
      <c r="C471" s="212"/>
      <c r="D471" s="202" t="s">
        <v>153</v>
      </c>
      <c r="E471" s="213" t="s">
        <v>43</v>
      </c>
      <c r="F471" s="214" t="s">
        <v>645</v>
      </c>
      <c r="G471" s="212"/>
      <c r="H471" s="215">
        <v>0.021</v>
      </c>
      <c r="I471" s="216"/>
      <c r="J471" s="212"/>
      <c r="K471" s="212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153</v>
      </c>
      <c r="AU471" s="221" t="s">
        <v>88</v>
      </c>
      <c r="AV471" s="14" t="s">
        <v>88</v>
      </c>
      <c r="AW471" s="14" t="s">
        <v>41</v>
      </c>
      <c r="AX471" s="14" t="s">
        <v>86</v>
      </c>
      <c r="AY471" s="221" t="s">
        <v>142</v>
      </c>
    </row>
    <row r="472" spans="1:65" s="2" customFormat="1" ht="16.5" customHeight="1">
      <c r="A472" s="36"/>
      <c r="B472" s="37"/>
      <c r="C472" s="182" t="s">
        <v>274</v>
      </c>
      <c r="D472" s="182" t="s">
        <v>144</v>
      </c>
      <c r="E472" s="183" t="s">
        <v>646</v>
      </c>
      <c r="F472" s="184" t="s">
        <v>647</v>
      </c>
      <c r="G472" s="185" t="s">
        <v>147</v>
      </c>
      <c r="H472" s="186">
        <v>111.15</v>
      </c>
      <c r="I472" s="187"/>
      <c r="J472" s="188">
        <f>ROUND(I472*H472,2)</f>
        <v>0</v>
      </c>
      <c r="K472" s="184" t="s">
        <v>148</v>
      </c>
      <c r="L472" s="41"/>
      <c r="M472" s="189" t="s">
        <v>43</v>
      </c>
      <c r="N472" s="190" t="s">
        <v>51</v>
      </c>
      <c r="O472" s="66"/>
      <c r="P472" s="191">
        <f>O472*H472</f>
        <v>0</v>
      </c>
      <c r="Q472" s="191">
        <v>0.00038</v>
      </c>
      <c r="R472" s="191">
        <f>Q472*H472</f>
        <v>0.042237000000000004</v>
      </c>
      <c r="S472" s="191">
        <v>0</v>
      </c>
      <c r="T472" s="192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93" t="s">
        <v>149</v>
      </c>
      <c r="AT472" s="193" t="s">
        <v>144</v>
      </c>
      <c r="AU472" s="193" t="s">
        <v>88</v>
      </c>
      <c r="AY472" s="18" t="s">
        <v>142</v>
      </c>
      <c r="BE472" s="194">
        <f>IF(N472="základní",J472,0)</f>
        <v>0</v>
      </c>
      <c r="BF472" s="194">
        <f>IF(N472="snížená",J472,0)</f>
        <v>0</v>
      </c>
      <c r="BG472" s="194">
        <f>IF(N472="zákl. přenesená",J472,0)</f>
        <v>0</v>
      </c>
      <c r="BH472" s="194">
        <f>IF(N472="sníž. přenesená",J472,0)</f>
        <v>0</v>
      </c>
      <c r="BI472" s="194">
        <f>IF(N472="nulová",J472,0)</f>
        <v>0</v>
      </c>
      <c r="BJ472" s="18" t="s">
        <v>86</v>
      </c>
      <c r="BK472" s="194">
        <f>ROUND(I472*H472,2)</f>
        <v>0</v>
      </c>
      <c r="BL472" s="18" t="s">
        <v>149</v>
      </c>
      <c r="BM472" s="193" t="s">
        <v>648</v>
      </c>
    </row>
    <row r="473" spans="1:47" s="2" customFormat="1" ht="12">
      <c r="A473" s="36"/>
      <c r="B473" s="37"/>
      <c r="C473" s="38"/>
      <c r="D473" s="195" t="s">
        <v>151</v>
      </c>
      <c r="E473" s="38"/>
      <c r="F473" s="196" t="s">
        <v>649</v>
      </c>
      <c r="G473" s="38"/>
      <c r="H473" s="38"/>
      <c r="I473" s="197"/>
      <c r="J473" s="38"/>
      <c r="K473" s="38"/>
      <c r="L473" s="41"/>
      <c r="M473" s="198"/>
      <c r="N473" s="199"/>
      <c r="O473" s="66"/>
      <c r="P473" s="66"/>
      <c r="Q473" s="66"/>
      <c r="R473" s="66"/>
      <c r="S473" s="66"/>
      <c r="T473" s="67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T473" s="18" t="s">
        <v>151</v>
      </c>
      <c r="AU473" s="18" t="s">
        <v>88</v>
      </c>
    </row>
    <row r="474" spans="1:65" s="2" customFormat="1" ht="16.5" customHeight="1">
      <c r="A474" s="36"/>
      <c r="B474" s="37"/>
      <c r="C474" s="233" t="s">
        <v>650</v>
      </c>
      <c r="D474" s="233" t="s">
        <v>237</v>
      </c>
      <c r="E474" s="234" t="s">
        <v>651</v>
      </c>
      <c r="F474" s="235" t="s">
        <v>652</v>
      </c>
      <c r="G474" s="236" t="s">
        <v>147</v>
      </c>
      <c r="H474" s="237">
        <v>129.545</v>
      </c>
      <c r="I474" s="238"/>
      <c r="J474" s="239">
        <f>ROUND(I474*H474,2)</f>
        <v>0</v>
      </c>
      <c r="K474" s="235" t="s">
        <v>43</v>
      </c>
      <c r="L474" s="240"/>
      <c r="M474" s="241" t="s">
        <v>43</v>
      </c>
      <c r="N474" s="242" t="s">
        <v>51</v>
      </c>
      <c r="O474" s="66"/>
      <c r="P474" s="191">
        <f>O474*H474</f>
        <v>0</v>
      </c>
      <c r="Q474" s="191">
        <v>0</v>
      </c>
      <c r="R474" s="191">
        <f>Q474*H474</f>
        <v>0</v>
      </c>
      <c r="S474" s="191">
        <v>0</v>
      </c>
      <c r="T474" s="192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93" t="s">
        <v>205</v>
      </c>
      <c r="AT474" s="193" t="s">
        <v>237</v>
      </c>
      <c r="AU474" s="193" t="s">
        <v>88</v>
      </c>
      <c r="AY474" s="18" t="s">
        <v>142</v>
      </c>
      <c r="BE474" s="194">
        <f>IF(N474="základní",J474,0)</f>
        <v>0</v>
      </c>
      <c r="BF474" s="194">
        <f>IF(N474="snížená",J474,0)</f>
        <v>0</v>
      </c>
      <c r="BG474" s="194">
        <f>IF(N474="zákl. přenesená",J474,0)</f>
        <v>0</v>
      </c>
      <c r="BH474" s="194">
        <f>IF(N474="sníž. přenesená",J474,0)</f>
        <v>0</v>
      </c>
      <c r="BI474" s="194">
        <f>IF(N474="nulová",J474,0)</f>
        <v>0</v>
      </c>
      <c r="BJ474" s="18" t="s">
        <v>86</v>
      </c>
      <c r="BK474" s="194">
        <f>ROUND(I474*H474,2)</f>
        <v>0</v>
      </c>
      <c r="BL474" s="18" t="s">
        <v>149</v>
      </c>
      <c r="BM474" s="193" t="s">
        <v>653</v>
      </c>
    </row>
    <row r="475" spans="2:51" s="14" customFormat="1" ht="12">
      <c r="B475" s="211"/>
      <c r="C475" s="212"/>
      <c r="D475" s="202" t="s">
        <v>153</v>
      </c>
      <c r="E475" s="212"/>
      <c r="F475" s="214" t="s">
        <v>654</v>
      </c>
      <c r="G475" s="212"/>
      <c r="H475" s="215">
        <v>129.545</v>
      </c>
      <c r="I475" s="216"/>
      <c r="J475" s="212"/>
      <c r="K475" s="212"/>
      <c r="L475" s="217"/>
      <c r="M475" s="218"/>
      <c r="N475" s="219"/>
      <c r="O475" s="219"/>
      <c r="P475" s="219"/>
      <c r="Q475" s="219"/>
      <c r="R475" s="219"/>
      <c r="S475" s="219"/>
      <c r="T475" s="220"/>
      <c r="AT475" s="221" t="s">
        <v>153</v>
      </c>
      <c r="AU475" s="221" t="s">
        <v>88</v>
      </c>
      <c r="AV475" s="14" t="s">
        <v>88</v>
      </c>
      <c r="AW475" s="14" t="s">
        <v>4</v>
      </c>
      <c r="AX475" s="14" t="s">
        <v>86</v>
      </c>
      <c r="AY475" s="221" t="s">
        <v>142</v>
      </c>
    </row>
    <row r="476" spans="1:65" s="2" customFormat="1" ht="16.5" customHeight="1">
      <c r="A476" s="36"/>
      <c r="B476" s="37"/>
      <c r="C476" s="182" t="s">
        <v>655</v>
      </c>
      <c r="D476" s="182" t="s">
        <v>144</v>
      </c>
      <c r="E476" s="183" t="s">
        <v>656</v>
      </c>
      <c r="F476" s="184" t="s">
        <v>657</v>
      </c>
      <c r="G476" s="185" t="s">
        <v>165</v>
      </c>
      <c r="H476" s="186">
        <v>29.6</v>
      </c>
      <c r="I476" s="187"/>
      <c r="J476" s="188">
        <f>ROUND(I476*H476,2)</f>
        <v>0</v>
      </c>
      <c r="K476" s="184" t="s">
        <v>148</v>
      </c>
      <c r="L476" s="41"/>
      <c r="M476" s="189" t="s">
        <v>43</v>
      </c>
      <c r="N476" s="190" t="s">
        <v>51</v>
      </c>
      <c r="O476" s="66"/>
      <c r="P476" s="191">
        <f>O476*H476</f>
        <v>0</v>
      </c>
      <c r="Q476" s="191">
        <v>0.00011</v>
      </c>
      <c r="R476" s="191">
        <f>Q476*H476</f>
        <v>0.003256</v>
      </c>
      <c r="S476" s="191">
        <v>0</v>
      </c>
      <c r="T476" s="192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93" t="s">
        <v>149</v>
      </c>
      <c r="AT476" s="193" t="s">
        <v>144</v>
      </c>
      <c r="AU476" s="193" t="s">
        <v>88</v>
      </c>
      <c r="AY476" s="18" t="s">
        <v>142</v>
      </c>
      <c r="BE476" s="194">
        <f>IF(N476="základní",J476,0)</f>
        <v>0</v>
      </c>
      <c r="BF476" s="194">
        <f>IF(N476="snížená",J476,0)</f>
        <v>0</v>
      </c>
      <c r="BG476" s="194">
        <f>IF(N476="zákl. přenesená",J476,0)</f>
        <v>0</v>
      </c>
      <c r="BH476" s="194">
        <f>IF(N476="sníž. přenesená",J476,0)</f>
        <v>0</v>
      </c>
      <c r="BI476" s="194">
        <f>IF(N476="nulová",J476,0)</f>
        <v>0</v>
      </c>
      <c r="BJ476" s="18" t="s">
        <v>86</v>
      </c>
      <c r="BK476" s="194">
        <f>ROUND(I476*H476,2)</f>
        <v>0</v>
      </c>
      <c r="BL476" s="18" t="s">
        <v>149</v>
      </c>
      <c r="BM476" s="193" t="s">
        <v>658</v>
      </c>
    </row>
    <row r="477" spans="1:47" s="2" customFormat="1" ht="12">
      <c r="A477" s="36"/>
      <c r="B477" s="37"/>
      <c r="C477" s="38"/>
      <c r="D477" s="195" t="s">
        <v>151</v>
      </c>
      <c r="E477" s="38"/>
      <c r="F477" s="196" t="s">
        <v>659</v>
      </c>
      <c r="G477" s="38"/>
      <c r="H477" s="38"/>
      <c r="I477" s="197"/>
      <c r="J477" s="38"/>
      <c r="K477" s="38"/>
      <c r="L477" s="41"/>
      <c r="M477" s="198"/>
      <c r="N477" s="199"/>
      <c r="O477" s="66"/>
      <c r="P477" s="66"/>
      <c r="Q477" s="66"/>
      <c r="R477" s="66"/>
      <c r="S477" s="66"/>
      <c r="T477" s="67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8" t="s">
        <v>151</v>
      </c>
      <c r="AU477" s="18" t="s">
        <v>88</v>
      </c>
    </row>
    <row r="478" spans="1:47" s="2" customFormat="1" ht="19.5">
      <c r="A478" s="36"/>
      <c r="B478" s="37"/>
      <c r="C478" s="38"/>
      <c r="D478" s="202" t="s">
        <v>632</v>
      </c>
      <c r="E478" s="38"/>
      <c r="F478" s="243" t="s">
        <v>660</v>
      </c>
      <c r="G478" s="38"/>
      <c r="H478" s="38"/>
      <c r="I478" s="197"/>
      <c r="J478" s="38"/>
      <c r="K478" s="38"/>
      <c r="L478" s="41"/>
      <c r="M478" s="198"/>
      <c r="N478" s="199"/>
      <c r="O478" s="66"/>
      <c r="P478" s="66"/>
      <c r="Q478" s="66"/>
      <c r="R478" s="66"/>
      <c r="S478" s="66"/>
      <c r="T478" s="67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8" t="s">
        <v>632</v>
      </c>
      <c r="AU478" s="18" t="s">
        <v>88</v>
      </c>
    </row>
    <row r="479" spans="2:51" s="13" customFormat="1" ht="12">
      <c r="B479" s="200"/>
      <c r="C479" s="201"/>
      <c r="D479" s="202" t="s">
        <v>153</v>
      </c>
      <c r="E479" s="203" t="s">
        <v>43</v>
      </c>
      <c r="F479" s="204" t="s">
        <v>661</v>
      </c>
      <c r="G479" s="201"/>
      <c r="H479" s="203" t="s">
        <v>43</v>
      </c>
      <c r="I479" s="205"/>
      <c r="J479" s="201"/>
      <c r="K479" s="201"/>
      <c r="L479" s="206"/>
      <c r="M479" s="207"/>
      <c r="N479" s="208"/>
      <c r="O479" s="208"/>
      <c r="P479" s="208"/>
      <c r="Q479" s="208"/>
      <c r="R479" s="208"/>
      <c r="S479" s="208"/>
      <c r="T479" s="209"/>
      <c r="AT479" s="210" t="s">
        <v>153</v>
      </c>
      <c r="AU479" s="210" t="s">
        <v>88</v>
      </c>
      <c r="AV479" s="13" t="s">
        <v>86</v>
      </c>
      <c r="AW479" s="13" t="s">
        <v>41</v>
      </c>
      <c r="AX479" s="13" t="s">
        <v>80</v>
      </c>
      <c r="AY479" s="210" t="s">
        <v>142</v>
      </c>
    </row>
    <row r="480" spans="2:51" s="14" customFormat="1" ht="12">
      <c r="B480" s="211"/>
      <c r="C480" s="212"/>
      <c r="D480" s="202" t="s">
        <v>153</v>
      </c>
      <c r="E480" s="213" t="s">
        <v>43</v>
      </c>
      <c r="F480" s="214" t="s">
        <v>662</v>
      </c>
      <c r="G480" s="212"/>
      <c r="H480" s="215">
        <v>20</v>
      </c>
      <c r="I480" s="216"/>
      <c r="J480" s="212"/>
      <c r="K480" s="212"/>
      <c r="L480" s="217"/>
      <c r="M480" s="218"/>
      <c r="N480" s="219"/>
      <c r="O480" s="219"/>
      <c r="P480" s="219"/>
      <c r="Q480" s="219"/>
      <c r="R480" s="219"/>
      <c r="S480" s="219"/>
      <c r="T480" s="220"/>
      <c r="AT480" s="221" t="s">
        <v>153</v>
      </c>
      <c r="AU480" s="221" t="s">
        <v>88</v>
      </c>
      <c r="AV480" s="14" t="s">
        <v>88</v>
      </c>
      <c r="AW480" s="14" t="s">
        <v>41</v>
      </c>
      <c r="AX480" s="14" t="s">
        <v>80</v>
      </c>
      <c r="AY480" s="221" t="s">
        <v>142</v>
      </c>
    </row>
    <row r="481" spans="2:51" s="13" customFormat="1" ht="12">
      <c r="B481" s="200"/>
      <c r="C481" s="201"/>
      <c r="D481" s="202" t="s">
        <v>153</v>
      </c>
      <c r="E481" s="203" t="s">
        <v>43</v>
      </c>
      <c r="F481" s="204" t="s">
        <v>663</v>
      </c>
      <c r="G481" s="201"/>
      <c r="H481" s="203" t="s">
        <v>43</v>
      </c>
      <c r="I481" s="205"/>
      <c r="J481" s="201"/>
      <c r="K481" s="201"/>
      <c r="L481" s="206"/>
      <c r="M481" s="207"/>
      <c r="N481" s="208"/>
      <c r="O481" s="208"/>
      <c r="P481" s="208"/>
      <c r="Q481" s="208"/>
      <c r="R481" s="208"/>
      <c r="S481" s="208"/>
      <c r="T481" s="209"/>
      <c r="AT481" s="210" t="s">
        <v>153</v>
      </c>
      <c r="AU481" s="210" t="s">
        <v>88</v>
      </c>
      <c r="AV481" s="13" t="s">
        <v>86</v>
      </c>
      <c r="AW481" s="13" t="s">
        <v>41</v>
      </c>
      <c r="AX481" s="13" t="s">
        <v>80</v>
      </c>
      <c r="AY481" s="210" t="s">
        <v>142</v>
      </c>
    </row>
    <row r="482" spans="2:51" s="14" customFormat="1" ht="12">
      <c r="B482" s="211"/>
      <c r="C482" s="212"/>
      <c r="D482" s="202" t="s">
        <v>153</v>
      </c>
      <c r="E482" s="213" t="s">
        <v>43</v>
      </c>
      <c r="F482" s="214" t="s">
        <v>664</v>
      </c>
      <c r="G482" s="212"/>
      <c r="H482" s="215">
        <v>9.6</v>
      </c>
      <c r="I482" s="216"/>
      <c r="J482" s="212"/>
      <c r="K482" s="212"/>
      <c r="L482" s="217"/>
      <c r="M482" s="218"/>
      <c r="N482" s="219"/>
      <c r="O482" s="219"/>
      <c r="P482" s="219"/>
      <c r="Q482" s="219"/>
      <c r="R482" s="219"/>
      <c r="S482" s="219"/>
      <c r="T482" s="220"/>
      <c r="AT482" s="221" t="s">
        <v>153</v>
      </c>
      <c r="AU482" s="221" t="s">
        <v>88</v>
      </c>
      <c r="AV482" s="14" t="s">
        <v>88</v>
      </c>
      <c r="AW482" s="14" t="s">
        <v>41</v>
      </c>
      <c r="AX482" s="14" t="s">
        <v>80</v>
      </c>
      <c r="AY482" s="221" t="s">
        <v>142</v>
      </c>
    </row>
    <row r="483" spans="2:51" s="15" customFormat="1" ht="12">
      <c r="B483" s="222"/>
      <c r="C483" s="223"/>
      <c r="D483" s="202" t="s">
        <v>153</v>
      </c>
      <c r="E483" s="224" t="s">
        <v>43</v>
      </c>
      <c r="F483" s="225" t="s">
        <v>157</v>
      </c>
      <c r="G483" s="223"/>
      <c r="H483" s="226">
        <v>29.6</v>
      </c>
      <c r="I483" s="227"/>
      <c r="J483" s="223"/>
      <c r="K483" s="223"/>
      <c r="L483" s="228"/>
      <c r="M483" s="229"/>
      <c r="N483" s="230"/>
      <c r="O483" s="230"/>
      <c r="P483" s="230"/>
      <c r="Q483" s="230"/>
      <c r="R483" s="230"/>
      <c r="S483" s="230"/>
      <c r="T483" s="231"/>
      <c r="AT483" s="232" t="s">
        <v>153</v>
      </c>
      <c r="AU483" s="232" t="s">
        <v>88</v>
      </c>
      <c r="AV483" s="15" t="s">
        <v>149</v>
      </c>
      <c r="AW483" s="15" t="s">
        <v>41</v>
      </c>
      <c r="AX483" s="15" t="s">
        <v>86</v>
      </c>
      <c r="AY483" s="232" t="s">
        <v>142</v>
      </c>
    </row>
    <row r="484" spans="1:65" s="2" customFormat="1" ht="16.5" customHeight="1">
      <c r="A484" s="36"/>
      <c r="B484" s="37"/>
      <c r="C484" s="233" t="s">
        <v>665</v>
      </c>
      <c r="D484" s="233" t="s">
        <v>237</v>
      </c>
      <c r="E484" s="234" t="s">
        <v>666</v>
      </c>
      <c r="F484" s="235" t="s">
        <v>667</v>
      </c>
      <c r="G484" s="236" t="s">
        <v>165</v>
      </c>
      <c r="H484" s="237">
        <v>30.488</v>
      </c>
      <c r="I484" s="238"/>
      <c r="J484" s="239">
        <f>ROUND(I484*H484,2)</f>
        <v>0</v>
      </c>
      <c r="K484" s="235" t="s">
        <v>43</v>
      </c>
      <c r="L484" s="240"/>
      <c r="M484" s="241" t="s">
        <v>43</v>
      </c>
      <c r="N484" s="242" t="s">
        <v>51</v>
      </c>
      <c r="O484" s="66"/>
      <c r="P484" s="191">
        <f>O484*H484</f>
        <v>0</v>
      </c>
      <c r="Q484" s="191">
        <v>0</v>
      </c>
      <c r="R484" s="191">
        <f>Q484*H484</f>
        <v>0</v>
      </c>
      <c r="S484" s="191">
        <v>0</v>
      </c>
      <c r="T484" s="192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93" t="s">
        <v>205</v>
      </c>
      <c r="AT484" s="193" t="s">
        <v>237</v>
      </c>
      <c r="AU484" s="193" t="s">
        <v>88</v>
      </c>
      <c r="AY484" s="18" t="s">
        <v>142</v>
      </c>
      <c r="BE484" s="194">
        <f>IF(N484="základní",J484,0)</f>
        <v>0</v>
      </c>
      <c r="BF484" s="194">
        <f>IF(N484="snížená",J484,0)</f>
        <v>0</v>
      </c>
      <c r="BG484" s="194">
        <f>IF(N484="zákl. přenesená",J484,0)</f>
        <v>0</v>
      </c>
      <c r="BH484" s="194">
        <f>IF(N484="sníž. přenesená",J484,0)</f>
        <v>0</v>
      </c>
      <c r="BI484" s="194">
        <f>IF(N484="nulová",J484,0)</f>
        <v>0</v>
      </c>
      <c r="BJ484" s="18" t="s">
        <v>86</v>
      </c>
      <c r="BK484" s="194">
        <f>ROUND(I484*H484,2)</f>
        <v>0</v>
      </c>
      <c r="BL484" s="18" t="s">
        <v>149</v>
      </c>
      <c r="BM484" s="193" t="s">
        <v>668</v>
      </c>
    </row>
    <row r="485" spans="1:65" s="2" customFormat="1" ht="16.5" customHeight="1">
      <c r="A485" s="36"/>
      <c r="B485" s="37"/>
      <c r="C485" s="233" t="s">
        <v>669</v>
      </c>
      <c r="D485" s="233" t="s">
        <v>237</v>
      </c>
      <c r="E485" s="234" t="s">
        <v>670</v>
      </c>
      <c r="F485" s="235" t="s">
        <v>671</v>
      </c>
      <c r="G485" s="236" t="s">
        <v>358</v>
      </c>
      <c r="H485" s="237">
        <v>94</v>
      </c>
      <c r="I485" s="238"/>
      <c r="J485" s="239">
        <f>ROUND(I485*H485,2)</f>
        <v>0</v>
      </c>
      <c r="K485" s="235" t="s">
        <v>43</v>
      </c>
      <c r="L485" s="240"/>
      <c r="M485" s="241" t="s">
        <v>43</v>
      </c>
      <c r="N485" s="242" t="s">
        <v>51</v>
      </c>
      <c r="O485" s="66"/>
      <c r="P485" s="191">
        <f>O485*H485</f>
        <v>0</v>
      </c>
      <c r="Q485" s="191">
        <v>0</v>
      </c>
      <c r="R485" s="191">
        <f>Q485*H485</f>
        <v>0</v>
      </c>
      <c r="S485" s="191">
        <v>0</v>
      </c>
      <c r="T485" s="192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193" t="s">
        <v>205</v>
      </c>
      <c r="AT485" s="193" t="s">
        <v>237</v>
      </c>
      <c r="AU485" s="193" t="s">
        <v>88</v>
      </c>
      <c r="AY485" s="18" t="s">
        <v>142</v>
      </c>
      <c r="BE485" s="194">
        <f>IF(N485="základní",J485,0)</f>
        <v>0</v>
      </c>
      <c r="BF485" s="194">
        <f>IF(N485="snížená",J485,0)</f>
        <v>0</v>
      </c>
      <c r="BG485" s="194">
        <f>IF(N485="zákl. přenesená",J485,0)</f>
        <v>0</v>
      </c>
      <c r="BH485" s="194">
        <f>IF(N485="sníž. přenesená",J485,0)</f>
        <v>0</v>
      </c>
      <c r="BI485" s="194">
        <f>IF(N485="nulová",J485,0)</f>
        <v>0</v>
      </c>
      <c r="BJ485" s="18" t="s">
        <v>86</v>
      </c>
      <c r="BK485" s="194">
        <f>ROUND(I485*H485,2)</f>
        <v>0</v>
      </c>
      <c r="BL485" s="18" t="s">
        <v>149</v>
      </c>
      <c r="BM485" s="193" t="s">
        <v>672</v>
      </c>
    </row>
    <row r="486" spans="1:65" s="2" customFormat="1" ht="16.5" customHeight="1">
      <c r="A486" s="36"/>
      <c r="B486" s="37"/>
      <c r="C486" s="182" t="s">
        <v>673</v>
      </c>
      <c r="D486" s="182" t="s">
        <v>144</v>
      </c>
      <c r="E486" s="183" t="s">
        <v>674</v>
      </c>
      <c r="F486" s="184" t="s">
        <v>675</v>
      </c>
      <c r="G486" s="185" t="s">
        <v>147</v>
      </c>
      <c r="H486" s="186">
        <v>131.95</v>
      </c>
      <c r="I486" s="187"/>
      <c r="J486" s="188">
        <f>ROUND(I486*H486,2)</f>
        <v>0</v>
      </c>
      <c r="K486" s="184" t="s">
        <v>148</v>
      </c>
      <c r="L486" s="41"/>
      <c r="M486" s="189" t="s">
        <v>43</v>
      </c>
      <c r="N486" s="190" t="s">
        <v>51</v>
      </c>
      <c r="O486" s="66"/>
      <c r="P486" s="191">
        <f>O486*H486</f>
        <v>0</v>
      </c>
      <c r="Q486" s="191">
        <v>0</v>
      </c>
      <c r="R486" s="191">
        <f>Q486*H486</f>
        <v>0</v>
      </c>
      <c r="S486" s="191">
        <v>0</v>
      </c>
      <c r="T486" s="192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193" t="s">
        <v>253</v>
      </c>
      <c r="AT486" s="193" t="s">
        <v>144</v>
      </c>
      <c r="AU486" s="193" t="s">
        <v>88</v>
      </c>
      <c r="AY486" s="18" t="s">
        <v>142</v>
      </c>
      <c r="BE486" s="194">
        <f>IF(N486="základní",J486,0)</f>
        <v>0</v>
      </c>
      <c r="BF486" s="194">
        <f>IF(N486="snížená",J486,0)</f>
        <v>0</v>
      </c>
      <c r="BG486" s="194">
        <f>IF(N486="zákl. přenesená",J486,0)</f>
        <v>0</v>
      </c>
      <c r="BH486" s="194">
        <f>IF(N486="sníž. přenesená",J486,0)</f>
        <v>0</v>
      </c>
      <c r="BI486" s="194">
        <f>IF(N486="nulová",J486,0)</f>
        <v>0</v>
      </c>
      <c r="BJ486" s="18" t="s">
        <v>86</v>
      </c>
      <c r="BK486" s="194">
        <f>ROUND(I486*H486,2)</f>
        <v>0</v>
      </c>
      <c r="BL486" s="18" t="s">
        <v>253</v>
      </c>
      <c r="BM486" s="193" t="s">
        <v>676</v>
      </c>
    </row>
    <row r="487" spans="1:47" s="2" customFormat="1" ht="12">
      <c r="A487" s="36"/>
      <c r="B487" s="37"/>
      <c r="C487" s="38"/>
      <c r="D487" s="195" t="s">
        <v>151</v>
      </c>
      <c r="E487" s="38"/>
      <c r="F487" s="196" t="s">
        <v>677</v>
      </c>
      <c r="G487" s="38"/>
      <c r="H487" s="38"/>
      <c r="I487" s="197"/>
      <c r="J487" s="38"/>
      <c r="K487" s="38"/>
      <c r="L487" s="41"/>
      <c r="M487" s="198"/>
      <c r="N487" s="199"/>
      <c r="O487" s="66"/>
      <c r="P487" s="66"/>
      <c r="Q487" s="66"/>
      <c r="R487" s="66"/>
      <c r="S487" s="66"/>
      <c r="T487" s="67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T487" s="18" t="s">
        <v>151</v>
      </c>
      <c r="AU487" s="18" t="s">
        <v>88</v>
      </c>
    </row>
    <row r="488" spans="2:51" s="14" customFormat="1" ht="12">
      <c r="B488" s="211"/>
      <c r="C488" s="212"/>
      <c r="D488" s="202" t="s">
        <v>153</v>
      </c>
      <c r="E488" s="213" t="s">
        <v>43</v>
      </c>
      <c r="F488" s="214" t="s">
        <v>678</v>
      </c>
      <c r="G488" s="212"/>
      <c r="H488" s="215">
        <v>111.15</v>
      </c>
      <c r="I488" s="216"/>
      <c r="J488" s="212"/>
      <c r="K488" s="212"/>
      <c r="L488" s="217"/>
      <c r="M488" s="218"/>
      <c r="N488" s="219"/>
      <c r="O488" s="219"/>
      <c r="P488" s="219"/>
      <c r="Q488" s="219"/>
      <c r="R488" s="219"/>
      <c r="S488" s="219"/>
      <c r="T488" s="220"/>
      <c r="AT488" s="221" t="s">
        <v>153</v>
      </c>
      <c r="AU488" s="221" t="s">
        <v>88</v>
      </c>
      <c r="AV488" s="14" t="s">
        <v>88</v>
      </c>
      <c r="AW488" s="14" t="s">
        <v>41</v>
      </c>
      <c r="AX488" s="14" t="s">
        <v>80</v>
      </c>
      <c r="AY488" s="221" t="s">
        <v>142</v>
      </c>
    </row>
    <row r="489" spans="2:51" s="14" customFormat="1" ht="12">
      <c r="B489" s="211"/>
      <c r="C489" s="212"/>
      <c r="D489" s="202" t="s">
        <v>153</v>
      </c>
      <c r="E489" s="213" t="s">
        <v>43</v>
      </c>
      <c r="F489" s="214" t="s">
        <v>679</v>
      </c>
      <c r="G489" s="212"/>
      <c r="H489" s="215">
        <v>20.8</v>
      </c>
      <c r="I489" s="216"/>
      <c r="J489" s="212"/>
      <c r="K489" s="212"/>
      <c r="L489" s="217"/>
      <c r="M489" s="218"/>
      <c r="N489" s="219"/>
      <c r="O489" s="219"/>
      <c r="P489" s="219"/>
      <c r="Q489" s="219"/>
      <c r="R489" s="219"/>
      <c r="S489" s="219"/>
      <c r="T489" s="220"/>
      <c r="AT489" s="221" t="s">
        <v>153</v>
      </c>
      <c r="AU489" s="221" t="s">
        <v>88</v>
      </c>
      <c r="AV489" s="14" t="s">
        <v>88</v>
      </c>
      <c r="AW489" s="14" t="s">
        <v>41</v>
      </c>
      <c r="AX489" s="14" t="s">
        <v>80</v>
      </c>
      <c r="AY489" s="221" t="s">
        <v>142</v>
      </c>
    </row>
    <row r="490" spans="2:51" s="15" customFormat="1" ht="12">
      <c r="B490" s="222"/>
      <c r="C490" s="223"/>
      <c r="D490" s="202" t="s">
        <v>153</v>
      </c>
      <c r="E490" s="224" t="s">
        <v>43</v>
      </c>
      <c r="F490" s="225" t="s">
        <v>157</v>
      </c>
      <c r="G490" s="223"/>
      <c r="H490" s="226">
        <v>131.95</v>
      </c>
      <c r="I490" s="227"/>
      <c r="J490" s="223"/>
      <c r="K490" s="223"/>
      <c r="L490" s="228"/>
      <c r="M490" s="229"/>
      <c r="N490" s="230"/>
      <c r="O490" s="230"/>
      <c r="P490" s="230"/>
      <c r="Q490" s="230"/>
      <c r="R490" s="230"/>
      <c r="S490" s="230"/>
      <c r="T490" s="231"/>
      <c r="AT490" s="232" t="s">
        <v>153</v>
      </c>
      <c r="AU490" s="232" t="s">
        <v>88</v>
      </c>
      <c r="AV490" s="15" t="s">
        <v>149</v>
      </c>
      <c r="AW490" s="15" t="s">
        <v>41</v>
      </c>
      <c r="AX490" s="15" t="s">
        <v>86</v>
      </c>
      <c r="AY490" s="232" t="s">
        <v>142</v>
      </c>
    </row>
    <row r="491" spans="1:65" s="2" customFormat="1" ht="16.5" customHeight="1">
      <c r="A491" s="36"/>
      <c r="B491" s="37"/>
      <c r="C491" s="233" t="s">
        <v>680</v>
      </c>
      <c r="D491" s="233" t="s">
        <v>237</v>
      </c>
      <c r="E491" s="234" t="s">
        <v>681</v>
      </c>
      <c r="F491" s="235" t="s">
        <v>682</v>
      </c>
      <c r="G491" s="236" t="s">
        <v>147</v>
      </c>
      <c r="H491" s="237">
        <v>135.212</v>
      </c>
      <c r="I491" s="238"/>
      <c r="J491" s="239">
        <f>ROUND(I491*H491,2)</f>
        <v>0</v>
      </c>
      <c r="K491" s="235" t="s">
        <v>148</v>
      </c>
      <c r="L491" s="240"/>
      <c r="M491" s="241" t="s">
        <v>43</v>
      </c>
      <c r="N491" s="242" t="s">
        <v>51</v>
      </c>
      <c r="O491" s="66"/>
      <c r="P491" s="191">
        <f>O491*H491</f>
        <v>0</v>
      </c>
      <c r="Q491" s="191">
        <v>0.0008</v>
      </c>
      <c r="R491" s="191">
        <f>Q491*H491</f>
        <v>0.10816959999999999</v>
      </c>
      <c r="S491" s="191">
        <v>0</v>
      </c>
      <c r="T491" s="192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193" t="s">
        <v>361</v>
      </c>
      <c r="AT491" s="193" t="s">
        <v>237</v>
      </c>
      <c r="AU491" s="193" t="s">
        <v>88</v>
      </c>
      <c r="AY491" s="18" t="s">
        <v>142</v>
      </c>
      <c r="BE491" s="194">
        <f>IF(N491="základní",J491,0)</f>
        <v>0</v>
      </c>
      <c r="BF491" s="194">
        <f>IF(N491="snížená",J491,0)</f>
        <v>0</v>
      </c>
      <c r="BG491" s="194">
        <f>IF(N491="zákl. přenesená",J491,0)</f>
        <v>0</v>
      </c>
      <c r="BH491" s="194">
        <f>IF(N491="sníž. přenesená",J491,0)</f>
        <v>0</v>
      </c>
      <c r="BI491" s="194">
        <f>IF(N491="nulová",J491,0)</f>
        <v>0</v>
      </c>
      <c r="BJ491" s="18" t="s">
        <v>86</v>
      </c>
      <c r="BK491" s="194">
        <f>ROUND(I491*H491,2)</f>
        <v>0</v>
      </c>
      <c r="BL491" s="18" t="s">
        <v>253</v>
      </c>
      <c r="BM491" s="193" t="s">
        <v>683</v>
      </c>
    </row>
    <row r="492" spans="2:51" s="14" customFormat="1" ht="12">
      <c r="B492" s="211"/>
      <c r="C492" s="212"/>
      <c r="D492" s="202" t="s">
        <v>153</v>
      </c>
      <c r="E492" s="212"/>
      <c r="F492" s="214" t="s">
        <v>684</v>
      </c>
      <c r="G492" s="212"/>
      <c r="H492" s="215">
        <v>135.212</v>
      </c>
      <c r="I492" s="216"/>
      <c r="J492" s="212"/>
      <c r="K492" s="212"/>
      <c r="L492" s="217"/>
      <c r="M492" s="218"/>
      <c r="N492" s="219"/>
      <c r="O492" s="219"/>
      <c r="P492" s="219"/>
      <c r="Q492" s="219"/>
      <c r="R492" s="219"/>
      <c r="S492" s="219"/>
      <c r="T492" s="220"/>
      <c r="AT492" s="221" t="s">
        <v>153</v>
      </c>
      <c r="AU492" s="221" t="s">
        <v>88</v>
      </c>
      <c r="AV492" s="14" t="s">
        <v>88</v>
      </c>
      <c r="AW492" s="14" t="s">
        <v>4</v>
      </c>
      <c r="AX492" s="14" t="s">
        <v>86</v>
      </c>
      <c r="AY492" s="221" t="s">
        <v>142</v>
      </c>
    </row>
    <row r="493" spans="1:65" s="2" customFormat="1" ht="24.2" customHeight="1">
      <c r="A493" s="36"/>
      <c r="B493" s="37"/>
      <c r="C493" s="182" t="s">
        <v>685</v>
      </c>
      <c r="D493" s="182" t="s">
        <v>144</v>
      </c>
      <c r="E493" s="183" t="s">
        <v>686</v>
      </c>
      <c r="F493" s="184" t="s">
        <v>687</v>
      </c>
      <c r="G493" s="185" t="s">
        <v>688</v>
      </c>
      <c r="H493" s="244"/>
      <c r="I493" s="187"/>
      <c r="J493" s="188">
        <f>ROUND(I493*H493,2)</f>
        <v>0</v>
      </c>
      <c r="K493" s="184" t="s">
        <v>148</v>
      </c>
      <c r="L493" s="41"/>
      <c r="M493" s="189" t="s">
        <v>43</v>
      </c>
      <c r="N493" s="190" t="s">
        <v>51</v>
      </c>
      <c r="O493" s="66"/>
      <c r="P493" s="191">
        <f>O493*H493</f>
        <v>0</v>
      </c>
      <c r="Q493" s="191">
        <v>0</v>
      </c>
      <c r="R493" s="191">
        <f>Q493*H493</f>
        <v>0</v>
      </c>
      <c r="S493" s="191">
        <v>0</v>
      </c>
      <c r="T493" s="192">
        <f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93" t="s">
        <v>253</v>
      </c>
      <c r="AT493" s="193" t="s">
        <v>144</v>
      </c>
      <c r="AU493" s="193" t="s">
        <v>88</v>
      </c>
      <c r="AY493" s="18" t="s">
        <v>142</v>
      </c>
      <c r="BE493" s="194">
        <f>IF(N493="základní",J493,0)</f>
        <v>0</v>
      </c>
      <c r="BF493" s="194">
        <f>IF(N493="snížená",J493,0)</f>
        <v>0</v>
      </c>
      <c r="BG493" s="194">
        <f>IF(N493="zákl. přenesená",J493,0)</f>
        <v>0</v>
      </c>
      <c r="BH493" s="194">
        <f>IF(N493="sníž. přenesená",J493,0)</f>
        <v>0</v>
      </c>
      <c r="BI493" s="194">
        <f>IF(N493="nulová",J493,0)</f>
        <v>0</v>
      </c>
      <c r="BJ493" s="18" t="s">
        <v>86</v>
      </c>
      <c r="BK493" s="194">
        <f>ROUND(I493*H493,2)</f>
        <v>0</v>
      </c>
      <c r="BL493" s="18" t="s">
        <v>253</v>
      </c>
      <c r="BM493" s="193" t="s">
        <v>689</v>
      </c>
    </row>
    <row r="494" spans="1:47" s="2" customFormat="1" ht="12">
      <c r="A494" s="36"/>
      <c r="B494" s="37"/>
      <c r="C494" s="38"/>
      <c r="D494" s="195" t="s">
        <v>151</v>
      </c>
      <c r="E494" s="38"/>
      <c r="F494" s="196" t="s">
        <v>690</v>
      </c>
      <c r="G494" s="38"/>
      <c r="H494" s="38"/>
      <c r="I494" s="197"/>
      <c r="J494" s="38"/>
      <c r="K494" s="38"/>
      <c r="L494" s="41"/>
      <c r="M494" s="198"/>
      <c r="N494" s="199"/>
      <c r="O494" s="66"/>
      <c r="P494" s="66"/>
      <c r="Q494" s="66"/>
      <c r="R494" s="66"/>
      <c r="S494" s="66"/>
      <c r="T494" s="67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T494" s="18" t="s">
        <v>151</v>
      </c>
      <c r="AU494" s="18" t="s">
        <v>88</v>
      </c>
    </row>
    <row r="495" spans="2:63" s="12" customFormat="1" ht="22.9" customHeight="1">
      <c r="B495" s="166"/>
      <c r="C495" s="167"/>
      <c r="D495" s="168" t="s">
        <v>79</v>
      </c>
      <c r="E495" s="180" t="s">
        <v>691</v>
      </c>
      <c r="F495" s="180" t="s">
        <v>692</v>
      </c>
      <c r="G495" s="167"/>
      <c r="H495" s="167"/>
      <c r="I495" s="170"/>
      <c r="J495" s="181">
        <f>BK495</f>
        <v>0</v>
      </c>
      <c r="K495" s="167"/>
      <c r="L495" s="172"/>
      <c r="M495" s="173"/>
      <c r="N495" s="174"/>
      <c r="O495" s="174"/>
      <c r="P495" s="175">
        <f>SUM(P496:P509)</f>
        <v>0</v>
      </c>
      <c r="Q495" s="174"/>
      <c r="R495" s="175">
        <f>SUM(R496:R509)</f>
        <v>0.9954944800000001</v>
      </c>
      <c r="S495" s="174"/>
      <c r="T495" s="176">
        <f>SUM(T496:T509)</f>
        <v>0</v>
      </c>
      <c r="AR495" s="177" t="s">
        <v>88</v>
      </c>
      <c r="AT495" s="178" t="s">
        <v>79</v>
      </c>
      <c r="AU495" s="178" t="s">
        <v>86</v>
      </c>
      <c r="AY495" s="177" t="s">
        <v>142</v>
      </c>
      <c r="BK495" s="179">
        <f>SUM(BK496:BK509)</f>
        <v>0</v>
      </c>
    </row>
    <row r="496" spans="1:65" s="2" customFormat="1" ht="21.75" customHeight="1">
      <c r="A496" s="36"/>
      <c r="B496" s="37"/>
      <c r="C496" s="182" t="s">
        <v>693</v>
      </c>
      <c r="D496" s="182" t="s">
        <v>144</v>
      </c>
      <c r="E496" s="183" t="s">
        <v>694</v>
      </c>
      <c r="F496" s="184" t="s">
        <v>695</v>
      </c>
      <c r="G496" s="185" t="s">
        <v>147</v>
      </c>
      <c r="H496" s="186">
        <v>48.302</v>
      </c>
      <c r="I496" s="187"/>
      <c r="J496" s="188">
        <f>ROUND(I496*H496,2)</f>
        <v>0</v>
      </c>
      <c r="K496" s="184" t="s">
        <v>148</v>
      </c>
      <c r="L496" s="41"/>
      <c r="M496" s="189" t="s">
        <v>43</v>
      </c>
      <c r="N496" s="190" t="s">
        <v>51</v>
      </c>
      <c r="O496" s="66"/>
      <c r="P496" s="191">
        <f>O496*H496</f>
        <v>0</v>
      </c>
      <c r="Q496" s="191">
        <v>0.00049</v>
      </c>
      <c r="R496" s="191">
        <f>Q496*H496</f>
        <v>0.023667979999999998</v>
      </c>
      <c r="S496" s="191">
        <v>0</v>
      </c>
      <c r="T496" s="192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93" t="s">
        <v>253</v>
      </c>
      <c r="AT496" s="193" t="s">
        <v>144</v>
      </c>
      <c r="AU496" s="193" t="s">
        <v>88</v>
      </c>
      <c r="AY496" s="18" t="s">
        <v>142</v>
      </c>
      <c r="BE496" s="194">
        <f>IF(N496="základní",J496,0)</f>
        <v>0</v>
      </c>
      <c r="BF496" s="194">
        <f>IF(N496="snížená",J496,0)</f>
        <v>0</v>
      </c>
      <c r="BG496" s="194">
        <f>IF(N496="zákl. přenesená",J496,0)</f>
        <v>0</v>
      </c>
      <c r="BH496" s="194">
        <f>IF(N496="sníž. přenesená",J496,0)</f>
        <v>0</v>
      </c>
      <c r="BI496" s="194">
        <f>IF(N496="nulová",J496,0)</f>
        <v>0</v>
      </c>
      <c r="BJ496" s="18" t="s">
        <v>86</v>
      </c>
      <c r="BK496" s="194">
        <f>ROUND(I496*H496,2)</f>
        <v>0</v>
      </c>
      <c r="BL496" s="18" t="s">
        <v>253</v>
      </c>
      <c r="BM496" s="193" t="s">
        <v>696</v>
      </c>
    </row>
    <row r="497" spans="1:47" s="2" customFormat="1" ht="12">
      <c r="A497" s="36"/>
      <c r="B497" s="37"/>
      <c r="C497" s="38"/>
      <c r="D497" s="195" t="s">
        <v>151</v>
      </c>
      <c r="E497" s="38"/>
      <c r="F497" s="196" t="s">
        <v>697</v>
      </c>
      <c r="G497" s="38"/>
      <c r="H497" s="38"/>
      <c r="I497" s="197"/>
      <c r="J497" s="38"/>
      <c r="K497" s="38"/>
      <c r="L497" s="41"/>
      <c r="M497" s="198"/>
      <c r="N497" s="199"/>
      <c r="O497" s="66"/>
      <c r="P497" s="66"/>
      <c r="Q497" s="66"/>
      <c r="R497" s="66"/>
      <c r="S497" s="66"/>
      <c r="T497" s="67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8" t="s">
        <v>151</v>
      </c>
      <c r="AU497" s="18" t="s">
        <v>88</v>
      </c>
    </row>
    <row r="498" spans="1:47" s="2" customFormat="1" ht="19.5">
      <c r="A498" s="36"/>
      <c r="B498" s="37"/>
      <c r="C498" s="38"/>
      <c r="D498" s="202" t="s">
        <v>632</v>
      </c>
      <c r="E498" s="38"/>
      <c r="F498" s="243" t="s">
        <v>698</v>
      </c>
      <c r="G498" s="38"/>
      <c r="H498" s="38"/>
      <c r="I498" s="197"/>
      <c r="J498" s="38"/>
      <c r="K498" s="38"/>
      <c r="L498" s="41"/>
      <c r="M498" s="198"/>
      <c r="N498" s="199"/>
      <c r="O498" s="66"/>
      <c r="P498" s="66"/>
      <c r="Q498" s="66"/>
      <c r="R498" s="66"/>
      <c r="S498" s="66"/>
      <c r="T498" s="67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8" t="s">
        <v>632</v>
      </c>
      <c r="AU498" s="18" t="s">
        <v>88</v>
      </c>
    </row>
    <row r="499" spans="2:51" s="13" customFormat="1" ht="12">
      <c r="B499" s="200"/>
      <c r="C499" s="201"/>
      <c r="D499" s="202" t="s">
        <v>153</v>
      </c>
      <c r="E499" s="203" t="s">
        <v>43</v>
      </c>
      <c r="F499" s="204" t="s">
        <v>699</v>
      </c>
      <c r="G499" s="201"/>
      <c r="H499" s="203" t="s">
        <v>43</v>
      </c>
      <c r="I499" s="205"/>
      <c r="J499" s="201"/>
      <c r="K499" s="201"/>
      <c r="L499" s="206"/>
      <c r="M499" s="207"/>
      <c r="N499" s="208"/>
      <c r="O499" s="208"/>
      <c r="P499" s="208"/>
      <c r="Q499" s="208"/>
      <c r="R499" s="208"/>
      <c r="S499" s="208"/>
      <c r="T499" s="209"/>
      <c r="AT499" s="210" t="s">
        <v>153</v>
      </c>
      <c r="AU499" s="210" t="s">
        <v>88</v>
      </c>
      <c r="AV499" s="13" t="s">
        <v>86</v>
      </c>
      <c r="AW499" s="13" t="s">
        <v>41</v>
      </c>
      <c r="AX499" s="13" t="s">
        <v>80</v>
      </c>
      <c r="AY499" s="210" t="s">
        <v>142</v>
      </c>
    </row>
    <row r="500" spans="2:51" s="14" customFormat="1" ht="12">
      <c r="B500" s="211"/>
      <c r="C500" s="212"/>
      <c r="D500" s="202" t="s">
        <v>153</v>
      </c>
      <c r="E500" s="213" t="s">
        <v>43</v>
      </c>
      <c r="F500" s="214" t="s">
        <v>700</v>
      </c>
      <c r="G500" s="212"/>
      <c r="H500" s="215">
        <v>12.062</v>
      </c>
      <c r="I500" s="216"/>
      <c r="J500" s="212"/>
      <c r="K500" s="212"/>
      <c r="L500" s="217"/>
      <c r="M500" s="218"/>
      <c r="N500" s="219"/>
      <c r="O500" s="219"/>
      <c r="P500" s="219"/>
      <c r="Q500" s="219"/>
      <c r="R500" s="219"/>
      <c r="S500" s="219"/>
      <c r="T500" s="220"/>
      <c r="AT500" s="221" t="s">
        <v>153</v>
      </c>
      <c r="AU500" s="221" t="s">
        <v>88</v>
      </c>
      <c r="AV500" s="14" t="s">
        <v>88</v>
      </c>
      <c r="AW500" s="14" t="s">
        <v>41</v>
      </c>
      <c r="AX500" s="14" t="s">
        <v>80</v>
      </c>
      <c r="AY500" s="221" t="s">
        <v>142</v>
      </c>
    </row>
    <row r="501" spans="2:51" s="13" customFormat="1" ht="12">
      <c r="B501" s="200"/>
      <c r="C501" s="201"/>
      <c r="D501" s="202" t="s">
        <v>153</v>
      </c>
      <c r="E501" s="203" t="s">
        <v>43</v>
      </c>
      <c r="F501" s="204" t="s">
        <v>701</v>
      </c>
      <c r="G501" s="201"/>
      <c r="H501" s="203" t="s">
        <v>43</v>
      </c>
      <c r="I501" s="205"/>
      <c r="J501" s="201"/>
      <c r="K501" s="201"/>
      <c r="L501" s="206"/>
      <c r="M501" s="207"/>
      <c r="N501" s="208"/>
      <c r="O501" s="208"/>
      <c r="P501" s="208"/>
      <c r="Q501" s="208"/>
      <c r="R501" s="208"/>
      <c r="S501" s="208"/>
      <c r="T501" s="209"/>
      <c r="AT501" s="210" t="s">
        <v>153</v>
      </c>
      <c r="AU501" s="210" t="s">
        <v>88</v>
      </c>
      <c r="AV501" s="13" t="s">
        <v>86</v>
      </c>
      <c r="AW501" s="13" t="s">
        <v>41</v>
      </c>
      <c r="AX501" s="13" t="s">
        <v>80</v>
      </c>
      <c r="AY501" s="210" t="s">
        <v>142</v>
      </c>
    </row>
    <row r="502" spans="2:51" s="14" customFormat="1" ht="12">
      <c r="B502" s="211"/>
      <c r="C502" s="212"/>
      <c r="D502" s="202" t="s">
        <v>153</v>
      </c>
      <c r="E502" s="213" t="s">
        <v>43</v>
      </c>
      <c r="F502" s="214" t="s">
        <v>702</v>
      </c>
      <c r="G502" s="212"/>
      <c r="H502" s="215">
        <v>6.283</v>
      </c>
      <c r="I502" s="216"/>
      <c r="J502" s="212"/>
      <c r="K502" s="212"/>
      <c r="L502" s="217"/>
      <c r="M502" s="218"/>
      <c r="N502" s="219"/>
      <c r="O502" s="219"/>
      <c r="P502" s="219"/>
      <c r="Q502" s="219"/>
      <c r="R502" s="219"/>
      <c r="S502" s="219"/>
      <c r="T502" s="220"/>
      <c r="AT502" s="221" t="s">
        <v>153</v>
      </c>
      <c r="AU502" s="221" t="s">
        <v>88</v>
      </c>
      <c r="AV502" s="14" t="s">
        <v>88</v>
      </c>
      <c r="AW502" s="14" t="s">
        <v>41</v>
      </c>
      <c r="AX502" s="14" t="s">
        <v>80</v>
      </c>
      <c r="AY502" s="221" t="s">
        <v>142</v>
      </c>
    </row>
    <row r="503" spans="2:51" s="13" customFormat="1" ht="12">
      <c r="B503" s="200"/>
      <c r="C503" s="201"/>
      <c r="D503" s="202" t="s">
        <v>153</v>
      </c>
      <c r="E503" s="203" t="s">
        <v>43</v>
      </c>
      <c r="F503" s="204" t="s">
        <v>703</v>
      </c>
      <c r="G503" s="201"/>
      <c r="H503" s="203" t="s">
        <v>43</v>
      </c>
      <c r="I503" s="205"/>
      <c r="J503" s="201"/>
      <c r="K503" s="201"/>
      <c r="L503" s="206"/>
      <c r="M503" s="207"/>
      <c r="N503" s="208"/>
      <c r="O503" s="208"/>
      <c r="P503" s="208"/>
      <c r="Q503" s="208"/>
      <c r="R503" s="208"/>
      <c r="S503" s="208"/>
      <c r="T503" s="209"/>
      <c r="AT503" s="210" t="s">
        <v>153</v>
      </c>
      <c r="AU503" s="210" t="s">
        <v>88</v>
      </c>
      <c r="AV503" s="13" t="s">
        <v>86</v>
      </c>
      <c r="AW503" s="13" t="s">
        <v>41</v>
      </c>
      <c r="AX503" s="13" t="s">
        <v>80</v>
      </c>
      <c r="AY503" s="210" t="s">
        <v>142</v>
      </c>
    </row>
    <row r="504" spans="2:51" s="14" customFormat="1" ht="12">
      <c r="B504" s="211"/>
      <c r="C504" s="212"/>
      <c r="D504" s="202" t="s">
        <v>153</v>
      </c>
      <c r="E504" s="213" t="s">
        <v>43</v>
      </c>
      <c r="F504" s="214" t="s">
        <v>704</v>
      </c>
      <c r="G504" s="212"/>
      <c r="H504" s="215">
        <v>29.957</v>
      </c>
      <c r="I504" s="216"/>
      <c r="J504" s="212"/>
      <c r="K504" s="212"/>
      <c r="L504" s="217"/>
      <c r="M504" s="218"/>
      <c r="N504" s="219"/>
      <c r="O504" s="219"/>
      <c r="P504" s="219"/>
      <c r="Q504" s="219"/>
      <c r="R504" s="219"/>
      <c r="S504" s="219"/>
      <c r="T504" s="220"/>
      <c r="AT504" s="221" t="s">
        <v>153</v>
      </c>
      <c r="AU504" s="221" t="s">
        <v>88</v>
      </c>
      <c r="AV504" s="14" t="s">
        <v>88</v>
      </c>
      <c r="AW504" s="14" t="s">
        <v>41</v>
      </c>
      <c r="AX504" s="14" t="s">
        <v>80</v>
      </c>
      <c r="AY504" s="221" t="s">
        <v>142</v>
      </c>
    </row>
    <row r="505" spans="2:51" s="15" customFormat="1" ht="12">
      <c r="B505" s="222"/>
      <c r="C505" s="223"/>
      <c r="D505" s="202" t="s">
        <v>153</v>
      </c>
      <c r="E505" s="224" t="s">
        <v>43</v>
      </c>
      <c r="F505" s="225" t="s">
        <v>157</v>
      </c>
      <c r="G505" s="223"/>
      <c r="H505" s="226">
        <v>48.302</v>
      </c>
      <c r="I505" s="227"/>
      <c r="J505" s="223"/>
      <c r="K505" s="223"/>
      <c r="L505" s="228"/>
      <c r="M505" s="229"/>
      <c r="N505" s="230"/>
      <c r="O505" s="230"/>
      <c r="P505" s="230"/>
      <c r="Q505" s="230"/>
      <c r="R505" s="230"/>
      <c r="S505" s="230"/>
      <c r="T505" s="231"/>
      <c r="AT505" s="232" t="s">
        <v>153</v>
      </c>
      <c r="AU505" s="232" t="s">
        <v>88</v>
      </c>
      <c r="AV505" s="15" t="s">
        <v>149</v>
      </c>
      <c r="AW505" s="15" t="s">
        <v>41</v>
      </c>
      <c r="AX505" s="15" t="s">
        <v>86</v>
      </c>
      <c r="AY505" s="232" t="s">
        <v>142</v>
      </c>
    </row>
    <row r="506" spans="1:65" s="2" customFormat="1" ht="16.5" customHeight="1">
      <c r="A506" s="36"/>
      <c r="B506" s="37"/>
      <c r="C506" s="233" t="s">
        <v>705</v>
      </c>
      <c r="D506" s="233" t="s">
        <v>237</v>
      </c>
      <c r="E506" s="234" t="s">
        <v>706</v>
      </c>
      <c r="F506" s="235" t="s">
        <v>707</v>
      </c>
      <c r="G506" s="236" t="s">
        <v>147</v>
      </c>
      <c r="H506" s="237">
        <v>29.957</v>
      </c>
      <c r="I506" s="238"/>
      <c r="J506" s="239">
        <f>ROUND(I506*H506,2)</f>
        <v>0</v>
      </c>
      <c r="K506" s="235" t="s">
        <v>148</v>
      </c>
      <c r="L506" s="240"/>
      <c r="M506" s="241" t="s">
        <v>43</v>
      </c>
      <c r="N506" s="242" t="s">
        <v>51</v>
      </c>
      <c r="O506" s="66"/>
      <c r="P506" s="191">
        <f>O506*H506</f>
        <v>0</v>
      </c>
      <c r="Q506" s="191">
        <v>0.0235</v>
      </c>
      <c r="R506" s="191">
        <f>Q506*H506</f>
        <v>0.7039895</v>
      </c>
      <c r="S506" s="191">
        <v>0</v>
      </c>
      <c r="T506" s="192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193" t="s">
        <v>361</v>
      </c>
      <c r="AT506" s="193" t="s">
        <v>237</v>
      </c>
      <c r="AU506" s="193" t="s">
        <v>88</v>
      </c>
      <c r="AY506" s="18" t="s">
        <v>142</v>
      </c>
      <c r="BE506" s="194">
        <f>IF(N506="základní",J506,0)</f>
        <v>0</v>
      </c>
      <c r="BF506" s="194">
        <f>IF(N506="snížená",J506,0)</f>
        <v>0</v>
      </c>
      <c r="BG506" s="194">
        <f>IF(N506="zákl. přenesená",J506,0)</f>
        <v>0</v>
      </c>
      <c r="BH506" s="194">
        <f>IF(N506="sníž. přenesená",J506,0)</f>
        <v>0</v>
      </c>
      <c r="BI506" s="194">
        <f>IF(N506="nulová",J506,0)</f>
        <v>0</v>
      </c>
      <c r="BJ506" s="18" t="s">
        <v>86</v>
      </c>
      <c r="BK506" s="194">
        <f>ROUND(I506*H506,2)</f>
        <v>0</v>
      </c>
      <c r="BL506" s="18" t="s">
        <v>253</v>
      </c>
      <c r="BM506" s="193" t="s">
        <v>708</v>
      </c>
    </row>
    <row r="507" spans="1:47" s="2" customFormat="1" ht="29.25">
      <c r="A507" s="36"/>
      <c r="B507" s="37"/>
      <c r="C507" s="38"/>
      <c r="D507" s="202" t="s">
        <v>632</v>
      </c>
      <c r="E507" s="38"/>
      <c r="F507" s="243" t="s">
        <v>709</v>
      </c>
      <c r="G507" s="38"/>
      <c r="H507" s="38"/>
      <c r="I507" s="197"/>
      <c r="J507" s="38"/>
      <c r="K507" s="38"/>
      <c r="L507" s="41"/>
      <c r="M507" s="198"/>
      <c r="N507" s="199"/>
      <c r="O507" s="66"/>
      <c r="P507" s="66"/>
      <c r="Q507" s="66"/>
      <c r="R507" s="66"/>
      <c r="S507" s="66"/>
      <c r="T507" s="67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T507" s="18" t="s">
        <v>632</v>
      </c>
      <c r="AU507" s="18" t="s">
        <v>88</v>
      </c>
    </row>
    <row r="508" spans="1:65" s="2" customFormat="1" ht="16.5" customHeight="1">
      <c r="A508" s="36"/>
      <c r="B508" s="37"/>
      <c r="C508" s="233" t="s">
        <v>710</v>
      </c>
      <c r="D508" s="233" t="s">
        <v>237</v>
      </c>
      <c r="E508" s="234" t="s">
        <v>711</v>
      </c>
      <c r="F508" s="235" t="s">
        <v>712</v>
      </c>
      <c r="G508" s="236" t="s">
        <v>147</v>
      </c>
      <c r="H508" s="237">
        <v>18.345</v>
      </c>
      <c r="I508" s="238"/>
      <c r="J508" s="239">
        <f>ROUND(I508*H508,2)</f>
        <v>0</v>
      </c>
      <c r="K508" s="235" t="s">
        <v>148</v>
      </c>
      <c r="L508" s="240"/>
      <c r="M508" s="241" t="s">
        <v>43</v>
      </c>
      <c r="N508" s="242" t="s">
        <v>51</v>
      </c>
      <c r="O508" s="66"/>
      <c r="P508" s="191">
        <f>O508*H508</f>
        <v>0</v>
      </c>
      <c r="Q508" s="191">
        <v>0.0146</v>
      </c>
      <c r="R508" s="191">
        <f>Q508*H508</f>
        <v>0.267837</v>
      </c>
      <c r="S508" s="191">
        <v>0</v>
      </c>
      <c r="T508" s="192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93" t="s">
        <v>361</v>
      </c>
      <c r="AT508" s="193" t="s">
        <v>237</v>
      </c>
      <c r="AU508" s="193" t="s">
        <v>88</v>
      </c>
      <c r="AY508" s="18" t="s">
        <v>142</v>
      </c>
      <c r="BE508" s="194">
        <f>IF(N508="základní",J508,0)</f>
        <v>0</v>
      </c>
      <c r="BF508" s="194">
        <f>IF(N508="snížená",J508,0)</f>
        <v>0</v>
      </c>
      <c r="BG508" s="194">
        <f>IF(N508="zákl. přenesená",J508,0)</f>
        <v>0</v>
      </c>
      <c r="BH508" s="194">
        <f>IF(N508="sníž. přenesená",J508,0)</f>
        <v>0</v>
      </c>
      <c r="BI508" s="194">
        <f>IF(N508="nulová",J508,0)</f>
        <v>0</v>
      </c>
      <c r="BJ508" s="18" t="s">
        <v>86</v>
      </c>
      <c r="BK508" s="194">
        <f>ROUND(I508*H508,2)</f>
        <v>0</v>
      </c>
      <c r="BL508" s="18" t="s">
        <v>253</v>
      </c>
      <c r="BM508" s="193" t="s">
        <v>713</v>
      </c>
    </row>
    <row r="509" spans="2:51" s="14" customFormat="1" ht="12">
      <c r="B509" s="211"/>
      <c r="C509" s="212"/>
      <c r="D509" s="202" t="s">
        <v>153</v>
      </c>
      <c r="E509" s="213" t="s">
        <v>43</v>
      </c>
      <c r="F509" s="214" t="s">
        <v>714</v>
      </c>
      <c r="G509" s="212"/>
      <c r="H509" s="215">
        <v>18.345</v>
      </c>
      <c r="I509" s="216"/>
      <c r="J509" s="212"/>
      <c r="K509" s="212"/>
      <c r="L509" s="217"/>
      <c r="M509" s="218"/>
      <c r="N509" s="219"/>
      <c r="O509" s="219"/>
      <c r="P509" s="219"/>
      <c r="Q509" s="219"/>
      <c r="R509" s="219"/>
      <c r="S509" s="219"/>
      <c r="T509" s="220"/>
      <c r="AT509" s="221" t="s">
        <v>153</v>
      </c>
      <c r="AU509" s="221" t="s">
        <v>88</v>
      </c>
      <c r="AV509" s="14" t="s">
        <v>88</v>
      </c>
      <c r="AW509" s="14" t="s">
        <v>41</v>
      </c>
      <c r="AX509" s="14" t="s">
        <v>86</v>
      </c>
      <c r="AY509" s="221" t="s">
        <v>142</v>
      </c>
    </row>
    <row r="510" spans="2:63" s="12" customFormat="1" ht="25.9" customHeight="1">
      <c r="B510" s="166"/>
      <c r="C510" s="167"/>
      <c r="D510" s="168" t="s">
        <v>79</v>
      </c>
      <c r="E510" s="169" t="s">
        <v>237</v>
      </c>
      <c r="F510" s="169" t="s">
        <v>715</v>
      </c>
      <c r="G510" s="167"/>
      <c r="H510" s="167"/>
      <c r="I510" s="170"/>
      <c r="J510" s="171">
        <f>BK510</f>
        <v>0</v>
      </c>
      <c r="K510" s="167"/>
      <c r="L510" s="172"/>
      <c r="M510" s="173"/>
      <c r="N510" s="174"/>
      <c r="O510" s="174"/>
      <c r="P510" s="175">
        <f>P511</f>
        <v>0</v>
      </c>
      <c r="Q510" s="174"/>
      <c r="R510" s="175">
        <f>R511</f>
        <v>0</v>
      </c>
      <c r="S510" s="174"/>
      <c r="T510" s="176">
        <f>T511</f>
        <v>0</v>
      </c>
      <c r="AR510" s="177" t="s">
        <v>162</v>
      </c>
      <c r="AT510" s="178" t="s">
        <v>79</v>
      </c>
      <c r="AU510" s="178" t="s">
        <v>80</v>
      </c>
      <c r="AY510" s="177" t="s">
        <v>142</v>
      </c>
      <c r="BK510" s="179">
        <f>BK511</f>
        <v>0</v>
      </c>
    </row>
    <row r="511" spans="2:63" s="12" customFormat="1" ht="22.9" customHeight="1">
      <c r="B511" s="166"/>
      <c r="C511" s="167"/>
      <c r="D511" s="168" t="s">
        <v>79</v>
      </c>
      <c r="E511" s="180" t="s">
        <v>716</v>
      </c>
      <c r="F511" s="180" t="s">
        <v>717</v>
      </c>
      <c r="G511" s="167"/>
      <c r="H511" s="167"/>
      <c r="I511" s="170"/>
      <c r="J511" s="181">
        <f>BK511</f>
        <v>0</v>
      </c>
      <c r="K511" s="167"/>
      <c r="L511" s="172"/>
      <c r="M511" s="173"/>
      <c r="N511" s="174"/>
      <c r="O511" s="174"/>
      <c r="P511" s="175">
        <f>SUM(P512:P513)</f>
        <v>0</v>
      </c>
      <c r="Q511" s="174"/>
      <c r="R511" s="175">
        <f>SUM(R512:R513)</f>
        <v>0</v>
      </c>
      <c r="S511" s="174"/>
      <c r="T511" s="176">
        <f>SUM(T512:T513)</f>
        <v>0</v>
      </c>
      <c r="AR511" s="177" t="s">
        <v>162</v>
      </c>
      <c r="AT511" s="178" t="s">
        <v>79</v>
      </c>
      <c r="AU511" s="178" t="s">
        <v>86</v>
      </c>
      <c r="AY511" s="177" t="s">
        <v>142</v>
      </c>
      <c r="BK511" s="179">
        <f>SUM(BK512:BK513)</f>
        <v>0</v>
      </c>
    </row>
    <row r="512" spans="1:65" s="2" customFormat="1" ht="16.5" customHeight="1">
      <c r="A512" s="36"/>
      <c r="B512" s="37"/>
      <c r="C512" s="182" t="s">
        <v>718</v>
      </c>
      <c r="D512" s="182" t="s">
        <v>144</v>
      </c>
      <c r="E512" s="183" t="s">
        <v>719</v>
      </c>
      <c r="F512" s="184" t="s">
        <v>720</v>
      </c>
      <c r="G512" s="185" t="s">
        <v>721</v>
      </c>
      <c r="H512" s="186">
        <v>1</v>
      </c>
      <c r="I512" s="187"/>
      <c r="J512" s="188">
        <f>ROUND(I512*H512,2)</f>
        <v>0</v>
      </c>
      <c r="K512" s="184" t="s">
        <v>43</v>
      </c>
      <c r="L512" s="41"/>
      <c r="M512" s="189" t="s">
        <v>43</v>
      </c>
      <c r="N512" s="190" t="s">
        <v>51</v>
      </c>
      <c r="O512" s="66"/>
      <c r="P512" s="191">
        <f>O512*H512</f>
        <v>0</v>
      </c>
      <c r="Q512" s="191">
        <v>0</v>
      </c>
      <c r="R512" s="191">
        <f>Q512*H512</f>
        <v>0</v>
      </c>
      <c r="S512" s="191">
        <v>0</v>
      </c>
      <c r="T512" s="192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193" t="s">
        <v>566</v>
      </c>
      <c r="AT512" s="193" t="s">
        <v>144</v>
      </c>
      <c r="AU512" s="193" t="s">
        <v>88</v>
      </c>
      <c r="AY512" s="18" t="s">
        <v>142</v>
      </c>
      <c r="BE512" s="194">
        <f>IF(N512="základní",J512,0)</f>
        <v>0</v>
      </c>
      <c r="BF512" s="194">
        <f>IF(N512="snížená",J512,0)</f>
        <v>0</v>
      </c>
      <c r="BG512" s="194">
        <f>IF(N512="zákl. přenesená",J512,0)</f>
        <v>0</v>
      </c>
      <c r="BH512" s="194">
        <f>IF(N512="sníž. přenesená",J512,0)</f>
        <v>0</v>
      </c>
      <c r="BI512" s="194">
        <f>IF(N512="nulová",J512,0)</f>
        <v>0</v>
      </c>
      <c r="BJ512" s="18" t="s">
        <v>86</v>
      </c>
      <c r="BK512" s="194">
        <f>ROUND(I512*H512,2)</f>
        <v>0</v>
      </c>
      <c r="BL512" s="18" t="s">
        <v>566</v>
      </c>
      <c r="BM512" s="193" t="s">
        <v>722</v>
      </c>
    </row>
    <row r="513" spans="1:47" s="2" customFormat="1" ht="29.25">
      <c r="A513" s="36"/>
      <c r="B513" s="37"/>
      <c r="C513" s="38"/>
      <c r="D513" s="202" t="s">
        <v>632</v>
      </c>
      <c r="E513" s="38"/>
      <c r="F513" s="243" t="s">
        <v>723</v>
      </c>
      <c r="G513" s="38"/>
      <c r="H513" s="38"/>
      <c r="I513" s="197"/>
      <c r="J513" s="38"/>
      <c r="K513" s="38"/>
      <c r="L513" s="41"/>
      <c r="M513" s="245"/>
      <c r="N513" s="246"/>
      <c r="O513" s="247"/>
      <c r="P513" s="247"/>
      <c r="Q513" s="247"/>
      <c r="R513" s="247"/>
      <c r="S513" s="247"/>
      <c r="T513" s="248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8" t="s">
        <v>632</v>
      </c>
      <c r="AU513" s="18" t="s">
        <v>88</v>
      </c>
    </row>
    <row r="514" spans="1:31" s="2" customFormat="1" ht="6.95" customHeight="1">
      <c r="A514" s="36"/>
      <c r="B514" s="49"/>
      <c r="C514" s="50"/>
      <c r="D514" s="50"/>
      <c r="E514" s="50"/>
      <c r="F514" s="50"/>
      <c r="G514" s="50"/>
      <c r="H514" s="50"/>
      <c r="I514" s="50"/>
      <c r="J514" s="50"/>
      <c r="K514" s="50"/>
      <c r="L514" s="41"/>
      <c r="M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</row>
  </sheetData>
  <sheetProtection algorithmName="SHA-512" hashValue="o+7ON8jwu08HoE1vINABfwwziA9AYkNpjYbH8THjUNx5gWNitOhTE7KI3fGbGMfhCGwYCVmkJdHovmbF4eflVg==" saltValue="hbOP1cVKUyATQHw5YE84BtaD8SjynVYu97PpIKnV3n2A8vt16TDL4BBrrpb8Lo0zGU8xOCWst52//Eum+BD6Ng==" spinCount="100000" sheet="1" objects="1" scenarios="1" formatColumns="0" formatRows="0" autoFilter="0"/>
  <autoFilter ref="C99:K513"/>
  <mergeCells count="12">
    <mergeCell ref="E92:H92"/>
    <mergeCell ref="L2:V2"/>
    <mergeCell ref="E50:H50"/>
    <mergeCell ref="E52:H52"/>
    <mergeCell ref="E54:H54"/>
    <mergeCell ref="E88:H88"/>
    <mergeCell ref="E90:H90"/>
    <mergeCell ref="E7:H7"/>
    <mergeCell ref="E9:H9"/>
    <mergeCell ref="E11:H11"/>
    <mergeCell ref="E20:H20"/>
    <mergeCell ref="E29:H29"/>
  </mergeCells>
  <hyperlinks>
    <hyperlink ref="F104" r:id="rId1" display="https://podminky.urs.cz/item/CS_URS_2022_02/111211101"/>
    <hyperlink ref="F110" r:id="rId2" display="https://podminky.urs.cz/item/CS_URS_2022_02/112155315"/>
    <hyperlink ref="F116" r:id="rId3" display="https://podminky.urs.cz/item/CS_URS_2022_02/115001106"/>
    <hyperlink ref="F120" r:id="rId4" display="https://podminky.urs.cz/item/CS_URS_2022_02/121151113"/>
    <hyperlink ref="F126" r:id="rId5" display="https://podminky.urs.cz/item/CS_URS_2022_02/122252502"/>
    <hyperlink ref="F136" r:id="rId6" display="https://podminky.urs.cz/item/CS_URS_2022_02/122252508"/>
    <hyperlink ref="F138" r:id="rId7" display="https://podminky.urs.cz/item/CS_URS_2022_02/162432511"/>
    <hyperlink ref="F146" r:id="rId8" display="https://podminky.urs.cz/item/CS_URS_2022_02/162751117"/>
    <hyperlink ref="F150" r:id="rId9" display="https://podminky.urs.cz/item/CS_URS_2022_02/162751119"/>
    <hyperlink ref="F154" r:id="rId10" display="https://podminky.urs.cz/item/CS_URS_2022_02/171103101"/>
    <hyperlink ref="F158" r:id="rId11" display="https://podminky.urs.cz/item/CS_URS_2022_02/171201231"/>
    <hyperlink ref="F161" r:id="rId12" display="https://podminky.urs.cz/item/CS_URS_2022_02/174111311"/>
    <hyperlink ref="F173" r:id="rId13" display="https://podminky.urs.cz/item/CS_URS_2022_02/181411122"/>
    <hyperlink ref="F183" r:id="rId14" display="https://podminky.urs.cz/item/CS_URS_2022_02/182351123"/>
    <hyperlink ref="F190" r:id="rId15" display="https://podminky.urs.cz/item/CS_URS_2022_02/212795111"/>
    <hyperlink ref="F193" r:id="rId16" display="https://podminky.urs.cz/item/CS_URS_2022_02/224111114"/>
    <hyperlink ref="F201" r:id="rId17" display="https://podminky.urs.cz/item/CS_URS_2022_02/281601111"/>
    <hyperlink ref="F208" r:id="rId18" display="https://podminky.urs.cz/item/CS_URS_2022_02/334323218"/>
    <hyperlink ref="F211" r:id="rId19" display="https://podminky.urs.cz/item/CS_URS_2022_02/334323291"/>
    <hyperlink ref="F213" r:id="rId20" display="https://podminky.urs.cz/item/CS_URS_2022_02/334352111"/>
    <hyperlink ref="F219" r:id="rId21" display="https://podminky.urs.cz/item/CS_URS_2022_02/334352211"/>
    <hyperlink ref="F221" r:id="rId22" display="https://podminky.urs.cz/item/CS_URS_2022_02/334361216"/>
    <hyperlink ref="F225" r:id="rId23" display="https://podminky.urs.cz/item/CS_URS_2022_02/273361412"/>
    <hyperlink ref="F234" r:id="rId24" display="https://podminky.urs.cz/item/CS_URS_2022_02/421941521"/>
    <hyperlink ref="F239" r:id="rId25" display="https://podminky.urs.cz/item/CS_URS_2022_02/421953211"/>
    <hyperlink ref="F250" r:id="rId26" display="https://podminky.urs.cz/item/CS_URS_2022_02/428941R01"/>
    <hyperlink ref="F252" r:id="rId27" display="https://podminky.urs.cz/item/CS_URS_2022_02/451315124"/>
    <hyperlink ref="F257" r:id="rId28" display="https://podminky.urs.cz/item/CS_URS_2022_02/451475121"/>
    <hyperlink ref="F262" r:id="rId29" display="https://podminky.urs.cz/item/CS_URS_2022_02/451475122"/>
    <hyperlink ref="F265" r:id="rId30" display="https://podminky.urs.cz/item/CS_URS_2022_02/457311118"/>
    <hyperlink ref="F273" r:id="rId31" display="https://podminky.urs.cz/item/CS_URS_2022_02/465513157"/>
    <hyperlink ref="F282" r:id="rId32" display="https://podminky.urs.cz/item/CS_URS_2022_02/521272215"/>
    <hyperlink ref="F284" r:id="rId33" display="https://podminky.urs.cz/item/CS_URS_2022_02/521273111"/>
    <hyperlink ref="F287" r:id="rId34" display="https://podminky.urs.cz/item/CS_URS_2022_02/521273211"/>
    <hyperlink ref="F289" r:id="rId35" display="https://podminky.urs.cz/item/CS_URS_2022_02/521281111"/>
    <hyperlink ref="F291" r:id="rId36" display="https://podminky.urs.cz/item/CS_URS_2022_02/521281211"/>
    <hyperlink ref="F299" r:id="rId37" display="https://podminky.urs.cz/item/CS_URS_2022_02/521283221"/>
    <hyperlink ref="F302" r:id="rId38" display="https://podminky.urs.cz/item/CS_URS_2022_02/628613233"/>
    <hyperlink ref="F329" r:id="rId39" display="https://podminky.urs.cz/item/CS_URS_2022_02/938905312"/>
    <hyperlink ref="F332" r:id="rId40" display="https://podminky.urs.cz/item/CS_URS_2022_02/941111121"/>
    <hyperlink ref="F340" r:id="rId41" display="https://podminky.urs.cz/item/CS_URS_2022_02/941111221"/>
    <hyperlink ref="F343" r:id="rId42" display="https://podminky.urs.cz/item/CS_URS_2022_02/941111821"/>
    <hyperlink ref="F345" r:id="rId43" display="https://podminky.urs.cz/item/CS_URS_2022_02/953965132"/>
    <hyperlink ref="F348" r:id="rId44" display="https://podminky.urs.cz/item/CS_URS_2022_02/963021112"/>
    <hyperlink ref="F353" r:id="rId45" display="https://podminky.urs.cz/item/CS_URS_2022_02/966075141"/>
    <hyperlink ref="F356" r:id="rId46" display="https://podminky.urs.cz/item/CS_URS_2022_02/985131111"/>
    <hyperlink ref="F370" r:id="rId47" display="https://podminky.urs.cz/item/CS_URS_2022_02/985131211"/>
    <hyperlink ref="F384" r:id="rId48" display="https://podminky.urs.cz/item/CS_URS_2022_02/985142212"/>
    <hyperlink ref="F398" r:id="rId49" display="https://podminky.urs.cz/item/CS_URS_2022_02/985223211"/>
    <hyperlink ref="F404" r:id="rId50" display="https://podminky.urs.cz/item/CS_URS_2022_02/985232112"/>
    <hyperlink ref="F418" r:id="rId51" display="https://podminky.urs.cz/item/CS_URS_2022_02/985233121"/>
    <hyperlink ref="F433" r:id="rId52" display="https://podminky.urs.cz/item/CS_URS_2022_02/997013873"/>
    <hyperlink ref="F435" r:id="rId53" display="https://podminky.urs.cz/item/CS_URS_2022_02/997211511"/>
    <hyperlink ref="F437" r:id="rId54" display="https://podminky.urs.cz/item/CS_URS_2022_02/997211519"/>
    <hyperlink ref="F440" r:id="rId55" display="https://podminky.urs.cz/item/CS_URS_2022_02/997211611"/>
    <hyperlink ref="F442" r:id="rId56" display="https://podminky.urs.cz/item/CS_URS_2022_02/997211621"/>
    <hyperlink ref="F447" r:id="rId57" display="https://podminky.urs.cz/item/CS_URS_2022_02/998212111"/>
    <hyperlink ref="F449" r:id="rId58" display="https://podminky.urs.cz/item/CS_URS_2022_02/998214191"/>
    <hyperlink ref="F453" r:id="rId59" display="https://podminky.urs.cz/item/CS_URS_2022_02/711311001"/>
    <hyperlink ref="F461" r:id="rId60" display="https://podminky.urs.cz/item/CS_URS_2022_02/711112001"/>
    <hyperlink ref="F468" r:id="rId61" display="https://podminky.urs.cz/item/CS_URS_2022_02/711112011"/>
    <hyperlink ref="F473" r:id="rId62" display="https://podminky.urs.cz/item/CS_URS_2022_02/711341564"/>
    <hyperlink ref="F477" r:id="rId63" display="https://podminky.urs.cz/item/CS_URS_2022_02/711491177"/>
    <hyperlink ref="F487" r:id="rId64" display="https://podminky.urs.cz/item/CS_URS_2022_02/711491272"/>
    <hyperlink ref="F494" r:id="rId65" display="https://podminky.urs.cz/item/CS_URS_2022_02/998711201"/>
    <hyperlink ref="F497" r:id="rId66" display="https://podminky.urs.cz/item/CS_URS_2022_02/7675910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">
      <selection activeCell="X140" sqref="X14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96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88</v>
      </c>
    </row>
    <row r="4" spans="2:46" s="1" customFormat="1" ht="24.95" customHeight="1">
      <c r="B4" s="21"/>
      <c r="D4" s="112" t="s">
        <v>103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81" t="str">
        <f>'Rekapitulace zakázky'!K6</f>
        <v>SO 06 - Oprava mostu v km 27,918 na trati Kutná Hora-Zruč n/S</v>
      </c>
      <c r="F7" s="382"/>
      <c r="G7" s="382"/>
      <c r="H7" s="382"/>
      <c r="L7" s="21"/>
    </row>
    <row r="8" spans="2:12" s="1" customFormat="1" ht="12" customHeight="1">
      <c r="B8" s="21"/>
      <c r="D8" s="114" t="s">
        <v>104</v>
      </c>
      <c r="L8" s="21"/>
    </row>
    <row r="9" spans="1:31" s="2" customFormat="1" ht="16.5" customHeight="1">
      <c r="A9" s="36"/>
      <c r="B9" s="41"/>
      <c r="C9" s="36"/>
      <c r="D9" s="36"/>
      <c r="E9" s="381" t="s">
        <v>105</v>
      </c>
      <c r="F9" s="383"/>
      <c r="G9" s="383"/>
      <c r="H9" s="383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106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30" customHeight="1">
      <c r="A11" s="36"/>
      <c r="B11" s="41"/>
      <c r="C11" s="36"/>
      <c r="D11" s="36"/>
      <c r="E11" s="384" t="s">
        <v>724</v>
      </c>
      <c r="F11" s="383"/>
      <c r="G11" s="383"/>
      <c r="H11" s="38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zakázky'!AN8</f>
        <v>24. 11. 2022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117" t="s">
        <v>25</v>
      </c>
      <c r="E15" s="36"/>
      <c r="F15" s="118" t="s">
        <v>26</v>
      </c>
      <c r="G15" s="36"/>
      <c r="H15" s="36"/>
      <c r="I15" s="117" t="s">
        <v>27</v>
      </c>
      <c r="J15" s="118" t="s">
        <v>28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29</v>
      </c>
      <c r="E16" s="36"/>
      <c r="F16" s="36"/>
      <c r="G16" s="36"/>
      <c r="H16" s="36"/>
      <c r="I16" s="114" t="s">
        <v>30</v>
      </c>
      <c r="J16" s="105" t="s">
        <v>31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32</v>
      </c>
      <c r="F17" s="36"/>
      <c r="G17" s="36"/>
      <c r="H17" s="36"/>
      <c r="I17" s="114" t="s">
        <v>33</v>
      </c>
      <c r="J17" s="105" t="s">
        <v>34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35</v>
      </c>
      <c r="E19" s="36"/>
      <c r="F19" s="36"/>
      <c r="G19" s="36"/>
      <c r="H19" s="36"/>
      <c r="I19" s="114" t="s">
        <v>30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5" t="str">
        <f>'Rekapitulace zakázky'!E14</f>
        <v>Vyplň údaj</v>
      </c>
      <c r="F20" s="386"/>
      <c r="G20" s="386"/>
      <c r="H20" s="386"/>
      <c r="I20" s="114" t="s">
        <v>33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37</v>
      </c>
      <c r="E22" s="36"/>
      <c r="F22" s="36"/>
      <c r="G22" s="36"/>
      <c r="H22" s="36"/>
      <c r="I22" s="114" t="s">
        <v>30</v>
      </c>
      <c r="J22" s="105" t="s">
        <v>38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39</v>
      </c>
      <c r="F23" s="36"/>
      <c r="G23" s="36"/>
      <c r="H23" s="36"/>
      <c r="I23" s="114" t="s">
        <v>33</v>
      </c>
      <c r="J23" s="105" t="s">
        <v>40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42</v>
      </c>
      <c r="E25" s="36"/>
      <c r="F25" s="36"/>
      <c r="G25" s="36"/>
      <c r="H25" s="36"/>
      <c r="I25" s="114" t="s">
        <v>30</v>
      </c>
      <c r="J25" s="105" t="str">
        <f>IF('Rekapitulace zakázky'!AN19="","",'Rekapitulace zakázky'!AN19)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zakázky'!E20="","",'Rekapitulace zakázky'!E20)</f>
        <v xml:space="preserve"> </v>
      </c>
      <c r="F26" s="36"/>
      <c r="G26" s="36"/>
      <c r="H26" s="36"/>
      <c r="I26" s="114" t="s">
        <v>33</v>
      </c>
      <c r="J26" s="105" t="str">
        <f>IF('Rekapitulace zakázky'!AN20="","",'Rekapitulace zakázky'!AN20)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44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9"/>
      <c r="B29" s="120"/>
      <c r="C29" s="119"/>
      <c r="D29" s="119"/>
      <c r="E29" s="387" t="s">
        <v>43</v>
      </c>
      <c r="F29" s="387"/>
      <c r="G29" s="387"/>
      <c r="H29" s="387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46</v>
      </c>
      <c r="E32" s="36"/>
      <c r="F32" s="36"/>
      <c r="G32" s="36"/>
      <c r="H32" s="36"/>
      <c r="I32" s="36"/>
      <c r="J32" s="124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5" t="s">
        <v>48</v>
      </c>
      <c r="G34" s="36"/>
      <c r="H34" s="36"/>
      <c r="I34" s="125" t="s">
        <v>47</v>
      </c>
      <c r="J34" s="125" t="s">
        <v>49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6" t="s">
        <v>50</v>
      </c>
      <c r="E35" s="114" t="s">
        <v>51</v>
      </c>
      <c r="F35" s="127">
        <f>ROUND((SUM(BE88:BE151)),2)</f>
        <v>0</v>
      </c>
      <c r="G35" s="36"/>
      <c r="H35" s="36"/>
      <c r="I35" s="128">
        <v>0.21</v>
      </c>
      <c r="J35" s="127">
        <f>ROUND(((SUM(BE88:BE151))*I35),2)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52</v>
      </c>
      <c r="F36" s="127">
        <f>ROUND((SUM(BF88:BF151)),2)</f>
        <v>0</v>
      </c>
      <c r="G36" s="36"/>
      <c r="H36" s="36"/>
      <c r="I36" s="128">
        <v>0.15</v>
      </c>
      <c r="J36" s="127">
        <f>ROUND(((SUM(BF88:BF151))*I36),2)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53</v>
      </c>
      <c r="F37" s="127">
        <f>ROUND((SUM(BG88:BG151)),2)</f>
        <v>0</v>
      </c>
      <c r="G37" s="36"/>
      <c r="H37" s="36"/>
      <c r="I37" s="128">
        <v>0.21</v>
      </c>
      <c r="J37" s="127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54</v>
      </c>
      <c r="F38" s="127">
        <f>ROUND((SUM(BH88:BH151)),2)</f>
        <v>0</v>
      </c>
      <c r="G38" s="36"/>
      <c r="H38" s="36"/>
      <c r="I38" s="128">
        <v>0.15</v>
      </c>
      <c r="J38" s="127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55</v>
      </c>
      <c r="F39" s="127">
        <f>ROUND((SUM(BI88:BI151)),2)</f>
        <v>0</v>
      </c>
      <c r="G39" s="36"/>
      <c r="H39" s="36"/>
      <c r="I39" s="128">
        <v>0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56</v>
      </c>
      <c r="E41" s="131"/>
      <c r="F41" s="131"/>
      <c r="G41" s="132" t="s">
        <v>57</v>
      </c>
      <c r="H41" s="133" t="s">
        <v>58</v>
      </c>
      <c r="I41" s="131"/>
      <c r="J41" s="134">
        <f>SUM(J32:J39)</f>
        <v>0</v>
      </c>
      <c r="K41" s="135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108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9" t="str">
        <f>E7</f>
        <v>SO 06 - Oprava mostu v km 27,918 na trati Kutná Hora-Zruč n/S</v>
      </c>
      <c r="F50" s="380"/>
      <c r="G50" s="380"/>
      <c r="H50" s="380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104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79" t="s">
        <v>105</v>
      </c>
      <c r="F52" s="378"/>
      <c r="G52" s="378"/>
      <c r="H52" s="378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106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30" customHeight="1">
      <c r="A54" s="36"/>
      <c r="B54" s="37"/>
      <c r="C54" s="38"/>
      <c r="D54" s="38"/>
      <c r="E54" s="367" t="str">
        <f>E11</f>
        <v>22-12-2 - SO 06 - 001.2 - Oprava mostu v km 27,918 na trati Kutná Hora-Zruč n/S_Železniční svršek</v>
      </c>
      <c r="F54" s="378"/>
      <c r="G54" s="378"/>
      <c r="H54" s="378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8" t="str">
        <f>F14</f>
        <v xml:space="preserve"> </v>
      </c>
      <c r="G56" s="38"/>
      <c r="H56" s="38"/>
      <c r="I56" s="30" t="s">
        <v>23</v>
      </c>
      <c r="J56" s="61" t="str">
        <f>IF(J14="","",J14)</f>
        <v>24. 11. 2022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29</v>
      </c>
      <c r="D58" s="38"/>
      <c r="E58" s="38"/>
      <c r="F58" s="28" t="str">
        <f>E17</f>
        <v>Správa železnic, státní organizace</v>
      </c>
      <c r="G58" s="38"/>
      <c r="H58" s="38"/>
      <c r="I58" s="30" t="s">
        <v>37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35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109</v>
      </c>
      <c r="D61" s="141"/>
      <c r="E61" s="141"/>
      <c r="F61" s="141"/>
      <c r="G61" s="141"/>
      <c r="H61" s="141"/>
      <c r="I61" s="141"/>
      <c r="J61" s="142" t="s">
        <v>110</v>
      </c>
      <c r="K61" s="141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78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111</v>
      </c>
    </row>
    <row r="64" spans="2:12" s="9" customFormat="1" ht="24.95" customHeight="1">
      <c r="B64" s="144"/>
      <c r="C64" s="145"/>
      <c r="D64" s="146" t="s">
        <v>112</v>
      </c>
      <c r="E64" s="147"/>
      <c r="F64" s="147"/>
      <c r="G64" s="147"/>
      <c r="H64" s="147"/>
      <c r="I64" s="147"/>
      <c r="J64" s="148">
        <f>J89</f>
        <v>0</v>
      </c>
      <c r="K64" s="145"/>
      <c r="L64" s="149"/>
    </row>
    <row r="65" spans="2:12" s="10" customFormat="1" ht="19.9" customHeight="1">
      <c r="B65" s="150"/>
      <c r="C65" s="99"/>
      <c r="D65" s="151" t="s">
        <v>117</v>
      </c>
      <c r="E65" s="152"/>
      <c r="F65" s="152"/>
      <c r="G65" s="152"/>
      <c r="H65" s="152"/>
      <c r="I65" s="152"/>
      <c r="J65" s="153">
        <f>J90</f>
        <v>0</v>
      </c>
      <c r="K65" s="99"/>
      <c r="L65" s="154"/>
    </row>
    <row r="66" spans="2:12" s="9" customFormat="1" ht="24.95" customHeight="1">
      <c r="B66" s="144"/>
      <c r="C66" s="145"/>
      <c r="D66" s="146" t="s">
        <v>725</v>
      </c>
      <c r="E66" s="147"/>
      <c r="F66" s="147"/>
      <c r="G66" s="147"/>
      <c r="H66" s="147"/>
      <c r="I66" s="147"/>
      <c r="J66" s="148">
        <f>J140</f>
        <v>0</v>
      </c>
      <c r="K66" s="145"/>
      <c r="L66" s="149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4" t="s">
        <v>127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79" t="str">
        <f>E7</f>
        <v>SO 06 - Oprava mostu v km 27,918 na trati Kutná Hora-Zruč n/S</v>
      </c>
      <c r="F76" s="380"/>
      <c r="G76" s="380"/>
      <c r="H76" s="380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2"/>
      <c r="C77" s="30" t="s">
        <v>104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79" t="s">
        <v>105</v>
      </c>
      <c r="F78" s="378"/>
      <c r="G78" s="378"/>
      <c r="H78" s="37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106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30" customHeight="1">
      <c r="A80" s="36"/>
      <c r="B80" s="37"/>
      <c r="C80" s="38"/>
      <c r="D80" s="38"/>
      <c r="E80" s="367" t="str">
        <f>E11</f>
        <v>22-12-2 - SO 06 - 001.2 - Oprava mostu v km 27,918 na trati Kutná Hora-Zruč n/S_Železniční svršek</v>
      </c>
      <c r="F80" s="378"/>
      <c r="G80" s="378"/>
      <c r="H80" s="37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21</v>
      </c>
      <c r="D82" s="38"/>
      <c r="E82" s="38"/>
      <c r="F82" s="28" t="str">
        <f>F14</f>
        <v xml:space="preserve"> </v>
      </c>
      <c r="G82" s="38"/>
      <c r="H82" s="38"/>
      <c r="I82" s="30" t="s">
        <v>23</v>
      </c>
      <c r="J82" s="61" t="str">
        <f>IF(J14="","",J14)</f>
        <v>24. 11. 2022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0" t="s">
        <v>29</v>
      </c>
      <c r="D84" s="38"/>
      <c r="E84" s="38"/>
      <c r="F84" s="28" t="str">
        <f>E17</f>
        <v>Správa železnic, státní organizace</v>
      </c>
      <c r="G84" s="38"/>
      <c r="H84" s="38"/>
      <c r="I84" s="30" t="s">
        <v>37</v>
      </c>
      <c r="J84" s="34" t="str">
        <f>E23</f>
        <v>DIPONT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0" t="s">
        <v>35</v>
      </c>
      <c r="D85" s="38"/>
      <c r="E85" s="38"/>
      <c r="F85" s="28" t="str">
        <f>IF(E20="","",E20)</f>
        <v>Vyplň údaj</v>
      </c>
      <c r="G85" s="38"/>
      <c r="H85" s="38"/>
      <c r="I85" s="30" t="s">
        <v>42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5"/>
      <c r="B87" s="156"/>
      <c r="C87" s="157" t="s">
        <v>128</v>
      </c>
      <c r="D87" s="158" t="s">
        <v>65</v>
      </c>
      <c r="E87" s="158" t="s">
        <v>61</v>
      </c>
      <c r="F87" s="158" t="s">
        <v>62</v>
      </c>
      <c r="G87" s="158" t="s">
        <v>129</v>
      </c>
      <c r="H87" s="158" t="s">
        <v>130</v>
      </c>
      <c r="I87" s="158" t="s">
        <v>131</v>
      </c>
      <c r="J87" s="158" t="s">
        <v>110</v>
      </c>
      <c r="K87" s="159" t="s">
        <v>132</v>
      </c>
      <c r="L87" s="160"/>
      <c r="M87" s="70" t="s">
        <v>43</v>
      </c>
      <c r="N87" s="71" t="s">
        <v>50</v>
      </c>
      <c r="O87" s="71" t="s">
        <v>133</v>
      </c>
      <c r="P87" s="71" t="s">
        <v>134</v>
      </c>
      <c r="Q87" s="71" t="s">
        <v>135</v>
      </c>
      <c r="R87" s="71" t="s">
        <v>136</v>
      </c>
      <c r="S87" s="71" t="s">
        <v>137</v>
      </c>
      <c r="T87" s="72" t="s">
        <v>138</v>
      </c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</row>
    <row r="88" spans="1:63" s="2" customFormat="1" ht="22.9" customHeight="1">
      <c r="A88" s="36"/>
      <c r="B88" s="37"/>
      <c r="C88" s="77" t="s">
        <v>139</v>
      </c>
      <c r="D88" s="38"/>
      <c r="E88" s="38"/>
      <c r="F88" s="38"/>
      <c r="G88" s="38"/>
      <c r="H88" s="38"/>
      <c r="I88" s="38"/>
      <c r="J88" s="161">
        <f>BK88</f>
        <v>0</v>
      </c>
      <c r="K88" s="38"/>
      <c r="L88" s="41"/>
      <c r="M88" s="73"/>
      <c r="N88" s="162"/>
      <c r="O88" s="74"/>
      <c r="P88" s="163">
        <f>P89+P140</f>
        <v>0</v>
      </c>
      <c r="Q88" s="74"/>
      <c r="R88" s="163">
        <f>R89+R140</f>
        <v>117.1102716</v>
      </c>
      <c r="S88" s="74"/>
      <c r="T88" s="164">
        <f>T89+T140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79</v>
      </c>
      <c r="AU88" s="18" t="s">
        <v>111</v>
      </c>
      <c r="BK88" s="165">
        <f>BK89+BK140</f>
        <v>0</v>
      </c>
    </row>
    <row r="89" spans="2:63" s="12" customFormat="1" ht="25.9" customHeight="1">
      <c r="B89" s="166"/>
      <c r="C89" s="167"/>
      <c r="D89" s="168" t="s">
        <v>79</v>
      </c>
      <c r="E89" s="169" t="s">
        <v>140</v>
      </c>
      <c r="F89" s="169" t="s">
        <v>141</v>
      </c>
      <c r="G89" s="167"/>
      <c r="H89" s="167"/>
      <c r="I89" s="170"/>
      <c r="J89" s="171">
        <f>BK89</f>
        <v>0</v>
      </c>
      <c r="K89" s="167"/>
      <c r="L89" s="172"/>
      <c r="M89" s="173"/>
      <c r="N89" s="174"/>
      <c r="O89" s="174"/>
      <c r="P89" s="175">
        <f>P90</f>
        <v>0</v>
      </c>
      <c r="Q89" s="174"/>
      <c r="R89" s="175">
        <f>R90</f>
        <v>117.1102716</v>
      </c>
      <c r="S89" s="174"/>
      <c r="T89" s="176">
        <f>T90</f>
        <v>0</v>
      </c>
      <c r="AR89" s="177" t="s">
        <v>86</v>
      </c>
      <c r="AT89" s="178" t="s">
        <v>79</v>
      </c>
      <c r="AU89" s="178" t="s">
        <v>80</v>
      </c>
      <c r="AY89" s="177" t="s">
        <v>142</v>
      </c>
      <c r="BK89" s="179">
        <f>BK90</f>
        <v>0</v>
      </c>
    </row>
    <row r="90" spans="2:63" s="12" customFormat="1" ht="22.9" customHeight="1">
      <c r="B90" s="166"/>
      <c r="C90" s="167"/>
      <c r="D90" s="168" t="s">
        <v>79</v>
      </c>
      <c r="E90" s="180" t="s">
        <v>176</v>
      </c>
      <c r="F90" s="180" t="s">
        <v>396</v>
      </c>
      <c r="G90" s="167"/>
      <c r="H90" s="167"/>
      <c r="I90" s="170"/>
      <c r="J90" s="181">
        <f>BK90</f>
        <v>0</v>
      </c>
      <c r="K90" s="167"/>
      <c r="L90" s="172"/>
      <c r="M90" s="173"/>
      <c r="N90" s="174"/>
      <c r="O90" s="174"/>
      <c r="P90" s="175">
        <f>SUM(P91:P139)</f>
        <v>0</v>
      </c>
      <c r="Q90" s="174"/>
      <c r="R90" s="175">
        <f>SUM(R91:R139)</f>
        <v>117.1102716</v>
      </c>
      <c r="S90" s="174"/>
      <c r="T90" s="176">
        <f>SUM(T91:T139)</f>
        <v>0</v>
      </c>
      <c r="AR90" s="177" t="s">
        <v>86</v>
      </c>
      <c r="AT90" s="178" t="s">
        <v>79</v>
      </c>
      <c r="AU90" s="178" t="s">
        <v>86</v>
      </c>
      <c r="AY90" s="177" t="s">
        <v>142</v>
      </c>
      <c r="BK90" s="179">
        <f>SUM(BK91:BK139)</f>
        <v>0</v>
      </c>
    </row>
    <row r="91" spans="1:65" s="2" customFormat="1" ht="37.9" customHeight="1">
      <c r="A91" s="36"/>
      <c r="B91" s="37"/>
      <c r="C91" s="182" t="s">
        <v>86</v>
      </c>
      <c r="D91" s="182" t="s">
        <v>144</v>
      </c>
      <c r="E91" s="183" t="s">
        <v>726</v>
      </c>
      <c r="F91" s="184" t="s">
        <v>727</v>
      </c>
      <c r="G91" s="185" t="s">
        <v>147</v>
      </c>
      <c r="H91" s="186">
        <v>24</v>
      </c>
      <c r="I91" s="187"/>
      <c r="J91" s="188">
        <f>ROUND(I91*H91,2)</f>
        <v>0</v>
      </c>
      <c r="K91" s="184" t="s">
        <v>43</v>
      </c>
      <c r="L91" s="41"/>
      <c r="M91" s="189" t="s">
        <v>43</v>
      </c>
      <c r="N91" s="190" t="s">
        <v>51</v>
      </c>
      <c r="O91" s="66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3" t="s">
        <v>149</v>
      </c>
      <c r="AT91" s="193" t="s">
        <v>144</v>
      </c>
      <c r="AU91" s="193" t="s">
        <v>88</v>
      </c>
      <c r="AY91" s="18" t="s">
        <v>142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18" t="s">
        <v>86</v>
      </c>
      <c r="BK91" s="194">
        <f>ROUND(I91*H91,2)</f>
        <v>0</v>
      </c>
      <c r="BL91" s="18" t="s">
        <v>149</v>
      </c>
      <c r="BM91" s="193" t="s">
        <v>728</v>
      </c>
    </row>
    <row r="92" spans="2:51" s="14" customFormat="1" ht="12">
      <c r="B92" s="211"/>
      <c r="C92" s="212"/>
      <c r="D92" s="202" t="s">
        <v>153</v>
      </c>
      <c r="E92" s="213" t="s">
        <v>43</v>
      </c>
      <c r="F92" s="214" t="s">
        <v>729</v>
      </c>
      <c r="G92" s="212"/>
      <c r="H92" s="215">
        <v>24</v>
      </c>
      <c r="I92" s="216"/>
      <c r="J92" s="212"/>
      <c r="K92" s="212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153</v>
      </c>
      <c r="AU92" s="221" t="s">
        <v>88</v>
      </c>
      <c r="AV92" s="14" t="s">
        <v>88</v>
      </c>
      <c r="AW92" s="14" t="s">
        <v>41</v>
      </c>
      <c r="AX92" s="14" t="s">
        <v>86</v>
      </c>
      <c r="AY92" s="221" t="s">
        <v>142</v>
      </c>
    </row>
    <row r="93" spans="1:65" s="2" customFormat="1" ht="37.9" customHeight="1">
      <c r="A93" s="36"/>
      <c r="B93" s="37"/>
      <c r="C93" s="182" t="s">
        <v>88</v>
      </c>
      <c r="D93" s="182" t="s">
        <v>144</v>
      </c>
      <c r="E93" s="183" t="s">
        <v>730</v>
      </c>
      <c r="F93" s="184" t="s">
        <v>731</v>
      </c>
      <c r="G93" s="185" t="s">
        <v>179</v>
      </c>
      <c r="H93" s="186">
        <v>2.4</v>
      </c>
      <c r="I93" s="187"/>
      <c r="J93" s="188">
        <f>ROUND(I93*H93,2)</f>
        <v>0</v>
      </c>
      <c r="K93" s="184" t="s">
        <v>43</v>
      </c>
      <c r="L93" s="41"/>
      <c r="M93" s="189" t="s">
        <v>43</v>
      </c>
      <c r="N93" s="190" t="s">
        <v>51</v>
      </c>
      <c r="O93" s="66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3" t="s">
        <v>149</v>
      </c>
      <c r="AT93" s="193" t="s">
        <v>144</v>
      </c>
      <c r="AU93" s="193" t="s">
        <v>88</v>
      </c>
      <c r="AY93" s="18" t="s">
        <v>142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18" t="s">
        <v>86</v>
      </c>
      <c r="BK93" s="194">
        <f>ROUND(I93*H93,2)</f>
        <v>0</v>
      </c>
      <c r="BL93" s="18" t="s">
        <v>149</v>
      </c>
      <c r="BM93" s="193" t="s">
        <v>732</v>
      </c>
    </row>
    <row r="94" spans="2:51" s="14" customFormat="1" ht="12">
      <c r="B94" s="211"/>
      <c r="C94" s="212"/>
      <c r="D94" s="202" t="s">
        <v>153</v>
      </c>
      <c r="E94" s="213" t="s">
        <v>43</v>
      </c>
      <c r="F94" s="214" t="s">
        <v>733</v>
      </c>
      <c r="G94" s="212"/>
      <c r="H94" s="215">
        <v>2.4</v>
      </c>
      <c r="I94" s="216"/>
      <c r="J94" s="212"/>
      <c r="K94" s="212"/>
      <c r="L94" s="217"/>
      <c r="M94" s="218"/>
      <c r="N94" s="219"/>
      <c r="O94" s="219"/>
      <c r="P94" s="219"/>
      <c r="Q94" s="219"/>
      <c r="R94" s="219"/>
      <c r="S94" s="219"/>
      <c r="T94" s="220"/>
      <c r="AT94" s="221" t="s">
        <v>153</v>
      </c>
      <c r="AU94" s="221" t="s">
        <v>88</v>
      </c>
      <c r="AV94" s="14" t="s">
        <v>88</v>
      </c>
      <c r="AW94" s="14" t="s">
        <v>41</v>
      </c>
      <c r="AX94" s="14" t="s">
        <v>86</v>
      </c>
      <c r="AY94" s="221" t="s">
        <v>142</v>
      </c>
    </row>
    <row r="95" spans="1:65" s="2" customFormat="1" ht="16.5" customHeight="1">
      <c r="A95" s="36"/>
      <c r="B95" s="37"/>
      <c r="C95" s="233" t="s">
        <v>162</v>
      </c>
      <c r="D95" s="233" t="s">
        <v>237</v>
      </c>
      <c r="E95" s="234" t="s">
        <v>734</v>
      </c>
      <c r="F95" s="235" t="s">
        <v>735</v>
      </c>
      <c r="G95" s="236" t="s">
        <v>197</v>
      </c>
      <c r="H95" s="237">
        <v>4.56</v>
      </c>
      <c r="I95" s="238"/>
      <c r="J95" s="239">
        <f>ROUND(I95*H95,2)</f>
        <v>0</v>
      </c>
      <c r="K95" s="235" t="s">
        <v>43</v>
      </c>
      <c r="L95" s="240"/>
      <c r="M95" s="241" t="s">
        <v>43</v>
      </c>
      <c r="N95" s="242" t="s">
        <v>51</v>
      </c>
      <c r="O95" s="66"/>
      <c r="P95" s="191">
        <f>O95*H95</f>
        <v>0</v>
      </c>
      <c r="Q95" s="191">
        <v>1</v>
      </c>
      <c r="R95" s="191">
        <f>Q95*H95</f>
        <v>4.56</v>
      </c>
      <c r="S95" s="191">
        <v>0</v>
      </c>
      <c r="T95" s="192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3" t="s">
        <v>205</v>
      </c>
      <c r="AT95" s="193" t="s">
        <v>237</v>
      </c>
      <c r="AU95" s="193" t="s">
        <v>88</v>
      </c>
      <c r="AY95" s="18" t="s">
        <v>142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8" t="s">
        <v>86</v>
      </c>
      <c r="BK95" s="194">
        <f>ROUND(I95*H95,2)</f>
        <v>0</v>
      </c>
      <c r="BL95" s="18" t="s">
        <v>149</v>
      </c>
      <c r="BM95" s="193" t="s">
        <v>736</v>
      </c>
    </row>
    <row r="96" spans="2:51" s="14" customFormat="1" ht="12">
      <c r="B96" s="211"/>
      <c r="C96" s="212"/>
      <c r="D96" s="202" t="s">
        <v>153</v>
      </c>
      <c r="E96" s="213" t="s">
        <v>43</v>
      </c>
      <c r="F96" s="214" t="s">
        <v>737</v>
      </c>
      <c r="G96" s="212"/>
      <c r="H96" s="215">
        <v>4.56</v>
      </c>
      <c r="I96" s="216"/>
      <c r="J96" s="212"/>
      <c r="K96" s="212"/>
      <c r="L96" s="217"/>
      <c r="M96" s="218"/>
      <c r="N96" s="219"/>
      <c r="O96" s="219"/>
      <c r="P96" s="219"/>
      <c r="Q96" s="219"/>
      <c r="R96" s="219"/>
      <c r="S96" s="219"/>
      <c r="T96" s="220"/>
      <c r="AT96" s="221" t="s">
        <v>153</v>
      </c>
      <c r="AU96" s="221" t="s">
        <v>88</v>
      </c>
      <c r="AV96" s="14" t="s">
        <v>88</v>
      </c>
      <c r="AW96" s="14" t="s">
        <v>41</v>
      </c>
      <c r="AX96" s="14" t="s">
        <v>86</v>
      </c>
      <c r="AY96" s="221" t="s">
        <v>142</v>
      </c>
    </row>
    <row r="97" spans="1:65" s="2" customFormat="1" ht="37.9" customHeight="1">
      <c r="A97" s="36"/>
      <c r="B97" s="37"/>
      <c r="C97" s="182" t="s">
        <v>149</v>
      </c>
      <c r="D97" s="182" t="s">
        <v>144</v>
      </c>
      <c r="E97" s="183" t="s">
        <v>738</v>
      </c>
      <c r="F97" s="184" t="s">
        <v>739</v>
      </c>
      <c r="G97" s="185" t="s">
        <v>179</v>
      </c>
      <c r="H97" s="186">
        <v>53.6</v>
      </c>
      <c r="I97" s="187"/>
      <c r="J97" s="188">
        <f>ROUND(I97*H97,2)</f>
        <v>0</v>
      </c>
      <c r="K97" s="184" t="s">
        <v>43</v>
      </c>
      <c r="L97" s="41"/>
      <c r="M97" s="189" t="s">
        <v>43</v>
      </c>
      <c r="N97" s="190" t="s">
        <v>51</v>
      </c>
      <c r="O97" s="66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3" t="s">
        <v>149</v>
      </c>
      <c r="AT97" s="193" t="s">
        <v>144</v>
      </c>
      <c r="AU97" s="193" t="s">
        <v>88</v>
      </c>
      <c r="AY97" s="18" t="s">
        <v>142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8" t="s">
        <v>86</v>
      </c>
      <c r="BK97" s="194">
        <f>ROUND(I97*H97,2)</f>
        <v>0</v>
      </c>
      <c r="BL97" s="18" t="s">
        <v>149</v>
      </c>
      <c r="BM97" s="193" t="s">
        <v>740</v>
      </c>
    </row>
    <row r="98" spans="2:51" s="13" customFormat="1" ht="12">
      <c r="B98" s="200"/>
      <c r="C98" s="201"/>
      <c r="D98" s="202" t="s">
        <v>153</v>
      </c>
      <c r="E98" s="203" t="s">
        <v>43</v>
      </c>
      <c r="F98" s="204" t="s">
        <v>741</v>
      </c>
      <c r="G98" s="201"/>
      <c r="H98" s="203" t="s">
        <v>43</v>
      </c>
      <c r="I98" s="205"/>
      <c r="J98" s="201"/>
      <c r="K98" s="201"/>
      <c r="L98" s="206"/>
      <c r="M98" s="207"/>
      <c r="N98" s="208"/>
      <c r="O98" s="208"/>
      <c r="P98" s="208"/>
      <c r="Q98" s="208"/>
      <c r="R98" s="208"/>
      <c r="S98" s="208"/>
      <c r="T98" s="209"/>
      <c r="AT98" s="210" t="s">
        <v>153</v>
      </c>
      <c r="AU98" s="210" t="s">
        <v>88</v>
      </c>
      <c r="AV98" s="13" t="s">
        <v>86</v>
      </c>
      <c r="AW98" s="13" t="s">
        <v>41</v>
      </c>
      <c r="AX98" s="13" t="s">
        <v>80</v>
      </c>
      <c r="AY98" s="210" t="s">
        <v>142</v>
      </c>
    </row>
    <row r="99" spans="2:51" s="14" customFormat="1" ht="12">
      <c r="B99" s="211"/>
      <c r="C99" s="212"/>
      <c r="D99" s="202" t="s">
        <v>153</v>
      </c>
      <c r="E99" s="213" t="s">
        <v>43</v>
      </c>
      <c r="F99" s="214" t="s">
        <v>742</v>
      </c>
      <c r="G99" s="212"/>
      <c r="H99" s="215">
        <v>53.6</v>
      </c>
      <c r="I99" s="216"/>
      <c r="J99" s="212"/>
      <c r="K99" s="212"/>
      <c r="L99" s="217"/>
      <c r="M99" s="218"/>
      <c r="N99" s="219"/>
      <c r="O99" s="219"/>
      <c r="P99" s="219"/>
      <c r="Q99" s="219"/>
      <c r="R99" s="219"/>
      <c r="S99" s="219"/>
      <c r="T99" s="220"/>
      <c r="AT99" s="221" t="s">
        <v>153</v>
      </c>
      <c r="AU99" s="221" t="s">
        <v>88</v>
      </c>
      <c r="AV99" s="14" t="s">
        <v>88</v>
      </c>
      <c r="AW99" s="14" t="s">
        <v>41</v>
      </c>
      <c r="AX99" s="14" t="s">
        <v>80</v>
      </c>
      <c r="AY99" s="221" t="s">
        <v>142</v>
      </c>
    </row>
    <row r="100" spans="2:51" s="15" customFormat="1" ht="12">
      <c r="B100" s="222"/>
      <c r="C100" s="223"/>
      <c r="D100" s="202" t="s">
        <v>153</v>
      </c>
      <c r="E100" s="224" t="s">
        <v>43</v>
      </c>
      <c r="F100" s="225" t="s">
        <v>157</v>
      </c>
      <c r="G100" s="223"/>
      <c r="H100" s="226">
        <v>53.6</v>
      </c>
      <c r="I100" s="227"/>
      <c r="J100" s="223"/>
      <c r="K100" s="223"/>
      <c r="L100" s="228"/>
      <c r="M100" s="229"/>
      <c r="N100" s="230"/>
      <c r="O100" s="230"/>
      <c r="P100" s="230"/>
      <c r="Q100" s="230"/>
      <c r="R100" s="230"/>
      <c r="S100" s="230"/>
      <c r="T100" s="231"/>
      <c r="AT100" s="232" t="s">
        <v>153</v>
      </c>
      <c r="AU100" s="232" t="s">
        <v>88</v>
      </c>
      <c r="AV100" s="15" t="s">
        <v>149</v>
      </c>
      <c r="AW100" s="15" t="s">
        <v>41</v>
      </c>
      <c r="AX100" s="15" t="s">
        <v>86</v>
      </c>
      <c r="AY100" s="232" t="s">
        <v>142</v>
      </c>
    </row>
    <row r="101" spans="1:65" s="2" customFormat="1" ht="66.75" customHeight="1">
      <c r="A101" s="36"/>
      <c r="B101" s="37"/>
      <c r="C101" s="182" t="s">
        <v>176</v>
      </c>
      <c r="D101" s="182" t="s">
        <v>144</v>
      </c>
      <c r="E101" s="183" t="s">
        <v>743</v>
      </c>
      <c r="F101" s="184" t="s">
        <v>744</v>
      </c>
      <c r="G101" s="185" t="s">
        <v>179</v>
      </c>
      <c r="H101" s="186">
        <v>53.6</v>
      </c>
      <c r="I101" s="187"/>
      <c r="J101" s="188">
        <f>ROUND(I101*H101,2)</f>
        <v>0</v>
      </c>
      <c r="K101" s="184" t="s">
        <v>43</v>
      </c>
      <c r="L101" s="41"/>
      <c r="M101" s="189" t="s">
        <v>43</v>
      </c>
      <c r="N101" s="190" t="s">
        <v>51</v>
      </c>
      <c r="O101" s="66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3" t="s">
        <v>149</v>
      </c>
      <c r="AT101" s="193" t="s">
        <v>144</v>
      </c>
      <c r="AU101" s="193" t="s">
        <v>88</v>
      </c>
      <c r="AY101" s="18" t="s">
        <v>142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18" t="s">
        <v>86</v>
      </c>
      <c r="BK101" s="194">
        <f>ROUND(I101*H101,2)</f>
        <v>0</v>
      </c>
      <c r="BL101" s="18" t="s">
        <v>149</v>
      </c>
      <c r="BM101" s="193" t="s">
        <v>745</v>
      </c>
    </row>
    <row r="102" spans="2:51" s="13" customFormat="1" ht="12">
      <c r="B102" s="200"/>
      <c r="C102" s="201"/>
      <c r="D102" s="202" t="s">
        <v>153</v>
      </c>
      <c r="E102" s="203" t="s">
        <v>43</v>
      </c>
      <c r="F102" s="204" t="s">
        <v>746</v>
      </c>
      <c r="G102" s="201"/>
      <c r="H102" s="203" t="s">
        <v>43</v>
      </c>
      <c r="I102" s="205"/>
      <c r="J102" s="201"/>
      <c r="K102" s="201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153</v>
      </c>
      <c r="AU102" s="210" t="s">
        <v>88</v>
      </c>
      <c r="AV102" s="13" t="s">
        <v>86</v>
      </c>
      <c r="AW102" s="13" t="s">
        <v>41</v>
      </c>
      <c r="AX102" s="13" t="s">
        <v>80</v>
      </c>
      <c r="AY102" s="210" t="s">
        <v>142</v>
      </c>
    </row>
    <row r="103" spans="2:51" s="14" customFormat="1" ht="12">
      <c r="B103" s="211"/>
      <c r="C103" s="212"/>
      <c r="D103" s="202" t="s">
        <v>153</v>
      </c>
      <c r="E103" s="213" t="s">
        <v>43</v>
      </c>
      <c r="F103" s="214" t="s">
        <v>742</v>
      </c>
      <c r="G103" s="212"/>
      <c r="H103" s="215">
        <v>53.6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153</v>
      </c>
      <c r="AU103" s="221" t="s">
        <v>88</v>
      </c>
      <c r="AV103" s="14" t="s">
        <v>88</v>
      </c>
      <c r="AW103" s="14" t="s">
        <v>41</v>
      </c>
      <c r="AX103" s="14" t="s">
        <v>80</v>
      </c>
      <c r="AY103" s="221" t="s">
        <v>142</v>
      </c>
    </row>
    <row r="104" spans="2:51" s="15" customFormat="1" ht="12">
      <c r="B104" s="222"/>
      <c r="C104" s="223"/>
      <c r="D104" s="202" t="s">
        <v>153</v>
      </c>
      <c r="E104" s="224" t="s">
        <v>43</v>
      </c>
      <c r="F104" s="225" t="s">
        <v>157</v>
      </c>
      <c r="G104" s="223"/>
      <c r="H104" s="226">
        <v>53.6</v>
      </c>
      <c r="I104" s="227"/>
      <c r="J104" s="223"/>
      <c r="K104" s="223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153</v>
      </c>
      <c r="AU104" s="232" t="s">
        <v>88</v>
      </c>
      <c r="AV104" s="15" t="s">
        <v>149</v>
      </c>
      <c r="AW104" s="15" t="s">
        <v>41</v>
      </c>
      <c r="AX104" s="15" t="s">
        <v>86</v>
      </c>
      <c r="AY104" s="232" t="s">
        <v>142</v>
      </c>
    </row>
    <row r="105" spans="1:65" s="2" customFormat="1" ht="16.5" customHeight="1">
      <c r="A105" s="36"/>
      <c r="B105" s="37"/>
      <c r="C105" s="233" t="s">
        <v>189</v>
      </c>
      <c r="D105" s="233" t="s">
        <v>237</v>
      </c>
      <c r="E105" s="234" t="s">
        <v>747</v>
      </c>
      <c r="F105" s="235" t="s">
        <v>748</v>
      </c>
      <c r="G105" s="236" t="s">
        <v>197</v>
      </c>
      <c r="H105" s="237">
        <v>96.48</v>
      </c>
      <c r="I105" s="238"/>
      <c r="J105" s="239">
        <f>ROUND(I105*H105,2)</f>
        <v>0</v>
      </c>
      <c r="K105" s="235" t="s">
        <v>43</v>
      </c>
      <c r="L105" s="240"/>
      <c r="M105" s="241" t="s">
        <v>43</v>
      </c>
      <c r="N105" s="242" t="s">
        <v>51</v>
      </c>
      <c r="O105" s="66"/>
      <c r="P105" s="191">
        <f>O105*H105</f>
        <v>0</v>
      </c>
      <c r="Q105" s="191">
        <v>1</v>
      </c>
      <c r="R105" s="191">
        <f>Q105*H105</f>
        <v>96.48</v>
      </c>
      <c r="S105" s="191">
        <v>0</v>
      </c>
      <c r="T105" s="192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3" t="s">
        <v>205</v>
      </c>
      <c r="AT105" s="193" t="s">
        <v>237</v>
      </c>
      <c r="AU105" s="193" t="s">
        <v>88</v>
      </c>
      <c r="AY105" s="18" t="s">
        <v>142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18" t="s">
        <v>86</v>
      </c>
      <c r="BK105" s="194">
        <f>ROUND(I105*H105,2)</f>
        <v>0</v>
      </c>
      <c r="BL105" s="18" t="s">
        <v>149</v>
      </c>
      <c r="BM105" s="193" t="s">
        <v>749</v>
      </c>
    </row>
    <row r="106" spans="2:51" s="14" customFormat="1" ht="12">
      <c r="B106" s="211"/>
      <c r="C106" s="212"/>
      <c r="D106" s="202" t="s">
        <v>153</v>
      </c>
      <c r="E106" s="213" t="s">
        <v>43</v>
      </c>
      <c r="F106" s="214" t="s">
        <v>750</v>
      </c>
      <c r="G106" s="212"/>
      <c r="H106" s="215">
        <v>96.48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153</v>
      </c>
      <c r="AU106" s="221" t="s">
        <v>88</v>
      </c>
      <c r="AV106" s="14" t="s">
        <v>88</v>
      </c>
      <c r="AW106" s="14" t="s">
        <v>41</v>
      </c>
      <c r="AX106" s="14" t="s">
        <v>86</v>
      </c>
      <c r="AY106" s="221" t="s">
        <v>142</v>
      </c>
    </row>
    <row r="107" spans="1:65" s="2" customFormat="1" ht="37.9" customHeight="1">
      <c r="A107" s="36"/>
      <c r="B107" s="37"/>
      <c r="C107" s="182" t="s">
        <v>194</v>
      </c>
      <c r="D107" s="182" t="s">
        <v>144</v>
      </c>
      <c r="E107" s="183" t="s">
        <v>751</v>
      </c>
      <c r="F107" s="184" t="s">
        <v>752</v>
      </c>
      <c r="G107" s="185" t="s">
        <v>753</v>
      </c>
      <c r="H107" s="186">
        <v>0.024</v>
      </c>
      <c r="I107" s="187"/>
      <c r="J107" s="188">
        <f>ROUND(I107*H107,2)</f>
        <v>0</v>
      </c>
      <c r="K107" s="184" t="s">
        <v>754</v>
      </c>
      <c r="L107" s="41"/>
      <c r="M107" s="189" t="s">
        <v>43</v>
      </c>
      <c r="N107" s="190" t="s">
        <v>51</v>
      </c>
      <c r="O107" s="66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3" t="s">
        <v>149</v>
      </c>
      <c r="AT107" s="193" t="s">
        <v>144</v>
      </c>
      <c r="AU107" s="193" t="s">
        <v>88</v>
      </c>
      <c r="AY107" s="18" t="s">
        <v>142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8" t="s">
        <v>86</v>
      </c>
      <c r="BK107" s="194">
        <f>ROUND(I107*H107,2)</f>
        <v>0</v>
      </c>
      <c r="BL107" s="18" t="s">
        <v>149</v>
      </c>
      <c r="BM107" s="193" t="s">
        <v>755</v>
      </c>
    </row>
    <row r="108" spans="2:51" s="14" customFormat="1" ht="12">
      <c r="B108" s="211"/>
      <c r="C108" s="212"/>
      <c r="D108" s="202" t="s">
        <v>153</v>
      </c>
      <c r="E108" s="213" t="s">
        <v>43</v>
      </c>
      <c r="F108" s="214" t="s">
        <v>756</v>
      </c>
      <c r="G108" s="212"/>
      <c r="H108" s="215">
        <v>0.024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153</v>
      </c>
      <c r="AU108" s="221" t="s">
        <v>88</v>
      </c>
      <c r="AV108" s="14" t="s">
        <v>88</v>
      </c>
      <c r="AW108" s="14" t="s">
        <v>41</v>
      </c>
      <c r="AX108" s="14" t="s">
        <v>86</v>
      </c>
      <c r="AY108" s="221" t="s">
        <v>142</v>
      </c>
    </row>
    <row r="109" spans="1:65" s="2" customFormat="1" ht="44.25" customHeight="1">
      <c r="A109" s="36"/>
      <c r="B109" s="37"/>
      <c r="C109" s="182" t="s">
        <v>205</v>
      </c>
      <c r="D109" s="182" t="s">
        <v>144</v>
      </c>
      <c r="E109" s="183" t="s">
        <v>757</v>
      </c>
      <c r="F109" s="184" t="s">
        <v>758</v>
      </c>
      <c r="G109" s="185" t="s">
        <v>753</v>
      </c>
      <c r="H109" s="186">
        <v>0.024</v>
      </c>
      <c r="I109" s="187"/>
      <c r="J109" s="188">
        <f>ROUND(I109*H109,2)</f>
        <v>0</v>
      </c>
      <c r="K109" s="184" t="s">
        <v>754</v>
      </c>
      <c r="L109" s="41"/>
      <c r="M109" s="189" t="s">
        <v>43</v>
      </c>
      <c r="N109" s="190" t="s">
        <v>51</v>
      </c>
      <c r="O109" s="66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3" t="s">
        <v>149</v>
      </c>
      <c r="AT109" s="193" t="s">
        <v>144</v>
      </c>
      <c r="AU109" s="193" t="s">
        <v>88</v>
      </c>
      <c r="AY109" s="18" t="s">
        <v>142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8" t="s">
        <v>86</v>
      </c>
      <c r="BK109" s="194">
        <f>ROUND(I109*H109,2)</f>
        <v>0</v>
      </c>
      <c r="BL109" s="18" t="s">
        <v>149</v>
      </c>
      <c r="BM109" s="193" t="s">
        <v>759</v>
      </c>
    </row>
    <row r="110" spans="2:51" s="14" customFormat="1" ht="12">
      <c r="B110" s="211"/>
      <c r="C110" s="212"/>
      <c r="D110" s="202" t="s">
        <v>153</v>
      </c>
      <c r="E110" s="213" t="s">
        <v>43</v>
      </c>
      <c r="F110" s="214" t="s">
        <v>760</v>
      </c>
      <c r="G110" s="212"/>
      <c r="H110" s="215">
        <v>0.024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153</v>
      </c>
      <c r="AU110" s="221" t="s">
        <v>88</v>
      </c>
      <c r="AV110" s="14" t="s">
        <v>88</v>
      </c>
      <c r="AW110" s="14" t="s">
        <v>41</v>
      </c>
      <c r="AX110" s="14" t="s">
        <v>86</v>
      </c>
      <c r="AY110" s="221" t="s">
        <v>142</v>
      </c>
    </row>
    <row r="111" spans="1:65" s="2" customFormat="1" ht="55.5" customHeight="1">
      <c r="A111" s="36"/>
      <c r="B111" s="37"/>
      <c r="C111" s="182" t="s">
        <v>211</v>
      </c>
      <c r="D111" s="182" t="s">
        <v>144</v>
      </c>
      <c r="E111" s="183" t="s">
        <v>761</v>
      </c>
      <c r="F111" s="184" t="s">
        <v>762</v>
      </c>
      <c r="G111" s="185" t="s">
        <v>165</v>
      </c>
      <c r="H111" s="186">
        <v>22.44</v>
      </c>
      <c r="I111" s="187"/>
      <c r="J111" s="188">
        <f>ROUND(I111*H111,2)</f>
        <v>0</v>
      </c>
      <c r="K111" s="184" t="s">
        <v>754</v>
      </c>
      <c r="L111" s="41"/>
      <c r="M111" s="189" t="s">
        <v>43</v>
      </c>
      <c r="N111" s="190" t="s">
        <v>51</v>
      </c>
      <c r="O111" s="66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3" t="s">
        <v>149</v>
      </c>
      <c r="AT111" s="193" t="s">
        <v>144</v>
      </c>
      <c r="AU111" s="193" t="s">
        <v>88</v>
      </c>
      <c r="AY111" s="18" t="s">
        <v>142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8" t="s">
        <v>86</v>
      </c>
      <c r="BK111" s="194">
        <f>ROUND(I111*H111,2)</f>
        <v>0</v>
      </c>
      <c r="BL111" s="18" t="s">
        <v>149</v>
      </c>
      <c r="BM111" s="193" t="s">
        <v>763</v>
      </c>
    </row>
    <row r="112" spans="1:47" s="2" customFormat="1" ht="19.5">
      <c r="A112" s="36"/>
      <c r="B112" s="37"/>
      <c r="C112" s="38"/>
      <c r="D112" s="202" t="s">
        <v>632</v>
      </c>
      <c r="E112" s="38"/>
      <c r="F112" s="243" t="s">
        <v>764</v>
      </c>
      <c r="G112" s="38"/>
      <c r="H112" s="38"/>
      <c r="I112" s="197"/>
      <c r="J112" s="38"/>
      <c r="K112" s="38"/>
      <c r="L112" s="41"/>
      <c r="M112" s="198"/>
      <c r="N112" s="199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8" t="s">
        <v>632</v>
      </c>
      <c r="AU112" s="18" t="s">
        <v>88</v>
      </c>
    </row>
    <row r="113" spans="2:51" s="14" customFormat="1" ht="12">
      <c r="B113" s="211"/>
      <c r="C113" s="212"/>
      <c r="D113" s="202" t="s">
        <v>153</v>
      </c>
      <c r="E113" s="213" t="s">
        <v>43</v>
      </c>
      <c r="F113" s="214" t="s">
        <v>765</v>
      </c>
      <c r="G113" s="212"/>
      <c r="H113" s="215">
        <v>22.44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153</v>
      </c>
      <c r="AU113" s="221" t="s">
        <v>88</v>
      </c>
      <c r="AV113" s="14" t="s">
        <v>88</v>
      </c>
      <c r="AW113" s="14" t="s">
        <v>41</v>
      </c>
      <c r="AX113" s="14" t="s">
        <v>86</v>
      </c>
      <c r="AY113" s="221" t="s">
        <v>142</v>
      </c>
    </row>
    <row r="114" spans="1:65" s="2" customFormat="1" ht="16.5" customHeight="1">
      <c r="A114" s="36"/>
      <c r="B114" s="37"/>
      <c r="C114" s="233" t="s">
        <v>217</v>
      </c>
      <c r="D114" s="233" t="s">
        <v>237</v>
      </c>
      <c r="E114" s="234" t="s">
        <v>766</v>
      </c>
      <c r="F114" s="235" t="s">
        <v>767</v>
      </c>
      <c r="G114" s="236" t="s">
        <v>358</v>
      </c>
      <c r="H114" s="237">
        <v>40</v>
      </c>
      <c r="I114" s="396"/>
      <c r="J114" s="239">
        <f>ROUND(I114*H114,2)</f>
        <v>0</v>
      </c>
      <c r="K114" s="235" t="s">
        <v>43</v>
      </c>
      <c r="L114" s="240"/>
      <c r="M114" s="241" t="s">
        <v>43</v>
      </c>
      <c r="N114" s="242" t="s">
        <v>51</v>
      </c>
      <c r="O114" s="66"/>
      <c r="P114" s="191">
        <f>O114*H114</f>
        <v>0</v>
      </c>
      <c r="Q114" s="191">
        <v>0.3273</v>
      </c>
      <c r="R114" s="191">
        <f>Q114*H114</f>
        <v>13.091999999999999</v>
      </c>
      <c r="S114" s="191">
        <v>0</v>
      </c>
      <c r="T114" s="192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3" t="s">
        <v>205</v>
      </c>
      <c r="AT114" s="193" t="s">
        <v>237</v>
      </c>
      <c r="AU114" s="193" t="s">
        <v>88</v>
      </c>
      <c r="AY114" s="18" t="s">
        <v>142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8" t="s">
        <v>86</v>
      </c>
      <c r="BK114" s="194">
        <f>ROUND(I114*H114,2)</f>
        <v>0</v>
      </c>
      <c r="BL114" s="18" t="s">
        <v>149</v>
      </c>
      <c r="BM114" s="193" t="s">
        <v>768</v>
      </c>
    </row>
    <row r="115" spans="1:47" s="2" customFormat="1" ht="39">
      <c r="A115" s="36"/>
      <c r="B115" s="37"/>
      <c r="C115" s="38"/>
      <c r="D115" s="202" t="s">
        <v>632</v>
      </c>
      <c r="E115" s="38"/>
      <c r="F115" s="243" t="s">
        <v>769</v>
      </c>
      <c r="G115" s="38"/>
      <c r="H115" s="38"/>
      <c r="I115" s="197"/>
      <c r="J115" s="38"/>
      <c r="K115" s="38"/>
      <c r="L115" s="41"/>
      <c r="M115" s="198"/>
      <c r="N115" s="199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8" t="s">
        <v>632</v>
      </c>
      <c r="AU115" s="18" t="s">
        <v>88</v>
      </c>
    </row>
    <row r="116" spans="2:51" s="14" customFormat="1" ht="12">
      <c r="B116" s="211"/>
      <c r="C116" s="212"/>
      <c r="D116" s="202" t="s">
        <v>153</v>
      </c>
      <c r="E116" s="213" t="s">
        <v>43</v>
      </c>
      <c r="F116" s="214" t="s">
        <v>770</v>
      </c>
      <c r="G116" s="212"/>
      <c r="H116" s="215">
        <v>40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153</v>
      </c>
      <c r="AU116" s="221" t="s">
        <v>88</v>
      </c>
      <c r="AV116" s="14" t="s">
        <v>88</v>
      </c>
      <c r="AW116" s="14" t="s">
        <v>41</v>
      </c>
      <c r="AX116" s="14" t="s">
        <v>86</v>
      </c>
      <c r="AY116" s="221" t="s">
        <v>142</v>
      </c>
    </row>
    <row r="117" spans="1:65" s="2" customFormat="1" ht="16.5" customHeight="1">
      <c r="A117" s="36"/>
      <c r="B117" s="37"/>
      <c r="C117" s="233" t="s">
        <v>222</v>
      </c>
      <c r="D117" s="233" t="s">
        <v>237</v>
      </c>
      <c r="E117" s="234" t="s">
        <v>771</v>
      </c>
      <c r="F117" s="235" t="s">
        <v>772</v>
      </c>
      <c r="G117" s="236" t="s">
        <v>165</v>
      </c>
      <c r="H117" s="237">
        <v>46.44</v>
      </c>
      <c r="I117" s="396"/>
      <c r="J117" s="239">
        <f>ROUND(I117*H117,2)</f>
        <v>0</v>
      </c>
      <c r="K117" s="235" t="s">
        <v>43</v>
      </c>
      <c r="L117" s="240"/>
      <c r="M117" s="241" t="s">
        <v>43</v>
      </c>
      <c r="N117" s="242" t="s">
        <v>51</v>
      </c>
      <c r="O117" s="66"/>
      <c r="P117" s="191">
        <f>O117*H117</f>
        <v>0</v>
      </c>
      <c r="Q117" s="191">
        <v>0.04939</v>
      </c>
      <c r="R117" s="191">
        <f>Q117*H117</f>
        <v>2.2936716</v>
      </c>
      <c r="S117" s="191">
        <v>0</v>
      </c>
      <c r="T117" s="192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3" t="s">
        <v>773</v>
      </c>
      <c r="AT117" s="193" t="s">
        <v>237</v>
      </c>
      <c r="AU117" s="193" t="s">
        <v>88</v>
      </c>
      <c r="AY117" s="18" t="s">
        <v>142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18" t="s">
        <v>86</v>
      </c>
      <c r="BK117" s="194">
        <f>ROUND(I117*H117,2)</f>
        <v>0</v>
      </c>
      <c r="BL117" s="18" t="s">
        <v>773</v>
      </c>
      <c r="BM117" s="193" t="s">
        <v>774</v>
      </c>
    </row>
    <row r="118" spans="1:47" s="2" customFormat="1" ht="39">
      <c r="A118" s="36"/>
      <c r="B118" s="37"/>
      <c r="C118" s="38"/>
      <c r="D118" s="202" t="s">
        <v>632</v>
      </c>
      <c r="E118" s="38"/>
      <c r="F118" s="243" t="s">
        <v>769</v>
      </c>
      <c r="G118" s="38"/>
      <c r="H118" s="38"/>
      <c r="I118" s="197"/>
      <c r="J118" s="38"/>
      <c r="K118" s="38"/>
      <c r="L118" s="41"/>
      <c r="M118" s="198"/>
      <c r="N118" s="199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8" t="s">
        <v>632</v>
      </c>
      <c r="AU118" s="18" t="s">
        <v>88</v>
      </c>
    </row>
    <row r="119" spans="2:51" s="14" customFormat="1" ht="12">
      <c r="B119" s="211"/>
      <c r="C119" s="212"/>
      <c r="D119" s="202" t="s">
        <v>153</v>
      </c>
      <c r="E119" s="213" t="s">
        <v>43</v>
      </c>
      <c r="F119" s="214" t="s">
        <v>775</v>
      </c>
      <c r="G119" s="212"/>
      <c r="H119" s="215">
        <v>46.44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153</v>
      </c>
      <c r="AU119" s="221" t="s">
        <v>88</v>
      </c>
      <c r="AV119" s="14" t="s">
        <v>88</v>
      </c>
      <c r="AW119" s="14" t="s">
        <v>41</v>
      </c>
      <c r="AX119" s="14" t="s">
        <v>86</v>
      </c>
      <c r="AY119" s="221" t="s">
        <v>142</v>
      </c>
    </row>
    <row r="120" spans="1:65" s="2" customFormat="1" ht="16.5" customHeight="1">
      <c r="A120" s="36"/>
      <c r="B120" s="37"/>
      <c r="C120" s="233" t="s">
        <v>228</v>
      </c>
      <c r="D120" s="233" t="s">
        <v>237</v>
      </c>
      <c r="E120" s="234" t="s">
        <v>776</v>
      </c>
      <c r="F120" s="235" t="s">
        <v>777</v>
      </c>
      <c r="G120" s="236" t="s">
        <v>358</v>
      </c>
      <c r="H120" s="237">
        <v>42</v>
      </c>
      <c r="I120" s="396"/>
      <c r="J120" s="239">
        <f>ROUND(I120*H120,2)</f>
        <v>0</v>
      </c>
      <c r="K120" s="235" t="s">
        <v>43</v>
      </c>
      <c r="L120" s="240"/>
      <c r="M120" s="241" t="s">
        <v>43</v>
      </c>
      <c r="N120" s="242" t="s">
        <v>51</v>
      </c>
      <c r="O120" s="66"/>
      <c r="P120" s="191">
        <f>O120*H120</f>
        <v>0</v>
      </c>
      <c r="Q120" s="191">
        <v>0.01167</v>
      </c>
      <c r="R120" s="191">
        <f>Q120*H120</f>
        <v>0.49014</v>
      </c>
      <c r="S120" s="191">
        <v>0</v>
      </c>
      <c r="T120" s="19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3" t="s">
        <v>205</v>
      </c>
      <c r="AT120" s="193" t="s">
        <v>237</v>
      </c>
      <c r="AU120" s="193" t="s">
        <v>88</v>
      </c>
      <c r="AY120" s="18" t="s">
        <v>142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8" t="s">
        <v>86</v>
      </c>
      <c r="BK120" s="194">
        <f>ROUND(I120*H120,2)</f>
        <v>0</v>
      </c>
      <c r="BL120" s="18" t="s">
        <v>149</v>
      </c>
      <c r="BM120" s="193" t="s">
        <v>778</v>
      </c>
    </row>
    <row r="121" spans="1:47" s="2" customFormat="1" ht="39">
      <c r="A121" s="36"/>
      <c r="B121" s="37"/>
      <c r="C121" s="38"/>
      <c r="D121" s="202" t="s">
        <v>632</v>
      </c>
      <c r="E121" s="38"/>
      <c r="F121" s="243" t="s">
        <v>769</v>
      </c>
      <c r="G121" s="38"/>
      <c r="H121" s="38"/>
      <c r="I121" s="197"/>
      <c r="J121" s="38"/>
      <c r="K121" s="38"/>
      <c r="L121" s="41"/>
      <c r="M121" s="198"/>
      <c r="N121" s="199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632</v>
      </c>
      <c r="AU121" s="18" t="s">
        <v>88</v>
      </c>
    </row>
    <row r="122" spans="2:51" s="14" customFormat="1" ht="12">
      <c r="B122" s="211"/>
      <c r="C122" s="212"/>
      <c r="D122" s="202" t="s">
        <v>153</v>
      </c>
      <c r="E122" s="213" t="s">
        <v>43</v>
      </c>
      <c r="F122" s="214" t="s">
        <v>779</v>
      </c>
      <c r="G122" s="212"/>
      <c r="H122" s="215">
        <v>42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153</v>
      </c>
      <c r="AU122" s="221" t="s">
        <v>88</v>
      </c>
      <c r="AV122" s="14" t="s">
        <v>88</v>
      </c>
      <c r="AW122" s="14" t="s">
        <v>41</v>
      </c>
      <c r="AX122" s="14" t="s">
        <v>86</v>
      </c>
      <c r="AY122" s="221" t="s">
        <v>142</v>
      </c>
    </row>
    <row r="123" spans="1:65" s="2" customFormat="1" ht="16.5" customHeight="1">
      <c r="A123" s="36"/>
      <c r="B123" s="37"/>
      <c r="C123" s="233" t="s">
        <v>236</v>
      </c>
      <c r="D123" s="233" t="s">
        <v>237</v>
      </c>
      <c r="E123" s="234" t="s">
        <v>780</v>
      </c>
      <c r="F123" s="235" t="s">
        <v>781</v>
      </c>
      <c r="G123" s="236" t="s">
        <v>358</v>
      </c>
      <c r="H123" s="237">
        <v>42</v>
      </c>
      <c r="I123" s="396"/>
      <c r="J123" s="239">
        <f>ROUND(I123*H123,2)</f>
        <v>0</v>
      </c>
      <c r="K123" s="235" t="s">
        <v>43</v>
      </c>
      <c r="L123" s="240"/>
      <c r="M123" s="241" t="s">
        <v>43</v>
      </c>
      <c r="N123" s="242" t="s">
        <v>51</v>
      </c>
      <c r="O123" s="66"/>
      <c r="P123" s="191">
        <f>O123*H123</f>
        <v>0</v>
      </c>
      <c r="Q123" s="191">
        <v>9E-05</v>
      </c>
      <c r="R123" s="191">
        <f>Q123*H123</f>
        <v>0.0037800000000000004</v>
      </c>
      <c r="S123" s="191">
        <v>0</v>
      </c>
      <c r="T123" s="19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3" t="s">
        <v>205</v>
      </c>
      <c r="AT123" s="193" t="s">
        <v>237</v>
      </c>
      <c r="AU123" s="193" t="s">
        <v>88</v>
      </c>
      <c r="AY123" s="18" t="s">
        <v>142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86</v>
      </c>
      <c r="BK123" s="194">
        <f>ROUND(I123*H123,2)</f>
        <v>0</v>
      </c>
      <c r="BL123" s="18" t="s">
        <v>149</v>
      </c>
      <c r="BM123" s="193" t="s">
        <v>782</v>
      </c>
    </row>
    <row r="124" spans="1:47" s="2" customFormat="1" ht="39">
      <c r="A124" s="36"/>
      <c r="B124" s="37"/>
      <c r="C124" s="38"/>
      <c r="D124" s="202" t="s">
        <v>632</v>
      </c>
      <c r="E124" s="38"/>
      <c r="F124" s="243" t="s">
        <v>769</v>
      </c>
      <c r="G124" s="38"/>
      <c r="H124" s="38"/>
      <c r="I124" s="197"/>
      <c r="J124" s="38"/>
      <c r="K124" s="38"/>
      <c r="L124" s="41"/>
      <c r="M124" s="198"/>
      <c r="N124" s="199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8" t="s">
        <v>632</v>
      </c>
      <c r="AU124" s="18" t="s">
        <v>88</v>
      </c>
    </row>
    <row r="125" spans="2:51" s="14" customFormat="1" ht="12">
      <c r="B125" s="211"/>
      <c r="C125" s="212"/>
      <c r="D125" s="202" t="s">
        <v>153</v>
      </c>
      <c r="E125" s="213" t="s">
        <v>43</v>
      </c>
      <c r="F125" s="214" t="s">
        <v>779</v>
      </c>
      <c r="G125" s="212"/>
      <c r="H125" s="215">
        <v>42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153</v>
      </c>
      <c r="AU125" s="221" t="s">
        <v>88</v>
      </c>
      <c r="AV125" s="14" t="s">
        <v>88</v>
      </c>
      <c r="AW125" s="14" t="s">
        <v>41</v>
      </c>
      <c r="AX125" s="14" t="s">
        <v>86</v>
      </c>
      <c r="AY125" s="221" t="s">
        <v>142</v>
      </c>
    </row>
    <row r="126" spans="1:65" s="2" customFormat="1" ht="16.5" customHeight="1">
      <c r="A126" s="36"/>
      <c r="B126" s="37"/>
      <c r="C126" s="233" t="s">
        <v>242</v>
      </c>
      <c r="D126" s="233" t="s">
        <v>237</v>
      </c>
      <c r="E126" s="234" t="s">
        <v>783</v>
      </c>
      <c r="F126" s="235" t="s">
        <v>784</v>
      </c>
      <c r="G126" s="236" t="s">
        <v>358</v>
      </c>
      <c r="H126" s="237">
        <v>84</v>
      </c>
      <c r="I126" s="396"/>
      <c r="J126" s="239">
        <f>ROUND(I126*H126,2)</f>
        <v>0</v>
      </c>
      <c r="K126" s="235" t="s">
        <v>43</v>
      </c>
      <c r="L126" s="240"/>
      <c r="M126" s="241" t="s">
        <v>43</v>
      </c>
      <c r="N126" s="242" t="s">
        <v>51</v>
      </c>
      <c r="O126" s="66"/>
      <c r="P126" s="191">
        <f>O126*H126</f>
        <v>0</v>
      </c>
      <c r="Q126" s="191">
        <v>0.00123</v>
      </c>
      <c r="R126" s="191">
        <f>Q126*H126</f>
        <v>0.10332</v>
      </c>
      <c r="S126" s="191">
        <v>0</v>
      </c>
      <c r="T126" s="19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3" t="s">
        <v>205</v>
      </c>
      <c r="AT126" s="193" t="s">
        <v>237</v>
      </c>
      <c r="AU126" s="193" t="s">
        <v>88</v>
      </c>
      <c r="AY126" s="18" t="s">
        <v>142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8" t="s">
        <v>86</v>
      </c>
      <c r="BK126" s="194">
        <f>ROUND(I126*H126,2)</f>
        <v>0</v>
      </c>
      <c r="BL126" s="18" t="s">
        <v>149</v>
      </c>
      <c r="BM126" s="193" t="s">
        <v>785</v>
      </c>
    </row>
    <row r="127" spans="1:47" s="2" customFormat="1" ht="39">
      <c r="A127" s="36"/>
      <c r="B127" s="37"/>
      <c r="C127" s="38"/>
      <c r="D127" s="202" t="s">
        <v>632</v>
      </c>
      <c r="E127" s="38"/>
      <c r="F127" s="243" t="s">
        <v>769</v>
      </c>
      <c r="G127" s="38"/>
      <c r="H127" s="38"/>
      <c r="I127" s="197"/>
      <c r="J127" s="38"/>
      <c r="K127" s="38"/>
      <c r="L127" s="41"/>
      <c r="M127" s="198"/>
      <c r="N127" s="199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8" t="s">
        <v>632</v>
      </c>
      <c r="AU127" s="18" t="s">
        <v>88</v>
      </c>
    </row>
    <row r="128" spans="2:51" s="14" customFormat="1" ht="12">
      <c r="B128" s="211"/>
      <c r="C128" s="212"/>
      <c r="D128" s="202" t="s">
        <v>153</v>
      </c>
      <c r="E128" s="213" t="s">
        <v>43</v>
      </c>
      <c r="F128" s="214" t="s">
        <v>786</v>
      </c>
      <c r="G128" s="212"/>
      <c r="H128" s="215">
        <v>84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153</v>
      </c>
      <c r="AU128" s="221" t="s">
        <v>88</v>
      </c>
      <c r="AV128" s="14" t="s">
        <v>88</v>
      </c>
      <c r="AW128" s="14" t="s">
        <v>41</v>
      </c>
      <c r="AX128" s="14" t="s">
        <v>86</v>
      </c>
      <c r="AY128" s="221" t="s">
        <v>142</v>
      </c>
    </row>
    <row r="129" spans="1:65" s="2" customFormat="1" ht="16.5" customHeight="1">
      <c r="A129" s="36"/>
      <c r="B129" s="37"/>
      <c r="C129" s="233" t="s">
        <v>8</v>
      </c>
      <c r="D129" s="233" t="s">
        <v>237</v>
      </c>
      <c r="E129" s="234" t="s">
        <v>787</v>
      </c>
      <c r="F129" s="235" t="s">
        <v>788</v>
      </c>
      <c r="G129" s="236" t="s">
        <v>358</v>
      </c>
      <c r="H129" s="237">
        <v>168</v>
      </c>
      <c r="I129" s="396"/>
      <c r="J129" s="239">
        <f>ROUND(I129*H129,2)</f>
        <v>0</v>
      </c>
      <c r="K129" s="235" t="s">
        <v>43</v>
      </c>
      <c r="L129" s="240"/>
      <c r="M129" s="241" t="s">
        <v>43</v>
      </c>
      <c r="N129" s="242" t="s">
        <v>51</v>
      </c>
      <c r="O129" s="66"/>
      <c r="P129" s="191">
        <f>O129*H129</f>
        <v>0</v>
      </c>
      <c r="Q129" s="191">
        <v>0.00052</v>
      </c>
      <c r="R129" s="191">
        <f>Q129*H129</f>
        <v>0.08736</v>
      </c>
      <c r="S129" s="191">
        <v>0</v>
      </c>
      <c r="T129" s="19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3" t="s">
        <v>205</v>
      </c>
      <c r="AT129" s="193" t="s">
        <v>237</v>
      </c>
      <c r="AU129" s="193" t="s">
        <v>88</v>
      </c>
      <c r="AY129" s="18" t="s">
        <v>142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8" t="s">
        <v>86</v>
      </c>
      <c r="BK129" s="194">
        <f>ROUND(I129*H129,2)</f>
        <v>0</v>
      </c>
      <c r="BL129" s="18" t="s">
        <v>149</v>
      </c>
      <c r="BM129" s="193" t="s">
        <v>789</v>
      </c>
    </row>
    <row r="130" spans="1:47" s="2" customFormat="1" ht="39">
      <c r="A130" s="36"/>
      <c r="B130" s="37"/>
      <c r="C130" s="38"/>
      <c r="D130" s="202" t="s">
        <v>632</v>
      </c>
      <c r="E130" s="38"/>
      <c r="F130" s="243" t="s">
        <v>769</v>
      </c>
      <c r="G130" s="38"/>
      <c r="H130" s="38"/>
      <c r="I130" s="197"/>
      <c r="J130" s="38"/>
      <c r="K130" s="38"/>
      <c r="L130" s="41"/>
      <c r="M130" s="198"/>
      <c r="N130" s="199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8" t="s">
        <v>632</v>
      </c>
      <c r="AU130" s="18" t="s">
        <v>88</v>
      </c>
    </row>
    <row r="131" spans="2:51" s="14" customFormat="1" ht="12">
      <c r="B131" s="211"/>
      <c r="C131" s="212"/>
      <c r="D131" s="202" t="s">
        <v>153</v>
      </c>
      <c r="E131" s="213" t="s">
        <v>43</v>
      </c>
      <c r="F131" s="214" t="s">
        <v>790</v>
      </c>
      <c r="G131" s="212"/>
      <c r="H131" s="215">
        <v>168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153</v>
      </c>
      <c r="AU131" s="221" t="s">
        <v>88</v>
      </c>
      <c r="AV131" s="14" t="s">
        <v>88</v>
      </c>
      <c r="AW131" s="14" t="s">
        <v>41</v>
      </c>
      <c r="AX131" s="14" t="s">
        <v>86</v>
      </c>
      <c r="AY131" s="221" t="s">
        <v>142</v>
      </c>
    </row>
    <row r="132" spans="1:65" s="2" customFormat="1" ht="16.5" customHeight="1">
      <c r="A132" s="36"/>
      <c r="B132" s="37"/>
      <c r="C132" s="233" t="s">
        <v>253</v>
      </c>
      <c r="D132" s="233" t="s">
        <v>237</v>
      </c>
      <c r="E132" s="234" t="s">
        <v>791</v>
      </c>
      <c r="F132" s="235" t="s">
        <v>792</v>
      </c>
      <c r="G132" s="236" t="s">
        <v>358</v>
      </c>
      <c r="H132" s="237">
        <v>42</v>
      </c>
      <c r="I132" s="396"/>
      <c r="J132" s="239">
        <f>ROUND(I132*H132,2)</f>
        <v>0</v>
      </c>
      <c r="K132" s="235" t="s">
        <v>43</v>
      </c>
      <c r="L132" s="240"/>
      <c r="M132" s="241" t="s">
        <v>43</v>
      </c>
      <c r="N132" s="242" t="s">
        <v>51</v>
      </c>
      <c r="O132" s="66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3" t="s">
        <v>205</v>
      </c>
      <c r="AT132" s="193" t="s">
        <v>237</v>
      </c>
      <c r="AU132" s="193" t="s">
        <v>88</v>
      </c>
      <c r="AY132" s="18" t="s">
        <v>142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8" t="s">
        <v>86</v>
      </c>
      <c r="BK132" s="194">
        <f>ROUND(I132*H132,2)</f>
        <v>0</v>
      </c>
      <c r="BL132" s="18" t="s">
        <v>149</v>
      </c>
      <c r="BM132" s="193" t="s">
        <v>793</v>
      </c>
    </row>
    <row r="133" spans="1:47" s="2" customFormat="1" ht="39">
      <c r="A133" s="36"/>
      <c r="B133" s="37"/>
      <c r="C133" s="38"/>
      <c r="D133" s="202" t="s">
        <v>632</v>
      </c>
      <c r="E133" s="38"/>
      <c r="F133" s="243" t="s">
        <v>769</v>
      </c>
      <c r="G133" s="38"/>
      <c r="H133" s="38"/>
      <c r="I133" s="197"/>
      <c r="J133" s="38"/>
      <c r="K133" s="38"/>
      <c r="L133" s="41"/>
      <c r="M133" s="198"/>
      <c r="N133" s="199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8" t="s">
        <v>632</v>
      </c>
      <c r="AU133" s="18" t="s">
        <v>88</v>
      </c>
    </row>
    <row r="134" spans="2:51" s="14" customFormat="1" ht="12">
      <c r="B134" s="211"/>
      <c r="C134" s="212"/>
      <c r="D134" s="202" t="s">
        <v>153</v>
      </c>
      <c r="E134" s="213" t="s">
        <v>43</v>
      </c>
      <c r="F134" s="214" t="s">
        <v>28</v>
      </c>
      <c r="G134" s="212"/>
      <c r="H134" s="215">
        <v>42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153</v>
      </c>
      <c r="AU134" s="221" t="s">
        <v>88</v>
      </c>
      <c r="AV134" s="14" t="s">
        <v>88</v>
      </c>
      <c r="AW134" s="14" t="s">
        <v>41</v>
      </c>
      <c r="AX134" s="14" t="s">
        <v>86</v>
      </c>
      <c r="AY134" s="221" t="s">
        <v>142</v>
      </c>
    </row>
    <row r="135" spans="1:65" s="2" customFormat="1" ht="24.2" customHeight="1">
      <c r="A135" s="36"/>
      <c r="B135" s="37"/>
      <c r="C135" s="182" t="s">
        <v>259</v>
      </c>
      <c r="D135" s="182" t="s">
        <v>144</v>
      </c>
      <c r="E135" s="183" t="s">
        <v>794</v>
      </c>
      <c r="F135" s="184" t="s">
        <v>795</v>
      </c>
      <c r="G135" s="185" t="s">
        <v>358</v>
      </c>
      <c r="H135" s="186">
        <v>4</v>
      </c>
      <c r="I135" s="187"/>
      <c r="J135" s="188">
        <f>ROUND(I135*H135,2)</f>
        <v>0</v>
      </c>
      <c r="K135" s="184" t="s">
        <v>43</v>
      </c>
      <c r="L135" s="41"/>
      <c r="M135" s="189" t="s">
        <v>43</v>
      </c>
      <c r="N135" s="190" t="s">
        <v>51</v>
      </c>
      <c r="O135" s="66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3" t="s">
        <v>149</v>
      </c>
      <c r="AT135" s="193" t="s">
        <v>144</v>
      </c>
      <c r="AU135" s="193" t="s">
        <v>88</v>
      </c>
      <c r="AY135" s="18" t="s">
        <v>142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8" t="s">
        <v>86</v>
      </c>
      <c r="BK135" s="194">
        <f>ROUND(I135*H135,2)</f>
        <v>0</v>
      </c>
      <c r="BL135" s="18" t="s">
        <v>149</v>
      </c>
      <c r="BM135" s="193" t="s">
        <v>796</v>
      </c>
    </row>
    <row r="136" spans="1:47" s="2" customFormat="1" ht="19.5">
      <c r="A136" s="36"/>
      <c r="B136" s="37"/>
      <c r="C136" s="38"/>
      <c r="D136" s="202" t="s">
        <v>632</v>
      </c>
      <c r="E136" s="38"/>
      <c r="F136" s="243" t="s">
        <v>797</v>
      </c>
      <c r="G136" s="38"/>
      <c r="H136" s="38"/>
      <c r="I136" s="197"/>
      <c r="J136" s="38"/>
      <c r="K136" s="38"/>
      <c r="L136" s="41"/>
      <c r="M136" s="198"/>
      <c r="N136" s="199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8" t="s">
        <v>632</v>
      </c>
      <c r="AU136" s="18" t="s">
        <v>88</v>
      </c>
    </row>
    <row r="137" spans="2:51" s="14" customFormat="1" ht="12">
      <c r="B137" s="211"/>
      <c r="C137" s="212"/>
      <c r="D137" s="202" t="s">
        <v>153</v>
      </c>
      <c r="E137" s="213" t="s">
        <v>43</v>
      </c>
      <c r="F137" s="214" t="s">
        <v>149</v>
      </c>
      <c r="G137" s="212"/>
      <c r="H137" s="215">
        <v>4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153</v>
      </c>
      <c r="AU137" s="221" t="s">
        <v>88</v>
      </c>
      <c r="AV137" s="14" t="s">
        <v>88</v>
      </c>
      <c r="AW137" s="14" t="s">
        <v>41</v>
      </c>
      <c r="AX137" s="14" t="s">
        <v>86</v>
      </c>
      <c r="AY137" s="221" t="s">
        <v>142</v>
      </c>
    </row>
    <row r="138" spans="1:65" s="2" customFormat="1" ht="66.75" customHeight="1">
      <c r="A138" s="36"/>
      <c r="B138" s="37"/>
      <c r="C138" s="182" t="s">
        <v>265</v>
      </c>
      <c r="D138" s="182" t="s">
        <v>144</v>
      </c>
      <c r="E138" s="183" t="s">
        <v>798</v>
      </c>
      <c r="F138" s="184" t="s">
        <v>799</v>
      </c>
      <c r="G138" s="185" t="s">
        <v>753</v>
      </c>
      <c r="H138" s="186">
        <v>0</v>
      </c>
      <c r="I138" s="397"/>
      <c r="J138" s="188">
        <f>ROUND(I138*H138,2)</f>
        <v>0</v>
      </c>
      <c r="K138" s="184" t="s">
        <v>43</v>
      </c>
      <c r="L138" s="41"/>
      <c r="M138" s="189" t="s">
        <v>43</v>
      </c>
      <c r="N138" s="190" t="s">
        <v>51</v>
      </c>
      <c r="O138" s="66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149</v>
      </c>
      <c r="AT138" s="193" t="s">
        <v>144</v>
      </c>
      <c r="AU138" s="193" t="s">
        <v>88</v>
      </c>
      <c r="AY138" s="18" t="s">
        <v>142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8" t="s">
        <v>86</v>
      </c>
      <c r="BK138" s="194">
        <f>ROUND(I138*H138,2)</f>
        <v>0</v>
      </c>
      <c r="BL138" s="18" t="s">
        <v>149</v>
      </c>
      <c r="BM138" s="193" t="s">
        <v>800</v>
      </c>
    </row>
    <row r="139" spans="1:47" s="2" customFormat="1" ht="39">
      <c r="A139" s="36"/>
      <c r="B139" s="37"/>
      <c r="C139" s="38"/>
      <c r="D139" s="202" t="s">
        <v>632</v>
      </c>
      <c r="E139" s="38"/>
      <c r="F139" s="243" t="s">
        <v>801</v>
      </c>
      <c r="G139" s="38"/>
      <c r="H139" s="38"/>
      <c r="I139" s="197"/>
      <c r="J139" s="38"/>
      <c r="K139" s="38"/>
      <c r="L139" s="41"/>
      <c r="M139" s="198"/>
      <c r="N139" s="199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8" t="s">
        <v>632</v>
      </c>
      <c r="AU139" s="18" t="s">
        <v>88</v>
      </c>
    </row>
    <row r="140" spans="2:63" s="12" customFormat="1" ht="25.9" customHeight="1">
      <c r="B140" s="166"/>
      <c r="C140" s="167"/>
      <c r="D140" s="168" t="s">
        <v>79</v>
      </c>
      <c r="E140" s="169" t="s">
        <v>802</v>
      </c>
      <c r="F140" s="169" t="s">
        <v>803</v>
      </c>
      <c r="G140" s="167"/>
      <c r="H140" s="167"/>
      <c r="I140" s="170"/>
      <c r="J140" s="171">
        <f>BK140</f>
        <v>0</v>
      </c>
      <c r="K140" s="167"/>
      <c r="L140" s="172"/>
      <c r="M140" s="173"/>
      <c r="N140" s="174"/>
      <c r="O140" s="174"/>
      <c r="P140" s="175">
        <f>SUM(P141:P151)</f>
        <v>0</v>
      </c>
      <c r="Q140" s="174"/>
      <c r="R140" s="175">
        <f>SUM(R141:R151)</f>
        <v>0</v>
      </c>
      <c r="S140" s="174"/>
      <c r="T140" s="176">
        <f>SUM(T141:T151)</f>
        <v>0</v>
      </c>
      <c r="AR140" s="177" t="s">
        <v>149</v>
      </c>
      <c r="AT140" s="178" t="s">
        <v>79</v>
      </c>
      <c r="AU140" s="178" t="s">
        <v>80</v>
      </c>
      <c r="AY140" s="177" t="s">
        <v>142</v>
      </c>
      <c r="BK140" s="179">
        <f>SUM(BK141:BK151)</f>
        <v>0</v>
      </c>
    </row>
    <row r="141" spans="1:65" s="2" customFormat="1" ht="62.65" customHeight="1">
      <c r="A141" s="36"/>
      <c r="B141" s="37"/>
      <c r="C141" s="182" t="s">
        <v>275</v>
      </c>
      <c r="D141" s="182" t="s">
        <v>144</v>
      </c>
      <c r="E141" s="183" t="s">
        <v>804</v>
      </c>
      <c r="F141" s="184" t="s">
        <v>805</v>
      </c>
      <c r="G141" s="185" t="s">
        <v>197</v>
      </c>
      <c r="H141" s="186">
        <v>197.52</v>
      </c>
      <c r="I141" s="187"/>
      <c r="J141" s="188">
        <f>ROUND(I141*H141,2)</f>
        <v>0</v>
      </c>
      <c r="K141" s="184" t="s">
        <v>43</v>
      </c>
      <c r="L141" s="41"/>
      <c r="M141" s="189" t="s">
        <v>43</v>
      </c>
      <c r="N141" s="190" t="s">
        <v>51</v>
      </c>
      <c r="O141" s="66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3" t="s">
        <v>773</v>
      </c>
      <c r="AT141" s="193" t="s">
        <v>144</v>
      </c>
      <c r="AU141" s="193" t="s">
        <v>86</v>
      </c>
      <c r="AY141" s="18" t="s">
        <v>142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8" t="s">
        <v>86</v>
      </c>
      <c r="BK141" s="194">
        <f>ROUND(I141*H141,2)</f>
        <v>0</v>
      </c>
      <c r="BL141" s="18" t="s">
        <v>773</v>
      </c>
      <c r="BM141" s="193" t="s">
        <v>806</v>
      </c>
    </row>
    <row r="142" spans="1:47" s="2" customFormat="1" ht="19.5">
      <c r="A142" s="36"/>
      <c r="B142" s="37"/>
      <c r="C142" s="38"/>
      <c r="D142" s="202" t="s">
        <v>632</v>
      </c>
      <c r="E142" s="38"/>
      <c r="F142" s="243" t="s">
        <v>807</v>
      </c>
      <c r="G142" s="38"/>
      <c r="H142" s="38"/>
      <c r="I142" s="197"/>
      <c r="J142" s="38"/>
      <c r="K142" s="38"/>
      <c r="L142" s="41"/>
      <c r="M142" s="198"/>
      <c r="N142" s="199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8" t="s">
        <v>632</v>
      </c>
      <c r="AU142" s="18" t="s">
        <v>86</v>
      </c>
    </row>
    <row r="143" spans="2:51" s="13" customFormat="1" ht="12">
      <c r="B143" s="200"/>
      <c r="C143" s="201"/>
      <c r="D143" s="202" t="s">
        <v>153</v>
      </c>
      <c r="E143" s="203" t="s">
        <v>43</v>
      </c>
      <c r="F143" s="204" t="s">
        <v>808</v>
      </c>
      <c r="G143" s="201"/>
      <c r="H143" s="203" t="s">
        <v>43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153</v>
      </c>
      <c r="AU143" s="210" t="s">
        <v>86</v>
      </c>
      <c r="AV143" s="13" t="s">
        <v>86</v>
      </c>
      <c r="AW143" s="13" t="s">
        <v>41</v>
      </c>
      <c r="AX143" s="13" t="s">
        <v>80</v>
      </c>
      <c r="AY143" s="210" t="s">
        <v>142</v>
      </c>
    </row>
    <row r="144" spans="2:51" s="14" customFormat="1" ht="12">
      <c r="B144" s="211"/>
      <c r="C144" s="212"/>
      <c r="D144" s="202" t="s">
        <v>153</v>
      </c>
      <c r="E144" s="213" t="s">
        <v>43</v>
      </c>
      <c r="F144" s="214" t="s">
        <v>750</v>
      </c>
      <c r="G144" s="212"/>
      <c r="H144" s="215">
        <v>96.48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153</v>
      </c>
      <c r="AU144" s="221" t="s">
        <v>86</v>
      </c>
      <c r="AV144" s="14" t="s">
        <v>88</v>
      </c>
      <c r="AW144" s="14" t="s">
        <v>41</v>
      </c>
      <c r="AX144" s="14" t="s">
        <v>80</v>
      </c>
      <c r="AY144" s="221" t="s">
        <v>142</v>
      </c>
    </row>
    <row r="145" spans="2:51" s="13" customFormat="1" ht="12">
      <c r="B145" s="200"/>
      <c r="C145" s="201"/>
      <c r="D145" s="202" t="s">
        <v>153</v>
      </c>
      <c r="E145" s="203" t="s">
        <v>43</v>
      </c>
      <c r="F145" s="204" t="s">
        <v>809</v>
      </c>
      <c r="G145" s="201"/>
      <c r="H145" s="203" t="s">
        <v>43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153</v>
      </c>
      <c r="AU145" s="210" t="s">
        <v>86</v>
      </c>
      <c r="AV145" s="13" t="s">
        <v>86</v>
      </c>
      <c r="AW145" s="13" t="s">
        <v>41</v>
      </c>
      <c r="AX145" s="13" t="s">
        <v>80</v>
      </c>
      <c r="AY145" s="210" t="s">
        <v>142</v>
      </c>
    </row>
    <row r="146" spans="2:51" s="14" customFormat="1" ht="12">
      <c r="B146" s="211"/>
      <c r="C146" s="212"/>
      <c r="D146" s="202" t="s">
        <v>153</v>
      </c>
      <c r="E146" s="213" t="s">
        <v>43</v>
      </c>
      <c r="F146" s="214" t="s">
        <v>810</v>
      </c>
      <c r="G146" s="212"/>
      <c r="H146" s="215">
        <v>101.04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153</v>
      </c>
      <c r="AU146" s="221" t="s">
        <v>86</v>
      </c>
      <c r="AV146" s="14" t="s">
        <v>88</v>
      </c>
      <c r="AW146" s="14" t="s">
        <v>41</v>
      </c>
      <c r="AX146" s="14" t="s">
        <v>80</v>
      </c>
      <c r="AY146" s="221" t="s">
        <v>142</v>
      </c>
    </row>
    <row r="147" spans="2:51" s="15" customFormat="1" ht="12">
      <c r="B147" s="222"/>
      <c r="C147" s="223"/>
      <c r="D147" s="202" t="s">
        <v>153</v>
      </c>
      <c r="E147" s="224" t="s">
        <v>43</v>
      </c>
      <c r="F147" s="225" t="s">
        <v>157</v>
      </c>
      <c r="G147" s="223"/>
      <c r="H147" s="226">
        <v>197.52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153</v>
      </c>
      <c r="AU147" s="232" t="s">
        <v>86</v>
      </c>
      <c r="AV147" s="15" t="s">
        <v>149</v>
      </c>
      <c r="AW147" s="15" t="s">
        <v>41</v>
      </c>
      <c r="AX147" s="15" t="s">
        <v>86</v>
      </c>
      <c r="AY147" s="232" t="s">
        <v>142</v>
      </c>
    </row>
    <row r="148" spans="1:65" s="2" customFormat="1" ht="44.25" customHeight="1">
      <c r="A148" s="36"/>
      <c r="B148" s="37"/>
      <c r="C148" s="182" t="s">
        <v>282</v>
      </c>
      <c r="D148" s="182" t="s">
        <v>144</v>
      </c>
      <c r="E148" s="183" t="s">
        <v>811</v>
      </c>
      <c r="F148" s="184" t="s">
        <v>812</v>
      </c>
      <c r="G148" s="185" t="s">
        <v>197</v>
      </c>
      <c r="H148" s="186">
        <v>96.48</v>
      </c>
      <c r="I148" s="187"/>
      <c r="J148" s="188">
        <f>ROUND(I148*H148,2)</f>
        <v>0</v>
      </c>
      <c r="K148" s="184" t="s">
        <v>43</v>
      </c>
      <c r="L148" s="41"/>
      <c r="M148" s="189" t="s">
        <v>43</v>
      </c>
      <c r="N148" s="190" t="s">
        <v>51</v>
      </c>
      <c r="O148" s="66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3" t="s">
        <v>773</v>
      </c>
      <c r="AT148" s="193" t="s">
        <v>144</v>
      </c>
      <c r="AU148" s="193" t="s">
        <v>86</v>
      </c>
      <c r="AY148" s="18" t="s">
        <v>142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8" t="s">
        <v>86</v>
      </c>
      <c r="BK148" s="194">
        <f>ROUND(I148*H148,2)</f>
        <v>0</v>
      </c>
      <c r="BL148" s="18" t="s">
        <v>773</v>
      </c>
      <c r="BM148" s="193" t="s">
        <v>813</v>
      </c>
    </row>
    <row r="149" spans="2:51" s="13" customFormat="1" ht="12">
      <c r="B149" s="200"/>
      <c r="C149" s="201"/>
      <c r="D149" s="202" t="s">
        <v>153</v>
      </c>
      <c r="E149" s="203" t="s">
        <v>43</v>
      </c>
      <c r="F149" s="204" t="s">
        <v>814</v>
      </c>
      <c r="G149" s="201"/>
      <c r="H149" s="203" t="s">
        <v>43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153</v>
      </c>
      <c r="AU149" s="210" t="s">
        <v>86</v>
      </c>
      <c r="AV149" s="13" t="s">
        <v>86</v>
      </c>
      <c r="AW149" s="13" t="s">
        <v>41</v>
      </c>
      <c r="AX149" s="13" t="s">
        <v>80</v>
      </c>
      <c r="AY149" s="210" t="s">
        <v>142</v>
      </c>
    </row>
    <row r="150" spans="2:51" s="14" customFormat="1" ht="12">
      <c r="B150" s="211"/>
      <c r="C150" s="212"/>
      <c r="D150" s="202" t="s">
        <v>153</v>
      </c>
      <c r="E150" s="213" t="s">
        <v>43</v>
      </c>
      <c r="F150" s="214" t="s">
        <v>750</v>
      </c>
      <c r="G150" s="212"/>
      <c r="H150" s="215">
        <v>96.48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153</v>
      </c>
      <c r="AU150" s="221" t="s">
        <v>86</v>
      </c>
      <c r="AV150" s="14" t="s">
        <v>88</v>
      </c>
      <c r="AW150" s="14" t="s">
        <v>41</v>
      </c>
      <c r="AX150" s="14" t="s">
        <v>80</v>
      </c>
      <c r="AY150" s="221" t="s">
        <v>142</v>
      </c>
    </row>
    <row r="151" spans="2:51" s="15" customFormat="1" ht="12">
      <c r="B151" s="222"/>
      <c r="C151" s="223"/>
      <c r="D151" s="202" t="s">
        <v>153</v>
      </c>
      <c r="E151" s="224" t="s">
        <v>43</v>
      </c>
      <c r="F151" s="225" t="s">
        <v>157</v>
      </c>
      <c r="G151" s="223"/>
      <c r="H151" s="226">
        <v>96.48</v>
      </c>
      <c r="I151" s="227"/>
      <c r="J151" s="223"/>
      <c r="K151" s="223"/>
      <c r="L151" s="228"/>
      <c r="M151" s="249"/>
      <c r="N151" s="250"/>
      <c r="O151" s="250"/>
      <c r="P151" s="250"/>
      <c r="Q151" s="250"/>
      <c r="R151" s="250"/>
      <c r="S151" s="250"/>
      <c r="T151" s="251"/>
      <c r="AT151" s="232" t="s">
        <v>153</v>
      </c>
      <c r="AU151" s="232" t="s">
        <v>86</v>
      </c>
      <c r="AV151" s="15" t="s">
        <v>149</v>
      </c>
      <c r="AW151" s="15" t="s">
        <v>41</v>
      </c>
      <c r="AX151" s="15" t="s">
        <v>86</v>
      </c>
      <c r="AY151" s="232" t="s">
        <v>142</v>
      </c>
    </row>
    <row r="152" spans="1:31" s="2" customFormat="1" ht="6.95" customHeight="1">
      <c r="A152" s="36"/>
      <c r="B152" s="49"/>
      <c r="C152" s="50"/>
      <c r="D152" s="50"/>
      <c r="E152" s="50"/>
      <c r="F152" s="50"/>
      <c r="G152" s="50"/>
      <c r="H152" s="50"/>
      <c r="I152" s="50"/>
      <c r="J152" s="50"/>
      <c r="K152" s="50"/>
      <c r="L152" s="41"/>
      <c r="M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</sheetData>
  <sheetProtection password="C71F" sheet="1" objects="1" scenarios="1" formatColumns="0" formatRows="0" autoFilter="0"/>
  <autoFilter ref="C87:K151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99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88</v>
      </c>
    </row>
    <row r="4" spans="2:46" s="1" customFormat="1" ht="24.95" customHeight="1">
      <c r="B4" s="21"/>
      <c r="D4" s="112" t="s">
        <v>103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81" t="str">
        <f>'Rekapitulace zakázky'!K6</f>
        <v>SO 06 - Oprava mostu v km 27,918 na trati Kutná Hora-Zruč n/S</v>
      </c>
      <c r="F7" s="382"/>
      <c r="G7" s="382"/>
      <c r="H7" s="382"/>
      <c r="L7" s="21"/>
    </row>
    <row r="8" spans="2:12" s="1" customFormat="1" ht="12" customHeight="1">
      <c r="B8" s="21"/>
      <c r="D8" s="114" t="s">
        <v>104</v>
      </c>
      <c r="L8" s="21"/>
    </row>
    <row r="9" spans="1:31" s="2" customFormat="1" ht="16.5" customHeight="1">
      <c r="A9" s="36"/>
      <c r="B9" s="41"/>
      <c r="C9" s="36"/>
      <c r="D9" s="36"/>
      <c r="E9" s="381" t="s">
        <v>105</v>
      </c>
      <c r="F9" s="383"/>
      <c r="G9" s="383"/>
      <c r="H9" s="383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106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4" t="s">
        <v>815</v>
      </c>
      <c r="F11" s="383"/>
      <c r="G11" s="383"/>
      <c r="H11" s="38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zakázky'!AN8</f>
        <v>24. 11. 2022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117" t="s">
        <v>25</v>
      </c>
      <c r="E15" s="36"/>
      <c r="F15" s="118" t="s">
        <v>26</v>
      </c>
      <c r="G15" s="36"/>
      <c r="H15" s="36"/>
      <c r="I15" s="117" t="s">
        <v>27</v>
      </c>
      <c r="J15" s="118" t="s">
        <v>28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29</v>
      </c>
      <c r="E16" s="36"/>
      <c r="F16" s="36"/>
      <c r="G16" s="36"/>
      <c r="H16" s="36"/>
      <c r="I16" s="114" t="s">
        <v>30</v>
      </c>
      <c r="J16" s="105" t="s">
        <v>31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32</v>
      </c>
      <c r="F17" s="36"/>
      <c r="G17" s="36"/>
      <c r="H17" s="36"/>
      <c r="I17" s="114" t="s">
        <v>33</v>
      </c>
      <c r="J17" s="105" t="s">
        <v>34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35</v>
      </c>
      <c r="E19" s="36"/>
      <c r="F19" s="36"/>
      <c r="G19" s="36"/>
      <c r="H19" s="36"/>
      <c r="I19" s="114" t="s">
        <v>30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5" t="str">
        <f>'Rekapitulace zakázky'!E14</f>
        <v>Vyplň údaj</v>
      </c>
      <c r="F20" s="386"/>
      <c r="G20" s="386"/>
      <c r="H20" s="386"/>
      <c r="I20" s="114" t="s">
        <v>33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37</v>
      </c>
      <c r="E22" s="36"/>
      <c r="F22" s="36"/>
      <c r="G22" s="36"/>
      <c r="H22" s="36"/>
      <c r="I22" s="114" t="s">
        <v>30</v>
      </c>
      <c r="J22" s="105" t="s">
        <v>38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39</v>
      </c>
      <c r="F23" s="36"/>
      <c r="G23" s="36"/>
      <c r="H23" s="36"/>
      <c r="I23" s="114" t="s">
        <v>33</v>
      </c>
      <c r="J23" s="105" t="s">
        <v>40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42</v>
      </c>
      <c r="E25" s="36"/>
      <c r="F25" s="36"/>
      <c r="G25" s="36"/>
      <c r="H25" s="36"/>
      <c r="I25" s="114" t="s">
        <v>30</v>
      </c>
      <c r="J25" s="105" t="s">
        <v>43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22</v>
      </c>
      <c r="F26" s="36"/>
      <c r="G26" s="36"/>
      <c r="H26" s="36"/>
      <c r="I26" s="114" t="s">
        <v>33</v>
      </c>
      <c r="J26" s="105" t="s">
        <v>43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44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9"/>
      <c r="B29" s="120"/>
      <c r="C29" s="119"/>
      <c r="D29" s="119"/>
      <c r="E29" s="387" t="s">
        <v>43</v>
      </c>
      <c r="F29" s="387"/>
      <c r="G29" s="387"/>
      <c r="H29" s="387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46</v>
      </c>
      <c r="E32" s="36"/>
      <c r="F32" s="36"/>
      <c r="G32" s="36"/>
      <c r="H32" s="36"/>
      <c r="I32" s="36"/>
      <c r="J32" s="124">
        <f>ROUND(J91,2)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5" t="s">
        <v>48</v>
      </c>
      <c r="G34" s="36"/>
      <c r="H34" s="36"/>
      <c r="I34" s="125" t="s">
        <v>47</v>
      </c>
      <c r="J34" s="125" t="s">
        <v>49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6" t="s">
        <v>50</v>
      </c>
      <c r="E35" s="114" t="s">
        <v>51</v>
      </c>
      <c r="F35" s="127">
        <f>ROUND((SUM(BE91:BE124)),2)</f>
        <v>0</v>
      </c>
      <c r="G35" s="36"/>
      <c r="H35" s="36"/>
      <c r="I35" s="128">
        <v>0.21</v>
      </c>
      <c r="J35" s="127">
        <f>ROUND(((SUM(BE91:BE124))*I35),2)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52</v>
      </c>
      <c r="F36" s="127">
        <f>ROUND((SUM(BF91:BF124)),2)</f>
        <v>0</v>
      </c>
      <c r="G36" s="36"/>
      <c r="H36" s="36"/>
      <c r="I36" s="128">
        <v>0.15</v>
      </c>
      <c r="J36" s="127">
        <f>ROUND(((SUM(BF91:BF124))*I36),2)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53</v>
      </c>
      <c r="F37" s="127">
        <f>ROUND((SUM(BG91:BG124)),2)</f>
        <v>0</v>
      </c>
      <c r="G37" s="36"/>
      <c r="H37" s="36"/>
      <c r="I37" s="128">
        <v>0.21</v>
      </c>
      <c r="J37" s="127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54</v>
      </c>
      <c r="F38" s="127">
        <f>ROUND((SUM(BH91:BH124)),2)</f>
        <v>0</v>
      </c>
      <c r="G38" s="36"/>
      <c r="H38" s="36"/>
      <c r="I38" s="128">
        <v>0.15</v>
      </c>
      <c r="J38" s="127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55</v>
      </c>
      <c r="F39" s="127">
        <f>ROUND((SUM(BI91:BI124)),2)</f>
        <v>0</v>
      </c>
      <c r="G39" s="36"/>
      <c r="H39" s="36"/>
      <c r="I39" s="128">
        <v>0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56</v>
      </c>
      <c r="E41" s="131"/>
      <c r="F41" s="131"/>
      <c r="G41" s="132" t="s">
        <v>57</v>
      </c>
      <c r="H41" s="133" t="s">
        <v>58</v>
      </c>
      <c r="I41" s="131"/>
      <c r="J41" s="134">
        <f>SUM(J32:J39)</f>
        <v>0</v>
      </c>
      <c r="K41" s="135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108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9" t="str">
        <f>E7</f>
        <v>SO 06 - Oprava mostu v km 27,918 na trati Kutná Hora-Zruč n/S</v>
      </c>
      <c r="F50" s="380"/>
      <c r="G50" s="380"/>
      <c r="H50" s="380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104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79" t="s">
        <v>105</v>
      </c>
      <c r="F52" s="378"/>
      <c r="G52" s="378"/>
      <c r="H52" s="378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106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7" t="str">
        <f>E11</f>
        <v xml:space="preserve">22-12-3 - SO 06 - 001.3 - Oprava mostu v km 27,918 na trati Kutná Hora-Zruč n/S_VRN </v>
      </c>
      <c r="F54" s="378"/>
      <c r="G54" s="378"/>
      <c r="H54" s="378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8" t="str">
        <f>F14</f>
        <v xml:space="preserve"> </v>
      </c>
      <c r="G56" s="38"/>
      <c r="H56" s="38"/>
      <c r="I56" s="30" t="s">
        <v>23</v>
      </c>
      <c r="J56" s="61" t="str">
        <f>IF(J14="","",J14)</f>
        <v>24. 11. 2022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29</v>
      </c>
      <c r="D58" s="38"/>
      <c r="E58" s="38"/>
      <c r="F58" s="28" t="str">
        <f>E17</f>
        <v>Správa železnic, státní organizace</v>
      </c>
      <c r="G58" s="38"/>
      <c r="H58" s="38"/>
      <c r="I58" s="30" t="s">
        <v>37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35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109</v>
      </c>
      <c r="D61" s="141"/>
      <c r="E61" s="141"/>
      <c r="F61" s="141"/>
      <c r="G61" s="141"/>
      <c r="H61" s="141"/>
      <c r="I61" s="141"/>
      <c r="J61" s="142" t="s">
        <v>110</v>
      </c>
      <c r="K61" s="141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78</v>
      </c>
      <c r="D63" s="38"/>
      <c r="E63" s="38"/>
      <c r="F63" s="38"/>
      <c r="G63" s="38"/>
      <c r="H63" s="38"/>
      <c r="I63" s="38"/>
      <c r="J63" s="79">
        <f>J91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111</v>
      </c>
    </row>
    <row r="64" spans="2:12" s="9" customFormat="1" ht="24.95" customHeight="1">
      <c r="B64" s="144"/>
      <c r="C64" s="145"/>
      <c r="D64" s="146" t="s">
        <v>816</v>
      </c>
      <c r="E64" s="147"/>
      <c r="F64" s="147"/>
      <c r="G64" s="147"/>
      <c r="H64" s="147"/>
      <c r="I64" s="147"/>
      <c r="J64" s="148">
        <f>J92</f>
        <v>0</v>
      </c>
      <c r="K64" s="145"/>
      <c r="L64" s="149"/>
    </row>
    <row r="65" spans="2:12" s="10" customFormat="1" ht="19.9" customHeight="1">
      <c r="B65" s="150"/>
      <c r="C65" s="99"/>
      <c r="D65" s="151" t="s">
        <v>817</v>
      </c>
      <c r="E65" s="152"/>
      <c r="F65" s="152"/>
      <c r="G65" s="152"/>
      <c r="H65" s="152"/>
      <c r="I65" s="152"/>
      <c r="J65" s="153">
        <f>J93</f>
        <v>0</v>
      </c>
      <c r="K65" s="99"/>
      <c r="L65" s="154"/>
    </row>
    <row r="66" spans="2:12" s="10" customFormat="1" ht="19.9" customHeight="1">
      <c r="B66" s="150"/>
      <c r="C66" s="99"/>
      <c r="D66" s="151" t="s">
        <v>818</v>
      </c>
      <c r="E66" s="152"/>
      <c r="F66" s="152"/>
      <c r="G66" s="152"/>
      <c r="H66" s="152"/>
      <c r="I66" s="152"/>
      <c r="J66" s="153">
        <f>J96</f>
        <v>0</v>
      </c>
      <c r="K66" s="99"/>
      <c r="L66" s="154"/>
    </row>
    <row r="67" spans="2:12" s="10" customFormat="1" ht="19.9" customHeight="1">
      <c r="B67" s="150"/>
      <c r="C67" s="99"/>
      <c r="D67" s="151" t="s">
        <v>819</v>
      </c>
      <c r="E67" s="152"/>
      <c r="F67" s="152"/>
      <c r="G67" s="152"/>
      <c r="H67" s="152"/>
      <c r="I67" s="152"/>
      <c r="J67" s="153">
        <f>J105</f>
        <v>0</v>
      </c>
      <c r="K67" s="99"/>
      <c r="L67" s="154"/>
    </row>
    <row r="68" spans="2:12" s="10" customFormat="1" ht="19.9" customHeight="1">
      <c r="B68" s="150"/>
      <c r="C68" s="99"/>
      <c r="D68" s="151" t="s">
        <v>820</v>
      </c>
      <c r="E68" s="152"/>
      <c r="F68" s="152"/>
      <c r="G68" s="152"/>
      <c r="H68" s="152"/>
      <c r="I68" s="152"/>
      <c r="J68" s="153">
        <f>J115</f>
        <v>0</v>
      </c>
      <c r="K68" s="99"/>
      <c r="L68" s="154"/>
    </row>
    <row r="69" spans="2:12" s="10" customFormat="1" ht="19.9" customHeight="1">
      <c r="B69" s="150"/>
      <c r="C69" s="99"/>
      <c r="D69" s="151" t="s">
        <v>821</v>
      </c>
      <c r="E69" s="152"/>
      <c r="F69" s="152"/>
      <c r="G69" s="152"/>
      <c r="H69" s="152"/>
      <c r="I69" s="152"/>
      <c r="J69" s="153">
        <f>J121</f>
        <v>0</v>
      </c>
      <c r="K69" s="99"/>
      <c r="L69" s="154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4" t="s">
        <v>127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79" t="str">
        <f>E7</f>
        <v>SO 06 - Oprava mostu v km 27,918 na trati Kutná Hora-Zruč n/S</v>
      </c>
      <c r="F79" s="380"/>
      <c r="G79" s="380"/>
      <c r="H79" s="380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2"/>
      <c r="C80" s="30" t="s">
        <v>104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6"/>
      <c r="B81" s="37"/>
      <c r="C81" s="38"/>
      <c r="D81" s="38"/>
      <c r="E81" s="379" t="s">
        <v>105</v>
      </c>
      <c r="F81" s="378"/>
      <c r="G81" s="378"/>
      <c r="H81" s="37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106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67" t="str">
        <f>E11</f>
        <v xml:space="preserve">22-12-3 - SO 06 - 001.3 - Oprava mostu v km 27,918 na trati Kutná Hora-Zruč n/S_VRN </v>
      </c>
      <c r="F83" s="378"/>
      <c r="G83" s="378"/>
      <c r="H83" s="37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0" t="s">
        <v>21</v>
      </c>
      <c r="D85" s="38"/>
      <c r="E85" s="38"/>
      <c r="F85" s="28" t="str">
        <f>F14</f>
        <v xml:space="preserve"> </v>
      </c>
      <c r="G85" s="38"/>
      <c r="H85" s="38"/>
      <c r="I85" s="30" t="s">
        <v>23</v>
      </c>
      <c r="J85" s="61" t="str">
        <f>IF(J14="","",J14)</f>
        <v>24. 11. 2022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0" t="s">
        <v>29</v>
      </c>
      <c r="D87" s="38"/>
      <c r="E87" s="38"/>
      <c r="F87" s="28" t="str">
        <f>E17</f>
        <v>Správa železnic, státní organizace</v>
      </c>
      <c r="G87" s="38"/>
      <c r="H87" s="38"/>
      <c r="I87" s="30" t="s">
        <v>37</v>
      </c>
      <c r="J87" s="34" t="str">
        <f>E23</f>
        <v>DIPONT s.r.o.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0" t="s">
        <v>35</v>
      </c>
      <c r="D88" s="38"/>
      <c r="E88" s="38"/>
      <c r="F88" s="28" t="str">
        <f>IF(E20="","",E20)</f>
        <v>Vyplň údaj</v>
      </c>
      <c r="G88" s="38"/>
      <c r="H88" s="38"/>
      <c r="I88" s="30" t="s">
        <v>42</v>
      </c>
      <c r="J88" s="34" t="str">
        <f>E26</f>
        <v xml:space="preserve"> 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5"/>
      <c r="B90" s="156"/>
      <c r="C90" s="157" t="s">
        <v>128</v>
      </c>
      <c r="D90" s="158" t="s">
        <v>65</v>
      </c>
      <c r="E90" s="158" t="s">
        <v>61</v>
      </c>
      <c r="F90" s="158" t="s">
        <v>62</v>
      </c>
      <c r="G90" s="158" t="s">
        <v>129</v>
      </c>
      <c r="H90" s="158" t="s">
        <v>130</v>
      </c>
      <c r="I90" s="158" t="s">
        <v>131</v>
      </c>
      <c r="J90" s="158" t="s">
        <v>110</v>
      </c>
      <c r="K90" s="159" t="s">
        <v>132</v>
      </c>
      <c r="L90" s="160"/>
      <c r="M90" s="70" t="s">
        <v>43</v>
      </c>
      <c r="N90" s="71" t="s">
        <v>50</v>
      </c>
      <c r="O90" s="71" t="s">
        <v>133</v>
      </c>
      <c r="P90" s="71" t="s">
        <v>134</v>
      </c>
      <c r="Q90" s="71" t="s">
        <v>135</v>
      </c>
      <c r="R90" s="71" t="s">
        <v>136</v>
      </c>
      <c r="S90" s="71" t="s">
        <v>137</v>
      </c>
      <c r="T90" s="72" t="s">
        <v>138</v>
      </c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</row>
    <row r="91" spans="1:63" s="2" customFormat="1" ht="22.9" customHeight="1">
      <c r="A91" s="36"/>
      <c r="B91" s="37"/>
      <c r="C91" s="77" t="s">
        <v>139</v>
      </c>
      <c r="D91" s="38"/>
      <c r="E91" s="38"/>
      <c r="F91" s="38"/>
      <c r="G91" s="38"/>
      <c r="H91" s="38"/>
      <c r="I91" s="38"/>
      <c r="J91" s="161">
        <f>BK91</f>
        <v>0</v>
      </c>
      <c r="K91" s="38"/>
      <c r="L91" s="41"/>
      <c r="M91" s="73"/>
      <c r="N91" s="162"/>
      <c r="O91" s="74"/>
      <c r="P91" s="163">
        <f>P92</f>
        <v>0</v>
      </c>
      <c r="Q91" s="74"/>
      <c r="R91" s="163">
        <f>R92</f>
        <v>0</v>
      </c>
      <c r="S91" s="74"/>
      <c r="T91" s="164">
        <f>T92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79</v>
      </c>
      <c r="AU91" s="18" t="s">
        <v>111</v>
      </c>
      <c r="BK91" s="165">
        <f>BK92</f>
        <v>0</v>
      </c>
    </row>
    <row r="92" spans="2:63" s="12" customFormat="1" ht="25.9" customHeight="1">
      <c r="B92" s="166"/>
      <c r="C92" s="167"/>
      <c r="D92" s="168" t="s">
        <v>79</v>
      </c>
      <c r="E92" s="169" t="s">
        <v>822</v>
      </c>
      <c r="F92" s="169" t="s">
        <v>823</v>
      </c>
      <c r="G92" s="167"/>
      <c r="H92" s="167"/>
      <c r="I92" s="170"/>
      <c r="J92" s="171">
        <f>BK92</f>
        <v>0</v>
      </c>
      <c r="K92" s="167"/>
      <c r="L92" s="172"/>
      <c r="M92" s="173"/>
      <c r="N92" s="174"/>
      <c r="O92" s="174"/>
      <c r="P92" s="175">
        <f>P93+P96+P105+P115+P121</f>
        <v>0</v>
      </c>
      <c r="Q92" s="174"/>
      <c r="R92" s="175">
        <f>R93+R96+R105+R115+R121</f>
        <v>0</v>
      </c>
      <c r="S92" s="174"/>
      <c r="T92" s="176">
        <f>T93+T96+T105+T115+T121</f>
        <v>0</v>
      </c>
      <c r="AR92" s="177" t="s">
        <v>176</v>
      </c>
      <c r="AT92" s="178" t="s">
        <v>79</v>
      </c>
      <c r="AU92" s="178" t="s">
        <v>80</v>
      </c>
      <c r="AY92" s="177" t="s">
        <v>142</v>
      </c>
      <c r="BK92" s="179">
        <f>BK93+BK96+BK105+BK115+BK121</f>
        <v>0</v>
      </c>
    </row>
    <row r="93" spans="2:63" s="12" customFormat="1" ht="22.9" customHeight="1">
      <c r="B93" s="166"/>
      <c r="C93" s="167"/>
      <c r="D93" s="168" t="s">
        <v>79</v>
      </c>
      <c r="E93" s="180" t="s">
        <v>824</v>
      </c>
      <c r="F93" s="180" t="s">
        <v>825</v>
      </c>
      <c r="G93" s="167"/>
      <c r="H93" s="167"/>
      <c r="I93" s="170"/>
      <c r="J93" s="181">
        <f>BK93</f>
        <v>0</v>
      </c>
      <c r="K93" s="167"/>
      <c r="L93" s="172"/>
      <c r="M93" s="173"/>
      <c r="N93" s="174"/>
      <c r="O93" s="174"/>
      <c r="P93" s="175">
        <f>SUM(P94:P95)</f>
        <v>0</v>
      </c>
      <c r="Q93" s="174"/>
      <c r="R93" s="175">
        <f>SUM(R94:R95)</f>
        <v>0</v>
      </c>
      <c r="S93" s="174"/>
      <c r="T93" s="176">
        <f>SUM(T94:T95)</f>
        <v>0</v>
      </c>
      <c r="AR93" s="177" t="s">
        <v>176</v>
      </c>
      <c r="AT93" s="178" t="s">
        <v>79</v>
      </c>
      <c r="AU93" s="178" t="s">
        <v>86</v>
      </c>
      <c r="AY93" s="177" t="s">
        <v>142</v>
      </c>
      <c r="BK93" s="179">
        <f>SUM(BK94:BK95)</f>
        <v>0</v>
      </c>
    </row>
    <row r="94" spans="1:65" s="2" customFormat="1" ht="16.5" customHeight="1">
      <c r="A94" s="36"/>
      <c r="B94" s="37"/>
      <c r="C94" s="182" t="s">
        <v>86</v>
      </c>
      <c r="D94" s="182" t="s">
        <v>144</v>
      </c>
      <c r="E94" s="183" t="s">
        <v>826</v>
      </c>
      <c r="F94" s="184" t="s">
        <v>827</v>
      </c>
      <c r="G94" s="185" t="s">
        <v>721</v>
      </c>
      <c r="H94" s="186">
        <v>1</v>
      </c>
      <c r="I94" s="187"/>
      <c r="J94" s="188">
        <f>ROUND(I94*H94,2)</f>
        <v>0</v>
      </c>
      <c r="K94" s="184" t="s">
        <v>828</v>
      </c>
      <c r="L94" s="41"/>
      <c r="M94" s="189" t="s">
        <v>43</v>
      </c>
      <c r="N94" s="190" t="s">
        <v>51</v>
      </c>
      <c r="O94" s="66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3" t="s">
        <v>829</v>
      </c>
      <c r="AT94" s="193" t="s">
        <v>144</v>
      </c>
      <c r="AU94" s="193" t="s">
        <v>88</v>
      </c>
      <c r="AY94" s="18" t="s">
        <v>142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8" t="s">
        <v>86</v>
      </c>
      <c r="BK94" s="194">
        <f>ROUND(I94*H94,2)</f>
        <v>0</v>
      </c>
      <c r="BL94" s="18" t="s">
        <v>829</v>
      </c>
      <c r="BM94" s="193" t="s">
        <v>830</v>
      </c>
    </row>
    <row r="95" spans="1:47" s="2" customFormat="1" ht="19.5">
      <c r="A95" s="36"/>
      <c r="B95" s="37"/>
      <c r="C95" s="38"/>
      <c r="D95" s="202" t="s">
        <v>632</v>
      </c>
      <c r="E95" s="38"/>
      <c r="F95" s="243" t="s">
        <v>831</v>
      </c>
      <c r="G95" s="38"/>
      <c r="H95" s="38"/>
      <c r="I95" s="197"/>
      <c r="J95" s="38"/>
      <c r="K95" s="38"/>
      <c r="L95" s="41"/>
      <c r="M95" s="198"/>
      <c r="N95" s="199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8" t="s">
        <v>632</v>
      </c>
      <c r="AU95" s="18" t="s">
        <v>88</v>
      </c>
    </row>
    <row r="96" spans="2:63" s="12" customFormat="1" ht="22.9" customHeight="1">
      <c r="B96" s="166"/>
      <c r="C96" s="167"/>
      <c r="D96" s="168" t="s">
        <v>79</v>
      </c>
      <c r="E96" s="180" t="s">
        <v>832</v>
      </c>
      <c r="F96" s="180" t="s">
        <v>833</v>
      </c>
      <c r="G96" s="167"/>
      <c r="H96" s="167"/>
      <c r="I96" s="170"/>
      <c r="J96" s="181">
        <f>BK96</f>
        <v>0</v>
      </c>
      <c r="K96" s="167"/>
      <c r="L96" s="172"/>
      <c r="M96" s="173"/>
      <c r="N96" s="174"/>
      <c r="O96" s="174"/>
      <c r="P96" s="175">
        <f>SUM(P97:P104)</f>
        <v>0</v>
      </c>
      <c r="Q96" s="174"/>
      <c r="R96" s="175">
        <f>SUM(R97:R104)</f>
        <v>0</v>
      </c>
      <c r="S96" s="174"/>
      <c r="T96" s="176">
        <f>SUM(T97:T104)</f>
        <v>0</v>
      </c>
      <c r="AR96" s="177" t="s">
        <v>176</v>
      </c>
      <c r="AT96" s="178" t="s">
        <v>79</v>
      </c>
      <c r="AU96" s="178" t="s">
        <v>86</v>
      </c>
      <c r="AY96" s="177" t="s">
        <v>142</v>
      </c>
      <c r="BK96" s="179">
        <f>SUM(BK97:BK104)</f>
        <v>0</v>
      </c>
    </row>
    <row r="97" spans="1:65" s="2" customFormat="1" ht="16.5" customHeight="1">
      <c r="A97" s="36"/>
      <c r="B97" s="37"/>
      <c r="C97" s="182" t="s">
        <v>88</v>
      </c>
      <c r="D97" s="182" t="s">
        <v>144</v>
      </c>
      <c r="E97" s="183" t="s">
        <v>834</v>
      </c>
      <c r="F97" s="184" t="s">
        <v>833</v>
      </c>
      <c r="G97" s="185" t="s">
        <v>721</v>
      </c>
      <c r="H97" s="186">
        <v>1</v>
      </c>
      <c r="I97" s="187"/>
      <c r="J97" s="188">
        <f>ROUND(I97*H97,2)</f>
        <v>0</v>
      </c>
      <c r="K97" s="184" t="s">
        <v>828</v>
      </c>
      <c r="L97" s="41"/>
      <c r="M97" s="189" t="s">
        <v>43</v>
      </c>
      <c r="N97" s="190" t="s">
        <v>51</v>
      </c>
      <c r="O97" s="66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3" t="s">
        <v>829</v>
      </c>
      <c r="AT97" s="193" t="s">
        <v>144</v>
      </c>
      <c r="AU97" s="193" t="s">
        <v>88</v>
      </c>
      <c r="AY97" s="18" t="s">
        <v>142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8" t="s">
        <v>86</v>
      </c>
      <c r="BK97" s="194">
        <f>ROUND(I97*H97,2)</f>
        <v>0</v>
      </c>
      <c r="BL97" s="18" t="s">
        <v>829</v>
      </c>
      <c r="BM97" s="193" t="s">
        <v>835</v>
      </c>
    </row>
    <row r="98" spans="1:47" s="2" customFormat="1" ht="19.5">
      <c r="A98" s="36"/>
      <c r="B98" s="37"/>
      <c r="C98" s="38"/>
      <c r="D98" s="202" t="s">
        <v>632</v>
      </c>
      <c r="E98" s="38"/>
      <c r="F98" s="243" t="s">
        <v>836</v>
      </c>
      <c r="G98" s="38"/>
      <c r="H98" s="38"/>
      <c r="I98" s="197"/>
      <c r="J98" s="38"/>
      <c r="K98" s="38"/>
      <c r="L98" s="41"/>
      <c r="M98" s="198"/>
      <c r="N98" s="199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8" t="s">
        <v>632</v>
      </c>
      <c r="AU98" s="18" t="s">
        <v>88</v>
      </c>
    </row>
    <row r="99" spans="1:65" s="2" customFormat="1" ht="16.5" customHeight="1">
      <c r="A99" s="36"/>
      <c r="B99" s="37"/>
      <c r="C99" s="182" t="s">
        <v>162</v>
      </c>
      <c r="D99" s="182" t="s">
        <v>144</v>
      </c>
      <c r="E99" s="183" t="s">
        <v>837</v>
      </c>
      <c r="F99" s="184" t="s">
        <v>838</v>
      </c>
      <c r="G99" s="185" t="s">
        <v>721</v>
      </c>
      <c r="H99" s="186">
        <v>1</v>
      </c>
      <c r="I99" s="187"/>
      <c r="J99" s="188">
        <f>ROUND(I99*H99,2)</f>
        <v>0</v>
      </c>
      <c r="K99" s="184" t="s">
        <v>148</v>
      </c>
      <c r="L99" s="41"/>
      <c r="M99" s="189" t="s">
        <v>43</v>
      </c>
      <c r="N99" s="190" t="s">
        <v>51</v>
      </c>
      <c r="O99" s="66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3" t="s">
        <v>829</v>
      </c>
      <c r="AT99" s="193" t="s">
        <v>144</v>
      </c>
      <c r="AU99" s="193" t="s">
        <v>88</v>
      </c>
      <c r="AY99" s="18" t="s">
        <v>142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8" t="s">
        <v>86</v>
      </c>
      <c r="BK99" s="194">
        <f>ROUND(I99*H99,2)</f>
        <v>0</v>
      </c>
      <c r="BL99" s="18" t="s">
        <v>829</v>
      </c>
      <c r="BM99" s="193" t="s">
        <v>839</v>
      </c>
    </row>
    <row r="100" spans="1:47" s="2" customFormat="1" ht="12">
      <c r="A100" s="36"/>
      <c r="B100" s="37"/>
      <c r="C100" s="38"/>
      <c r="D100" s="195" t="s">
        <v>151</v>
      </c>
      <c r="E100" s="38"/>
      <c r="F100" s="196" t="s">
        <v>840</v>
      </c>
      <c r="G100" s="38"/>
      <c r="H100" s="38"/>
      <c r="I100" s="197"/>
      <c r="J100" s="38"/>
      <c r="K100" s="38"/>
      <c r="L100" s="41"/>
      <c r="M100" s="198"/>
      <c r="N100" s="199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8" t="s">
        <v>151</v>
      </c>
      <c r="AU100" s="18" t="s">
        <v>88</v>
      </c>
    </row>
    <row r="101" spans="1:47" s="2" customFormat="1" ht="29.25">
      <c r="A101" s="36"/>
      <c r="B101" s="37"/>
      <c r="C101" s="38"/>
      <c r="D101" s="202" t="s">
        <v>632</v>
      </c>
      <c r="E101" s="38"/>
      <c r="F101" s="243" t="s">
        <v>841</v>
      </c>
      <c r="G101" s="38"/>
      <c r="H101" s="38"/>
      <c r="I101" s="197"/>
      <c r="J101" s="38"/>
      <c r="K101" s="38"/>
      <c r="L101" s="41"/>
      <c r="M101" s="198"/>
      <c r="N101" s="199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8" t="s">
        <v>632</v>
      </c>
      <c r="AU101" s="18" t="s">
        <v>88</v>
      </c>
    </row>
    <row r="102" spans="1:65" s="2" customFormat="1" ht="16.5" customHeight="1">
      <c r="A102" s="36"/>
      <c r="B102" s="37"/>
      <c r="C102" s="182" t="s">
        <v>149</v>
      </c>
      <c r="D102" s="182" t="s">
        <v>144</v>
      </c>
      <c r="E102" s="183" t="s">
        <v>842</v>
      </c>
      <c r="F102" s="184" t="s">
        <v>843</v>
      </c>
      <c r="G102" s="185" t="s">
        <v>721</v>
      </c>
      <c r="H102" s="186">
        <v>1</v>
      </c>
      <c r="I102" s="187"/>
      <c r="J102" s="188">
        <f>ROUND(I102*H102,2)</f>
        <v>0</v>
      </c>
      <c r="K102" s="184" t="s">
        <v>148</v>
      </c>
      <c r="L102" s="41"/>
      <c r="M102" s="189" t="s">
        <v>43</v>
      </c>
      <c r="N102" s="190" t="s">
        <v>51</v>
      </c>
      <c r="O102" s="66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3" t="s">
        <v>829</v>
      </c>
      <c r="AT102" s="193" t="s">
        <v>144</v>
      </c>
      <c r="AU102" s="193" t="s">
        <v>88</v>
      </c>
      <c r="AY102" s="18" t="s">
        <v>142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8" t="s">
        <v>86</v>
      </c>
      <c r="BK102" s="194">
        <f>ROUND(I102*H102,2)</f>
        <v>0</v>
      </c>
      <c r="BL102" s="18" t="s">
        <v>829</v>
      </c>
      <c r="BM102" s="193" t="s">
        <v>844</v>
      </c>
    </row>
    <row r="103" spans="1:47" s="2" customFormat="1" ht="12">
      <c r="A103" s="36"/>
      <c r="B103" s="37"/>
      <c r="C103" s="38"/>
      <c r="D103" s="195" t="s">
        <v>151</v>
      </c>
      <c r="E103" s="38"/>
      <c r="F103" s="196" t="s">
        <v>845</v>
      </c>
      <c r="G103" s="38"/>
      <c r="H103" s="38"/>
      <c r="I103" s="197"/>
      <c r="J103" s="38"/>
      <c r="K103" s="38"/>
      <c r="L103" s="41"/>
      <c r="M103" s="198"/>
      <c r="N103" s="199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8" t="s">
        <v>151</v>
      </c>
      <c r="AU103" s="18" t="s">
        <v>88</v>
      </c>
    </row>
    <row r="104" spans="1:47" s="2" customFormat="1" ht="19.5">
      <c r="A104" s="36"/>
      <c r="B104" s="37"/>
      <c r="C104" s="38"/>
      <c r="D104" s="202" t="s">
        <v>632</v>
      </c>
      <c r="E104" s="38"/>
      <c r="F104" s="243" t="s">
        <v>846</v>
      </c>
      <c r="G104" s="38"/>
      <c r="H104" s="38"/>
      <c r="I104" s="197"/>
      <c r="J104" s="38"/>
      <c r="K104" s="38"/>
      <c r="L104" s="41"/>
      <c r="M104" s="198"/>
      <c r="N104" s="199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8" t="s">
        <v>632</v>
      </c>
      <c r="AU104" s="18" t="s">
        <v>88</v>
      </c>
    </row>
    <row r="105" spans="2:63" s="12" customFormat="1" ht="22.9" customHeight="1">
      <c r="B105" s="166"/>
      <c r="C105" s="167"/>
      <c r="D105" s="168" t="s">
        <v>79</v>
      </c>
      <c r="E105" s="180" t="s">
        <v>847</v>
      </c>
      <c r="F105" s="180" t="s">
        <v>848</v>
      </c>
      <c r="G105" s="167"/>
      <c r="H105" s="167"/>
      <c r="I105" s="170"/>
      <c r="J105" s="181">
        <f>BK105</f>
        <v>0</v>
      </c>
      <c r="K105" s="167"/>
      <c r="L105" s="172"/>
      <c r="M105" s="173"/>
      <c r="N105" s="174"/>
      <c r="O105" s="174"/>
      <c r="P105" s="175">
        <f>SUM(P106:P114)</f>
        <v>0</v>
      </c>
      <c r="Q105" s="174"/>
      <c r="R105" s="175">
        <f>SUM(R106:R114)</f>
        <v>0</v>
      </c>
      <c r="S105" s="174"/>
      <c r="T105" s="176">
        <f>SUM(T106:T114)</f>
        <v>0</v>
      </c>
      <c r="AR105" s="177" t="s">
        <v>176</v>
      </c>
      <c r="AT105" s="178" t="s">
        <v>79</v>
      </c>
      <c r="AU105" s="178" t="s">
        <v>86</v>
      </c>
      <c r="AY105" s="177" t="s">
        <v>142</v>
      </c>
      <c r="BK105" s="179">
        <f>SUM(BK106:BK114)</f>
        <v>0</v>
      </c>
    </row>
    <row r="106" spans="1:65" s="2" customFormat="1" ht="16.5" customHeight="1">
      <c r="A106" s="36"/>
      <c r="B106" s="37"/>
      <c r="C106" s="182" t="s">
        <v>176</v>
      </c>
      <c r="D106" s="182" t="s">
        <v>144</v>
      </c>
      <c r="E106" s="183" t="s">
        <v>849</v>
      </c>
      <c r="F106" s="184" t="s">
        <v>850</v>
      </c>
      <c r="G106" s="185" t="s">
        <v>721</v>
      </c>
      <c r="H106" s="186">
        <v>1</v>
      </c>
      <c r="I106" s="187"/>
      <c r="J106" s="188">
        <f>ROUND(I106*H106,2)</f>
        <v>0</v>
      </c>
      <c r="K106" s="184" t="s">
        <v>148</v>
      </c>
      <c r="L106" s="41"/>
      <c r="M106" s="189" t="s">
        <v>43</v>
      </c>
      <c r="N106" s="190" t="s">
        <v>51</v>
      </c>
      <c r="O106" s="66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3" t="s">
        <v>829</v>
      </c>
      <c r="AT106" s="193" t="s">
        <v>144</v>
      </c>
      <c r="AU106" s="193" t="s">
        <v>88</v>
      </c>
      <c r="AY106" s="18" t="s">
        <v>142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8" t="s">
        <v>86</v>
      </c>
      <c r="BK106" s="194">
        <f>ROUND(I106*H106,2)</f>
        <v>0</v>
      </c>
      <c r="BL106" s="18" t="s">
        <v>829</v>
      </c>
      <c r="BM106" s="193" t="s">
        <v>851</v>
      </c>
    </row>
    <row r="107" spans="1:47" s="2" customFormat="1" ht="12">
      <c r="A107" s="36"/>
      <c r="B107" s="37"/>
      <c r="C107" s="38"/>
      <c r="D107" s="195" t="s">
        <v>151</v>
      </c>
      <c r="E107" s="38"/>
      <c r="F107" s="196" t="s">
        <v>852</v>
      </c>
      <c r="G107" s="38"/>
      <c r="H107" s="38"/>
      <c r="I107" s="197"/>
      <c r="J107" s="38"/>
      <c r="K107" s="38"/>
      <c r="L107" s="41"/>
      <c r="M107" s="198"/>
      <c r="N107" s="199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8" t="s">
        <v>151</v>
      </c>
      <c r="AU107" s="18" t="s">
        <v>88</v>
      </c>
    </row>
    <row r="108" spans="1:47" s="2" customFormat="1" ht="19.5">
      <c r="A108" s="36"/>
      <c r="B108" s="37"/>
      <c r="C108" s="38"/>
      <c r="D108" s="202" t="s">
        <v>632</v>
      </c>
      <c r="E108" s="38"/>
      <c r="F108" s="243" t="s">
        <v>853</v>
      </c>
      <c r="G108" s="38"/>
      <c r="H108" s="38"/>
      <c r="I108" s="197"/>
      <c r="J108" s="38"/>
      <c r="K108" s="38"/>
      <c r="L108" s="41"/>
      <c r="M108" s="198"/>
      <c r="N108" s="199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8" t="s">
        <v>632</v>
      </c>
      <c r="AU108" s="18" t="s">
        <v>88</v>
      </c>
    </row>
    <row r="109" spans="1:65" s="2" customFormat="1" ht="16.5" customHeight="1">
      <c r="A109" s="36"/>
      <c r="B109" s="37"/>
      <c r="C109" s="182" t="s">
        <v>189</v>
      </c>
      <c r="D109" s="182" t="s">
        <v>144</v>
      </c>
      <c r="E109" s="183" t="s">
        <v>854</v>
      </c>
      <c r="F109" s="184" t="s">
        <v>855</v>
      </c>
      <c r="G109" s="185" t="s">
        <v>721</v>
      </c>
      <c r="H109" s="186">
        <v>1</v>
      </c>
      <c r="I109" s="187"/>
      <c r="J109" s="188">
        <f>ROUND(I109*H109,2)</f>
        <v>0</v>
      </c>
      <c r="K109" s="184" t="s">
        <v>148</v>
      </c>
      <c r="L109" s="41"/>
      <c r="M109" s="189" t="s">
        <v>43</v>
      </c>
      <c r="N109" s="190" t="s">
        <v>51</v>
      </c>
      <c r="O109" s="66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3" t="s">
        <v>829</v>
      </c>
      <c r="AT109" s="193" t="s">
        <v>144</v>
      </c>
      <c r="AU109" s="193" t="s">
        <v>88</v>
      </c>
      <c r="AY109" s="18" t="s">
        <v>142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8" t="s">
        <v>86</v>
      </c>
      <c r="BK109" s="194">
        <f>ROUND(I109*H109,2)</f>
        <v>0</v>
      </c>
      <c r="BL109" s="18" t="s">
        <v>829</v>
      </c>
      <c r="BM109" s="193" t="s">
        <v>856</v>
      </c>
    </row>
    <row r="110" spans="1:47" s="2" customFormat="1" ht="12">
      <c r="A110" s="36"/>
      <c r="B110" s="37"/>
      <c r="C110" s="38"/>
      <c r="D110" s="195" t="s">
        <v>151</v>
      </c>
      <c r="E110" s="38"/>
      <c r="F110" s="196" t="s">
        <v>857</v>
      </c>
      <c r="G110" s="38"/>
      <c r="H110" s="38"/>
      <c r="I110" s="197"/>
      <c r="J110" s="38"/>
      <c r="K110" s="38"/>
      <c r="L110" s="41"/>
      <c r="M110" s="198"/>
      <c r="N110" s="199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8" t="s">
        <v>151</v>
      </c>
      <c r="AU110" s="18" t="s">
        <v>88</v>
      </c>
    </row>
    <row r="111" spans="1:47" s="2" customFormat="1" ht="19.5">
      <c r="A111" s="36"/>
      <c r="B111" s="37"/>
      <c r="C111" s="38"/>
      <c r="D111" s="202" t="s">
        <v>632</v>
      </c>
      <c r="E111" s="38"/>
      <c r="F111" s="243" t="s">
        <v>858</v>
      </c>
      <c r="G111" s="38"/>
      <c r="H111" s="38"/>
      <c r="I111" s="197"/>
      <c r="J111" s="38"/>
      <c r="K111" s="38"/>
      <c r="L111" s="41"/>
      <c r="M111" s="198"/>
      <c r="N111" s="199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8" t="s">
        <v>632</v>
      </c>
      <c r="AU111" s="18" t="s">
        <v>88</v>
      </c>
    </row>
    <row r="112" spans="1:65" s="2" customFormat="1" ht="16.5" customHeight="1">
      <c r="A112" s="36"/>
      <c r="B112" s="37"/>
      <c r="C112" s="182" t="s">
        <v>194</v>
      </c>
      <c r="D112" s="182" t="s">
        <v>144</v>
      </c>
      <c r="E112" s="183" t="s">
        <v>859</v>
      </c>
      <c r="F112" s="184" t="s">
        <v>860</v>
      </c>
      <c r="G112" s="185" t="s">
        <v>721</v>
      </c>
      <c r="H112" s="186">
        <v>1</v>
      </c>
      <c r="I112" s="187"/>
      <c r="J112" s="188">
        <f>ROUND(I112*H112,2)</f>
        <v>0</v>
      </c>
      <c r="K112" s="184" t="s">
        <v>148</v>
      </c>
      <c r="L112" s="41"/>
      <c r="M112" s="189" t="s">
        <v>43</v>
      </c>
      <c r="N112" s="190" t="s">
        <v>51</v>
      </c>
      <c r="O112" s="66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3" t="s">
        <v>829</v>
      </c>
      <c r="AT112" s="193" t="s">
        <v>144</v>
      </c>
      <c r="AU112" s="193" t="s">
        <v>88</v>
      </c>
      <c r="AY112" s="18" t="s">
        <v>142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8" t="s">
        <v>86</v>
      </c>
      <c r="BK112" s="194">
        <f>ROUND(I112*H112,2)</f>
        <v>0</v>
      </c>
      <c r="BL112" s="18" t="s">
        <v>829</v>
      </c>
      <c r="BM112" s="193" t="s">
        <v>861</v>
      </c>
    </row>
    <row r="113" spans="1:47" s="2" customFormat="1" ht="12">
      <c r="A113" s="36"/>
      <c r="B113" s="37"/>
      <c r="C113" s="38"/>
      <c r="D113" s="195" t="s">
        <v>151</v>
      </c>
      <c r="E113" s="38"/>
      <c r="F113" s="196" t="s">
        <v>862</v>
      </c>
      <c r="G113" s="38"/>
      <c r="H113" s="38"/>
      <c r="I113" s="197"/>
      <c r="J113" s="38"/>
      <c r="K113" s="38"/>
      <c r="L113" s="41"/>
      <c r="M113" s="198"/>
      <c r="N113" s="199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151</v>
      </c>
      <c r="AU113" s="18" t="s">
        <v>88</v>
      </c>
    </row>
    <row r="114" spans="1:47" s="2" customFormat="1" ht="19.5">
      <c r="A114" s="36"/>
      <c r="B114" s="37"/>
      <c r="C114" s="38"/>
      <c r="D114" s="202" t="s">
        <v>632</v>
      </c>
      <c r="E114" s="38"/>
      <c r="F114" s="243" t="s">
        <v>863</v>
      </c>
      <c r="G114" s="38"/>
      <c r="H114" s="38"/>
      <c r="I114" s="197"/>
      <c r="J114" s="38"/>
      <c r="K114" s="38"/>
      <c r="L114" s="41"/>
      <c r="M114" s="198"/>
      <c r="N114" s="199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8" t="s">
        <v>632</v>
      </c>
      <c r="AU114" s="18" t="s">
        <v>88</v>
      </c>
    </row>
    <row r="115" spans="2:63" s="12" customFormat="1" ht="22.9" customHeight="1">
      <c r="B115" s="166"/>
      <c r="C115" s="167"/>
      <c r="D115" s="168" t="s">
        <v>79</v>
      </c>
      <c r="E115" s="180" t="s">
        <v>864</v>
      </c>
      <c r="F115" s="180" t="s">
        <v>865</v>
      </c>
      <c r="G115" s="167"/>
      <c r="H115" s="167"/>
      <c r="I115" s="170"/>
      <c r="J115" s="181">
        <f>BK115</f>
        <v>0</v>
      </c>
      <c r="K115" s="167"/>
      <c r="L115" s="172"/>
      <c r="M115" s="173"/>
      <c r="N115" s="174"/>
      <c r="O115" s="174"/>
      <c r="P115" s="175">
        <f>SUM(P116:P120)</f>
        <v>0</v>
      </c>
      <c r="Q115" s="174"/>
      <c r="R115" s="175">
        <f>SUM(R116:R120)</f>
        <v>0</v>
      </c>
      <c r="S115" s="174"/>
      <c r="T115" s="176">
        <f>SUM(T116:T120)</f>
        <v>0</v>
      </c>
      <c r="AR115" s="177" t="s">
        <v>176</v>
      </c>
      <c r="AT115" s="178" t="s">
        <v>79</v>
      </c>
      <c r="AU115" s="178" t="s">
        <v>86</v>
      </c>
      <c r="AY115" s="177" t="s">
        <v>142</v>
      </c>
      <c r="BK115" s="179">
        <f>SUM(BK116:BK120)</f>
        <v>0</v>
      </c>
    </row>
    <row r="116" spans="1:65" s="2" customFormat="1" ht="16.5" customHeight="1">
      <c r="A116" s="36"/>
      <c r="B116" s="37"/>
      <c r="C116" s="182" t="s">
        <v>205</v>
      </c>
      <c r="D116" s="182" t="s">
        <v>144</v>
      </c>
      <c r="E116" s="183" t="s">
        <v>866</v>
      </c>
      <c r="F116" s="184" t="s">
        <v>865</v>
      </c>
      <c r="G116" s="185" t="s">
        <v>721</v>
      </c>
      <c r="H116" s="186">
        <v>1</v>
      </c>
      <c r="I116" s="187"/>
      <c r="J116" s="188">
        <f>ROUND(I116*H116,2)</f>
        <v>0</v>
      </c>
      <c r="K116" s="184" t="s">
        <v>148</v>
      </c>
      <c r="L116" s="41"/>
      <c r="M116" s="189" t="s">
        <v>43</v>
      </c>
      <c r="N116" s="190" t="s">
        <v>51</v>
      </c>
      <c r="O116" s="66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3" t="s">
        <v>829</v>
      </c>
      <c r="AT116" s="193" t="s">
        <v>144</v>
      </c>
      <c r="AU116" s="193" t="s">
        <v>88</v>
      </c>
      <c r="AY116" s="18" t="s">
        <v>142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8" t="s">
        <v>86</v>
      </c>
      <c r="BK116" s="194">
        <f>ROUND(I116*H116,2)</f>
        <v>0</v>
      </c>
      <c r="BL116" s="18" t="s">
        <v>829</v>
      </c>
      <c r="BM116" s="193" t="s">
        <v>867</v>
      </c>
    </row>
    <row r="117" spans="1:47" s="2" customFormat="1" ht="12">
      <c r="A117" s="36"/>
      <c r="B117" s="37"/>
      <c r="C117" s="38"/>
      <c r="D117" s="195" t="s">
        <v>151</v>
      </c>
      <c r="E117" s="38"/>
      <c r="F117" s="196" t="s">
        <v>868</v>
      </c>
      <c r="G117" s="38"/>
      <c r="H117" s="38"/>
      <c r="I117" s="197"/>
      <c r="J117" s="38"/>
      <c r="K117" s="38"/>
      <c r="L117" s="41"/>
      <c r="M117" s="198"/>
      <c r="N117" s="199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8" t="s">
        <v>151</v>
      </c>
      <c r="AU117" s="18" t="s">
        <v>88</v>
      </c>
    </row>
    <row r="118" spans="1:65" s="2" customFormat="1" ht="16.5" customHeight="1">
      <c r="A118" s="36"/>
      <c r="B118" s="37"/>
      <c r="C118" s="182" t="s">
        <v>211</v>
      </c>
      <c r="D118" s="182" t="s">
        <v>144</v>
      </c>
      <c r="E118" s="183" t="s">
        <v>869</v>
      </c>
      <c r="F118" s="184" t="s">
        <v>870</v>
      </c>
      <c r="G118" s="185" t="s">
        <v>721</v>
      </c>
      <c r="H118" s="186">
        <v>1</v>
      </c>
      <c r="I118" s="187"/>
      <c r="J118" s="188">
        <f>ROUND(I118*H118,2)</f>
        <v>0</v>
      </c>
      <c r="K118" s="184" t="s">
        <v>148</v>
      </c>
      <c r="L118" s="41"/>
      <c r="M118" s="189" t="s">
        <v>43</v>
      </c>
      <c r="N118" s="190" t="s">
        <v>51</v>
      </c>
      <c r="O118" s="66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3" t="s">
        <v>829</v>
      </c>
      <c r="AT118" s="193" t="s">
        <v>144</v>
      </c>
      <c r="AU118" s="193" t="s">
        <v>88</v>
      </c>
      <c r="AY118" s="18" t="s">
        <v>142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8" t="s">
        <v>86</v>
      </c>
      <c r="BK118" s="194">
        <f>ROUND(I118*H118,2)</f>
        <v>0</v>
      </c>
      <c r="BL118" s="18" t="s">
        <v>829</v>
      </c>
      <c r="BM118" s="193" t="s">
        <v>871</v>
      </c>
    </row>
    <row r="119" spans="1:47" s="2" customFormat="1" ht="12">
      <c r="A119" s="36"/>
      <c r="B119" s="37"/>
      <c r="C119" s="38"/>
      <c r="D119" s="195" t="s">
        <v>151</v>
      </c>
      <c r="E119" s="38"/>
      <c r="F119" s="196" t="s">
        <v>872</v>
      </c>
      <c r="G119" s="38"/>
      <c r="H119" s="38"/>
      <c r="I119" s="197"/>
      <c r="J119" s="38"/>
      <c r="K119" s="38"/>
      <c r="L119" s="41"/>
      <c r="M119" s="198"/>
      <c r="N119" s="199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8" t="s">
        <v>151</v>
      </c>
      <c r="AU119" s="18" t="s">
        <v>88</v>
      </c>
    </row>
    <row r="120" spans="1:47" s="2" customFormat="1" ht="19.5">
      <c r="A120" s="36"/>
      <c r="B120" s="37"/>
      <c r="C120" s="38"/>
      <c r="D120" s="202" t="s">
        <v>632</v>
      </c>
      <c r="E120" s="38"/>
      <c r="F120" s="243" t="s">
        <v>873</v>
      </c>
      <c r="G120" s="38"/>
      <c r="H120" s="38"/>
      <c r="I120" s="197"/>
      <c r="J120" s="38"/>
      <c r="K120" s="38"/>
      <c r="L120" s="41"/>
      <c r="M120" s="198"/>
      <c r="N120" s="199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632</v>
      </c>
      <c r="AU120" s="18" t="s">
        <v>88</v>
      </c>
    </row>
    <row r="121" spans="2:63" s="12" customFormat="1" ht="22.9" customHeight="1">
      <c r="B121" s="166"/>
      <c r="C121" s="167"/>
      <c r="D121" s="168" t="s">
        <v>79</v>
      </c>
      <c r="E121" s="180" t="s">
        <v>874</v>
      </c>
      <c r="F121" s="180" t="s">
        <v>875</v>
      </c>
      <c r="G121" s="167"/>
      <c r="H121" s="167"/>
      <c r="I121" s="170"/>
      <c r="J121" s="181">
        <f>BK121</f>
        <v>0</v>
      </c>
      <c r="K121" s="167"/>
      <c r="L121" s="172"/>
      <c r="M121" s="173"/>
      <c r="N121" s="174"/>
      <c r="O121" s="174"/>
      <c r="P121" s="175">
        <f>SUM(P122:P124)</f>
        <v>0</v>
      </c>
      <c r="Q121" s="174"/>
      <c r="R121" s="175">
        <f>SUM(R122:R124)</f>
        <v>0</v>
      </c>
      <c r="S121" s="174"/>
      <c r="T121" s="176">
        <f>SUM(T122:T124)</f>
        <v>0</v>
      </c>
      <c r="AR121" s="177" t="s">
        <v>176</v>
      </c>
      <c r="AT121" s="178" t="s">
        <v>79</v>
      </c>
      <c r="AU121" s="178" t="s">
        <v>86</v>
      </c>
      <c r="AY121" s="177" t="s">
        <v>142</v>
      </c>
      <c r="BK121" s="179">
        <f>SUM(BK122:BK124)</f>
        <v>0</v>
      </c>
    </row>
    <row r="122" spans="1:65" s="2" customFormat="1" ht="16.5" customHeight="1">
      <c r="A122" s="36"/>
      <c r="B122" s="37"/>
      <c r="C122" s="182" t="s">
        <v>217</v>
      </c>
      <c r="D122" s="182" t="s">
        <v>144</v>
      </c>
      <c r="E122" s="183" t="s">
        <v>876</v>
      </c>
      <c r="F122" s="184" t="s">
        <v>877</v>
      </c>
      <c r="G122" s="185" t="s">
        <v>721</v>
      </c>
      <c r="H122" s="186">
        <v>1</v>
      </c>
      <c r="I122" s="187"/>
      <c r="J122" s="188">
        <f>ROUND(I122*H122,2)</f>
        <v>0</v>
      </c>
      <c r="K122" s="184" t="s">
        <v>148</v>
      </c>
      <c r="L122" s="41"/>
      <c r="M122" s="189" t="s">
        <v>43</v>
      </c>
      <c r="N122" s="190" t="s">
        <v>51</v>
      </c>
      <c r="O122" s="66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3" t="s">
        <v>829</v>
      </c>
      <c r="AT122" s="193" t="s">
        <v>144</v>
      </c>
      <c r="AU122" s="193" t="s">
        <v>88</v>
      </c>
      <c r="AY122" s="18" t="s">
        <v>142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8" t="s">
        <v>86</v>
      </c>
      <c r="BK122" s="194">
        <f>ROUND(I122*H122,2)</f>
        <v>0</v>
      </c>
      <c r="BL122" s="18" t="s">
        <v>829</v>
      </c>
      <c r="BM122" s="193" t="s">
        <v>878</v>
      </c>
    </row>
    <row r="123" spans="1:47" s="2" customFormat="1" ht="12">
      <c r="A123" s="36"/>
      <c r="B123" s="37"/>
      <c r="C123" s="38"/>
      <c r="D123" s="195" t="s">
        <v>151</v>
      </c>
      <c r="E123" s="38"/>
      <c r="F123" s="196" t="s">
        <v>879</v>
      </c>
      <c r="G123" s="38"/>
      <c r="H123" s="38"/>
      <c r="I123" s="197"/>
      <c r="J123" s="38"/>
      <c r="K123" s="38"/>
      <c r="L123" s="41"/>
      <c r="M123" s="198"/>
      <c r="N123" s="199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151</v>
      </c>
      <c r="AU123" s="18" t="s">
        <v>88</v>
      </c>
    </row>
    <row r="124" spans="1:47" s="2" customFormat="1" ht="19.5">
      <c r="A124" s="36"/>
      <c r="B124" s="37"/>
      <c r="C124" s="38"/>
      <c r="D124" s="202" t="s">
        <v>632</v>
      </c>
      <c r="E124" s="38"/>
      <c r="F124" s="243" t="s">
        <v>880</v>
      </c>
      <c r="G124" s="38"/>
      <c r="H124" s="38"/>
      <c r="I124" s="197"/>
      <c r="J124" s="38"/>
      <c r="K124" s="38"/>
      <c r="L124" s="41"/>
      <c r="M124" s="245"/>
      <c r="N124" s="246"/>
      <c r="O124" s="247"/>
      <c r="P124" s="247"/>
      <c r="Q124" s="247"/>
      <c r="R124" s="247"/>
      <c r="S124" s="247"/>
      <c r="T124" s="248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8" t="s">
        <v>632</v>
      </c>
      <c r="AU124" s="18" t="s">
        <v>88</v>
      </c>
    </row>
    <row r="125" spans="1:31" s="2" customFormat="1" ht="6.95" customHeight="1">
      <c r="A125" s="36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41"/>
      <c r="M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</sheetData>
  <sheetProtection algorithmName="SHA-512" hashValue="1eyHsv3vfaCMWM1xh299V/ja9hbuqQBWUrKg54PfigYFlH1ClDtpH6TMdY287a8a2W6LKP5xj+oy6xW0Fi4qGA==" saltValue="0wXn56qUYMoeM9WxT56RoevLepi29aI2CzPat76aTT0yfJgXNG2P72ESeg6IOKv1JI/KRsvTArc/FNa0fEnBSg==" spinCount="100000" sheet="1" objects="1" scenarios="1" formatColumns="0" formatRows="0" autoFilter="0"/>
  <autoFilter ref="C90:K124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100" r:id="rId1" display="https://podminky.urs.cz/item/CS_URS_2022_02/034002000"/>
    <hyperlink ref="F103" r:id="rId2" display="https://podminky.urs.cz/item/CS_URS_2022_02/039002000"/>
    <hyperlink ref="F107" r:id="rId3" display="https://podminky.urs.cz/item/CS_URS_2022_02/042903000"/>
    <hyperlink ref="F110" r:id="rId4" display="https://podminky.urs.cz/item/CS_URS_2022_02/043134000"/>
    <hyperlink ref="F113" r:id="rId5" display="https://podminky.urs.cz/item/CS_URS_2022_02/043203003"/>
    <hyperlink ref="F117" r:id="rId6" display="https://podminky.urs.cz/item/CS_URS_2022_02/060001000"/>
    <hyperlink ref="F119" r:id="rId7" display="https://podminky.urs.cz/item/CS_URS_2022_02/065002000"/>
    <hyperlink ref="F123" r:id="rId8" display="https://podminky.urs.cz/item/CS_URS_2022_02/082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102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88</v>
      </c>
    </row>
    <row r="4" spans="2:46" s="1" customFormat="1" ht="24.95" customHeight="1">
      <c r="B4" s="21"/>
      <c r="D4" s="112" t="s">
        <v>103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81" t="str">
        <f>'Rekapitulace zakázky'!K6</f>
        <v>SO 06 - Oprava mostu v km 27,918 na trati Kutná Hora-Zruč n/S</v>
      </c>
      <c r="F7" s="382"/>
      <c r="G7" s="382"/>
      <c r="H7" s="382"/>
      <c r="L7" s="21"/>
    </row>
    <row r="8" spans="2:12" s="1" customFormat="1" ht="12" customHeight="1">
      <c r="B8" s="21"/>
      <c r="D8" s="114" t="s">
        <v>104</v>
      </c>
      <c r="L8" s="21"/>
    </row>
    <row r="9" spans="1:31" s="2" customFormat="1" ht="16.5" customHeight="1">
      <c r="A9" s="36"/>
      <c r="B9" s="41"/>
      <c r="C9" s="36"/>
      <c r="D9" s="36"/>
      <c r="E9" s="381" t="s">
        <v>105</v>
      </c>
      <c r="F9" s="383"/>
      <c r="G9" s="383"/>
      <c r="H9" s="383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106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4" t="s">
        <v>881</v>
      </c>
      <c r="F11" s="383"/>
      <c r="G11" s="383"/>
      <c r="H11" s="38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zakázky'!AN8</f>
        <v>24. 11. 2022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117" t="s">
        <v>25</v>
      </c>
      <c r="E15" s="36"/>
      <c r="F15" s="118" t="s">
        <v>26</v>
      </c>
      <c r="G15" s="36"/>
      <c r="H15" s="36"/>
      <c r="I15" s="117" t="s">
        <v>27</v>
      </c>
      <c r="J15" s="118" t="s">
        <v>28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29</v>
      </c>
      <c r="E16" s="36"/>
      <c r="F16" s="36"/>
      <c r="G16" s="36"/>
      <c r="H16" s="36"/>
      <c r="I16" s="114" t="s">
        <v>30</v>
      </c>
      <c r="J16" s="105" t="s">
        <v>31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32</v>
      </c>
      <c r="F17" s="36"/>
      <c r="G17" s="36"/>
      <c r="H17" s="36"/>
      <c r="I17" s="114" t="s">
        <v>33</v>
      </c>
      <c r="J17" s="105" t="s">
        <v>34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35</v>
      </c>
      <c r="E19" s="36"/>
      <c r="F19" s="36"/>
      <c r="G19" s="36"/>
      <c r="H19" s="36"/>
      <c r="I19" s="114" t="s">
        <v>30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5" t="str">
        <f>'Rekapitulace zakázky'!E14</f>
        <v>Vyplň údaj</v>
      </c>
      <c r="F20" s="386"/>
      <c r="G20" s="386"/>
      <c r="H20" s="386"/>
      <c r="I20" s="114" t="s">
        <v>33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37</v>
      </c>
      <c r="E22" s="36"/>
      <c r="F22" s="36"/>
      <c r="G22" s="36"/>
      <c r="H22" s="36"/>
      <c r="I22" s="114" t="s">
        <v>30</v>
      </c>
      <c r="J22" s="105" t="s">
        <v>38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39</v>
      </c>
      <c r="F23" s="36"/>
      <c r="G23" s="36"/>
      <c r="H23" s="36"/>
      <c r="I23" s="114" t="s">
        <v>33</v>
      </c>
      <c r="J23" s="105" t="s">
        <v>40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42</v>
      </c>
      <c r="E25" s="36"/>
      <c r="F25" s="36"/>
      <c r="G25" s="36"/>
      <c r="H25" s="36"/>
      <c r="I25" s="114" t="s">
        <v>30</v>
      </c>
      <c r="J25" s="105" t="s">
        <v>43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22</v>
      </c>
      <c r="F26" s="36"/>
      <c r="G26" s="36"/>
      <c r="H26" s="36"/>
      <c r="I26" s="114" t="s">
        <v>33</v>
      </c>
      <c r="J26" s="105" t="s">
        <v>43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44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9"/>
      <c r="B29" s="120"/>
      <c r="C29" s="119"/>
      <c r="D29" s="119"/>
      <c r="E29" s="387" t="s">
        <v>43</v>
      </c>
      <c r="F29" s="387"/>
      <c r="G29" s="387"/>
      <c r="H29" s="387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2"/>
      <c r="E31" s="122"/>
      <c r="F31" s="122"/>
      <c r="G31" s="122"/>
      <c r="H31" s="122"/>
      <c r="I31" s="122"/>
      <c r="J31" s="122"/>
      <c r="K31" s="122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3" t="s">
        <v>46</v>
      </c>
      <c r="E32" s="36"/>
      <c r="F32" s="36"/>
      <c r="G32" s="36"/>
      <c r="H32" s="36"/>
      <c r="I32" s="36"/>
      <c r="J32" s="124">
        <f>ROUND(J87,2)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2"/>
      <c r="E33" s="122"/>
      <c r="F33" s="122"/>
      <c r="G33" s="122"/>
      <c r="H33" s="122"/>
      <c r="I33" s="122"/>
      <c r="J33" s="122"/>
      <c r="K33" s="122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5" t="s">
        <v>48</v>
      </c>
      <c r="G34" s="36"/>
      <c r="H34" s="36"/>
      <c r="I34" s="125" t="s">
        <v>47</v>
      </c>
      <c r="J34" s="125" t="s">
        <v>49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6" t="s">
        <v>50</v>
      </c>
      <c r="E35" s="114" t="s">
        <v>51</v>
      </c>
      <c r="F35" s="127">
        <f>ROUND((SUM(BE87:BE92)),2)</f>
        <v>0</v>
      </c>
      <c r="G35" s="36"/>
      <c r="H35" s="36"/>
      <c r="I35" s="128">
        <v>0.21</v>
      </c>
      <c r="J35" s="127">
        <f>ROUND(((SUM(BE87:BE92))*I35),2)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52</v>
      </c>
      <c r="F36" s="127">
        <f>ROUND((SUM(BF87:BF92)),2)</f>
        <v>0</v>
      </c>
      <c r="G36" s="36"/>
      <c r="H36" s="36"/>
      <c r="I36" s="128">
        <v>0.15</v>
      </c>
      <c r="J36" s="127">
        <f>ROUND(((SUM(BF87:BF92))*I36),2)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53</v>
      </c>
      <c r="F37" s="127">
        <f>ROUND((SUM(BG87:BG92)),2)</f>
        <v>0</v>
      </c>
      <c r="G37" s="36"/>
      <c r="H37" s="36"/>
      <c r="I37" s="128">
        <v>0.21</v>
      </c>
      <c r="J37" s="127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54</v>
      </c>
      <c r="F38" s="127">
        <f>ROUND((SUM(BH87:BH92)),2)</f>
        <v>0</v>
      </c>
      <c r="G38" s="36"/>
      <c r="H38" s="36"/>
      <c r="I38" s="128">
        <v>0.15</v>
      </c>
      <c r="J38" s="127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55</v>
      </c>
      <c r="F39" s="127">
        <f>ROUND((SUM(BI87:BI92)),2)</f>
        <v>0</v>
      </c>
      <c r="G39" s="36"/>
      <c r="H39" s="36"/>
      <c r="I39" s="128">
        <v>0</v>
      </c>
      <c r="J39" s="127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9"/>
      <c r="D41" s="130" t="s">
        <v>56</v>
      </c>
      <c r="E41" s="131"/>
      <c r="F41" s="131"/>
      <c r="G41" s="132" t="s">
        <v>57</v>
      </c>
      <c r="H41" s="133" t="s">
        <v>58</v>
      </c>
      <c r="I41" s="131"/>
      <c r="J41" s="134">
        <f>SUM(J32:J39)</f>
        <v>0</v>
      </c>
      <c r="K41" s="135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108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9" t="str">
        <f>E7</f>
        <v>SO 06 - Oprava mostu v km 27,918 na trati Kutná Hora-Zruč n/S</v>
      </c>
      <c r="F50" s="380"/>
      <c r="G50" s="380"/>
      <c r="H50" s="380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104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79" t="s">
        <v>105</v>
      </c>
      <c r="F52" s="378"/>
      <c r="G52" s="378"/>
      <c r="H52" s="378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106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67" t="str">
        <f>E11</f>
        <v>22-12-4 - SO 06 - 001.4 - Oprava mostu v km 27,918 na trati Kutná Hora-Zruč n/S_DSPS</v>
      </c>
      <c r="F54" s="378"/>
      <c r="G54" s="378"/>
      <c r="H54" s="378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8" t="str">
        <f>F14</f>
        <v xml:space="preserve"> </v>
      </c>
      <c r="G56" s="38"/>
      <c r="H56" s="38"/>
      <c r="I56" s="30" t="s">
        <v>23</v>
      </c>
      <c r="J56" s="61" t="str">
        <f>IF(J14="","",J14)</f>
        <v>24. 11. 2022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29</v>
      </c>
      <c r="D58" s="38"/>
      <c r="E58" s="38"/>
      <c r="F58" s="28" t="str">
        <f>E17</f>
        <v>Správa železnic, státní organizace</v>
      </c>
      <c r="G58" s="38"/>
      <c r="H58" s="38"/>
      <c r="I58" s="30" t="s">
        <v>37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35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0" t="s">
        <v>109</v>
      </c>
      <c r="D61" s="141"/>
      <c r="E61" s="141"/>
      <c r="F61" s="141"/>
      <c r="G61" s="141"/>
      <c r="H61" s="141"/>
      <c r="I61" s="141"/>
      <c r="J61" s="142" t="s">
        <v>110</v>
      </c>
      <c r="K61" s="141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3" t="s">
        <v>78</v>
      </c>
      <c r="D63" s="38"/>
      <c r="E63" s="38"/>
      <c r="F63" s="38"/>
      <c r="G63" s="38"/>
      <c r="H63" s="38"/>
      <c r="I63" s="38"/>
      <c r="J63" s="79">
        <f>J87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111</v>
      </c>
    </row>
    <row r="64" spans="2:12" s="9" customFormat="1" ht="24.95" customHeight="1">
      <c r="B64" s="144"/>
      <c r="C64" s="145"/>
      <c r="D64" s="146" t="s">
        <v>816</v>
      </c>
      <c r="E64" s="147"/>
      <c r="F64" s="147"/>
      <c r="G64" s="147"/>
      <c r="H64" s="147"/>
      <c r="I64" s="147"/>
      <c r="J64" s="148">
        <f>J88</f>
        <v>0</v>
      </c>
      <c r="K64" s="145"/>
      <c r="L64" s="149"/>
    </row>
    <row r="65" spans="2:12" s="10" customFormat="1" ht="19.9" customHeight="1">
      <c r="B65" s="150"/>
      <c r="C65" s="99"/>
      <c r="D65" s="151" t="s">
        <v>817</v>
      </c>
      <c r="E65" s="152"/>
      <c r="F65" s="152"/>
      <c r="G65" s="152"/>
      <c r="H65" s="152"/>
      <c r="I65" s="152"/>
      <c r="J65" s="153">
        <f>J89</f>
        <v>0</v>
      </c>
      <c r="K65" s="99"/>
      <c r="L65" s="154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4" t="s">
        <v>127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79" t="str">
        <f>E7</f>
        <v>SO 06 - Oprava mostu v km 27,918 na trati Kutná Hora-Zruč n/S</v>
      </c>
      <c r="F75" s="380"/>
      <c r="G75" s="380"/>
      <c r="H75" s="380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22"/>
      <c r="C76" s="30" t="s">
        <v>104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6"/>
      <c r="B77" s="37"/>
      <c r="C77" s="38"/>
      <c r="D77" s="38"/>
      <c r="E77" s="379" t="s">
        <v>105</v>
      </c>
      <c r="F77" s="378"/>
      <c r="G77" s="378"/>
      <c r="H77" s="37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106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67" t="str">
        <f>E11</f>
        <v>22-12-4 - SO 06 - 001.4 - Oprava mostu v km 27,918 na trati Kutná Hora-Zruč n/S_DSPS</v>
      </c>
      <c r="F79" s="378"/>
      <c r="G79" s="378"/>
      <c r="H79" s="37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21</v>
      </c>
      <c r="D81" s="38"/>
      <c r="E81" s="38"/>
      <c r="F81" s="28" t="str">
        <f>F14</f>
        <v xml:space="preserve"> </v>
      </c>
      <c r="G81" s="38"/>
      <c r="H81" s="38"/>
      <c r="I81" s="30" t="s">
        <v>23</v>
      </c>
      <c r="J81" s="61" t="str">
        <f>IF(J14="","",J14)</f>
        <v>24. 11. 2022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0" t="s">
        <v>29</v>
      </c>
      <c r="D83" s="38"/>
      <c r="E83" s="38"/>
      <c r="F83" s="28" t="str">
        <f>E17</f>
        <v>Správa železnic, státní organizace</v>
      </c>
      <c r="G83" s="38"/>
      <c r="H83" s="38"/>
      <c r="I83" s="30" t="s">
        <v>37</v>
      </c>
      <c r="J83" s="34" t="str">
        <f>E23</f>
        <v>DIPONT s.r.o.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0" t="s">
        <v>35</v>
      </c>
      <c r="D84" s="38"/>
      <c r="E84" s="38"/>
      <c r="F84" s="28" t="str">
        <f>IF(E20="","",E20)</f>
        <v>Vyplň údaj</v>
      </c>
      <c r="G84" s="38"/>
      <c r="H84" s="38"/>
      <c r="I84" s="30" t="s">
        <v>42</v>
      </c>
      <c r="J84" s="34" t="str">
        <f>E26</f>
        <v xml:space="preserve"> 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5"/>
      <c r="B86" s="156"/>
      <c r="C86" s="157" t="s">
        <v>128</v>
      </c>
      <c r="D86" s="158" t="s">
        <v>65</v>
      </c>
      <c r="E86" s="158" t="s">
        <v>61</v>
      </c>
      <c r="F86" s="158" t="s">
        <v>62</v>
      </c>
      <c r="G86" s="158" t="s">
        <v>129</v>
      </c>
      <c r="H86" s="158" t="s">
        <v>130</v>
      </c>
      <c r="I86" s="158" t="s">
        <v>131</v>
      </c>
      <c r="J86" s="158" t="s">
        <v>110</v>
      </c>
      <c r="K86" s="159" t="s">
        <v>132</v>
      </c>
      <c r="L86" s="160"/>
      <c r="M86" s="70" t="s">
        <v>43</v>
      </c>
      <c r="N86" s="71" t="s">
        <v>50</v>
      </c>
      <c r="O86" s="71" t="s">
        <v>133</v>
      </c>
      <c r="P86" s="71" t="s">
        <v>134</v>
      </c>
      <c r="Q86" s="71" t="s">
        <v>135</v>
      </c>
      <c r="R86" s="71" t="s">
        <v>136</v>
      </c>
      <c r="S86" s="71" t="s">
        <v>137</v>
      </c>
      <c r="T86" s="72" t="s">
        <v>138</v>
      </c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</row>
    <row r="87" spans="1:63" s="2" customFormat="1" ht="22.9" customHeight="1">
      <c r="A87" s="36"/>
      <c r="B87" s="37"/>
      <c r="C87" s="77" t="s">
        <v>139</v>
      </c>
      <c r="D87" s="38"/>
      <c r="E87" s="38"/>
      <c r="F87" s="38"/>
      <c r="G87" s="38"/>
      <c r="H87" s="38"/>
      <c r="I87" s="38"/>
      <c r="J87" s="161">
        <f>BK87</f>
        <v>0</v>
      </c>
      <c r="K87" s="38"/>
      <c r="L87" s="41"/>
      <c r="M87" s="73"/>
      <c r="N87" s="162"/>
      <c r="O87" s="74"/>
      <c r="P87" s="163">
        <f>P88</f>
        <v>0</v>
      </c>
      <c r="Q87" s="74"/>
      <c r="R87" s="163">
        <f>R88</f>
        <v>0</v>
      </c>
      <c r="S87" s="74"/>
      <c r="T87" s="164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79</v>
      </c>
      <c r="AU87" s="18" t="s">
        <v>111</v>
      </c>
      <c r="BK87" s="165">
        <f>BK88</f>
        <v>0</v>
      </c>
    </row>
    <row r="88" spans="2:63" s="12" customFormat="1" ht="25.9" customHeight="1">
      <c r="B88" s="166"/>
      <c r="C88" s="167"/>
      <c r="D88" s="168" t="s">
        <v>79</v>
      </c>
      <c r="E88" s="169" t="s">
        <v>822</v>
      </c>
      <c r="F88" s="169" t="s">
        <v>823</v>
      </c>
      <c r="G88" s="167"/>
      <c r="H88" s="167"/>
      <c r="I88" s="170"/>
      <c r="J88" s="171">
        <f>BK88</f>
        <v>0</v>
      </c>
      <c r="K88" s="167"/>
      <c r="L88" s="172"/>
      <c r="M88" s="173"/>
      <c r="N88" s="174"/>
      <c r="O88" s="174"/>
      <c r="P88" s="175">
        <f>P89</f>
        <v>0</v>
      </c>
      <c r="Q88" s="174"/>
      <c r="R88" s="175">
        <f>R89</f>
        <v>0</v>
      </c>
      <c r="S88" s="174"/>
      <c r="T88" s="176">
        <f>T89</f>
        <v>0</v>
      </c>
      <c r="AR88" s="177" t="s">
        <v>176</v>
      </c>
      <c r="AT88" s="178" t="s">
        <v>79</v>
      </c>
      <c r="AU88" s="178" t="s">
        <v>80</v>
      </c>
      <c r="AY88" s="177" t="s">
        <v>142</v>
      </c>
      <c r="BK88" s="179">
        <f>BK89</f>
        <v>0</v>
      </c>
    </row>
    <row r="89" spans="2:63" s="12" customFormat="1" ht="22.9" customHeight="1">
      <c r="B89" s="166"/>
      <c r="C89" s="167"/>
      <c r="D89" s="168" t="s">
        <v>79</v>
      </c>
      <c r="E89" s="180" t="s">
        <v>824</v>
      </c>
      <c r="F89" s="180" t="s">
        <v>825</v>
      </c>
      <c r="G89" s="167"/>
      <c r="H89" s="167"/>
      <c r="I89" s="170"/>
      <c r="J89" s="181">
        <f>BK89</f>
        <v>0</v>
      </c>
      <c r="K89" s="167"/>
      <c r="L89" s="172"/>
      <c r="M89" s="173"/>
      <c r="N89" s="174"/>
      <c r="O89" s="174"/>
      <c r="P89" s="175">
        <f>SUM(P90:P92)</f>
        <v>0</v>
      </c>
      <c r="Q89" s="174"/>
      <c r="R89" s="175">
        <f>SUM(R90:R92)</f>
        <v>0</v>
      </c>
      <c r="S89" s="174"/>
      <c r="T89" s="176">
        <f>SUM(T90:T92)</f>
        <v>0</v>
      </c>
      <c r="AR89" s="177" t="s">
        <v>176</v>
      </c>
      <c r="AT89" s="178" t="s">
        <v>79</v>
      </c>
      <c r="AU89" s="178" t="s">
        <v>86</v>
      </c>
      <c r="AY89" s="177" t="s">
        <v>142</v>
      </c>
      <c r="BK89" s="179">
        <f>SUM(BK90:BK92)</f>
        <v>0</v>
      </c>
    </row>
    <row r="90" spans="1:65" s="2" customFormat="1" ht="16.5" customHeight="1">
      <c r="A90" s="36"/>
      <c r="B90" s="37"/>
      <c r="C90" s="182" t="s">
        <v>86</v>
      </c>
      <c r="D90" s="182" t="s">
        <v>144</v>
      </c>
      <c r="E90" s="183" t="s">
        <v>882</v>
      </c>
      <c r="F90" s="184" t="s">
        <v>883</v>
      </c>
      <c r="G90" s="185" t="s">
        <v>721</v>
      </c>
      <c r="H90" s="186">
        <v>1</v>
      </c>
      <c r="I90" s="187"/>
      <c r="J90" s="188">
        <f>ROUND(I90*H90,2)</f>
        <v>0</v>
      </c>
      <c r="K90" s="184" t="s">
        <v>148</v>
      </c>
      <c r="L90" s="41"/>
      <c r="M90" s="189" t="s">
        <v>43</v>
      </c>
      <c r="N90" s="190" t="s">
        <v>51</v>
      </c>
      <c r="O90" s="66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3" t="s">
        <v>829</v>
      </c>
      <c r="AT90" s="193" t="s">
        <v>144</v>
      </c>
      <c r="AU90" s="193" t="s">
        <v>88</v>
      </c>
      <c r="AY90" s="18" t="s">
        <v>142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8" t="s">
        <v>86</v>
      </c>
      <c r="BK90" s="194">
        <f>ROUND(I90*H90,2)</f>
        <v>0</v>
      </c>
      <c r="BL90" s="18" t="s">
        <v>829</v>
      </c>
      <c r="BM90" s="193" t="s">
        <v>884</v>
      </c>
    </row>
    <row r="91" spans="1:47" s="2" customFormat="1" ht="12">
      <c r="A91" s="36"/>
      <c r="B91" s="37"/>
      <c r="C91" s="38"/>
      <c r="D91" s="195" t="s">
        <v>151</v>
      </c>
      <c r="E91" s="38"/>
      <c r="F91" s="196" t="s">
        <v>885</v>
      </c>
      <c r="G91" s="38"/>
      <c r="H91" s="38"/>
      <c r="I91" s="197"/>
      <c r="J91" s="38"/>
      <c r="K91" s="38"/>
      <c r="L91" s="41"/>
      <c r="M91" s="198"/>
      <c r="N91" s="199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151</v>
      </c>
      <c r="AU91" s="18" t="s">
        <v>88</v>
      </c>
    </row>
    <row r="92" spans="1:47" s="2" customFormat="1" ht="29.25">
      <c r="A92" s="36"/>
      <c r="B92" s="37"/>
      <c r="C92" s="38"/>
      <c r="D92" s="202" t="s">
        <v>632</v>
      </c>
      <c r="E92" s="38"/>
      <c r="F92" s="243" t="s">
        <v>886</v>
      </c>
      <c r="G92" s="38"/>
      <c r="H92" s="38"/>
      <c r="I92" s="197"/>
      <c r="J92" s="38"/>
      <c r="K92" s="38"/>
      <c r="L92" s="41"/>
      <c r="M92" s="245"/>
      <c r="N92" s="246"/>
      <c r="O92" s="247"/>
      <c r="P92" s="247"/>
      <c r="Q92" s="247"/>
      <c r="R92" s="247"/>
      <c r="S92" s="247"/>
      <c r="T92" s="248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8" t="s">
        <v>632</v>
      </c>
      <c r="AU92" s="18" t="s">
        <v>88</v>
      </c>
    </row>
    <row r="93" spans="1:31" s="2" customFormat="1" ht="6.95" customHeight="1">
      <c r="A93" s="36"/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41"/>
      <c r="M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</sheetData>
  <sheetProtection algorithmName="SHA-512" hashValue="naGLqVkSXnkvem6Yyeq4XIfyiCiHMeZh4dce0Z0ZklN6qR6Ruxy0CwHA2J/UszYVkwruulZRNpofdJqouoUhqw==" saltValue="rL0e4ck5C/k63zoUX3kgT99kpGUS+UGL4yojRNlme3BTN0vD6h28zP9N5kC6+DU2zVfOJT4+dK1gR0BruTKUpg==" spinCount="100000" sheet="1" objects="1" scenarios="1" formatColumns="0" formatRows="0" autoFilter="0"/>
  <autoFilter ref="C86:K92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1" r:id="rId1" display="https://podminky.urs.cz/item/CS_URS_2022_02/0132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52" customWidth="1"/>
    <col min="2" max="2" width="1.7109375" style="252" customWidth="1"/>
    <col min="3" max="4" width="5.00390625" style="252" customWidth="1"/>
    <col min="5" max="5" width="11.7109375" style="252" customWidth="1"/>
    <col min="6" max="6" width="9.140625" style="252" customWidth="1"/>
    <col min="7" max="7" width="5.00390625" style="252" customWidth="1"/>
    <col min="8" max="8" width="77.8515625" style="252" customWidth="1"/>
    <col min="9" max="10" width="20.00390625" style="252" customWidth="1"/>
    <col min="11" max="11" width="1.7109375" style="252" customWidth="1"/>
  </cols>
  <sheetData>
    <row r="1" s="1" customFormat="1" ht="37.5" customHeight="1"/>
    <row r="2" spans="2:11" s="1" customFormat="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6" customFormat="1" ht="45" customHeight="1">
      <c r="B3" s="256"/>
      <c r="C3" s="390" t="s">
        <v>887</v>
      </c>
      <c r="D3" s="390"/>
      <c r="E3" s="390"/>
      <c r="F3" s="390"/>
      <c r="G3" s="390"/>
      <c r="H3" s="390"/>
      <c r="I3" s="390"/>
      <c r="J3" s="390"/>
      <c r="K3" s="257"/>
    </row>
    <row r="4" spans="2:11" s="1" customFormat="1" ht="25.5" customHeight="1">
      <c r="B4" s="258"/>
      <c r="C4" s="391" t="s">
        <v>888</v>
      </c>
      <c r="D4" s="391"/>
      <c r="E4" s="391"/>
      <c r="F4" s="391"/>
      <c r="G4" s="391"/>
      <c r="H4" s="391"/>
      <c r="I4" s="391"/>
      <c r="J4" s="391"/>
      <c r="K4" s="259"/>
    </row>
    <row r="5" spans="2:11" s="1" customFormat="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8"/>
      <c r="C6" s="388" t="s">
        <v>889</v>
      </c>
      <c r="D6" s="388"/>
      <c r="E6" s="388"/>
      <c r="F6" s="388"/>
      <c r="G6" s="388"/>
      <c r="H6" s="388"/>
      <c r="I6" s="388"/>
      <c r="J6" s="388"/>
      <c r="K6" s="259"/>
    </row>
    <row r="7" spans="2:11" s="1" customFormat="1" ht="15" customHeight="1">
      <c r="B7" s="262"/>
      <c r="C7" s="388" t="s">
        <v>890</v>
      </c>
      <c r="D7" s="388"/>
      <c r="E7" s="388"/>
      <c r="F7" s="388"/>
      <c r="G7" s="388"/>
      <c r="H7" s="388"/>
      <c r="I7" s="388"/>
      <c r="J7" s="388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388" t="s">
        <v>891</v>
      </c>
      <c r="D9" s="388"/>
      <c r="E9" s="388"/>
      <c r="F9" s="388"/>
      <c r="G9" s="388"/>
      <c r="H9" s="388"/>
      <c r="I9" s="388"/>
      <c r="J9" s="388"/>
      <c r="K9" s="259"/>
    </row>
    <row r="10" spans="2:11" s="1" customFormat="1" ht="15" customHeight="1">
      <c r="B10" s="262"/>
      <c r="C10" s="261"/>
      <c r="D10" s="388" t="s">
        <v>892</v>
      </c>
      <c r="E10" s="388"/>
      <c r="F10" s="388"/>
      <c r="G10" s="388"/>
      <c r="H10" s="388"/>
      <c r="I10" s="388"/>
      <c r="J10" s="388"/>
      <c r="K10" s="259"/>
    </row>
    <row r="11" spans="2:11" s="1" customFormat="1" ht="15" customHeight="1">
      <c r="B11" s="262"/>
      <c r="C11" s="263"/>
      <c r="D11" s="388" t="s">
        <v>893</v>
      </c>
      <c r="E11" s="388"/>
      <c r="F11" s="388"/>
      <c r="G11" s="388"/>
      <c r="H11" s="388"/>
      <c r="I11" s="388"/>
      <c r="J11" s="388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894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388" t="s">
        <v>895</v>
      </c>
      <c r="E15" s="388"/>
      <c r="F15" s="388"/>
      <c r="G15" s="388"/>
      <c r="H15" s="388"/>
      <c r="I15" s="388"/>
      <c r="J15" s="388"/>
      <c r="K15" s="259"/>
    </row>
    <row r="16" spans="2:11" s="1" customFormat="1" ht="15" customHeight="1">
      <c r="B16" s="262"/>
      <c r="C16" s="263"/>
      <c r="D16" s="388" t="s">
        <v>896</v>
      </c>
      <c r="E16" s="388"/>
      <c r="F16" s="388"/>
      <c r="G16" s="388"/>
      <c r="H16" s="388"/>
      <c r="I16" s="388"/>
      <c r="J16" s="388"/>
      <c r="K16" s="259"/>
    </row>
    <row r="17" spans="2:11" s="1" customFormat="1" ht="15" customHeight="1">
      <c r="B17" s="262"/>
      <c r="C17" s="263"/>
      <c r="D17" s="388" t="s">
        <v>897</v>
      </c>
      <c r="E17" s="388"/>
      <c r="F17" s="388"/>
      <c r="G17" s="388"/>
      <c r="H17" s="388"/>
      <c r="I17" s="388"/>
      <c r="J17" s="388"/>
      <c r="K17" s="259"/>
    </row>
    <row r="18" spans="2:11" s="1" customFormat="1" ht="15" customHeight="1">
      <c r="B18" s="262"/>
      <c r="C18" s="263"/>
      <c r="D18" s="263"/>
      <c r="E18" s="265" t="s">
        <v>898</v>
      </c>
      <c r="F18" s="388" t="s">
        <v>899</v>
      </c>
      <c r="G18" s="388"/>
      <c r="H18" s="388"/>
      <c r="I18" s="388"/>
      <c r="J18" s="388"/>
      <c r="K18" s="259"/>
    </row>
    <row r="19" spans="2:11" s="1" customFormat="1" ht="15" customHeight="1">
      <c r="B19" s="262"/>
      <c r="C19" s="263"/>
      <c r="D19" s="263"/>
      <c r="E19" s="265" t="s">
        <v>85</v>
      </c>
      <c r="F19" s="388" t="s">
        <v>900</v>
      </c>
      <c r="G19" s="388"/>
      <c r="H19" s="388"/>
      <c r="I19" s="388"/>
      <c r="J19" s="388"/>
      <c r="K19" s="259"/>
    </row>
    <row r="20" spans="2:11" s="1" customFormat="1" ht="15" customHeight="1">
      <c r="B20" s="262"/>
      <c r="C20" s="263"/>
      <c r="D20" s="263"/>
      <c r="E20" s="265" t="s">
        <v>901</v>
      </c>
      <c r="F20" s="388" t="s">
        <v>902</v>
      </c>
      <c r="G20" s="388"/>
      <c r="H20" s="388"/>
      <c r="I20" s="388"/>
      <c r="J20" s="388"/>
      <c r="K20" s="259"/>
    </row>
    <row r="21" spans="2:11" s="1" customFormat="1" ht="15" customHeight="1">
      <c r="B21" s="262"/>
      <c r="C21" s="263"/>
      <c r="D21" s="263"/>
      <c r="E21" s="265" t="s">
        <v>903</v>
      </c>
      <c r="F21" s="388" t="s">
        <v>904</v>
      </c>
      <c r="G21" s="388"/>
      <c r="H21" s="388"/>
      <c r="I21" s="388"/>
      <c r="J21" s="388"/>
      <c r="K21" s="259"/>
    </row>
    <row r="22" spans="2:11" s="1" customFormat="1" ht="15" customHeight="1">
      <c r="B22" s="262"/>
      <c r="C22" s="263"/>
      <c r="D22" s="263"/>
      <c r="E22" s="265" t="s">
        <v>802</v>
      </c>
      <c r="F22" s="388" t="s">
        <v>803</v>
      </c>
      <c r="G22" s="388"/>
      <c r="H22" s="388"/>
      <c r="I22" s="388"/>
      <c r="J22" s="388"/>
      <c r="K22" s="259"/>
    </row>
    <row r="23" spans="2:11" s="1" customFormat="1" ht="15" customHeight="1">
      <c r="B23" s="262"/>
      <c r="C23" s="263"/>
      <c r="D23" s="263"/>
      <c r="E23" s="265" t="s">
        <v>92</v>
      </c>
      <c r="F23" s="388" t="s">
        <v>905</v>
      </c>
      <c r="G23" s="388"/>
      <c r="H23" s="388"/>
      <c r="I23" s="388"/>
      <c r="J23" s="388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388" t="s">
        <v>906</v>
      </c>
      <c r="D25" s="388"/>
      <c r="E25" s="388"/>
      <c r="F25" s="388"/>
      <c r="G25" s="388"/>
      <c r="H25" s="388"/>
      <c r="I25" s="388"/>
      <c r="J25" s="388"/>
      <c r="K25" s="259"/>
    </row>
    <row r="26" spans="2:11" s="1" customFormat="1" ht="15" customHeight="1">
      <c r="B26" s="262"/>
      <c r="C26" s="388" t="s">
        <v>907</v>
      </c>
      <c r="D26" s="388"/>
      <c r="E26" s="388"/>
      <c r="F26" s="388"/>
      <c r="G26" s="388"/>
      <c r="H26" s="388"/>
      <c r="I26" s="388"/>
      <c r="J26" s="388"/>
      <c r="K26" s="259"/>
    </row>
    <row r="27" spans="2:11" s="1" customFormat="1" ht="15" customHeight="1">
      <c r="B27" s="262"/>
      <c r="C27" s="261"/>
      <c r="D27" s="388" t="s">
        <v>908</v>
      </c>
      <c r="E27" s="388"/>
      <c r="F27" s="388"/>
      <c r="G27" s="388"/>
      <c r="H27" s="388"/>
      <c r="I27" s="388"/>
      <c r="J27" s="388"/>
      <c r="K27" s="259"/>
    </row>
    <row r="28" spans="2:11" s="1" customFormat="1" ht="15" customHeight="1">
      <c r="B28" s="262"/>
      <c r="C28" s="263"/>
      <c r="D28" s="388" t="s">
        <v>909</v>
      </c>
      <c r="E28" s="388"/>
      <c r="F28" s="388"/>
      <c r="G28" s="388"/>
      <c r="H28" s="388"/>
      <c r="I28" s="388"/>
      <c r="J28" s="388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388" t="s">
        <v>910</v>
      </c>
      <c r="E30" s="388"/>
      <c r="F30" s="388"/>
      <c r="G30" s="388"/>
      <c r="H30" s="388"/>
      <c r="I30" s="388"/>
      <c r="J30" s="388"/>
      <c r="K30" s="259"/>
    </row>
    <row r="31" spans="2:11" s="1" customFormat="1" ht="15" customHeight="1">
      <c r="B31" s="262"/>
      <c r="C31" s="263"/>
      <c r="D31" s="388" t="s">
        <v>911</v>
      </c>
      <c r="E31" s="388"/>
      <c r="F31" s="388"/>
      <c r="G31" s="388"/>
      <c r="H31" s="388"/>
      <c r="I31" s="388"/>
      <c r="J31" s="388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388" t="s">
        <v>912</v>
      </c>
      <c r="E33" s="388"/>
      <c r="F33" s="388"/>
      <c r="G33" s="388"/>
      <c r="H33" s="388"/>
      <c r="I33" s="388"/>
      <c r="J33" s="388"/>
      <c r="K33" s="259"/>
    </row>
    <row r="34" spans="2:11" s="1" customFormat="1" ht="15" customHeight="1">
      <c r="B34" s="262"/>
      <c r="C34" s="263"/>
      <c r="D34" s="388" t="s">
        <v>913</v>
      </c>
      <c r="E34" s="388"/>
      <c r="F34" s="388"/>
      <c r="G34" s="388"/>
      <c r="H34" s="388"/>
      <c r="I34" s="388"/>
      <c r="J34" s="388"/>
      <c r="K34" s="259"/>
    </row>
    <row r="35" spans="2:11" s="1" customFormat="1" ht="15" customHeight="1">
      <c r="B35" s="262"/>
      <c r="C35" s="263"/>
      <c r="D35" s="388" t="s">
        <v>914</v>
      </c>
      <c r="E35" s="388"/>
      <c r="F35" s="388"/>
      <c r="G35" s="388"/>
      <c r="H35" s="388"/>
      <c r="I35" s="388"/>
      <c r="J35" s="388"/>
      <c r="K35" s="259"/>
    </row>
    <row r="36" spans="2:11" s="1" customFormat="1" ht="15" customHeight="1">
      <c r="B36" s="262"/>
      <c r="C36" s="263"/>
      <c r="D36" s="261"/>
      <c r="E36" s="264" t="s">
        <v>128</v>
      </c>
      <c r="F36" s="261"/>
      <c r="G36" s="388" t="s">
        <v>915</v>
      </c>
      <c r="H36" s="388"/>
      <c r="I36" s="388"/>
      <c r="J36" s="388"/>
      <c r="K36" s="259"/>
    </row>
    <row r="37" spans="2:11" s="1" customFormat="1" ht="30.75" customHeight="1">
      <c r="B37" s="262"/>
      <c r="C37" s="263"/>
      <c r="D37" s="261"/>
      <c r="E37" s="264" t="s">
        <v>916</v>
      </c>
      <c r="F37" s="261"/>
      <c r="G37" s="388" t="s">
        <v>917</v>
      </c>
      <c r="H37" s="388"/>
      <c r="I37" s="388"/>
      <c r="J37" s="388"/>
      <c r="K37" s="259"/>
    </row>
    <row r="38" spans="2:11" s="1" customFormat="1" ht="15" customHeight="1">
      <c r="B38" s="262"/>
      <c r="C38" s="263"/>
      <c r="D38" s="261"/>
      <c r="E38" s="264" t="s">
        <v>61</v>
      </c>
      <c r="F38" s="261"/>
      <c r="G38" s="388" t="s">
        <v>918</v>
      </c>
      <c r="H38" s="388"/>
      <c r="I38" s="388"/>
      <c r="J38" s="388"/>
      <c r="K38" s="259"/>
    </row>
    <row r="39" spans="2:11" s="1" customFormat="1" ht="15" customHeight="1">
      <c r="B39" s="262"/>
      <c r="C39" s="263"/>
      <c r="D39" s="261"/>
      <c r="E39" s="264" t="s">
        <v>62</v>
      </c>
      <c r="F39" s="261"/>
      <c r="G39" s="388" t="s">
        <v>919</v>
      </c>
      <c r="H39" s="388"/>
      <c r="I39" s="388"/>
      <c r="J39" s="388"/>
      <c r="K39" s="259"/>
    </row>
    <row r="40" spans="2:11" s="1" customFormat="1" ht="15" customHeight="1">
      <c r="B40" s="262"/>
      <c r="C40" s="263"/>
      <c r="D40" s="261"/>
      <c r="E40" s="264" t="s">
        <v>129</v>
      </c>
      <c r="F40" s="261"/>
      <c r="G40" s="388" t="s">
        <v>920</v>
      </c>
      <c r="H40" s="388"/>
      <c r="I40" s="388"/>
      <c r="J40" s="388"/>
      <c r="K40" s="259"/>
    </row>
    <row r="41" spans="2:11" s="1" customFormat="1" ht="15" customHeight="1">
      <c r="B41" s="262"/>
      <c r="C41" s="263"/>
      <c r="D41" s="261"/>
      <c r="E41" s="264" t="s">
        <v>130</v>
      </c>
      <c r="F41" s="261"/>
      <c r="G41" s="388" t="s">
        <v>921</v>
      </c>
      <c r="H41" s="388"/>
      <c r="I41" s="388"/>
      <c r="J41" s="388"/>
      <c r="K41" s="259"/>
    </row>
    <row r="42" spans="2:11" s="1" customFormat="1" ht="15" customHeight="1">
      <c r="B42" s="262"/>
      <c r="C42" s="263"/>
      <c r="D42" s="261"/>
      <c r="E42" s="264" t="s">
        <v>922</v>
      </c>
      <c r="F42" s="261"/>
      <c r="G42" s="388" t="s">
        <v>923</v>
      </c>
      <c r="H42" s="388"/>
      <c r="I42" s="388"/>
      <c r="J42" s="388"/>
      <c r="K42" s="259"/>
    </row>
    <row r="43" spans="2:11" s="1" customFormat="1" ht="15" customHeight="1">
      <c r="B43" s="262"/>
      <c r="C43" s="263"/>
      <c r="D43" s="261"/>
      <c r="E43" s="264"/>
      <c r="F43" s="261"/>
      <c r="G43" s="388" t="s">
        <v>924</v>
      </c>
      <c r="H43" s="388"/>
      <c r="I43" s="388"/>
      <c r="J43" s="388"/>
      <c r="K43" s="259"/>
    </row>
    <row r="44" spans="2:11" s="1" customFormat="1" ht="15" customHeight="1">
      <c r="B44" s="262"/>
      <c r="C44" s="263"/>
      <c r="D44" s="261"/>
      <c r="E44" s="264" t="s">
        <v>925</v>
      </c>
      <c r="F44" s="261"/>
      <c r="G44" s="388" t="s">
        <v>926</v>
      </c>
      <c r="H44" s="388"/>
      <c r="I44" s="388"/>
      <c r="J44" s="388"/>
      <c r="K44" s="259"/>
    </row>
    <row r="45" spans="2:11" s="1" customFormat="1" ht="15" customHeight="1">
      <c r="B45" s="262"/>
      <c r="C45" s="263"/>
      <c r="D45" s="261"/>
      <c r="E45" s="264" t="s">
        <v>132</v>
      </c>
      <c r="F45" s="261"/>
      <c r="G45" s="388" t="s">
        <v>927</v>
      </c>
      <c r="H45" s="388"/>
      <c r="I45" s="388"/>
      <c r="J45" s="388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388" t="s">
        <v>928</v>
      </c>
      <c r="E47" s="388"/>
      <c r="F47" s="388"/>
      <c r="G47" s="388"/>
      <c r="H47" s="388"/>
      <c r="I47" s="388"/>
      <c r="J47" s="388"/>
      <c r="K47" s="259"/>
    </row>
    <row r="48" spans="2:11" s="1" customFormat="1" ht="15" customHeight="1">
      <c r="B48" s="262"/>
      <c r="C48" s="263"/>
      <c r="D48" s="263"/>
      <c r="E48" s="388" t="s">
        <v>929</v>
      </c>
      <c r="F48" s="388"/>
      <c r="G48" s="388"/>
      <c r="H48" s="388"/>
      <c r="I48" s="388"/>
      <c r="J48" s="388"/>
      <c r="K48" s="259"/>
    </row>
    <row r="49" spans="2:11" s="1" customFormat="1" ht="15" customHeight="1">
      <c r="B49" s="262"/>
      <c r="C49" s="263"/>
      <c r="D49" s="263"/>
      <c r="E49" s="388" t="s">
        <v>930</v>
      </c>
      <c r="F49" s="388"/>
      <c r="G49" s="388"/>
      <c r="H49" s="388"/>
      <c r="I49" s="388"/>
      <c r="J49" s="388"/>
      <c r="K49" s="259"/>
    </row>
    <row r="50" spans="2:11" s="1" customFormat="1" ht="15" customHeight="1">
      <c r="B50" s="262"/>
      <c r="C50" s="263"/>
      <c r="D50" s="263"/>
      <c r="E50" s="388" t="s">
        <v>931</v>
      </c>
      <c r="F50" s="388"/>
      <c r="G50" s="388"/>
      <c r="H50" s="388"/>
      <c r="I50" s="388"/>
      <c r="J50" s="388"/>
      <c r="K50" s="259"/>
    </row>
    <row r="51" spans="2:11" s="1" customFormat="1" ht="15" customHeight="1">
      <c r="B51" s="262"/>
      <c r="C51" s="263"/>
      <c r="D51" s="388" t="s">
        <v>932</v>
      </c>
      <c r="E51" s="388"/>
      <c r="F51" s="388"/>
      <c r="G51" s="388"/>
      <c r="H51" s="388"/>
      <c r="I51" s="388"/>
      <c r="J51" s="388"/>
      <c r="K51" s="259"/>
    </row>
    <row r="52" spans="2:11" s="1" customFormat="1" ht="25.5" customHeight="1">
      <c r="B52" s="258"/>
      <c r="C52" s="391" t="s">
        <v>933</v>
      </c>
      <c r="D52" s="391"/>
      <c r="E52" s="391"/>
      <c r="F52" s="391"/>
      <c r="G52" s="391"/>
      <c r="H52" s="391"/>
      <c r="I52" s="391"/>
      <c r="J52" s="391"/>
      <c r="K52" s="259"/>
    </row>
    <row r="53" spans="2:11" s="1" customFormat="1" ht="5.25" customHeight="1">
      <c r="B53" s="258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8"/>
      <c r="C54" s="388" t="s">
        <v>934</v>
      </c>
      <c r="D54" s="388"/>
      <c r="E54" s="388"/>
      <c r="F54" s="388"/>
      <c r="G54" s="388"/>
      <c r="H54" s="388"/>
      <c r="I54" s="388"/>
      <c r="J54" s="388"/>
      <c r="K54" s="259"/>
    </row>
    <row r="55" spans="2:11" s="1" customFormat="1" ht="15" customHeight="1">
      <c r="B55" s="258"/>
      <c r="C55" s="388" t="s">
        <v>935</v>
      </c>
      <c r="D55" s="388"/>
      <c r="E55" s="388"/>
      <c r="F55" s="388"/>
      <c r="G55" s="388"/>
      <c r="H55" s="388"/>
      <c r="I55" s="388"/>
      <c r="J55" s="388"/>
      <c r="K55" s="259"/>
    </row>
    <row r="56" spans="2:11" s="1" customFormat="1" ht="12.75" customHeight="1">
      <c r="B56" s="258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8"/>
      <c r="C57" s="388" t="s">
        <v>936</v>
      </c>
      <c r="D57" s="388"/>
      <c r="E57" s="388"/>
      <c r="F57" s="388"/>
      <c r="G57" s="388"/>
      <c r="H57" s="388"/>
      <c r="I57" s="388"/>
      <c r="J57" s="388"/>
      <c r="K57" s="259"/>
    </row>
    <row r="58" spans="2:11" s="1" customFormat="1" ht="15" customHeight="1">
      <c r="B58" s="258"/>
      <c r="C58" s="263"/>
      <c r="D58" s="388" t="s">
        <v>937</v>
      </c>
      <c r="E58" s="388"/>
      <c r="F58" s="388"/>
      <c r="G58" s="388"/>
      <c r="H58" s="388"/>
      <c r="I58" s="388"/>
      <c r="J58" s="388"/>
      <c r="K58" s="259"/>
    </row>
    <row r="59" spans="2:11" s="1" customFormat="1" ht="15" customHeight="1">
      <c r="B59" s="258"/>
      <c r="C59" s="263"/>
      <c r="D59" s="388" t="s">
        <v>938</v>
      </c>
      <c r="E59" s="388"/>
      <c r="F59" s="388"/>
      <c r="G59" s="388"/>
      <c r="H59" s="388"/>
      <c r="I59" s="388"/>
      <c r="J59" s="388"/>
      <c r="K59" s="259"/>
    </row>
    <row r="60" spans="2:11" s="1" customFormat="1" ht="15" customHeight="1">
      <c r="B60" s="258"/>
      <c r="C60" s="263"/>
      <c r="D60" s="388" t="s">
        <v>939</v>
      </c>
      <c r="E60" s="388"/>
      <c r="F60" s="388"/>
      <c r="G60" s="388"/>
      <c r="H60" s="388"/>
      <c r="I60" s="388"/>
      <c r="J60" s="388"/>
      <c r="K60" s="259"/>
    </row>
    <row r="61" spans="2:11" s="1" customFormat="1" ht="15" customHeight="1">
      <c r="B61" s="258"/>
      <c r="C61" s="263"/>
      <c r="D61" s="388" t="s">
        <v>940</v>
      </c>
      <c r="E61" s="388"/>
      <c r="F61" s="388"/>
      <c r="G61" s="388"/>
      <c r="H61" s="388"/>
      <c r="I61" s="388"/>
      <c r="J61" s="388"/>
      <c r="K61" s="259"/>
    </row>
    <row r="62" spans="2:11" s="1" customFormat="1" ht="15" customHeight="1">
      <c r="B62" s="258"/>
      <c r="C62" s="263"/>
      <c r="D62" s="392" t="s">
        <v>941</v>
      </c>
      <c r="E62" s="392"/>
      <c r="F62" s="392"/>
      <c r="G62" s="392"/>
      <c r="H62" s="392"/>
      <c r="I62" s="392"/>
      <c r="J62" s="392"/>
      <c r="K62" s="259"/>
    </row>
    <row r="63" spans="2:11" s="1" customFormat="1" ht="15" customHeight="1">
      <c r="B63" s="258"/>
      <c r="C63" s="263"/>
      <c r="D63" s="388" t="s">
        <v>942</v>
      </c>
      <c r="E63" s="388"/>
      <c r="F63" s="388"/>
      <c r="G63" s="388"/>
      <c r="H63" s="388"/>
      <c r="I63" s="388"/>
      <c r="J63" s="388"/>
      <c r="K63" s="259"/>
    </row>
    <row r="64" spans="2:11" s="1" customFormat="1" ht="12.75" customHeight="1">
      <c r="B64" s="258"/>
      <c r="C64" s="263"/>
      <c r="D64" s="263"/>
      <c r="E64" s="266"/>
      <c r="F64" s="263"/>
      <c r="G64" s="263"/>
      <c r="H64" s="263"/>
      <c r="I64" s="263"/>
      <c r="J64" s="263"/>
      <c r="K64" s="259"/>
    </row>
    <row r="65" spans="2:11" s="1" customFormat="1" ht="15" customHeight="1">
      <c r="B65" s="258"/>
      <c r="C65" s="263"/>
      <c r="D65" s="388" t="s">
        <v>943</v>
      </c>
      <c r="E65" s="388"/>
      <c r="F65" s="388"/>
      <c r="G65" s="388"/>
      <c r="H65" s="388"/>
      <c r="I65" s="388"/>
      <c r="J65" s="388"/>
      <c r="K65" s="259"/>
    </row>
    <row r="66" spans="2:11" s="1" customFormat="1" ht="15" customHeight="1">
      <c r="B66" s="258"/>
      <c r="C66" s="263"/>
      <c r="D66" s="392" t="s">
        <v>944</v>
      </c>
      <c r="E66" s="392"/>
      <c r="F66" s="392"/>
      <c r="G66" s="392"/>
      <c r="H66" s="392"/>
      <c r="I66" s="392"/>
      <c r="J66" s="392"/>
      <c r="K66" s="259"/>
    </row>
    <row r="67" spans="2:11" s="1" customFormat="1" ht="15" customHeight="1">
      <c r="B67" s="258"/>
      <c r="C67" s="263"/>
      <c r="D67" s="388" t="s">
        <v>945</v>
      </c>
      <c r="E67" s="388"/>
      <c r="F67" s="388"/>
      <c r="G67" s="388"/>
      <c r="H67" s="388"/>
      <c r="I67" s="388"/>
      <c r="J67" s="388"/>
      <c r="K67" s="259"/>
    </row>
    <row r="68" spans="2:11" s="1" customFormat="1" ht="15" customHeight="1">
      <c r="B68" s="258"/>
      <c r="C68" s="263"/>
      <c r="D68" s="388" t="s">
        <v>946</v>
      </c>
      <c r="E68" s="388"/>
      <c r="F68" s="388"/>
      <c r="G68" s="388"/>
      <c r="H68" s="388"/>
      <c r="I68" s="388"/>
      <c r="J68" s="388"/>
      <c r="K68" s="259"/>
    </row>
    <row r="69" spans="2:11" s="1" customFormat="1" ht="15" customHeight="1">
      <c r="B69" s="258"/>
      <c r="C69" s="263"/>
      <c r="D69" s="388" t="s">
        <v>947</v>
      </c>
      <c r="E69" s="388"/>
      <c r="F69" s="388"/>
      <c r="G69" s="388"/>
      <c r="H69" s="388"/>
      <c r="I69" s="388"/>
      <c r="J69" s="388"/>
      <c r="K69" s="259"/>
    </row>
    <row r="70" spans="2:11" s="1" customFormat="1" ht="15" customHeight="1">
      <c r="B70" s="258"/>
      <c r="C70" s="263"/>
      <c r="D70" s="388" t="s">
        <v>948</v>
      </c>
      <c r="E70" s="388"/>
      <c r="F70" s="388"/>
      <c r="G70" s="388"/>
      <c r="H70" s="388"/>
      <c r="I70" s="388"/>
      <c r="J70" s="388"/>
      <c r="K70" s="259"/>
    </row>
    <row r="71" spans="2:11" s="1" customFormat="1" ht="12.7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s="1" customFormat="1" ht="18.75" customHeight="1"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s="1" customFormat="1" ht="18.75" customHeight="1">
      <c r="B73" s="271"/>
      <c r="C73" s="271"/>
      <c r="D73" s="271"/>
      <c r="E73" s="271"/>
      <c r="F73" s="271"/>
      <c r="G73" s="271"/>
      <c r="H73" s="271"/>
      <c r="I73" s="271"/>
      <c r="J73" s="271"/>
      <c r="K73" s="271"/>
    </row>
    <row r="74" spans="2:11" s="1" customFormat="1" ht="7.5" customHeight="1">
      <c r="B74" s="272"/>
      <c r="C74" s="273"/>
      <c r="D74" s="273"/>
      <c r="E74" s="273"/>
      <c r="F74" s="273"/>
      <c r="G74" s="273"/>
      <c r="H74" s="273"/>
      <c r="I74" s="273"/>
      <c r="J74" s="273"/>
      <c r="K74" s="274"/>
    </row>
    <row r="75" spans="2:11" s="1" customFormat="1" ht="45" customHeight="1">
      <c r="B75" s="275"/>
      <c r="C75" s="389" t="s">
        <v>949</v>
      </c>
      <c r="D75" s="389"/>
      <c r="E75" s="389"/>
      <c r="F75" s="389"/>
      <c r="G75" s="389"/>
      <c r="H75" s="389"/>
      <c r="I75" s="389"/>
      <c r="J75" s="389"/>
      <c r="K75" s="276"/>
    </row>
    <row r="76" spans="2:11" s="1" customFormat="1" ht="17.25" customHeight="1">
      <c r="B76" s="275"/>
      <c r="C76" s="277" t="s">
        <v>950</v>
      </c>
      <c r="D76" s="277"/>
      <c r="E76" s="277"/>
      <c r="F76" s="277" t="s">
        <v>951</v>
      </c>
      <c r="G76" s="278"/>
      <c r="H76" s="277" t="s">
        <v>62</v>
      </c>
      <c r="I76" s="277" t="s">
        <v>65</v>
      </c>
      <c r="J76" s="277" t="s">
        <v>952</v>
      </c>
      <c r="K76" s="276"/>
    </row>
    <row r="77" spans="2:11" s="1" customFormat="1" ht="17.25" customHeight="1">
      <c r="B77" s="275"/>
      <c r="C77" s="279" t="s">
        <v>953</v>
      </c>
      <c r="D77" s="279"/>
      <c r="E77" s="279"/>
      <c r="F77" s="280" t="s">
        <v>954</v>
      </c>
      <c r="G77" s="281"/>
      <c r="H77" s="279"/>
      <c r="I77" s="279"/>
      <c r="J77" s="279" t="s">
        <v>955</v>
      </c>
      <c r="K77" s="276"/>
    </row>
    <row r="78" spans="2:11" s="1" customFormat="1" ht="5.25" customHeight="1">
      <c r="B78" s="275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s="1" customFormat="1" ht="15" customHeight="1">
      <c r="B79" s="275"/>
      <c r="C79" s="264" t="s">
        <v>61</v>
      </c>
      <c r="D79" s="284"/>
      <c r="E79" s="284"/>
      <c r="F79" s="285" t="s">
        <v>956</v>
      </c>
      <c r="G79" s="286"/>
      <c r="H79" s="264" t="s">
        <v>957</v>
      </c>
      <c r="I79" s="264" t="s">
        <v>958</v>
      </c>
      <c r="J79" s="264">
        <v>20</v>
      </c>
      <c r="K79" s="276"/>
    </row>
    <row r="80" spans="2:11" s="1" customFormat="1" ht="15" customHeight="1">
      <c r="B80" s="275"/>
      <c r="C80" s="264" t="s">
        <v>959</v>
      </c>
      <c r="D80" s="264"/>
      <c r="E80" s="264"/>
      <c r="F80" s="285" t="s">
        <v>956</v>
      </c>
      <c r="G80" s="286"/>
      <c r="H80" s="264" t="s">
        <v>960</v>
      </c>
      <c r="I80" s="264" t="s">
        <v>958</v>
      </c>
      <c r="J80" s="264">
        <v>120</v>
      </c>
      <c r="K80" s="276"/>
    </row>
    <row r="81" spans="2:11" s="1" customFormat="1" ht="15" customHeight="1">
      <c r="B81" s="287"/>
      <c r="C81" s="264" t="s">
        <v>961</v>
      </c>
      <c r="D81" s="264"/>
      <c r="E81" s="264"/>
      <c r="F81" s="285" t="s">
        <v>962</v>
      </c>
      <c r="G81" s="286"/>
      <c r="H81" s="264" t="s">
        <v>963</v>
      </c>
      <c r="I81" s="264" t="s">
        <v>958</v>
      </c>
      <c r="J81" s="264">
        <v>50</v>
      </c>
      <c r="K81" s="276"/>
    </row>
    <row r="82" spans="2:11" s="1" customFormat="1" ht="15" customHeight="1">
      <c r="B82" s="287"/>
      <c r="C82" s="264" t="s">
        <v>964</v>
      </c>
      <c r="D82" s="264"/>
      <c r="E82" s="264"/>
      <c r="F82" s="285" t="s">
        <v>956</v>
      </c>
      <c r="G82" s="286"/>
      <c r="H82" s="264" t="s">
        <v>965</v>
      </c>
      <c r="I82" s="264" t="s">
        <v>966</v>
      </c>
      <c r="J82" s="264"/>
      <c r="K82" s="276"/>
    </row>
    <row r="83" spans="2:11" s="1" customFormat="1" ht="15" customHeight="1">
      <c r="B83" s="287"/>
      <c r="C83" s="288" t="s">
        <v>967</v>
      </c>
      <c r="D83" s="288"/>
      <c r="E83" s="288"/>
      <c r="F83" s="289" t="s">
        <v>962</v>
      </c>
      <c r="G83" s="288"/>
      <c r="H83" s="288" t="s">
        <v>968</v>
      </c>
      <c r="I83" s="288" t="s">
        <v>958</v>
      </c>
      <c r="J83" s="288">
        <v>15</v>
      </c>
      <c r="K83" s="276"/>
    </row>
    <row r="84" spans="2:11" s="1" customFormat="1" ht="15" customHeight="1">
      <c r="B84" s="287"/>
      <c r="C84" s="288" t="s">
        <v>969</v>
      </c>
      <c r="D84" s="288"/>
      <c r="E84" s="288"/>
      <c r="F84" s="289" t="s">
        <v>962</v>
      </c>
      <c r="G84" s="288"/>
      <c r="H84" s="288" t="s">
        <v>970</v>
      </c>
      <c r="I84" s="288" t="s">
        <v>958</v>
      </c>
      <c r="J84" s="288">
        <v>15</v>
      </c>
      <c r="K84" s="276"/>
    </row>
    <row r="85" spans="2:11" s="1" customFormat="1" ht="15" customHeight="1">
      <c r="B85" s="287"/>
      <c r="C85" s="288" t="s">
        <v>971</v>
      </c>
      <c r="D85" s="288"/>
      <c r="E85" s="288"/>
      <c r="F85" s="289" t="s">
        <v>962</v>
      </c>
      <c r="G85" s="288"/>
      <c r="H85" s="288" t="s">
        <v>972</v>
      </c>
      <c r="I85" s="288" t="s">
        <v>958</v>
      </c>
      <c r="J85" s="288">
        <v>20</v>
      </c>
      <c r="K85" s="276"/>
    </row>
    <row r="86" spans="2:11" s="1" customFormat="1" ht="15" customHeight="1">
      <c r="B86" s="287"/>
      <c r="C86" s="288" t="s">
        <v>973</v>
      </c>
      <c r="D86" s="288"/>
      <c r="E86" s="288"/>
      <c r="F86" s="289" t="s">
        <v>962</v>
      </c>
      <c r="G86" s="288"/>
      <c r="H86" s="288" t="s">
        <v>974</v>
      </c>
      <c r="I86" s="288" t="s">
        <v>958</v>
      </c>
      <c r="J86" s="288">
        <v>20</v>
      </c>
      <c r="K86" s="276"/>
    </row>
    <row r="87" spans="2:11" s="1" customFormat="1" ht="15" customHeight="1">
      <c r="B87" s="287"/>
      <c r="C87" s="264" t="s">
        <v>975</v>
      </c>
      <c r="D87" s="264"/>
      <c r="E87" s="264"/>
      <c r="F87" s="285" t="s">
        <v>962</v>
      </c>
      <c r="G87" s="286"/>
      <c r="H87" s="264" t="s">
        <v>976</v>
      </c>
      <c r="I87" s="264" t="s">
        <v>958</v>
      </c>
      <c r="J87" s="264">
        <v>50</v>
      </c>
      <c r="K87" s="276"/>
    </row>
    <row r="88" spans="2:11" s="1" customFormat="1" ht="15" customHeight="1">
      <c r="B88" s="287"/>
      <c r="C88" s="264" t="s">
        <v>977</v>
      </c>
      <c r="D88" s="264"/>
      <c r="E88" s="264"/>
      <c r="F88" s="285" t="s">
        <v>962</v>
      </c>
      <c r="G88" s="286"/>
      <c r="H88" s="264" t="s">
        <v>978</v>
      </c>
      <c r="I88" s="264" t="s">
        <v>958</v>
      </c>
      <c r="J88" s="264">
        <v>20</v>
      </c>
      <c r="K88" s="276"/>
    </row>
    <row r="89" spans="2:11" s="1" customFormat="1" ht="15" customHeight="1">
      <c r="B89" s="287"/>
      <c r="C89" s="264" t="s">
        <v>979</v>
      </c>
      <c r="D89" s="264"/>
      <c r="E89" s="264"/>
      <c r="F89" s="285" t="s">
        <v>962</v>
      </c>
      <c r="G89" s="286"/>
      <c r="H89" s="264" t="s">
        <v>980</v>
      </c>
      <c r="I89" s="264" t="s">
        <v>958</v>
      </c>
      <c r="J89" s="264">
        <v>20</v>
      </c>
      <c r="K89" s="276"/>
    </row>
    <row r="90" spans="2:11" s="1" customFormat="1" ht="15" customHeight="1">
      <c r="B90" s="287"/>
      <c r="C90" s="264" t="s">
        <v>981</v>
      </c>
      <c r="D90" s="264"/>
      <c r="E90" s="264"/>
      <c r="F90" s="285" t="s">
        <v>962</v>
      </c>
      <c r="G90" s="286"/>
      <c r="H90" s="264" t="s">
        <v>982</v>
      </c>
      <c r="I90" s="264" t="s">
        <v>958</v>
      </c>
      <c r="J90" s="264">
        <v>50</v>
      </c>
      <c r="K90" s="276"/>
    </row>
    <row r="91" spans="2:11" s="1" customFormat="1" ht="15" customHeight="1">
      <c r="B91" s="287"/>
      <c r="C91" s="264" t="s">
        <v>983</v>
      </c>
      <c r="D91" s="264"/>
      <c r="E91" s="264"/>
      <c r="F91" s="285" t="s">
        <v>962</v>
      </c>
      <c r="G91" s="286"/>
      <c r="H91" s="264" t="s">
        <v>983</v>
      </c>
      <c r="I91" s="264" t="s">
        <v>958</v>
      </c>
      <c r="J91" s="264">
        <v>50</v>
      </c>
      <c r="K91" s="276"/>
    </row>
    <row r="92" spans="2:11" s="1" customFormat="1" ht="15" customHeight="1">
      <c r="B92" s="287"/>
      <c r="C92" s="264" t="s">
        <v>984</v>
      </c>
      <c r="D92" s="264"/>
      <c r="E92" s="264"/>
      <c r="F92" s="285" t="s">
        <v>962</v>
      </c>
      <c r="G92" s="286"/>
      <c r="H92" s="264" t="s">
        <v>985</v>
      </c>
      <c r="I92" s="264" t="s">
        <v>958</v>
      </c>
      <c r="J92" s="264">
        <v>255</v>
      </c>
      <c r="K92" s="276"/>
    </row>
    <row r="93" spans="2:11" s="1" customFormat="1" ht="15" customHeight="1">
      <c r="B93" s="287"/>
      <c r="C93" s="264" t="s">
        <v>986</v>
      </c>
      <c r="D93" s="264"/>
      <c r="E93" s="264"/>
      <c r="F93" s="285" t="s">
        <v>956</v>
      </c>
      <c r="G93" s="286"/>
      <c r="H93" s="264" t="s">
        <v>987</v>
      </c>
      <c r="I93" s="264" t="s">
        <v>988</v>
      </c>
      <c r="J93" s="264"/>
      <c r="K93" s="276"/>
    </row>
    <row r="94" spans="2:11" s="1" customFormat="1" ht="15" customHeight="1">
      <c r="B94" s="287"/>
      <c r="C94" s="264" t="s">
        <v>989</v>
      </c>
      <c r="D94" s="264"/>
      <c r="E94" s="264"/>
      <c r="F94" s="285" t="s">
        <v>956</v>
      </c>
      <c r="G94" s="286"/>
      <c r="H94" s="264" t="s">
        <v>990</v>
      </c>
      <c r="I94" s="264" t="s">
        <v>991</v>
      </c>
      <c r="J94" s="264"/>
      <c r="K94" s="276"/>
    </row>
    <row r="95" spans="2:11" s="1" customFormat="1" ht="15" customHeight="1">
      <c r="B95" s="287"/>
      <c r="C95" s="264" t="s">
        <v>992</v>
      </c>
      <c r="D95" s="264"/>
      <c r="E95" s="264"/>
      <c r="F95" s="285" t="s">
        <v>956</v>
      </c>
      <c r="G95" s="286"/>
      <c r="H95" s="264" t="s">
        <v>992</v>
      </c>
      <c r="I95" s="264" t="s">
        <v>991</v>
      </c>
      <c r="J95" s="264"/>
      <c r="K95" s="276"/>
    </row>
    <row r="96" spans="2:11" s="1" customFormat="1" ht="15" customHeight="1">
      <c r="B96" s="287"/>
      <c r="C96" s="264" t="s">
        <v>46</v>
      </c>
      <c r="D96" s="264"/>
      <c r="E96" s="264"/>
      <c r="F96" s="285" t="s">
        <v>956</v>
      </c>
      <c r="G96" s="286"/>
      <c r="H96" s="264" t="s">
        <v>993</v>
      </c>
      <c r="I96" s="264" t="s">
        <v>991</v>
      </c>
      <c r="J96" s="264"/>
      <c r="K96" s="276"/>
    </row>
    <row r="97" spans="2:11" s="1" customFormat="1" ht="15" customHeight="1">
      <c r="B97" s="287"/>
      <c r="C97" s="264" t="s">
        <v>56</v>
      </c>
      <c r="D97" s="264"/>
      <c r="E97" s="264"/>
      <c r="F97" s="285" t="s">
        <v>956</v>
      </c>
      <c r="G97" s="286"/>
      <c r="H97" s="264" t="s">
        <v>994</v>
      </c>
      <c r="I97" s="264" t="s">
        <v>991</v>
      </c>
      <c r="J97" s="264"/>
      <c r="K97" s="276"/>
    </row>
    <row r="98" spans="2:11" s="1" customFormat="1" ht="15" customHeight="1">
      <c r="B98" s="290"/>
      <c r="C98" s="291"/>
      <c r="D98" s="291"/>
      <c r="E98" s="291"/>
      <c r="F98" s="291"/>
      <c r="G98" s="291"/>
      <c r="H98" s="291"/>
      <c r="I98" s="291"/>
      <c r="J98" s="291"/>
      <c r="K98" s="292"/>
    </row>
    <row r="99" spans="2:11" s="1" customFormat="1" ht="18.7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3"/>
    </row>
    <row r="100" spans="2:11" s="1" customFormat="1" ht="18.75" customHeight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2:11" s="1" customFormat="1" ht="7.5" customHeight="1">
      <c r="B101" s="272"/>
      <c r="C101" s="273"/>
      <c r="D101" s="273"/>
      <c r="E101" s="273"/>
      <c r="F101" s="273"/>
      <c r="G101" s="273"/>
      <c r="H101" s="273"/>
      <c r="I101" s="273"/>
      <c r="J101" s="273"/>
      <c r="K101" s="274"/>
    </row>
    <row r="102" spans="2:11" s="1" customFormat="1" ht="45" customHeight="1">
      <c r="B102" s="275"/>
      <c r="C102" s="389" t="s">
        <v>995</v>
      </c>
      <c r="D102" s="389"/>
      <c r="E102" s="389"/>
      <c r="F102" s="389"/>
      <c r="G102" s="389"/>
      <c r="H102" s="389"/>
      <c r="I102" s="389"/>
      <c r="J102" s="389"/>
      <c r="K102" s="276"/>
    </row>
    <row r="103" spans="2:11" s="1" customFormat="1" ht="17.25" customHeight="1">
      <c r="B103" s="275"/>
      <c r="C103" s="277" t="s">
        <v>950</v>
      </c>
      <c r="D103" s="277"/>
      <c r="E103" s="277"/>
      <c r="F103" s="277" t="s">
        <v>951</v>
      </c>
      <c r="G103" s="278"/>
      <c r="H103" s="277" t="s">
        <v>62</v>
      </c>
      <c r="I103" s="277" t="s">
        <v>65</v>
      </c>
      <c r="J103" s="277" t="s">
        <v>952</v>
      </c>
      <c r="K103" s="276"/>
    </row>
    <row r="104" spans="2:11" s="1" customFormat="1" ht="17.25" customHeight="1">
      <c r="B104" s="275"/>
      <c r="C104" s="279" t="s">
        <v>953</v>
      </c>
      <c r="D104" s="279"/>
      <c r="E104" s="279"/>
      <c r="F104" s="280" t="s">
        <v>954</v>
      </c>
      <c r="G104" s="281"/>
      <c r="H104" s="279"/>
      <c r="I104" s="279"/>
      <c r="J104" s="279" t="s">
        <v>955</v>
      </c>
      <c r="K104" s="276"/>
    </row>
    <row r="105" spans="2:11" s="1" customFormat="1" ht="5.25" customHeight="1">
      <c r="B105" s="275"/>
      <c r="C105" s="277"/>
      <c r="D105" s="277"/>
      <c r="E105" s="277"/>
      <c r="F105" s="277"/>
      <c r="G105" s="295"/>
      <c r="H105" s="277"/>
      <c r="I105" s="277"/>
      <c r="J105" s="277"/>
      <c r="K105" s="276"/>
    </row>
    <row r="106" spans="2:11" s="1" customFormat="1" ht="15" customHeight="1">
      <c r="B106" s="275"/>
      <c r="C106" s="264" t="s">
        <v>61</v>
      </c>
      <c r="D106" s="284"/>
      <c r="E106" s="284"/>
      <c r="F106" s="285" t="s">
        <v>956</v>
      </c>
      <c r="G106" s="264"/>
      <c r="H106" s="264" t="s">
        <v>996</v>
      </c>
      <c r="I106" s="264" t="s">
        <v>958</v>
      </c>
      <c r="J106" s="264">
        <v>20</v>
      </c>
      <c r="K106" s="276"/>
    </row>
    <row r="107" spans="2:11" s="1" customFormat="1" ht="15" customHeight="1">
      <c r="B107" s="275"/>
      <c r="C107" s="264" t="s">
        <v>959</v>
      </c>
      <c r="D107" s="264"/>
      <c r="E107" s="264"/>
      <c r="F107" s="285" t="s">
        <v>956</v>
      </c>
      <c r="G107" s="264"/>
      <c r="H107" s="264" t="s">
        <v>996</v>
      </c>
      <c r="I107" s="264" t="s">
        <v>958</v>
      </c>
      <c r="J107" s="264">
        <v>120</v>
      </c>
      <c r="K107" s="276"/>
    </row>
    <row r="108" spans="2:11" s="1" customFormat="1" ht="15" customHeight="1">
      <c r="B108" s="287"/>
      <c r="C108" s="264" t="s">
        <v>961</v>
      </c>
      <c r="D108" s="264"/>
      <c r="E108" s="264"/>
      <c r="F108" s="285" t="s">
        <v>962</v>
      </c>
      <c r="G108" s="264"/>
      <c r="H108" s="264" t="s">
        <v>996</v>
      </c>
      <c r="I108" s="264" t="s">
        <v>958</v>
      </c>
      <c r="J108" s="264">
        <v>50</v>
      </c>
      <c r="K108" s="276"/>
    </row>
    <row r="109" spans="2:11" s="1" customFormat="1" ht="15" customHeight="1">
      <c r="B109" s="287"/>
      <c r="C109" s="264" t="s">
        <v>964</v>
      </c>
      <c r="D109" s="264"/>
      <c r="E109" s="264"/>
      <c r="F109" s="285" t="s">
        <v>956</v>
      </c>
      <c r="G109" s="264"/>
      <c r="H109" s="264" t="s">
        <v>996</v>
      </c>
      <c r="I109" s="264" t="s">
        <v>966</v>
      </c>
      <c r="J109" s="264"/>
      <c r="K109" s="276"/>
    </row>
    <row r="110" spans="2:11" s="1" customFormat="1" ht="15" customHeight="1">
      <c r="B110" s="287"/>
      <c r="C110" s="264" t="s">
        <v>975</v>
      </c>
      <c r="D110" s="264"/>
      <c r="E110" s="264"/>
      <c r="F110" s="285" t="s">
        <v>962</v>
      </c>
      <c r="G110" s="264"/>
      <c r="H110" s="264" t="s">
        <v>996</v>
      </c>
      <c r="I110" s="264" t="s">
        <v>958</v>
      </c>
      <c r="J110" s="264">
        <v>50</v>
      </c>
      <c r="K110" s="276"/>
    </row>
    <row r="111" spans="2:11" s="1" customFormat="1" ht="15" customHeight="1">
      <c r="B111" s="287"/>
      <c r="C111" s="264" t="s">
        <v>983</v>
      </c>
      <c r="D111" s="264"/>
      <c r="E111" s="264"/>
      <c r="F111" s="285" t="s">
        <v>962</v>
      </c>
      <c r="G111" s="264"/>
      <c r="H111" s="264" t="s">
        <v>996</v>
      </c>
      <c r="I111" s="264" t="s">
        <v>958</v>
      </c>
      <c r="J111" s="264">
        <v>50</v>
      </c>
      <c r="K111" s="276"/>
    </row>
    <row r="112" spans="2:11" s="1" customFormat="1" ht="15" customHeight="1">
      <c r="B112" s="287"/>
      <c r="C112" s="264" t="s">
        <v>981</v>
      </c>
      <c r="D112" s="264"/>
      <c r="E112" s="264"/>
      <c r="F112" s="285" t="s">
        <v>962</v>
      </c>
      <c r="G112" s="264"/>
      <c r="H112" s="264" t="s">
        <v>996</v>
      </c>
      <c r="I112" s="264" t="s">
        <v>958</v>
      </c>
      <c r="J112" s="264">
        <v>50</v>
      </c>
      <c r="K112" s="276"/>
    </row>
    <row r="113" spans="2:11" s="1" customFormat="1" ht="15" customHeight="1">
      <c r="B113" s="287"/>
      <c r="C113" s="264" t="s">
        <v>61</v>
      </c>
      <c r="D113" s="264"/>
      <c r="E113" s="264"/>
      <c r="F113" s="285" t="s">
        <v>956</v>
      </c>
      <c r="G113" s="264"/>
      <c r="H113" s="264" t="s">
        <v>997</v>
      </c>
      <c r="I113" s="264" t="s">
        <v>958</v>
      </c>
      <c r="J113" s="264">
        <v>20</v>
      </c>
      <c r="K113" s="276"/>
    </row>
    <row r="114" spans="2:11" s="1" customFormat="1" ht="15" customHeight="1">
      <c r="B114" s="287"/>
      <c r="C114" s="264" t="s">
        <v>998</v>
      </c>
      <c r="D114" s="264"/>
      <c r="E114" s="264"/>
      <c r="F114" s="285" t="s">
        <v>956</v>
      </c>
      <c r="G114" s="264"/>
      <c r="H114" s="264" t="s">
        <v>999</v>
      </c>
      <c r="I114" s="264" t="s">
        <v>958</v>
      </c>
      <c r="J114" s="264">
        <v>120</v>
      </c>
      <c r="K114" s="276"/>
    </row>
    <row r="115" spans="2:11" s="1" customFormat="1" ht="15" customHeight="1">
      <c r="B115" s="287"/>
      <c r="C115" s="264" t="s">
        <v>46</v>
      </c>
      <c r="D115" s="264"/>
      <c r="E115" s="264"/>
      <c r="F115" s="285" t="s">
        <v>956</v>
      </c>
      <c r="G115" s="264"/>
      <c r="H115" s="264" t="s">
        <v>1000</v>
      </c>
      <c r="I115" s="264" t="s">
        <v>991</v>
      </c>
      <c r="J115" s="264"/>
      <c r="K115" s="276"/>
    </row>
    <row r="116" spans="2:11" s="1" customFormat="1" ht="15" customHeight="1">
      <c r="B116" s="287"/>
      <c r="C116" s="264" t="s">
        <v>56</v>
      </c>
      <c r="D116" s="264"/>
      <c r="E116" s="264"/>
      <c r="F116" s="285" t="s">
        <v>956</v>
      </c>
      <c r="G116" s="264"/>
      <c r="H116" s="264" t="s">
        <v>1001</v>
      </c>
      <c r="I116" s="264" t="s">
        <v>991</v>
      </c>
      <c r="J116" s="264"/>
      <c r="K116" s="276"/>
    </row>
    <row r="117" spans="2:11" s="1" customFormat="1" ht="15" customHeight="1">
      <c r="B117" s="287"/>
      <c r="C117" s="264" t="s">
        <v>65</v>
      </c>
      <c r="D117" s="264"/>
      <c r="E117" s="264"/>
      <c r="F117" s="285" t="s">
        <v>956</v>
      </c>
      <c r="G117" s="264"/>
      <c r="H117" s="264" t="s">
        <v>1002</v>
      </c>
      <c r="I117" s="264" t="s">
        <v>1003</v>
      </c>
      <c r="J117" s="264"/>
      <c r="K117" s="276"/>
    </row>
    <row r="118" spans="2:11" s="1" customFormat="1" ht="15" customHeight="1">
      <c r="B118" s="290"/>
      <c r="C118" s="296"/>
      <c r="D118" s="296"/>
      <c r="E118" s="296"/>
      <c r="F118" s="296"/>
      <c r="G118" s="296"/>
      <c r="H118" s="296"/>
      <c r="I118" s="296"/>
      <c r="J118" s="296"/>
      <c r="K118" s="292"/>
    </row>
    <row r="119" spans="2:11" s="1" customFormat="1" ht="18.75" customHeight="1">
      <c r="B119" s="297"/>
      <c r="C119" s="298"/>
      <c r="D119" s="298"/>
      <c r="E119" s="298"/>
      <c r="F119" s="299"/>
      <c r="G119" s="298"/>
      <c r="H119" s="298"/>
      <c r="I119" s="298"/>
      <c r="J119" s="298"/>
      <c r="K119" s="297"/>
    </row>
    <row r="120" spans="2:11" s="1" customFormat="1" ht="18.75" customHeight="1"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2:11" s="1" customFormat="1" ht="7.5" customHeight="1">
      <c r="B121" s="300"/>
      <c r="C121" s="301"/>
      <c r="D121" s="301"/>
      <c r="E121" s="301"/>
      <c r="F121" s="301"/>
      <c r="G121" s="301"/>
      <c r="H121" s="301"/>
      <c r="I121" s="301"/>
      <c r="J121" s="301"/>
      <c r="K121" s="302"/>
    </row>
    <row r="122" spans="2:11" s="1" customFormat="1" ht="45" customHeight="1">
      <c r="B122" s="303"/>
      <c r="C122" s="390" t="s">
        <v>1004</v>
      </c>
      <c r="D122" s="390"/>
      <c r="E122" s="390"/>
      <c r="F122" s="390"/>
      <c r="G122" s="390"/>
      <c r="H122" s="390"/>
      <c r="I122" s="390"/>
      <c r="J122" s="390"/>
      <c r="K122" s="304"/>
    </row>
    <row r="123" spans="2:11" s="1" customFormat="1" ht="17.25" customHeight="1">
      <c r="B123" s="305"/>
      <c r="C123" s="277" t="s">
        <v>950</v>
      </c>
      <c r="D123" s="277"/>
      <c r="E123" s="277"/>
      <c r="F123" s="277" t="s">
        <v>951</v>
      </c>
      <c r="G123" s="278"/>
      <c r="H123" s="277" t="s">
        <v>62</v>
      </c>
      <c r="I123" s="277" t="s">
        <v>65</v>
      </c>
      <c r="J123" s="277" t="s">
        <v>952</v>
      </c>
      <c r="K123" s="306"/>
    </row>
    <row r="124" spans="2:11" s="1" customFormat="1" ht="17.25" customHeight="1">
      <c r="B124" s="305"/>
      <c r="C124" s="279" t="s">
        <v>953</v>
      </c>
      <c r="D124" s="279"/>
      <c r="E124" s="279"/>
      <c r="F124" s="280" t="s">
        <v>954</v>
      </c>
      <c r="G124" s="281"/>
      <c r="H124" s="279"/>
      <c r="I124" s="279"/>
      <c r="J124" s="279" t="s">
        <v>955</v>
      </c>
      <c r="K124" s="306"/>
    </row>
    <row r="125" spans="2:11" s="1" customFormat="1" ht="5.25" customHeight="1">
      <c r="B125" s="307"/>
      <c r="C125" s="282"/>
      <c r="D125" s="282"/>
      <c r="E125" s="282"/>
      <c r="F125" s="282"/>
      <c r="G125" s="308"/>
      <c r="H125" s="282"/>
      <c r="I125" s="282"/>
      <c r="J125" s="282"/>
      <c r="K125" s="309"/>
    </row>
    <row r="126" spans="2:11" s="1" customFormat="1" ht="15" customHeight="1">
      <c r="B126" s="307"/>
      <c r="C126" s="264" t="s">
        <v>959</v>
      </c>
      <c r="D126" s="284"/>
      <c r="E126" s="284"/>
      <c r="F126" s="285" t="s">
        <v>956</v>
      </c>
      <c r="G126" s="264"/>
      <c r="H126" s="264" t="s">
        <v>996</v>
      </c>
      <c r="I126" s="264" t="s">
        <v>958</v>
      </c>
      <c r="J126" s="264">
        <v>120</v>
      </c>
      <c r="K126" s="310"/>
    </row>
    <row r="127" spans="2:11" s="1" customFormat="1" ht="15" customHeight="1">
      <c r="B127" s="307"/>
      <c r="C127" s="264" t="s">
        <v>1005</v>
      </c>
      <c r="D127" s="264"/>
      <c r="E127" s="264"/>
      <c r="F127" s="285" t="s">
        <v>956</v>
      </c>
      <c r="G127" s="264"/>
      <c r="H127" s="264" t="s">
        <v>1006</v>
      </c>
      <c r="I127" s="264" t="s">
        <v>958</v>
      </c>
      <c r="J127" s="264" t="s">
        <v>1007</v>
      </c>
      <c r="K127" s="310"/>
    </row>
    <row r="128" spans="2:11" s="1" customFormat="1" ht="15" customHeight="1">
      <c r="B128" s="307"/>
      <c r="C128" s="264" t="s">
        <v>92</v>
      </c>
      <c r="D128" s="264"/>
      <c r="E128" s="264"/>
      <c r="F128" s="285" t="s">
        <v>956</v>
      </c>
      <c r="G128" s="264"/>
      <c r="H128" s="264" t="s">
        <v>1008</v>
      </c>
      <c r="I128" s="264" t="s">
        <v>958</v>
      </c>
      <c r="J128" s="264" t="s">
        <v>1007</v>
      </c>
      <c r="K128" s="310"/>
    </row>
    <row r="129" spans="2:11" s="1" customFormat="1" ht="15" customHeight="1">
      <c r="B129" s="307"/>
      <c r="C129" s="264" t="s">
        <v>967</v>
      </c>
      <c r="D129" s="264"/>
      <c r="E129" s="264"/>
      <c r="F129" s="285" t="s">
        <v>962</v>
      </c>
      <c r="G129" s="264"/>
      <c r="H129" s="264" t="s">
        <v>968</v>
      </c>
      <c r="I129" s="264" t="s">
        <v>958</v>
      </c>
      <c r="J129" s="264">
        <v>15</v>
      </c>
      <c r="K129" s="310"/>
    </row>
    <row r="130" spans="2:11" s="1" customFormat="1" ht="15" customHeight="1">
      <c r="B130" s="307"/>
      <c r="C130" s="288" t="s">
        <v>969</v>
      </c>
      <c r="D130" s="288"/>
      <c r="E130" s="288"/>
      <c r="F130" s="289" t="s">
        <v>962</v>
      </c>
      <c r="G130" s="288"/>
      <c r="H130" s="288" t="s">
        <v>970</v>
      </c>
      <c r="I130" s="288" t="s">
        <v>958</v>
      </c>
      <c r="J130" s="288">
        <v>15</v>
      </c>
      <c r="K130" s="310"/>
    </row>
    <row r="131" spans="2:11" s="1" customFormat="1" ht="15" customHeight="1">
      <c r="B131" s="307"/>
      <c r="C131" s="288" t="s">
        <v>971</v>
      </c>
      <c r="D131" s="288"/>
      <c r="E131" s="288"/>
      <c r="F131" s="289" t="s">
        <v>962</v>
      </c>
      <c r="G131" s="288"/>
      <c r="H131" s="288" t="s">
        <v>972</v>
      </c>
      <c r="I131" s="288" t="s">
        <v>958</v>
      </c>
      <c r="J131" s="288">
        <v>20</v>
      </c>
      <c r="K131" s="310"/>
    </row>
    <row r="132" spans="2:11" s="1" customFormat="1" ht="15" customHeight="1">
      <c r="B132" s="307"/>
      <c r="C132" s="288" t="s">
        <v>973</v>
      </c>
      <c r="D132" s="288"/>
      <c r="E132" s="288"/>
      <c r="F132" s="289" t="s">
        <v>962</v>
      </c>
      <c r="G132" s="288"/>
      <c r="H132" s="288" t="s">
        <v>974</v>
      </c>
      <c r="I132" s="288" t="s">
        <v>958</v>
      </c>
      <c r="J132" s="288">
        <v>20</v>
      </c>
      <c r="K132" s="310"/>
    </row>
    <row r="133" spans="2:11" s="1" customFormat="1" ht="15" customHeight="1">
      <c r="B133" s="307"/>
      <c r="C133" s="264" t="s">
        <v>961</v>
      </c>
      <c r="D133" s="264"/>
      <c r="E133" s="264"/>
      <c r="F133" s="285" t="s">
        <v>962</v>
      </c>
      <c r="G133" s="264"/>
      <c r="H133" s="264" t="s">
        <v>996</v>
      </c>
      <c r="I133" s="264" t="s">
        <v>958</v>
      </c>
      <c r="J133" s="264">
        <v>50</v>
      </c>
      <c r="K133" s="310"/>
    </row>
    <row r="134" spans="2:11" s="1" customFormat="1" ht="15" customHeight="1">
      <c r="B134" s="307"/>
      <c r="C134" s="264" t="s">
        <v>975</v>
      </c>
      <c r="D134" s="264"/>
      <c r="E134" s="264"/>
      <c r="F134" s="285" t="s">
        <v>962</v>
      </c>
      <c r="G134" s="264"/>
      <c r="H134" s="264" t="s">
        <v>996</v>
      </c>
      <c r="I134" s="264" t="s">
        <v>958</v>
      </c>
      <c r="J134" s="264">
        <v>50</v>
      </c>
      <c r="K134" s="310"/>
    </row>
    <row r="135" spans="2:11" s="1" customFormat="1" ht="15" customHeight="1">
      <c r="B135" s="307"/>
      <c r="C135" s="264" t="s">
        <v>981</v>
      </c>
      <c r="D135" s="264"/>
      <c r="E135" s="264"/>
      <c r="F135" s="285" t="s">
        <v>962</v>
      </c>
      <c r="G135" s="264"/>
      <c r="H135" s="264" t="s">
        <v>996</v>
      </c>
      <c r="I135" s="264" t="s">
        <v>958</v>
      </c>
      <c r="J135" s="264">
        <v>50</v>
      </c>
      <c r="K135" s="310"/>
    </row>
    <row r="136" spans="2:11" s="1" customFormat="1" ht="15" customHeight="1">
      <c r="B136" s="307"/>
      <c r="C136" s="264" t="s">
        <v>983</v>
      </c>
      <c r="D136" s="264"/>
      <c r="E136" s="264"/>
      <c r="F136" s="285" t="s">
        <v>962</v>
      </c>
      <c r="G136" s="264"/>
      <c r="H136" s="264" t="s">
        <v>996</v>
      </c>
      <c r="I136" s="264" t="s">
        <v>958</v>
      </c>
      <c r="J136" s="264">
        <v>50</v>
      </c>
      <c r="K136" s="310"/>
    </row>
    <row r="137" spans="2:11" s="1" customFormat="1" ht="15" customHeight="1">
      <c r="B137" s="307"/>
      <c r="C137" s="264" t="s">
        <v>984</v>
      </c>
      <c r="D137" s="264"/>
      <c r="E137" s="264"/>
      <c r="F137" s="285" t="s">
        <v>962</v>
      </c>
      <c r="G137" s="264"/>
      <c r="H137" s="264" t="s">
        <v>1009</v>
      </c>
      <c r="I137" s="264" t="s">
        <v>958</v>
      </c>
      <c r="J137" s="264">
        <v>255</v>
      </c>
      <c r="K137" s="310"/>
    </row>
    <row r="138" spans="2:11" s="1" customFormat="1" ht="15" customHeight="1">
      <c r="B138" s="307"/>
      <c r="C138" s="264" t="s">
        <v>986</v>
      </c>
      <c r="D138" s="264"/>
      <c r="E138" s="264"/>
      <c r="F138" s="285" t="s">
        <v>956</v>
      </c>
      <c r="G138" s="264"/>
      <c r="H138" s="264" t="s">
        <v>1010</v>
      </c>
      <c r="I138" s="264" t="s">
        <v>988</v>
      </c>
      <c r="J138" s="264"/>
      <c r="K138" s="310"/>
    </row>
    <row r="139" spans="2:11" s="1" customFormat="1" ht="15" customHeight="1">
      <c r="B139" s="307"/>
      <c r="C139" s="264" t="s">
        <v>989</v>
      </c>
      <c r="D139" s="264"/>
      <c r="E139" s="264"/>
      <c r="F139" s="285" t="s">
        <v>956</v>
      </c>
      <c r="G139" s="264"/>
      <c r="H139" s="264" t="s">
        <v>1011</v>
      </c>
      <c r="I139" s="264" t="s">
        <v>991</v>
      </c>
      <c r="J139" s="264"/>
      <c r="K139" s="310"/>
    </row>
    <row r="140" spans="2:11" s="1" customFormat="1" ht="15" customHeight="1">
      <c r="B140" s="307"/>
      <c r="C140" s="264" t="s">
        <v>992</v>
      </c>
      <c r="D140" s="264"/>
      <c r="E140" s="264"/>
      <c r="F140" s="285" t="s">
        <v>956</v>
      </c>
      <c r="G140" s="264"/>
      <c r="H140" s="264" t="s">
        <v>992</v>
      </c>
      <c r="I140" s="264" t="s">
        <v>991</v>
      </c>
      <c r="J140" s="264"/>
      <c r="K140" s="310"/>
    </row>
    <row r="141" spans="2:11" s="1" customFormat="1" ht="15" customHeight="1">
      <c r="B141" s="307"/>
      <c r="C141" s="264" t="s">
        <v>46</v>
      </c>
      <c r="D141" s="264"/>
      <c r="E141" s="264"/>
      <c r="F141" s="285" t="s">
        <v>956</v>
      </c>
      <c r="G141" s="264"/>
      <c r="H141" s="264" t="s">
        <v>1012</v>
      </c>
      <c r="I141" s="264" t="s">
        <v>991</v>
      </c>
      <c r="J141" s="264"/>
      <c r="K141" s="310"/>
    </row>
    <row r="142" spans="2:11" s="1" customFormat="1" ht="15" customHeight="1">
      <c r="B142" s="307"/>
      <c r="C142" s="264" t="s">
        <v>1013</v>
      </c>
      <c r="D142" s="264"/>
      <c r="E142" s="264"/>
      <c r="F142" s="285" t="s">
        <v>956</v>
      </c>
      <c r="G142" s="264"/>
      <c r="H142" s="264" t="s">
        <v>1014</v>
      </c>
      <c r="I142" s="264" t="s">
        <v>991</v>
      </c>
      <c r="J142" s="264"/>
      <c r="K142" s="310"/>
    </row>
    <row r="143" spans="2:11" s="1" customFormat="1" ht="15" customHeight="1">
      <c r="B143" s="311"/>
      <c r="C143" s="312"/>
      <c r="D143" s="312"/>
      <c r="E143" s="312"/>
      <c r="F143" s="312"/>
      <c r="G143" s="312"/>
      <c r="H143" s="312"/>
      <c r="I143" s="312"/>
      <c r="J143" s="312"/>
      <c r="K143" s="313"/>
    </row>
    <row r="144" spans="2:11" s="1" customFormat="1" ht="18.75" customHeight="1">
      <c r="B144" s="298"/>
      <c r="C144" s="298"/>
      <c r="D144" s="298"/>
      <c r="E144" s="298"/>
      <c r="F144" s="299"/>
      <c r="G144" s="298"/>
      <c r="H144" s="298"/>
      <c r="I144" s="298"/>
      <c r="J144" s="298"/>
      <c r="K144" s="298"/>
    </row>
    <row r="145" spans="2:11" s="1" customFormat="1" ht="18.75" customHeight="1"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6" spans="2:11" s="1" customFormat="1" ht="7.5" customHeight="1">
      <c r="B146" s="272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1" s="1" customFormat="1" ht="45" customHeight="1">
      <c r="B147" s="275"/>
      <c r="C147" s="389" t="s">
        <v>1015</v>
      </c>
      <c r="D147" s="389"/>
      <c r="E147" s="389"/>
      <c r="F147" s="389"/>
      <c r="G147" s="389"/>
      <c r="H147" s="389"/>
      <c r="I147" s="389"/>
      <c r="J147" s="389"/>
      <c r="K147" s="276"/>
    </row>
    <row r="148" spans="2:11" s="1" customFormat="1" ht="17.25" customHeight="1">
      <c r="B148" s="275"/>
      <c r="C148" s="277" t="s">
        <v>950</v>
      </c>
      <c r="D148" s="277"/>
      <c r="E148" s="277"/>
      <c r="F148" s="277" t="s">
        <v>951</v>
      </c>
      <c r="G148" s="278"/>
      <c r="H148" s="277" t="s">
        <v>62</v>
      </c>
      <c r="I148" s="277" t="s">
        <v>65</v>
      </c>
      <c r="J148" s="277" t="s">
        <v>952</v>
      </c>
      <c r="K148" s="276"/>
    </row>
    <row r="149" spans="2:11" s="1" customFormat="1" ht="17.25" customHeight="1">
      <c r="B149" s="275"/>
      <c r="C149" s="279" t="s">
        <v>953</v>
      </c>
      <c r="D149" s="279"/>
      <c r="E149" s="279"/>
      <c r="F149" s="280" t="s">
        <v>954</v>
      </c>
      <c r="G149" s="281"/>
      <c r="H149" s="279"/>
      <c r="I149" s="279"/>
      <c r="J149" s="279" t="s">
        <v>955</v>
      </c>
      <c r="K149" s="276"/>
    </row>
    <row r="150" spans="2:11" s="1" customFormat="1" ht="5.25" customHeight="1">
      <c r="B150" s="287"/>
      <c r="C150" s="282"/>
      <c r="D150" s="282"/>
      <c r="E150" s="282"/>
      <c r="F150" s="282"/>
      <c r="G150" s="283"/>
      <c r="H150" s="282"/>
      <c r="I150" s="282"/>
      <c r="J150" s="282"/>
      <c r="K150" s="310"/>
    </row>
    <row r="151" spans="2:11" s="1" customFormat="1" ht="15" customHeight="1">
      <c r="B151" s="287"/>
      <c r="C151" s="314" t="s">
        <v>959</v>
      </c>
      <c r="D151" s="264"/>
      <c r="E151" s="264"/>
      <c r="F151" s="315" t="s">
        <v>956</v>
      </c>
      <c r="G151" s="264"/>
      <c r="H151" s="314" t="s">
        <v>996</v>
      </c>
      <c r="I151" s="314" t="s">
        <v>958</v>
      </c>
      <c r="J151" s="314">
        <v>120</v>
      </c>
      <c r="K151" s="310"/>
    </row>
    <row r="152" spans="2:11" s="1" customFormat="1" ht="15" customHeight="1">
      <c r="B152" s="287"/>
      <c r="C152" s="314" t="s">
        <v>1005</v>
      </c>
      <c r="D152" s="264"/>
      <c r="E152" s="264"/>
      <c r="F152" s="315" t="s">
        <v>956</v>
      </c>
      <c r="G152" s="264"/>
      <c r="H152" s="314" t="s">
        <v>1016</v>
      </c>
      <c r="I152" s="314" t="s">
        <v>958</v>
      </c>
      <c r="J152" s="314" t="s">
        <v>1007</v>
      </c>
      <c r="K152" s="310"/>
    </row>
    <row r="153" spans="2:11" s="1" customFormat="1" ht="15" customHeight="1">
      <c r="B153" s="287"/>
      <c r="C153" s="314" t="s">
        <v>92</v>
      </c>
      <c r="D153" s="264"/>
      <c r="E153" s="264"/>
      <c r="F153" s="315" t="s">
        <v>956</v>
      </c>
      <c r="G153" s="264"/>
      <c r="H153" s="314" t="s">
        <v>1017</v>
      </c>
      <c r="I153" s="314" t="s">
        <v>958</v>
      </c>
      <c r="J153" s="314" t="s">
        <v>1007</v>
      </c>
      <c r="K153" s="310"/>
    </row>
    <row r="154" spans="2:11" s="1" customFormat="1" ht="15" customHeight="1">
      <c r="B154" s="287"/>
      <c r="C154" s="314" t="s">
        <v>961</v>
      </c>
      <c r="D154" s="264"/>
      <c r="E154" s="264"/>
      <c r="F154" s="315" t="s">
        <v>962</v>
      </c>
      <c r="G154" s="264"/>
      <c r="H154" s="314" t="s">
        <v>996</v>
      </c>
      <c r="I154" s="314" t="s">
        <v>958</v>
      </c>
      <c r="J154" s="314">
        <v>50</v>
      </c>
      <c r="K154" s="310"/>
    </row>
    <row r="155" spans="2:11" s="1" customFormat="1" ht="15" customHeight="1">
      <c r="B155" s="287"/>
      <c r="C155" s="314" t="s">
        <v>964</v>
      </c>
      <c r="D155" s="264"/>
      <c r="E155" s="264"/>
      <c r="F155" s="315" t="s">
        <v>956</v>
      </c>
      <c r="G155" s="264"/>
      <c r="H155" s="314" t="s">
        <v>996</v>
      </c>
      <c r="I155" s="314" t="s">
        <v>966</v>
      </c>
      <c r="J155" s="314"/>
      <c r="K155" s="310"/>
    </row>
    <row r="156" spans="2:11" s="1" customFormat="1" ht="15" customHeight="1">
      <c r="B156" s="287"/>
      <c r="C156" s="314" t="s">
        <v>975</v>
      </c>
      <c r="D156" s="264"/>
      <c r="E156" s="264"/>
      <c r="F156" s="315" t="s">
        <v>962</v>
      </c>
      <c r="G156" s="264"/>
      <c r="H156" s="314" t="s">
        <v>996</v>
      </c>
      <c r="I156" s="314" t="s">
        <v>958</v>
      </c>
      <c r="J156" s="314">
        <v>50</v>
      </c>
      <c r="K156" s="310"/>
    </row>
    <row r="157" spans="2:11" s="1" customFormat="1" ht="15" customHeight="1">
      <c r="B157" s="287"/>
      <c r="C157" s="314" t="s">
        <v>983</v>
      </c>
      <c r="D157" s="264"/>
      <c r="E157" s="264"/>
      <c r="F157" s="315" t="s">
        <v>962</v>
      </c>
      <c r="G157" s="264"/>
      <c r="H157" s="314" t="s">
        <v>996</v>
      </c>
      <c r="I157" s="314" t="s">
        <v>958</v>
      </c>
      <c r="J157" s="314">
        <v>50</v>
      </c>
      <c r="K157" s="310"/>
    </row>
    <row r="158" spans="2:11" s="1" customFormat="1" ht="15" customHeight="1">
      <c r="B158" s="287"/>
      <c r="C158" s="314" t="s">
        <v>981</v>
      </c>
      <c r="D158" s="264"/>
      <c r="E158" s="264"/>
      <c r="F158" s="315" t="s">
        <v>962</v>
      </c>
      <c r="G158" s="264"/>
      <c r="H158" s="314" t="s">
        <v>996</v>
      </c>
      <c r="I158" s="314" t="s">
        <v>958</v>
      </c>
      <c r="J158" s="314">
        <v>50</v>
      </c>
      <c r="K158" s="310"/>
    </row>
    <row r="159" spans="2:11" s="1" customFormat="1" ht="15" customHeight="1">
      <c r="B159" s="287"/>
      <c r="C159" s="314" t="s">
        <v>109</v>
      </c>
      <c r="D159" s="264"/>
      <c r="E159" s="264"/>
      <c r="F159" s="315" t="s">
        <v>956</v>
      </c>
      <c r="G159" s="264"/>
      <c r="H159" s="314" t="s">
        <v>1018</v>
      </c>
      <c r="I159" s="314" t="s">
        <v>958</v>
      </c>
      <c r="J159" s="314" t="s">
        <v>1019</v>
      </c>
      <c r="K159" s="310"/>
    </row>
    <row r="160" spans="2:11" s="1" customFormat="1" ht="15" customHeight="1">
      <c r="B160" s="287"/>
      <c r="C160" s="314" t="s">
        <v>1020</v>
      </c>
      <c r="D160" s="264"/>
      <c r="E160" s="264"/>
      <c r="F160" s="315" t="s">
        <v>956</v>
      </c>
      <c r="G160" s="264"/>
      <c r="H160" s="314" t="s">
        <v>1021</v>
      </c>
      <c r="I160" s="314" t="s">
        <v>991</v>
      </c>
      <c r="J160" s="314"/>
      <c r="K160" s="310"/>
    </row>
    <row r="161" spans="2:11" s="1" customFormat="1" ht="15" customHeight="1">
      <c r="B161" s="316"/>
      <c r="C161" s="317"/>
      <c r="D161" s="317"/>
      <c r="E161" s="317"/>
      <c r="F161" s="317"/>
      <c r="G161" s="317"/>
      <c r="H161" s="317"/>
      <c r="I161" s="317"/>
      <c r="J161" s="317"/>
      <c r="K161" s="318"/>
    </row>
    <row r="162" spans="2:11" s="1" customFormat="1" ht="18.75" customHeight="1">
      <c r="B162" s="298"/>
      <c r="C162" s="308"/>
      <c r="D162" s="308"/>
      <c r="E162" s="308"/>
      <c r="F162" s="319"/>
      <c r="G162" s="308"/>
      <c r="H162" s="308"/>
      <c r="I162" s="308"/>
      <c r="J162" s="308"/>
      <c r="K162" s="298"/>
    </row>
    <row r="163" spans="2:11" s="1" customFormat="1" ht="18.75" customHeight="1">
      <c r="B163" s="298"/>
      <c r="C163" s="308"/>
      <c r="D163" s="308"/>
      <c r="E163" s="308"/>
      <c r="F163" s="319"/>
      <c r="G163" s="308"/>
      <c r="H163" s="308"/>
      <c r="I163" s="308"/>
      <c r="J163" s="308"/>
      <c r="K163" s="298"/>
    </row>
    <row r="164" spans="2:11" s="1" customFormat="1" ht="18.75" customHeight="1">
      <c r="B164" s="298"/>
      <c r="C164" s="308"/>
      <c r="D164" s="308"/>
      <c r="E164" s="308"/>
      <c r="F164" s="319"/>
      <c r="G164" s="308"/>
      <c r="H164" s="308"/>
      <c r="I164" s="308"/>
      <c r="J164" s="308"/>
      <c r="K164" s="298"/>
    </row>
    <row r="165" spans="2:11" s="1" customFormat="1" ht="18.75" customHeight="1">
      <c r="B165" s="298"/>
      <c r="C165" s="308"/>
      <c r="D165" s="308"/>
      <c r="E165" s="308"/>
      <c r="F165" s="319"/>
      <c r="G165" s="308"/>
      <c r="H165" s="308"/>
      <c r="I165" s="308"/>
      <c r="J165" s="308"/>
      <c r="K165" s="298"/>
    </row>
    <row r="166" spans="2:11" s="1" customFormat="1" ht="18.75" customHeight="1">
      <c r="B166" s="298"/>
      <c r="C166" s="308"/>
      <c r="D166" s="308"/>
      <c r="E166" s="308"/>
      <c r="F166" s="319"/>
      <c r="G166" s="308"/>
      <c r="H166" s="308"/>
      <c r="I166" s="308"/>
      <c r="J166" s="308"/>
      <c r="K166" s="298"/>
    </row>
    <row r="167" spans="2:11" s="1" customFormat="1" ht="18.75" customHeight="1">
      <c r="B167" s="298"/>
      <c r="C167" s="308"/>
      <c r="D167" s="308"/>
      <c r="E167" s="308"/>
      <c r="F167" s="319"/>
      <c r="G167" s="308"/>
      <c r="H167" s="308"/>
      <c r="I167" s="308"/>
      <c r="J167" s="308"/>
      <c r="K167" s="298"/>
    </row>
    <row r="168" spans="2:11" s="1" customFormat="1" ht="18.75" customHeight="1">
      <c r="B168" s="298"/>
      <c r="C168" s="308"/>
      <c r="D168" s="308"/>
      <c r="E168" s="308"/>
      <c r="F168" s="319"/>
      <c r="G168" s="308"/>
      <c r="H168" s="308"/>
      <c r="I168" s="308"/>
      <c r="J168" s="308"/>
      <c r="K168" s="298"/>
    </row>
    <row r="169" spans="2:11" s="1" customFormat="1" ht="18.75" customHeight="1">
      <c r="B169" s="271"/>
      <c r="C169" s="271"/>
      <c r="D169" s="271"/>
      <c r="E169" s="271"/>
      <c r="F169" s="271"/>
      <c r="G169" s="271"/>
      <c r="H169" s="271"/>
      <c r="I169" s="271"/>
      <c r="J169" s="271"/>
      <c r="K169" s="271"/>
    </row>
    <row r="170" spans="2:11" s="1" customFormat="1" ht="7.5" customHeight="1">
      <c r="B170" s="253"/>
      <c r="C170" s="254"/>
      <c r="D170" s="254"/>
      <c r="E170" s="254"/>
      <c r="F170" s="254"/>
      <c r="G170" s="254"/>
      <c r="H170" s="254"/>
      <c r="I170" s="254"/>
      <c r="J170" s="254"/>
      <c r="K170" s="255"/>
    </row>
    <row r="171" spans="2:11" s="1" customFormat="1" ht="45" customHeight="1">
      <c r="B171" s="256"/>
      <c r="C171" s="390" t="s">
        <v>1022</v>
      </c>
      <c r="D171" s="390"/>
      <c r="E171" s="390"/>
      <c r="F171" s="390"/>
      <c r="G171" s="390"/>
      <c r="H171" s="390"/>
      <c r="I171" s="390"/>
      <c r="J171" s="390"/>
      <c r="K171" s="257"/>
    </row>
    <row r="172" spans="2:11" s="1" customFormat="1" ht="17.25" customHeight="1">
      <c r="B172" s="256"/>
      <c r="C172" s="277" t="s">
        <v>950</v>
      </c>
      <c r="D172" s="277"/>
      <c r="E172" s="277"/>
      <c r="F172" s="277" t="s">
        <v>951</v>
      </c>
      <c r="G172" s="320"/>
      <c r="H172" s="321" t="s">
        <v>62</v>
      </c>
      <c r="I172" s="321" t="s">
        <v>65</v>
      </c>
      <c r="J172" s="277" t="s">
        <v>952</v>
      </c>
      <c r="K172" s="257"/>
    </row>
    <row r="173" spans="2:11" s="1" customFormat="1" ht="17.25" customHeight="1">
      <c r="B173" s="258"/>
      <c r="C173" s="279" t="s">
        <v>953</v>
      </c>
      <c r="D173" s="279"/>
      <c r="E173" s="279"/>
      <c r="F173" s="280" t="s">
        <v>954</v>
      </c>
      <c r="G173" s="322"/>
      <c r="H173" s="323"/>
      <c r="I173" s="323"/>
      <c r="J173" s="279" t="s">
        <v>955</v>
      </c>
      <c r="K173" s="259"/>
    </row>
    <row r="174" spans="2:11" s="1" customFormat="1" ht="5.25" customHeight="1">
      <c r="B174" s="287"/>
      <c r="C174" s="282"/>
      <c r="D174" s="282"/>
      <c r="E174" s="282"/>
      <c r="F174" s="282"/>
      <c r="G174" s="283"/>
      <c r="H174" s="282"/>
      <c r="I174" s="282"/>
      <c r="J174" s="282"/>
      <c r="K174" s="310"/>
    </row>
    <row r="175" spans="2:11" s="1" customFormat="1" ht="15" customHeight="1">
      <c r="B175" s="287"/>
      <c r="C175" s="264" t="s">
        <v>959</v>
      </c>
      <c r="D175" s="264"/>
      <c r="E175" s="264"/>
      <c r="F175" s="285" t="s">
        <v>956</v>
      </c>
      <c r="G175" s="264"/>
      <c r="H175" s="264" t="s">
        <v>996</v>
      </c>
      <c r="I175" s="264" t="s">
        <v>958</v>
      </c>
      <c r="J175" s="264">
        <v>120</v>
      </c>
      <c r="K175" s="310"/>
    </row>
    <row r="176" spans="2:11" s="1" customFormat="1" ht="15" customHeight="1">
      <c r="B176" s="287"/>
      <c r="C176" s="264" t="s">
        <v>1005</v>
      </c>
      <c r="D176" s="264"/>
      <c r="E176" s="264"/>
      <c r="F176" s="285" t="s">
        <v>956</v>
      </c>
      <c r="G176" s="264"/>
      <c r="H176" s="264" t="s">
        <v>1006</v>
      </c>
      <c r="I176" s="264" t="s">
        <v>958</v>
      </c>
      <c r="J176" s="264" t="s">
        <v>1007</v>
      </c>
      <c r="K176" s="310"/>
    </row>
    <row r="177" spans="2:11" s="1" customFormat="1" ht="15" customHeight="1">
      <c r="B177" s="287"/>
      <c r="C177" s="264" t="s">
        <v>92</v>
      </c>
      <c r="D177" s="264"/>
      <c r="E177" s="264"/>
      <c r="F177" s="285" t="s">
        <v>956</v>
      </c>
      <c r="G177" s="264"/>
      <c r="H177" s="264" t="s">
        <v>1023</v>
      </c>
      <c r="I177" s="264" t="s">
        <v>958</v>
      </c>
      <c r="J177" s="264" t="s">
        <v>1007</v>
      </c>
      <c r="K177" s="310"/>
    </row>
    <row r="178" spans="2:11" s="1" customFormat="1" ht="15" customHeight="1">
      <c r="B178" s="287"/>
      <c r="C178" s="264" t="s">
        <v>961</v>
      </c>
      <c r="D178" s="264"/>
      <c r="E178" s="264"/>
      <c r="F178" s="285" t="s">
        <v>962</v>
      </c>
      <c r="G178" s="264"/>
      <c r="H178" s="264" t="s">
        <v>1023</v>
      </c>
      <c r="I178" s="264" t="s">
        <v>958</v>
      </c>
      <c r="J178" s="264">
        <v>50</v>
      </c>
      <c r="K178" s="310"/>
    </row>
    <row r="179" spans="2:11" s="1" customFormat="1" ht="15" customHeight="1">
      <c r="B179" s="287"/>
      <c r="C179" s="264" t="s">
        <v>964</v>
      </c>
      <c r="D179" s="264"/>
      <c r="E179" s="264"/>
      <c r="F179" s="285" t="s">
        <v>956</v>
      </c>
      <c r="G179" s="264"/>
      <c r="H179" s="264" t="s">
        <v>1023</v>
      </c>
      <c r="I179" s="264" t="s">
        <v>966</v>
      </c>
      <c r="J179" s="264"/>
      <c r="K179" s="310"/>
    </row>
    <row r="180" spans="2:11" s="1" customFormat="1" ht="15" customHeight="1">
      <c r="B180" s="287"/>
      <c r="C180" s="264" t="s">
        <v>975</v>
      </c>
      <c r="D180" s="264"/>
      <c r="E180" s="264"/>
      <c r="F180" s="285" t="s">
        <v>962</v>
      </c>
      <c r="G180" s="264"/>
      <c r="H180" s="264" t="s">
        <v>1023</v>
      </c>
      <c r="I180" s="264" t="s">
        <v>958</v>
      </c>
      <c r="J180" s="264">
        <v>50</v>
      </c>
      <c r="K180" s="310"/>
    </row>
    <row r="181" spans="2:11" s="1" customFormat="1" ht="15" customHeight="1">
      <c r="B181" s="287"/>
      <c r="C181" s="264" t="s">
        <v>983</v>
      </c>
      <c r="D181" s="264"/>
      <c r="E181" s="264"/>
      <c r="F181" s="285" t="s">
        <v>962</v>
      </c>
      <c r="G181" s="264"/>
      <c r="H181" s="264" t="s">
        <v>1023</v>
      </c>
      <c r="I181" s="264" t="s">
        <v>958</v>
      </c>
      <c r="J181" s="264">
        <v>50</v>
      </c>
      <c r="K181" s="310"/>
    </row>
    <row r="182" spans="2:11" s="1" customFormat="1" ht="15" customHeight="1">
      <c r="B182" s="287"/>
      <c r="C182" s="264" t="s">
        <v>981</v>
      </c>
      <c r="D182" s="264"/>
      <c r="E182" s="264"/>
      <c r="F182" s="285" t="s">
        <v>962</v>
      </c>
      <c r="G182" s="264"/>
      <c r="H182" s="264" t="s">
        <v>1023</v>
      </c>
      <c r="I182" s="264" t="s">
        <v>958</v>
      </c>
      <c r="J182" s="264">
        <v>50</v>
      </c>
      <c r="K182" s="310"/>
    </row>
    <row r="183" spans="2:11" s="1" customFormat="1" ht="15" customHeight="1">
      <c r="B183" s="287"/>
      <c r="C183" s="264" t="s">
        <v>128</v>
      </c>
      <c r="D183" s="264"/>
      <c r="E183" s="264"/>
      <c r="F183" s="285" t="s">
        <v>956</v>
      </c>
      <c r="G183" s="264"/>
      <c r="H183" s="264" t="s">
        <v>1024</v>
      </c>
      <c r="I183" s="264" t="s">
        <v>1025</v>
      </c>
      <c r="J183" s="264"/>
      <c r="K183" s="310"/>
    </row>
    <row r="184" spans="2:11" s="1" customFormat="1" ht="15" customHeight="1">
      <c r="B184" s="287"/>
      <c r="C184" s="264" t="s">
        <v>65</v>
      </c>
      <c r="D184" s="264"/>
      <c r="E184" s="264"/>
      <c r="F184" s="285" t="s">
        <v>956</v>
      </c>
      <c r="G184" s="264"/>
      <c r="H184" s="264" t="s">
        <v>1026</v>
      </c>
      <c r="I184" s="264" t="s">
        <v>1027</v>
      </c>
      <c r="J184" s="264">
        <v>1</v>
      </c>
      <c r="K184" s="310"/>
    </row>
    <row r="185" spans="2:11" s="1" customFormat="1" ht="15" customHeight="1">
      <c r="B185" s="287"/>
      <c r="C185" s="264" t="s">
        <v>61</v>
      </c>
      <c r="D185" s="264"/>
      <c r="E185" s="264"/>
      <c r="F185" s="285" t="s">
        <v>956</v>
      </c>
      <c r="G185" s="264"/>
      <c r="H185" s="264" t="s">
        <v>1028</v>
      </c>
      <c r="I185" s="264" t="s">
        <v>958</v>
      </c>
      <c r="J185" s="264">
        <v>20</v>
      </c>
      <c r="K185" s="310"/>
    </row>
    <row r="186" spans="2:11" s="1" customFormat="1" ht="15" customHeight="1">
      <c r="B186" s="287"/>
      <c r="C186" s="264" t="s">
        <v>62</v>
      </c>
      <c r="D186" s="264"/>
      <c r="E186" s="264"/>
      <c r="F186" s="285" t="s">
        <v>956</v>
      </c>
      <c r="G186" s="264"/>
      <c r="H186" s="264" t="s">
        <v>1029</v>
      </c>
      <c r="I186" s="264" t="s">
        <v>958</v>
      </c>
      <c r="J186" s="264">
        <v>255</v>
      </c>
      <c r="K186" s="310"/>
    </row>
    <row r="187" spans="2:11" s="1" customFormat="1" ht="15" customHeight="1">
      <c r="B187" s="287"/>
      <c r="C187" s="264" t="s">
        <v>129</v>
      </c>
      <c r="D187" s="264"/>
      <c r="E187" s="264"/>
      <c r="F187" s="285" t="s">
        <v>956</v>
      </c>
      <c r="G187" s="264"/>
      <c r="H187" s="264" t="s">
        <v>920</v>
      </c>
      <c r="I187" s="264" t="s">
        <v>958</v>
      </c>
      <c r="J187" s="264">
        <v>10</v>
      </c>
      <c r="K187" s="310"/>
    </row>
    <row r="188" spans="2:11" s="1" customFormat="1" ht="15" customHeight="1">
      <c r="B188" s="287"/>
      <c r="C188" s="264" t="s">
        <v>130</v>
      </c>
      <c r="D188" s="264"/>
      <c r="E188" s="264"/>
      <c r="F188" s="285" t="s">
        <v>956</v>
      </c>
      <c r="G188" s="264"/>
      <c r="H188" s="264" t="s">
        <v>1030</v>
      </c>
      <c r="I188" s="264" t="s">
        <v>991</v>
      </c>
      <c r="J188" s="264"/>
      <c r="K188" s="310"/>
    </row>
    <row r="189" spans="2:11" s="1" customFormat="1" ht="15" customHeight="1">
      <c r="B189" s="287"/>
      <c r="C189" s="264" t="s">
        <v>1031</v>
      </c>
      <c r="D189" s="264"/>
      <c r="E189" s="264"/>
      <c r="F189" s="285" t="s">
        <v>956</v>
      </c>
      <c r="G189" s="264"/>
      <c r="H189" s="264" t="s">
        <v>1032</v>
      </c>
      <c r="I189" s="264" t="s">
        <v>991</v>
      </c>
      <c r="J189" s="264"/>
      <c r="K189" s="310"/>
    </row>
    <row r="190" spans="2:11" s="1" customFormat="1" ht="15" customHeight="1">
      <c r="B190" s="287"/>
      <c r="C190" s="264" t="s">
        <v>1020</v>
      </c>
      <c r="D190" s="264"/>
      <c r="E190" s="264"/>
      <c r="F190" s="285" t="s">
        <v>956</v>
      </c>
      <c r="G190" s="264"/>
      <c r="H190" s="264" t="s">
        <v>1033</v>
      </c>
      <c r="I190" s="264" t="s">
        <v>991</v>
      </c>
      <c r="J190" s="264"/>
      <c r="K190" s="310"/>
    </row>
    <row r="191" spans="2:11" s="1" customFormat="1" ht="15" customHeight="1">
      <c r="B191" s="287"/>
      <c r="C191" s="264" t="s">
        <v>132</v>
      </c>
      <c r="D191" s="264"/>
      <c r="E191" s="264"/>
      <c r="F191" s="285" t="s">
        <v>962</v>
      </c>
      <c r="G191" s="264"/>
      <c r="H191" s="264" t="s">
        <v>1034</v>
      </c>
      <c r="I191" s="264" t="s">
        <v>958</v>
      </c>
      <c r="J191" s="264">
        <v>50</v>
      </c>
      <c r="K191" s="310"/>
    </row>
    <row r="192" spans="2:11" s="1" customFormat="1" ht="15" customHeight="1">
      <c r="B192" s="287"/>
      <c r="C192" s="264" t="s">
        <v>1035</v>
      </c>
      <c r="D192" s="264"/>
      <c r="E192" s="264"/>
      <c r="F192" s="285" t="s">
        <v>962</v>
      </c>
      <c r="G192" s="264"/>
      <c r="H192" s="264" t="s">
        <v>1036</v>
      </c>
      <c r="I192" s="264" t="s">
        <v>1037</v>
      </c>
      <c r="J192" s="264"/>
      <c r="K192" s="310"/>
    </row>
    <row r="193" spans="2:11" s="1" customFormat="1" ht="15" customHeight="1">
      <c r="B193" s="287"/>
      <c r="C193" s="264" t="s">
        <v>1038</v>
      </c>
      <c r="D193" s="264"/>
      <c r="E193" s="264"/>
      <c r="F193" s="285" t="s">
        <v>962</v>
      </c>
      <c r="G193" s="264"/>
      <c r="H193" s="264" t="s">
        <v>1039</v>
      </c>
      <c r="I193" s="264" t="s">
        <v>1037</v>
      </c>
      <c r="J193" s="264"/>
      <c r="K193" s="310"/>
    </row>
    <row r="194" spans="2:11" s="1" customFormat="1" ht="15" customHeight="1">
      <c r="B194" s="287"/>
      <c r="C194" s="264" t="s">
        <v>1040</v>
      </c>
      <c r="D194" s="264"/>
      <c r="E194" s="264"/>
      <c r="F194" s="285" t="s">
        <v>962</v>
      </c>
      <c r="G194" s="264"/>
      <c r="H194" s="264" t="s">
        <v>1041</v>
      </c>
      <c r="I194" s="264" t="s">
        <v>1037</v>
      </c>
      <c r="J194" s="264"/>
      <c r="K194" s="310"/>
    </row>
    <row r="195" spans="2:11" s="1" customFormat="1" ht="15" customHeight="1">
      <c r="B195" s="287"/>
      <c r="C195" s="324" t="s">
        <v>1042</v>
      </c>
      <c r="D195" s="264"/>
      <c r="E195" s="264"/>
      <c r="F195" s="285" t="s">
        <v>962</v>
      </c>
      <c r="G195" s="264"/>
      <c r="H195" s="264" t="s">
        <v>1043</v>
      </c>
      <c r="I195" s="264" t="s">
        <v>1044</v>
      </c>
      <c r="J195" s="325" t="s">
        <v>1045</v>
      </c>
      <c r="K195" s="310"/>
    </row>
    <row r="196" spans="2:11" s="1" customFormat="1" ht="15" customHeight="1">
      <c r="B196" s="287"/>
      <c r="C196" s="324" t="s">
        <v>50</v>
      </c>
      <c r="D196" s="264"/>
      <c r="E196" s="264"/>
      <c r="F196" s="285" t="s">
        <v>956</v>
      </c>
      <c r="G196" s="264"/>
      <c r="H196" s="261" t="s">
        <v>1046</v>
      </c>
      <c r="I196" s="264" t="s">
        <v>1047</v>
      </c>
      <c r="J196" s="264"/>
      <c r="K196" s="310"/>
    </row>
    <row r="197" spans="2:11" s="1" customFormat="1" ht="15" customHeight="1">
      <c r="B197" s="287"/>
      <c r="C197" s="324" t="s">
        <v>1048</v>
      </c>
      <c r="D197" s="264"/>
      <c r="E197" s="264"/>
      <c r="F197" s="285" t="s">
        <v>956</v>
      </c>
      <c r="G197" s="264"/>
      <c r="H197" s="264" t="s">
        <v>1049</v>
      </c>
      <c r="I197" s="264" t="s">
        <v>991</v>
      </c>
      <c r="J197" s="264"/>
      <c r="K197" s="310"/>
    </row>
    <row r="198" spans="2:11" s="1" customFormat="1" ht="15" customHeight="1">
      <c r="B198" s="287"/>
      <c r="C198" s="324" t="s">
        <v>1050</v>
      </c>
      <c r="D198" s="264"/>
      <c r="E198" s="264"/>
      <c r="F198" s="285" t="s">
        <v>956</v>
      </c>
      <c r="G198" s="264"/>
      <c r="H198" s="264" t="s">
        <v>1051</v>
      </c>
      <c r="I198" s="264" t="s">
        <v>991</v>
      </c>
      <c r="J198" s="264"/>
      <c r="K198" s="310"/>
    </row>
    <row r="199" spans="2:11" s="1" customFormat="1" ht="15" customHeight="1">
      <c r="B199" s="287"/>
      <c r="C199" s="324" t="s">
        <v>1052</v>
      </c>
      <c r="D199" s="264"/>
      <c r="E199" s="264"/>
      <c r="F199" s="285" t="s">
        <v>962</v>
      </c>
      <c r="G199" s="264"/>
      <c r="H199" s="264" t="s">
        <v>1053</v>
      </c>
      <c r="I199" s="264" t="s">
        <v>991</v>
      </c>
      <c r="J199" s="264"/>
      <c r="K199" s="310"/>
    </row>
    <row r="200" spans="2:11" s="1" customFormat="1" ht="15" customHeight="1">
      <c r="B200" s="316"/>
      <c r="C200" s="326"/>
      <c r="D200" s="317"/>
      <c r="E200" s="317"/>
      <c r="F200" s="317"/>
      <c r="G200" s="317"/>
      <c r="H200" s="317"/>
      <c r="I200" s="317"/>
      <c r="J200" s="317"/>
      <c r="K200" s="318"/>
    </row>
    <row r="201" spans="2:11" s="1" customFormat="1" ht="18.75" customHeight="1">
      <c r="B201" s="298"/>
      <c r="C201" s="308"/>
      <c r="D201" s="308"/>
      <c r="E201" s="308"/>
      <c r="F201" s="319"/>
      <c r="G201" s="308"/>
      <c r="H201" s="308"/>
      <c r="I201" s="308"/>
      <c r="J201" s="308"/>
      <c r="K201" s="298"/>
    </row>
    <row r="202" spans="2:11" s="1" customFormat="1" ht="18.75" customHeight="1"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</row>
    <row r="203" spans="2:11" s="1" customFormat="1" ht="13.5">
      <c r="B203" s="253"/>
      <c r="C203" s="254"/>
      <c r="D203" s="254"/>
      <c r="E203" s="254"/>
      <c r="F203" s="254"/>
      <c r="G203" s="254"/>
      <c r="H203" s="254"/>
      <c r="I203" s="254"/>
      <c r="J203" s="254"/>
      <c r="K203" s="255"/>
    </row>
    <row r="204" spans="2:11" s="1" customFormat="1" ht="21" customHeight="1">
      <c r="B204" s="256"/>
      <c r="C204" s="390" t="s">
        <v>1054</v>
      </c>
      <c r="D204" s="390"/>
      <c r="E204" s="390"/>
      <c r="F204" s="390"/>
      <c r="G204" s="390"/>
      <c r="H204" s="390"/>
      <c r="I204" s="390"/>
      <c r="J204" s="390"/>
      <c r="K204" s="257"/>
    </row>
    <row r="205" spans="2:11" s="1" customFormat="1" ht="25.5" customHeight="1">
      <c r="B205" s="256"/>
      <c r="C205" s="327" t="s">
        <v>1055</v>
      </c>
      <c r="D205" s="327"/>
      <c r="E205" s="327"/>
      <c r="F205" s="327" t="s">
        <v>1056</v>
      </c>
      <c r="G205" s="328"/>
      <c r="H205" s="395" t="s">
        <v>1057</v>
      </c>
      <c r="I205" s="395"/>
      <c r="J205" s="395"/>
      <c r="K205" s="257"/>
    </row>
    <row r="206" spans="2:11" s="1" customFormat="1" ht="5.25" customHeight="1">
      <c r="B206" s="287"/>
      <c r="C206" s="282"/>
      <c r="D206" s="282"/>
      <c r="E206" s="282"/>
      <c r="F206" s="282"/>
      <c r="G206" s="308"/>
      <c r="H206" s="282"/>
      <c r="I206" s="282"/>
      <c r="J206" s="282"/>
      <c r="K206" s="310"/>
    </row>
    <row r="207" spans="2:11" s="1" customFormat="1" ht="15" customHeight="1">
      <c r="B207" s="287"/>
      <c r="C207" s="264" t="s">
        <v>1047</v>
      </c>
      <c r="D207" s="264"/>
      <c r="E207" s="264"/>
      <c r="F207" s="285" t="s">
        <v>51</v>
      </c>
      <c r="G207" s="264"/>
      <c r="H207" s="394" t="s">
        <v>1058</v>
      </c>
      <c r="I207" s="394"/>
      <c r="J207" s="394"/>
      <c r="K207" s="310"/>
    </row>
    <row r="208" spans="2:11" s="1" customFormat="1" ht="15" customHeight="1">
      <c r="B208" s="287"/>
      <c r="C208" s="264"/>
      <c r="D208" s="264"/>
      <c r="E208" s="264"/>
      <c r="F208" s="285" t="s">
        <v>52</v>
      </c>
      <c r="G208" s="264"/>
      <c r="H208" s="394" t="s">
        <v>1059</v>
      </c>
      <c r="I208" s="394"/>
      <c r="J208" s="394"/>
      <c r="K208" s="310"/>
    </row>
    <row r="209" spans="2:11" s="1" customFormat="1" ht="15" customHeight="1">
      <c r="B209" s="287"/>
      <c r="C209" s="264"/>
      <c r="D209" s="264"/>
      <c r="E209" s="264"/>
      <c r="F209" s="285" t="s">
        <v>55</v>
      </c>
      <c r="G209" s="264"/>
      <c r="H209" s="394" t="s">
        <v>1060</v>
      </c>
      <c r="I209" s="394"/>
      <c r="J209" s="394"/>
      <c r="K209" s="310"/>
    </row>
    <row r="210" spans="2:11" s="1" customFormat="1" ht="15" customHeight="1">
      <c r="B210" s="287"/>
      <c r="C210" s="264"/>
      <c r="D210" s="264"/>
      <c r="E210" s="264"/>
      <c r="F210" s="285" t="s">
        <v>53</v>
      </c>
      <c r="G210" s="264"/>
      <c r="H210" s="394" t="s">
        <v>1061</v>
      </c>
      <c r="I210" s="394"/>
      <c r="J210" s="394"/>
      <c r="K210" s="310"/>
    </row>
    <row r="211" spans="2:11" s="1" customFormat="1" ht="15" customHeight="1">
      <c r="B211" s="287"/>
      <c r="C211" s="264"/>
      <c r="D211" s="264"/>
      <c r="E211" s="264"/>
      <c r="F211" s="285" t="s">
        <v>54</v>
      </c>
      <c r="G211" s="264"/>
      <c r="H211" s="394" t="s">
        <v>1062</v>
      </c>
      <c r="I211" s="394"/>
      <c r="J211" s="394"/>
      <c r="K211" s="310"/>
    </row>
    <row r="212" spans="2:11" s="1" customFormat="1" ht="15" customHeight="1">
      <c r="B212" s="287"/>
      <c r="C212" s="264"/>
      <c r="D212" s="264"/>
      <c r="E212" s="264"/>
      <c r="F212" s="285"/>
      <c r="G212" s="264"/>
      <c r="H212" s="264"/>
      <c r="I212" s="264"/>
      <c r="J212" s="264"/>
      <c r="K212" s="310"/>
    </row>
    <row r="213" spans="2:11" s="1" customFormat="1" ht="15" customHeight="1">
      <c r="B213" s="287"/>
      <c r="C213" s="264" t="s">
        <v>1003</v>
      </c>
      <c r="D213" s="264"/>
      <c r="E213" s="264"/>
      <c r="F213" s="285" t="s">
        <v>898</v>
      </c>
      <c r="G213" s="264"/>
      <c r="H213" s="394" t="s">
        <v>1063</v>
      </c>
      <c r="I213" s="394"/>
      <c r="J213" s="394"/>
      <c r="K213" s="310"/>
    </row>
    <row r="214" spans="2:11" s="1" customFormat="1" ht="15" customHeight="1">
      <c r="B214" s="287"/>
      <c r="C214" s="264"/>
      <c r="D214" s="264"/>
      <c r="E214" s="264"/>
      <c r="F214" s="285" t="s">
        <v>901</v>
      </c>
      <c r="G214" s="264"/>
      <c r="H214" s="394" t="s">
        <v>902</v>
      </c>
      <c r="I214" s="394"/>
      <c r="J214" s="394"/>
      <c r="K214" s="310"/>
    </row>
    <row r="215" spans="2:11" s="1" customFormat="1" ht="15" customHeight="1">
      <c r="B215" s="287"/>
      <c r="C215" s="264"/>
      <c r="D215" s="264"/>
      <c r="E215" s="264"/>
      <c r="F215" s="285" t="s">
        <v>85</v>
      </c>
      <c r="G215" s="264"/>
      <c r="H215" s="394" t="s">
        <v>1064</v>
      </c>
      <c r="I215" s="394"/>
      <c r="J215" s="394"/>
      <c r="K215" s="310"/>
    </row>
    <row r="216" spans="2:11" s="1" customFormat="1" ht="15" customHeight="1">
      <c r="B216" s="329"/>
      <c r="C216" s="264"/>
      <c r="D216" s="264"/>
      <c r="E216" s="264"/>
      <c r="F216" s="285" t="s">
        <v>903</v>
      </c>
      <c r="G216" s="324"/>
      <c r="H216" s="393" t="s">
        <v>904</v>
      </c>
      <c r="I216" s="393"/>
      <c r="J216" s="393"/>
      <c r="K216" s="330"/>
    </row>
    <row r="217" spans="2:11" s="1" customFormat="1" ht="15" customHeight="1">
      <c r="B217" s="329"/>
      <c r="C217" s="264"/>
      <c r="D217" s="264"/>
      <c r="E217" s="264"/>
      <c r="F217" s="285" t="s">
        <v>802</v>
      </c>
      <c r="G217" s="324"/>
      <c r="H217" s="393" t="s">
        <v>1065</v>
      </c>
      <c r="I217" s="393"/>
      <c r="J217" s="393"/>
      <c r="K217" s="330"/>
    </row>
    <row r="218" spans="2:11" s="1" customFormat="1" ht="15" customHeight="1">
      <c r="B218" s="329"/>
      <c r="C218" s="264"/>
      <c r="D218" s="264"/>
      <c r="E218" s="264"/>
      <c r="F218" s="285"/>
      <c r="G218" s="324"/>
      <c r="H218" s="314"/>
      <c r="I218" s="314"/>
      <c r="J218" s="314"/>
      <c r="K218" s="330"/>
    </row>
    <row r="219" spans="2:11" s="1" customFormat="1" ht="15" customHeight="1">
      <c r="B219" s="329"/>
      <c r="C219" s="264" t="s">
        <v>1027</v>
      </c>
      <c r="D219" s="264"/>
      <c r="E219" s="264"/>
      <c r="F219" s="285">
        <v>1</v>
      </c>
      <c r="G219" s="324"/>
      <c r="H219" s="393" t="s">
        <v>1066</v>
      </c>
      <c r="I219" s="393"/>
      <c r="J219" s="393"/>
      <c r="K219" s="330"/>
    </row>
    <row r="220" spans="2:11" s="1" customFormat="1" ht="15" customHeight="1">
      <c r="B220" s="329"/>
      <c r="C220" s="264"/>
      <c r="D220" s="264"/>
      <c r="E220" s="264"/>
      <c r="F220" s="285">
        <v>2</v>
      </c>
      <c r="G220" s="324"/>
      <c r="H220" s="393" t="s">
        <v>1067</v>
      </c>
      <c r="I220" s="393"/>
      <c r="J220" s="393"/>
      <c r="K220" s="330"/>
    </row>
    <row r="221" spans="2:11" s="1" customFormat="1" ht="15" customHeight="1">
      <c r="B221" s="329"/>
      <c r="C221" s="264"/>
      <c r="D221" s="264"/>
      <c r="E221" s="264"/>
      <c r="F221" s="285">
        <v>3</v>
      </c>
      <c r="G221" s="324"/>
      <c r="H221" s="393" t="s">
        <v>1068</v>
      </c>
      <c r="I221" s="393"/>
      <c r="J221" s="393"/>
      <c r="K221" s="330"/>
    </row>
    <row r="222" spans="2:11" s="1" customFormat="1" ht="15" customHeight="1">
      <c r="B222" s="329"/>
      <c r="C222" s="264"/>
      <c r="D222" s="264"/>
      <c r="E222" s="264"/>
      <c r="F222" s="285">
        <v>4</v>
      </c>
      <c r="G222" s="324"/>
      <c r="H222" s="393" t="s">
        <v>1069</v>
      </c>
      <c r="I222" s="393"/>
      <c r="J222" s="393"/>
      <c r="K222" s="330"/>
    </row>
    <row r="223" spans="2:11" s="1" customFormat="1" ht="12.75" customHeight="1">
      <c r="B223" s="331"/>
      <c r="C223" s="332"/>
      <c r="D223" s="332"/>
      <c r="E223" s="332"/>
      <c r="F223" s="332"/>
      <c r="G223" s="332"/>
      <c r="H223" s="332"/>
      <c r="I223" s="332"/>
      <c r="J223" s="332"/>
      <c r="K223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71:J171"/>
    <mergeCell ref="C204:J204"/>
    <mergeCell ref="H205:J205"/>
    <mergeCell ref="H207:J207"/>
    <mergeCell ref="H208:J208"/>
    <mergeCell ref="H209:J209"/>
    <mergeCell ref="H210:J210"/>
    <mergeCell ref="H211:J211"/>
    <mergeCell ref="H213:J213"/>
    <mergeCell ref="H214:J214"/>
    <mergeCell ref="H215:J215"/>
    <mergeCell ref="H216:J216"/>
    <mergeCell ref="H217:J217"/>
    <mergeCell ref="H219:J219"/>
    <mergeCell ref="H220:J220"/>
    <mergeCell ref="H221:J221"/>
    <mergeCell ref="H222:J222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6:J6"/>
    <mergeCell ref="C7:J7"/>
    <mergeCell ref="D11:J11"/>
    <mergeCell ref="D15:J15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Ondrouch Alois</dc:creator>
  <cp:keywords/>
  <dc:description/>
  <cp:lastModifiedBy>Ondrouch Alois</cp:lastModifiedBy>
  <dcterms:created xsi:type="dcterms:W3CDTF">2022-12-19T11:55:02Z</dcterms:created>
  <dcterms:modified xsi:type="dcterms:W3CDTF">2022-12-19T12:11:25Z</dcterms:modified>
  <cp:category/>
  <cp:version/>
  <cp:contentType/>
  <cp:contentStatus/>
</cp:coreProperties>
</file>