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drouch\Documents\ROZPOČTY\TU_1751  Oprava mostů na trati Kutná Hora - Zruč nad n.S\"/>
    </mc:Choice>
  </mc:AlternateContent>
  <bookViews>
    <workbookView xWindow="0" yWindow="0" windowWidth="25200" windowHeight="11895"/>
  </bookViews>
  <sheets>
    <sheet name="Rekapitulace zakázky" sheetId="1" r:id="rId1"/>
    <sheet name="22-09-1 - SO 03 - 001.1 -..." sheetId="2" r:id="rId2"/>
    <sheet name="22-09-2 - SO 03 - 001.2 -..." sheetId="3" r:id="rId3"/>
    <sheet name="22-09-3 - SO 03 - 001.3 -..." sheetId="4" r:id="rId4"/>
    <sheet name="22-09-4 - SO 03 - 001.4 -..." sheetId="5" r:id="rId5"/>
    <sheet name="Pokyny pro vyplnění" sheetId="6" r:id="rId6"/>
  </sheets>
  <definedNames>
    <definedName name="_xlnm._FilterDatabase" localSheetId="1" hidden="1">'22-09-1 - SO 03 - 001.1 -...'!$C$99:$K$606</definedName>
    <definedName name="_xlnm._FilterDatabase" localSheetId="2" hidden="1">'22-09-2 - SO 03 - 001.2 -...'!$C$87:$K$136</definedName>
    <definedName name="_xlnm._FilterDatabase" localSheetId="3" hidden="1">'22-09-3 - SO 03 - 001.3 -...'!$C$90:$K$129</definedName>
    <definedName name="_xlnm._FilterDatabase" localSheetId="4" hidden="1">'22-09-4 - SO 03 - 001.4 -...'!$C$86:$K$92</definedName>
    <definedName name="_xlnm.Print_Titles" localSheetId="1">'22-09-1 - SO 03 - 001.1 -...'!$99:$99</definedName>
    <definedName name="_xlnm.Print_Titles" localSheetId="2">'22-09-2 - SO 03 - 001.2 -...'!$87:$87</definedName>
    <definedName name="_xlnm.Print_Titles" localSheetId="3">'22-09-3 - SO 03 - 001.3 -...'!$90:$90</definedName>
    <definedName name="_xlnm.Print_Titles" localSheetId="4">'22-09-4 - SO 03 - 001.4 -...'!$86:$86</definedName>
    <definedName name="_xlnm.Print_Titles" localSheetId="0">'Rekapitulace zakázky'!$52:$52</definedName>
    <definedName name="_xlnm.Print_Area" localSheetId="1">'22-09-1 - SO 03 - 001.1 -...'!$C$4:$J$41,'22-09-1 - SO 03 - 001.1 -...'!$C$47:$J$79,'22-09-1 - SO 03 - 001.1 -...'!$C$85:$K$606</definedName>
    <definedName name="_xlnm.Print_Area" localSheetId="2">'22-09-2 - SO 03 - 001.2 -...'!$C$4:$J$41,'22-09-2 - SO 03 - 001.2 -...'!$C$47:$J$67,'22-09-2 - SO 03 - 001.2 -...'!$C$73:$K$136</definedName>
    <definedName name="_xlnm.Print_Area" localSheetId="3">'22-09-3 - SO 03 - 001.3 -...'!$C$4:$J$41,'22-09-3 - SO 03 - 001.3 -...'!$C$47:$J$70,'22-09-3 - SO 03 - 001.3 -...'!$C$76:$K$129</definedName>
    <definedName name="_xlnm.Print_Area" localSheetId="4">'22-09-4 - SO 03 - 001.4 -...'!$C$4:$J$41,'22-09-4 - SO 03 - 001.4 -...'!$C$47:$J$66,'22-09-4 - SO 03 - 001.4 -...'!$C$72:$K$92</definedName>
    <definedName name="_xlnm.Print_Area" localSheetId="0">'Rekapitulace zakázky'!$D$4:$AO$36,'Rekapitulace zakázky'!$C$42:$AQ$60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59" i="1"/>
  <c r="J37" i="5"/>
  <c r="AX59" i="1"/>
  <c r="BI90" i="5"/>
  <c r="BH90" i="5"/>
  <c r="BG90" i="5"/>
  <c r="BF90" i="5"/>
  <c r="T90" i="5"/>
  <c r="T89" i="5" s="1"/>
  <c r="T88" i="5" s="1"/>
  <c r="T87" i="5" s="1"/>
  <c r="R90" i="5"/>
  <c r="R89" i="5"/>
  <c r="R88" i="5" s="1"/>
  <c r="R87" i="5" s="1"/>
  <c r="P90" i="5"/>
  <c r="P89" i="5" s="1"/>
  <c r="P88" i="5" s="1"/>
  <c r="P87" i="5" s="1"/>
  <c r="AU59" i="1" s="1"/>
  <c r="J84" i="5"/>
  <c r="J83" i="5"/>
  <c r="F83" i="5"/>
  <c r="F81" i="5"/>
  <c r="E79" i="5"/>
  <c r="J59" i="5"/>
  <c r="J58" i="5"/>
  <c r="F58" i="5"/>
  <c r="F56" i="5"/>
  <c r="E54" i="5"/>
  <c r="J20" i="5"/>
  <c r="E20" i="5"/>
  <c r="F59" i="5" s="1"/>
  <c r="J19" i="5"/>
  <c r="J14" i="5"/>
  <c r="J81" i="5"/>
  <c r="E7" i="5"/>
  <c r="E50" i="5" s="1"/>
  <c r="J39" i="4"/>
  <c r="J38" i="4"/>
  <c r="AY58" i="1"/>
  <c r="J37" i="4"/>
  <c r="AX58" i="1"/>
  <c r="BI127" i="4"/>
  <c r="BH127" i="4"/>
  <c r="BG127" i="4"/>
  <c r="BF127" i="4"/>
  <c r="T127" i="4"/>
  <c r="T126" i="4"/>
  <c r="R127" i="4"/>
  <c r="R126" i="4" s="1"/>
  <c r="P127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/>
  <c r="J19" i="4"/>
  <c r="J14" i="4"/>
  <c r="J56" i="4"/>
  <c r="E7" i="4"/>
  <c r="E50" i="4" s="1"/>
  <c r="J39" i="3"/>
  <c r="J38" i="3"/>
  <c r="AY57" i="1"/>
  <c r="J37" i="3"/>
  <c r="AX57" i="1" s="1"/>
  <c r="BI133" i="3"/>
  <c r="BH133" i="3"/>
  <c r="BG133" i="3"/>
  <c r="BF133" i="3"/>
  <c r="T133" i="3"/>
  <c r="T126" i="3"/>
  <c r="R133" i="3"/>
  <c r="R126" i="3"/>
  <c r="P133" i="3"/>
  <c r="BI127" i="3"/>
  <c r="BH127" i="3"/>
  <c r="BG127" i="3"/>
  <c r="BF127" i="3"/>
  <c r="T127" i="3"/>
  <c r="R127" i="3"/>
  <c r="P127" i="3"/>
  <c r="P126" i="3" s="1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J84" i="3"/>
  <c r="F84" i="3"/>
  <c r="F82" i="3"/>
  <c r="E80" i="3"/>
  <c r="J58" i="3"/>
  <c r="F58" i="3"/>
  <c r="F56" i="3"/>
  <c r="E54" i="3"/>
  <c r="J26" i="3"/>
  <c r="E26" i="3"/>
  <c r="J85" i="3"/>
  <c r="J25" i="3"/>
  <c r="J20" i="3"/>
  <c r="E20" i="3"/>
  <c r="F85" i="3"/>
  <c r="J19" i="3"/>
  <c r="J14" i="3"/>
  <c r="J56" i="3" s="1"/>
  <c r="E7" i="3"/>
  <c r="E50" i="3"/>
  <c r="J39" i="2"/>
  <c r="J38" i="2"/>
  <c r="AY56" i="1"/>
  <c r="J37" i="2"/>
  <c r="AX56" i="1"/>
  <c r="BI605" i="2"/>
  <c r="BH605" i="2"/>
  <c r="BG605" i="2"/>
  <c r="BF605" i="2"/>
  <c r="T605" i="2"/>
  <c r="T604" i="2"/>
  <c r="T603" i="2"/>
  <c r="R605" i="2"/>
  <c r="R604" i="2"/>
  <c r="R603" i="2"/>
  <c r="P605" i="2"/>
  <c r="P604" i="2"/>
  <c r="P603" i="2" s="1"/>
  <c r="BI601" i="2"/>
  <c r="BH601" i="2"/>
  <c r="BG601" i="2"/>
  <c r="BF601" i="2"/>
  <c r="T601" i="2"/>
  <c r="R601" i="2"/>
  <c r="P601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19" i="2"/>
  <c r="BH519" i="2"/>
  <c r="BG519" i="2"/>
  <c r="BF519" i="2"/>
  <c r="T519" i="2"/>
  <c r="R519" i="2"/>
  <c r="P519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2" i="2"/>
  <c r="BH452" i="2"/>
  <c r="BG452" i="2"/>
  <c r="BF452" i="2"/>
  <c r="T452" i="2"/>
  <c r="R452" i="2"/>
  <c r="P452" i="2"/>
  <c r="BI445" i="2"/>
  <c r="BH445" i="2"/>
  <c r="BG445" i="2"/>
  <c r="BF445" i="2"/>
  <c r="T445" i="2"/>
  <c r="R445" i="2"/>
  <c r="P445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86" i="2"/>
  <c r="BH386" i="2"/>
  <c r="BG386" i="2"/>
  <c r="BF386" i="2"/>
  <c r="T386" i="2"/>
  <c r="R386" i="2"/>
  <c r="P386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2" i="2"/>
  <c r="BH362" i="2"/>
  <c r="BG362" i="2"/>
  <c r="BF362" i="2"/>
  <c r="T362" i="2"/>
  <c r="R362" i="2"/>
  <c r="P362" i="2"/>
  <c r="BI355" i="2"/>
  <c r="BH355" i="2"/>
  <c r="BG355" i="2"/>
  <c r="BF355" i="2"/>
  <c r="T355" i="2"/>
  <c r="R355" i="2"/>
  <c r="P355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1" i="2"/>
  <c r="BH211" i="2"/>
  <c r="BG211" i="2"/>
  <c r="BF211" i="2"/>
  <c r="T211" i="2"/>
  <c r="R211" i="2"/>
  <c r="P211" i="2"/>
  <c r="BI203" i="2"/>
  <c r="BH203" i="2"/>
  <c r="BG203" i="2"/>
  <c r="BF203" i="2"/>
  <c r="T203" i="2"/>
  <c r="R203" i="2"/>
  <c r="P203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2" i="2"/>
  <c r="BH122" i="2"/>
  <c r="BG122" i="2"/>
  <c r="BF122" i="2"/>
  <c r="T122" i="2"/>
  <c r="R122" i="2"/>
  <c r="P122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J96" i="2"/>
  <c r="F96" i="2"/>
  <c r="F94" i="2"/>
  <c r="E92" i="2"/>
  <c r="J58" i="2"/>
  <c r="F58" i="2"/>
  <c r="F56" i="2"/>
  <c r="E54" i="2"/>
  <c r="J26" i="2"/>
  <c r="E26" i="2"/>
  <c r="J59" i="2" s="1"/>
  <c r="J25" i="2"/>
  <c r="J20" i="2"/>
  <c r="E20" i="2"/>
  <c r="F97" i="2"/>
  <c r="J19" i="2"/>
  <c r="J14" i="2"/>
  <c r="J94" i="2" s="1"/>
  <c r="E7" i="2"/>
  <c r="E50" i="2" s="1"/>
  <c r="L50" i="1"/>
  <c r="AM50" i="1"/>
  <c r="AM49" i="1"/>
  <c r="L49" i="1"/>
  <c r="AM47" i="1"/>
  <c r="L47" i="1"/>
  <c r="L45" i="1"/>
  <c r="L44" i="1"/>
  <c r="BK109" i="2"/>
  <c r="J122" i="2"/>
  <c r="BK188" i="2"/>
  <c r="J262" i="2"/>
  <c r="BK340" i="2"/>
  <c r="J591" i="2"/>
  <c r="BK374" i="2"/>
  <c r="J171" i="2"/>
  <c r="J572" i="2"/>
  <c r="J605" i="2"/>
  <c r="J433" i="2"/>
  <c r="BK168" i="2"/>
  <c r="BK416" i="2"/>
  <c r="BK122" i="2"/>
  <c r="BK283" i="2"/>
  <c r="BK95" i="3"/>
  <c r="J97" i="3"/>
  <c r="BK117" i="3"/>
  <c r="BK97" i="4"/>
  <c r="F39" i="5"/>
  <c r="BD59" i="1" s="1"/>
  <c r="J134" i="2"/>
  <c r="J258" i="2"/>
  <c r="BK211" i="2"/>
  <c r="BK306" i="2"/>
  <c r="BK134" i="2"/>
  <c r="J281" i="2"/>
  <c r="BK104" i="3"/>
  <c r="J115" i="3"/>
  <c r="J123" i="4"/>
  <c r="F38" i="5"/>
  <c r="BC59" i="1" s="1"/>
  <c r="J399" i="2"/>
  <c r="BK527" i="2"/>
  <c r="BK158" i="2"/>
  <c r="BK319" i="2"/>
  <c r="BK315" i="2"/>
  <c r="BK580" i="2"/>
  <c r="BK251" i="2"/>
  <c r="BK269" i="2"/>
  <c r="J445" i="2"/>
  <c r="BK547" i="2"/>
  <c r="J585" i="2"/>
  <c r="BK529" i="2"/>
  <c r="BK234" i="2"/>
  <c r="BK124" i="3"/>
  <c r="BK115" i="3"/>
  <c r="J95" i="3"/>
  <c r="BK114" i="4"/>
  <c r="BK151" i="2"/>
  <c r="J501" i="2"/>
  <c r="BK264" i="2"/>
  <c r="BK497" i="2"/>
  <c r="BK369" i="2"/>
  <c r="J323" i="2"/>
  <c r="J114" i="2"/>
  <c r="BK203" i="2"/>
  <c r="BK313" i="2"/>
  <c r="BK605" i="2"/>
  <c r="BK532" i="2"/>
  <c r="BK445" i="2"/>
  <c r="J274" i="2"/>
  <c r="BK155" i="2"/>
  <c r="J545" i="2"/>
  <c r="J251" i="2"/>
  <c r="BK588" i="2"/>
  <c r="J295" i="2"/>
  <c r="J601" i="2"/>
  <c r="BK525" i="2"/>
  <c r="J237" i="2"/>
  <c r="J568" i="2"/>
  <c r="J335" i="2"/>
  <c r="BK181" i="2"/>
  <c r="J110" i="3"/>
  <c r="J117" i="3"/>
  <c r="J123" i="3"/>
  <c r="BK99" i="3"/>
  <c r="BK123" i="4"/>
  <c r="J97" i="4"/>
  <c r="J94" i="4"/>
  <c r="J90" i="5"/>
  <c r="J271" i="2"/>
  <c r="J486" i="2"/>
  <c r="J225" i="2"/>
  <c r="J403" i="2"/>
  <c r="BK581" i="2"/>
  <c r="BK355" i="2"/>
  <c r="BK148" i="2"/>
  <c r="BK112" i="2"/>
  <c r="J374" i="2"/>
  <c r="BK258" i="2"/>
  <c r="BK572" i="2"/>
  <c r="BK330" i="2"/>
  <c r="BK133" i="3"/>
  <c r="J91" i="3"/>
  <c r="J114" i="4"/>
  <c r="J117" i="4"/>
  <c r="J319" i="2"/>
  <c r="J541" i="2"/>
  <c r="J437" i="2"/>
  <c r="J306" i="2"/>
  <c r="BK501" i="2"/>
  <c r="J330" i="2"/>
  <c r="J469" i="2"/>
  <c r="BK303" i="2"/>
  <c r="J203" i="2"/>
  <c r="J386" i="2"/>
  <c r="J452" i="2"/>
  <c r="J325" i="2"/>
  <c r="BK219" i="2"/>
  <c r="BK551" i="2"/>
  <c r="J467" i="2"/>
  <c r="BK247" i="2"/>
  <c r="BK162" i="2"/>
  <c r="BK345" i="2"/>
  <c r="J532" i="2"/>
  <c r="J315" i="2"/>
  <c r="J188" i="2"/>
  <c r="BK574" i="2"/>
  <c r="J497" i="2"/>
  <c r="J369" i="2"/>
  <c r="J588" i="2"/>
  <c r="J551" i="2"/>
  <c r="J269" i="2"/>
  <c r="J109" i="2"/>
  <c r="J104" i="3"/>
  <c r="J113" i="3"/>
  <c r="J133" i="3"/>
  <c r="J101" i="4"/>
  <c r="J111" i="4"/>
  <c r="BK107" i="4"/>
  <c r="BK332" i="2"/>
  <c r="BK503" i="2"/>
  <c r="BK519" i="2"/>
  <c r="J459" i="2"/>
  <c r="BK132" i="2"/>
  <c r="J185" i="2"/>
  <c r="J234" i="2"/>
  <c r="BK386" i="2"/>
  <c r="J247" i="2"/>
  <c r="J155" i="2"/>
  <c r="J547" i="2"/>
  <c r="J473" i="2"/>
  <c r="J303" i="2"/>
  <c r="J168" i="2"/>
  <c r="BK591" i="2"/>
  <c r="J525" i="2"/>
  <c r="J211" i="2"/>
  <c r="J472" i="2"/>
  <c r="BK377" i="2"/>
  <c r="J181" i="2"/>
  <c r="BK541" i="2"/>
  <c r="BK467" i="2"/>
  <c r="BK103" i="2"/>
  <c r="J570" i="2"/>
  <c r="J519" i="2"/>
  <c r="BK271" i="2"/>
  <c r="BK106" i="2"/>
  <c r="BK123" i="3"/>
  <c r="J127" i="3"/>
  <c r="BK97" i="3"/>
  <c r="BK127" i="4"/>
  <c r="J127" i="4"/>
  <c r="BK121" i="4"/>
  <c r="BK90" i="5"/>
  <c r="BK362" i="2"/>
  <c r="J345" i="2"/>
  <c r="J529" i="2"/>
  <c r="J340" i="2"/>
  <c r="BK138" i="2"/>
  <c r="BK403" i="2"/>
  <c r="BK433" i="2"/>
  <c r="BK281" i="2"/>
  <c r="J423" i="2"/>
  <c r="J106" i="2"/>
  <c r="J355" i="2"/>
  <c r="BK225" i="2"/>
  <c r="BK585" i="2"/>
  <c r="J503" i="2"/>
  <c r="BK459" i="2"/>
  <c r="BK262" i="2"/>
  <c r="BK583" i="2"/>
  <c r="J377" i="2"/>
  <c r="BK114" i="2"/>
  <c r="BK437" i="2"/>
  <c r="J332" i="2"/>
  <c r="BK171" i="2"/>
  <c r="J527" i="2"/>
  <c r="BK295" i="2"/>
  <c r="J578" i="2"/>
  <c r="BK323" i="2"/>
  <c r="BK122" i="3"/>
  <c r="BK110" i="3"/>
  <c r="J99" i="3"/>
  <c r="BK120" i="3"/>
  <c r="BK117" i="4"/>
  <c r="J104" i="4"/>
  <c r="BK101" i="4"/>
  <c r="F37" i="5"/>
  <c r="BB59" i="1" s="1"/>
  <c r="J493" i="2"/>
  <c r="AS55" i="1"/>
  <c r="J103" i="2"/>
  <c r="BK419" i="2"/>
  <c r="J219" i="2"/>
  <c r="J465" i="2"/>
  <c r="BK274" i="2"/>
  <c r="J419" i="2"/>
  <c r="BK481" i="2"/>
  <c r="BK237" i="2"/>
  <c r="BK601" i="2"/>
  <c r="J534" i="2"/>
  <c r="BK452" i="2"/>
  <c r="BK292" i="2"/>
  <c r="J132" i="2"/>
  <c r="BK423" i="2"/>
  <c r="J151" i="2"/>
  <c r="BK534" i="2"/>
  <c r="BK395" i="2"/>
  <c r="J138" i="2"/>
  <c r="BK469" i="2"/>
  <c r="J158" i="2"/>
  <c r="J581" i="2"/>
  <c r="BK493" i="2"/>
  <c r="J112" i="2"/>
  <c r="BK127" i="3"/>
  <c r="J124" i="3"/>
  <c r="BK91" i="3"/>
  <c r="J121" i="4"/>
  <c r="BK94" i="4"/>
  <c r="BK104" i="4"/>
  <c r="BK399" i="2"/>
  <c r="BK473" i="2"/>
  <c r="J416" i="2"/>
  <c r="J162" i="2"/>
  <c r="BK335" i="2"/>
  <c r="J283" i="2"/>
  <c r="BK465" i="2"/>
  <c r="J395" i="2"/>
  <c r="J292" i="2"/>
  <c r="J148" i="2"/>
  <c r="BK570" i="2"/>
  <c r="J481" i="2"/>
  <c r="J313" i="2"/>
  <c r="J166" i="2"/>
  <c r="J580" i="2"/>
  <c r="J362" i="2"/>
  <c r="BK578" i="2"/>
  <c r="BK325" i="2"/>
  <c r="BK185" i="2"/>
  <c r="BK568" i="2"/>
  <c r="BK472" i="2"/>
  <c r="BK166" i="2"/>
  <c r="J583" i="2"/>
  <c r="J574" i="2"/>
  <c r="BK545" i="2"/>
  <c r="BK486" i="2"/>
  <c r="J264" i="2"/>
  <c r="J112" i="3"/>
  <c r="J122" i="3"/>
  <c r="BK113" i="3"/>
  <c r="J120" i="3"/>
  <c r="BK112" i="3"/>
  <c r="J107" i="4"/>
  <c r="BK111" i="4"/>
  <c r="J36" i="5"/>
  <c r="AW59" i="1"/>
  <c r="T102" i="2" l="1"/>
  <c r="BK294" i="2"/>
  <c r="J294" i="2" s="1"/>
  <c r="J67" i="2" s="1"/>
  <c r="BK436" i="2"/>
  <c r="J436" i="2"/>
  <c r="J71" i="2" s="1"/>
  <c r="R550" i="2"/>
  <c r="R294" i="2"/>
  <c r="R415" i="2"/>
  <c r="P524" i="2"/>
  <c r="R544" i="2"/>
  <c r="BK90" i="3"/>
  <c r="BK89" i="3" s="1"/>
  <c r="R93" i="4"/>
  <c r="BK100" i="4"/>
  <c r="J100" i="4" s="1"/>
  <c r="J66" i="4" s="1"/>
  <c r="P110" i="4"/>
  <c r="R344" i="2"/>
  <c r="P550" i="2"/>
  <c r="R120" i="4"/>
  <c r="BK102" i="2"/>
  <c r="J102" i="2" s="1"/>
  <c r="J65" i="2" s="1"/>
  <c r="R246" i="2"/>
  <c r="T344" i="2"/>
  <c r="T415" i="2"/>
  <c r="BK422" i="2"/>
  <c r="J422" i="2"/>
  <c r="J70" i="2" s="1"/>
  <c r="T422" i="2"/>
  <c r="T550" i="2"/>
  <c r="BK110" i="4"/>
  <c r="J110" i="4" s="1"/>
  <c r="J67" i="4" s="1"/>
  <c r="BK246" i="2"/>
  <c r="J246" i="2"/>
  <c r="J66" i="2"/>
  <c r="T436" i="2"/>
  <c r="P544" i="2"/>
  <c r="R102" i="2"/>
  <c r="P344" i="2"/>
  <c r="P422" i="2"/>
  <c r="R524" i="2"/>
  <c r="BK590" i="2"/>
  <c r="J590" i="2" s="1"/>
  <c r="J76" i="2" s="1"/>
  <c r="T246" i="2"/>
  <c r="P436" i="2"/>
  <c r="BK544" i="2"/>
  <c r="J544" i="2"/>
  <c r="J73" i="2" s="1"/>
  <c r="P590" i="2"/>
  <c r="P90" i="3"/>
  <c r="P89" i="3"/>
  <c r="P88" i="3"/>
  <c r="AU57" i="1"/>
  <c r="P93" i="4"/>
  <c r="R110" i="4"/>
  <c r="P294" i="2"/>
  <c r="BK415" i="2"/>
  <c r="J415" i="2"/>
  <c r="J69" i="2"/>
  <c r="BK550" i="2"/>
  <c r="J550" i="2"/>
  <c r="J75" i="2" s="1"/>
  <c r="T90" i="3"/>
  <c r="T89" i="3"/>
  <c r="T88" i="3"/>
  <c r="BK93" i="4"/>
  <c r="J93" i="4" s="1"/>
  <c r="J65" i="4" s="1"/>
  <c r="T110" i="4"/>
  <c r="P102" i="2"/>
  <c r="T294" i="2"/>
  <c r="R422" i="2"/>
  <c r="T524" i="2"/>
  <c r="T544" i="2"/>
  <c r="T93" i="4"/>
  <c r="T100" i="4"/>
  <c r="BK120" i="4"/>
  <c r="J120" i="4"/>
  <c r="J68" i="4"/>
  <c r="BK344" i="2"/>
  <c r="J344" i="2" s="1"/>
  <c r="J68" i="2" s="1"/>
  <c r="P415" i="2"/>
  <c r="BK524" i="2"/>
  <c r="J524" i="2"/>
  <c r="J72" i="2" s="1"/>
  <c r="T590" i="2"/>
  <c r="R90" i="3"/>
  <c r="R89" i="3"/>
  <c r="R88" i="3"/>
  <c r="R100" i="4"/>
  <c r="T120" i="4"/>
  <c r="P246" i="2"/>
  <c r="R436" i="2"/>
  <c r="R590" i="2"/>
  <c r="P100" i="4"/>
  <c r="P120" i="4"/>
  <c r="BK126" i="3"/>
  <c r="J126" i="3"/>
  <c r="J66" i="3" s="1"/>
  <c r="BK604" i="2"/>
  <c r="J604" i="2" s="1"/>
  <c r="J78" i="2" s="1"/>
  <c r="BK603" i="2"/>
  <c r="J603" i="2"/>
  <c r="J77" i="2" s="1"/>
  <c r="BK126" i="4"/>
  <c r="J126" i="4"/>
  <c r="J69" i="4" s="1"/>
  <c r="BK89" i="5"/>
  <c r="J89" i="5"/>
  <c r="J65" i="5" s="1"/>
  <c r="BE90" i="5"/>
  <c r="F35" i="5" s="1"/>
  <c r="AZ59" i="1" s="1"/>
  <c r="E75" i="5"/>
  <c r="J56" i="5"/>
  <c r="F84" i="5"/>
  <c r="E79" i="4"/>
  <c r="BE94" i="4"/>
  <c r="F59" i="4"/>
  <c r="BE101" i="4"/>
  <c r="J85" i="4"/>
  <c r="BE114" i="4"/>
  <c r="BE117" i="4"/>
  <c r="BE104" i="4"/>
  <c r="BE107" i="4"/>
  <c r="BE97" i="4"/>
  <c r="BE121" i="4"/>
  <c r="BE111" i="4"/>
  <c r="BE123" i="4"/>
  <c r="BE127" i="4"/>
  <c r="F59" i="3"/>
  <c r="E76" i="3"/>
  <c r="BE110" i="3"/>
  <c r="BE112" i="3"/>
  <c r="BE91" i="3"/>
  <c r="BE104" i="3"/>
  <c r="BE120" i="3"/>
  <c r="J82" i="3"/>
  <c r="BE117" i="3"/>
  <c r="BE97" i="3"/>
  <c r="BE115" i="3"/>
  <c r="BE123" i="3"/>
  <c r="BE95" i="3"/>
  <c r="BE99" i="3"/>
  <c r="BE127" i="3"/>
  <c r="J59" i="3"/>
  <c r="BE113" i="3"/>
  <c r="BE122" i="3"/>
  <c r="BE124" i="3"/>
  <c r="BE133" i="3"/>
  <c r="J56" i="2"/>
  <c r="J97" i="2"/>
  <c r="BE122" i="2"/>
  <c r="BE155" i="2"/>
  <c r="BE274" i="2"/>
  <c r="BE292" i="2"/>
  <c r="BE369" i="2"/>
  <c r="BE503" i="2"/>
  <c r="BE541" i="2"/>
  <c r="BE570" i="2"/>
  <c r="BE572" i="2"/>
  <c r="BE580" i="2"/>
  <c r="BE148" i="2"/>
  <c r="BE188" i="2"/>
  <c r="BE283" i="2"/>
  <c r="BE445" i="2"/>
  <c r="BE519" i="2"/>
  <c r="BE529" i="2"/>
  <c r="BE534" i="2"/>
  <c r="BE545" i="2"/>
  <c r="BE551" i="2"/>
  <c r="BE591" i="2"/>
  <c r="E88" i="2"/>
  <c r="BE158" i="2"/>
  <c r="BE203" i="2"/>
  <c r="BE211" i="2"/>
  <c r="BE258" i="2"/>
  <c r="BE262" i="2"/>
  <c r="BE281" i="2"/>
  <c r="BE340" i="2"/>
  <c r="BE362" i="2"/>
  <c r="BE419" i="2"/>
  <c r="BE452" i="2"/>
  <c r="BE465" i="2"/>
  <c r="BE473" i="2"/>
  <c r="BE547" i="2"/>
  <c r="BE574" i="2"/>
  <c r="BE585" i="2"/>
  <c r="BE168" i="2"/>
  <c r="BE313" i="2"/>
  <c r="BE395" i="2"/>
  <c r="BE399" i="2"/>
  <c r="BE433" i="2"/>
  <c r="BE469" i="2"/>
  <c r="BE472" i="2"/>
  <c r="BE527" i="2"/>
  <c r="BE581" i="2"/>
  <c r="BE601" i="2"/>
  <c r="BE151" i="2"/>
  <c r="BE264" i="2"/>
  <c r="BE271" i="2"/>
  <c r="BE459" i="2"/>
  <c r="BE497" i="2"/>
  <c r="BE568" i="2"/>
  <c r="BE578" i="2"/>
  <c r="BE583" i="2"/>
  <c r="BE588" i="2"/>
  <c r="BE605" i="2"/>
  <c r="F59" i="2"/>
  <c r="BE103" i="2"/>
  <c r="BE132" i="2"/>
  <c r="BE134" i="2"/>
  <c r="BE162" i="2"/>
  <c r="BE185" i="2"/>
  <c r="BE303" i="2"/>
  <c r="BE319" i="2"/>
  <c r="BE332" i="2"/>
  <c r="BE335" i="2"/>
  <c r="BE423" i="2"/>
  <c r="BE501" i="2"/>
  <c r="BE251" i="2"/>
  <c r="BE269" i="2"/>
  <c r="BE295" i="2"/>
  <c r="BE403" i="2"/>
  <c r="BE467" i="2"/>
  <c r="BE525" i="2"/>
  <c r="BE106" i="2"/>
  <c r="BE109" i="2"/>
  <c r="BE181" i="2"/>
  <c r="BE234" i="2"/>
  <c r="BE325" i="2"/>
  <c r="BE330" i="2"/>
  <c r="BE416" i="2"/>
  <c r="BE437" i="2"/>
  <c r="BE486" i="2"/>
  <c r="BE247" i="2"/>
  <c r="BE306" i="2"/>
  <c r="BE315" i="2"/>
  <c r="BE345" i="2"/>
  <c r="BE355" i="2"/>
  <c r="BE374" i="2"/>
  <c r="BE493" i="2"/>
  <c r="BE532" i="2"/>
  <c r="BE166" i="2"/>
  <c r="BE171" i="2"/>
  <c r="BE219" i="2"/>
  <c r="BE386" i="2"/>
  <c r="BE481" i="2"/>
  <c r="BE112" i="2"/>
  <c r="BE114" i="2"/>
  <c r="BE138" i="2"/>
  <c r="BE225" i="2"/>
  <c r="BE237" i="2"/>
  <c r="BE323" i="2"/>
  <c r="BE377" i="2"/>
  <c r="J36" i="3"/>
  <c r="AW57" i="1" s="1"/>
  <c r="F36" i="5"/>
  <c r="BA59" i="1" s="1"/>
  <c r="F38" i="2"/>
  <c r="BC56" i="1" s="1"/>
  <c r="F38" i="3"/>
  <c r="BC57" i="1" s="1"/>
  <c r="F36" i="4"/>
  <c r="BA58" i="1" s="1"/>
  <c r="F37" i="3"/>
  <c r="BB57" i="1" s="1"/>
  <c r="F36" i="2"/>
  <c r="BA56" i="1" s="1"/>
  <c r="F37" i="2"/>
  <c r="BB56" i="1" s="1"/>
  <c r="AS54" i="1"/>
  <c r="F37" i="4"/>
  <c r="BB58" i="1" s="1"/>
  <c r="F39" i="4"/>
  <c r="BD58" i="1"/>
  <c r="F36" i="3"/>
  <c r="BA57" i="1" s="1"/>
  <c r="J36" i="4"/>
  <c r="AW58" i="1" s="1"/>
  <c r="F38" i="4"/>
  <c r="BC58" i="1" s="1"/>
  <c r="F39" i="3"/>
  <c r="BD57" i="1" s="1"/>
  <c r="F39" i="2"/>
  <c r="BD56" i="1" s="1"/>
  <c r="J36" i="2"/>
  <c r="AW56" i="1" s="1"/>
  <c r="J90" i="3" l="1"/>
  <c r="J65" i="3" s="1"/>
  <c r="BK101" i="2"/>
  <c r="J101" i="2" s="1"/>
  <c r="J64" i="2" s="1"/>
  <c r="J89" i="3"/>
  <c r="J64" i="3" s="1"/>
  <c r="BK88" i="3"/>
  <c r="J88" i="3" s="1"/>
  <c r="J32" i="3" s="1"/>
  <c r="AG57" i="1" s="1"/>
  <c r="BK549" i="2"/>
  <c r="J549" i="2" s="1"/>
  <c r="J74" i="2" s="1"/>
  <c r="T92" i="4"/>
  <c r="T91" i="4"/>
  <c r="P92" i="4"/>
  <c r="P91" i="4" s="1"/>
  <c r="AU58" i="1" s="1"/>
  <c r="R101" i="2"/>
  <c r="T549" i="2"/>
  <c r="R92" i="4"/>
  <c r="R91" i="4"/>
  <c r="R549" i="2"/>
  <c r="BK92" i="4"/>
  <c r="BK91" i="4" s="1"/>
  <c r="J91" i="4" s="1"/>
  <c r="J63" i="4" s="1"/>
  <c r="P101" i="2"/>
  <c r="P100" i="2" s="1"/>
  <c r="AU56" i="1" s="1"/>
  <c r="P549" i="2"/>
  <c r="T101" i="2"/>
  <c r="T100" i="2"/>
  <c r="BK88" i="5"/>
  <c r="BK87" i="5" s="1"/>
  <c r="J87" i="5" s="1"/>
  <c r="J63" i="5" s="1"/>
  <c r="J35" i="3"/>
  <c r="AV57" i="1" s="1"/>
  <c r="AT57" i="1" s="1"/>
  <c r="F35" i="3"/>
  <c r="AZ57" i="1" s="1"/>
  <c r="BD55" i="1"/>
  <c r="BD54" i="1" s="1"/>
  <c r="W33" i="1" s="1"/>
  <c r="BC55" i="1"/>
  <c r="AY55" i="1" s="1"/>
  <c r="J35" i="2"/>
  <c r="AV56" i="1" s="1"/>
  <c r="AT56" i="1" s="1"/>
  <c r="F35" i="2"/>
  <c r="AZ56" i="1" s="1"/>
  <c r="F35" i="4"/>
  <c r="AZ58" i="1" s="1"/>
  <c r="BB55" i="1"/>
  <c r="AX55" i="1" s="1"/>
  <c r="J35" i="4"/>
  <c r="AV58" i="1" s="1"/>
  <c r="AT58" i="1" s="1"/>
  <c r="J35" i="5"/>
  <c r="AV59" i="1"/>
  <c r="AT59" i="1"/>
  <c r="BA55" i="1"/>
  <c r="AW55" i="1" s="1"/>
  <c r="BK100" i="2" l="1"/>
  <c r="J100" i="2" s="1"/>
  <c r="J32" i="2" s="1"/>
  <c r="AG56" i="1" s="1"/>
  <c r="AN56" i="1" s="1"/>
  <c r="J63" i="3"/>
  <c r="AN57" i="1"/>
  <c r="R100" i="2"/>
  <c r="J88" i="5"/>
  <c r="J64" i="5"/>
  <c r="J92" i="4"/>
  <c r="J64" i="4"/>
  <c r="J63" i="2"/>
  <c r="J41" i="3"/>
  <c r="J41" i="2"/>
  <c r="AU55" i="1"/>
  <c r="AU54" i="1" s="1"/>
  <c r="AZ55" i="1"/>
  <c r="AZ54" i="1" s="1"/>
  <c r="W29" i="1" s="1"/>
  <c r="J32" i="5"/>
  <c r="AG59" i="1"/>
  <c r="J32" i="4"/>
  <c r="AG58" i="1" s="1"/>
  <c r="BC54" i="1"/>
  <c r="W32" i="1" s="1"/>
  <c r="BB54" i="1"/>
  <c r="AX54" i="1" s="1"/>
  <c r="BA54" i="1"/>
  <c r="W30" i="1" s="1"/>
  <c r="J41" i="5" l="1"/>
  <c r="J41" i="4"/>
  <c r="AN58" i="1"/>
  <c r="AN59" i="1"/>
  <c r="AG55" i="1"/>
  <c r="AG54" i="1" s="1"/>
  <c r="AK26" i="1" s="1"/>
  <c r="AV55" i="1"/>
  <c r="AT55" i="1" s="1"/>
  <c r="AV54" i="1"/>
  <c r="AK29" i="1" s="1"/>
  <c r="AY54" i="1"/>
  <c r="AW54" i="1"/>
  <c r="AK30" i="1" s="1"/>
  <c r="W31" i="1"/>
  <c r="AN55" i="1" l="1"/>
  <c r="AK35" i="1"/>
  <c r="AT54" i="1"/>
  <c r="AN54" i="1" l="1"/>
</calcChain>
</file>

<file path=xl/sharedStrings.xml><?xml version="1.0" encoding="utf-8"?>
<sst xmlns="http://schemas.openxmlformats.org/spreadsheetml/2006/main" count="6738" uniqueCount="1167">
  <si>
    <t>Export Komplet</t>
  </si>
  <si>
    <t>VZ</t>
  </si>
  <si>
    <t>2.0</t>
  </si>
  <si>
    <t>ZAMOK</t>
  </si>
  <si>
    <t>False</t>
  </si>
  <si>
    <t>{7d7fa923-5033-4cc3-8109-cc2af347bde4}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</si>
  <si>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</si>
  <si>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</si>
  <si>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</si>
  <si>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</si>
  <si>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</si>
  <si>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</si>
  <si>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</si>
  <si>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</si>
  <si>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22-09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</si>
  <si>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</si>
  <si>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</si>
  <si>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SO 03 - Oprava mostu v km 17,245 na trati Kutná Hora-Zruč n/S</t>
  </si>
  <si>
    <t>KSO:</t>
  </si>
  <si>
    <t>821</t>
  </si>
  <si>
    <t>CC-CZ:</t>
  </si>
  <si>
    <t>Místo:</t>
  </si>
  <si>
    <t xml:space="preserve"> </t>
  </si>
  <si>
    <t>Datum:</t>
  </si>
  <si>
    <t>24. 11. 2022</t>
  </si>
  <si>
    <t>CZ-CPV:</t>
  </si>
  <si>
    <t>45000000-7</t>
  </si>
  <si>
    <t>CZ-CPA:</t>
  </si>
  <si>
    <t>42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</si>
  <si>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</si>
  <si>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</si>
  <si>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</si>
  <si>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</si>
  <si>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</si>
  <si>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</si>
  <si>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</si>
  <si>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</si>
  <si>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</si>
  <si>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>28693094</t>
  </si>
  <si>
    <t>DIPONT s.r.o.</t>
  </si>
  <si>
    <t>CZ28693094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</si>
  <si>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</si>
  <si>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</si>
  <si>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</si>
  <si>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</si>
  <si>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</si>
  <si>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</si>
  <si>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</si>
  <si>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</si>
  <si>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</si>
  <si>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</si>
  <si>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</si>
  <si>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</si>
  <si>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</si>
  <si>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</si>
  <si>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</si>
  <si>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</si>
  <si>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</si>
  <si>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</si>
  <si>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</si>
  <si>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</si>
  <si>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</si>
  <si>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</si>
  <si>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</si>
  <si>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</si>
  <si>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</si>
  <si>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</si>
  <si>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</si>
  <si>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</si>
  <si>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</si>
  <si>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</si>
  <si>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</si>
  <si>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</si>
  <si>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</si>
  <si>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</si>
  <si>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</si>
  <si>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</si>
  <si>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</si>
  <si>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</si>
  <si>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</si>
  <si>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</si>
  <si>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</si>
  <si>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</si>
  <si>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</si>
  <si>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ING</t>
  </si>
  <si>
    <t>1</t>
  </si>
  <si>
    <t>{dc709fe5-9a2c-47ac-baa2-edcf9fe318df}</t>
  </si>
  <si>
    <t>2</t>
  </si>
  <si>
    <t>/</t>
  </si>
  <si>
    <t>22-09-1</t>
  </si>
  <si>
    <t xml:space="preserve">SO 03 - 001.1 - Oprava mostu v km 17,245 na trati Kutná Hora-Zruč n/S_Most </t>
  </si>
  <si>
    <t>Soupis</t>
  </si>
  <si>
    <t>{f1339f7b-682a-4a32-869a-1ba5ea02b4ce}</t>
  </si>
  <si>
    <t>22-09-2</t>
  </si>
  <si>
    <t>SO 03 - 001.2 - Oprava mostu v km 17,245 na trati Kutná Hora-Zruč n/S_Železniční svršek</t>
  </si>
  <si>
    <t>{c3f692f8-c8f8-4f2e-891a-04fe15d39a6d}</t>
  </si>
  <si>
    <t>22-09-3</t>
  </si>
  <si>
    <t xml:space="preserve">SO 03 - 001.3 - Oprava mostu v km 17,245 na trati Kutná Hora-Zruč n/S_VRN </t>
  </si>
  <si>
    <t>{5d0839c2-8cfd-4e9c-94e6-2f91aa353ea7}</t>
  </si>
  <si>
    <t>22-09-4</t>
  </si>
  <si>
    <t>SO 03 - 001.4 - Oprava mostu v km 17,245 na trati Kutná Hora-Zruč n/S_DSPS</t>
  </si>
  <si>
    <t>{7138f96f-c7d4-4e25-be7b-965dac70b2af}</t>
  </si>
  <si>
    <t>KRYCÍ LIST SOUPISU PRACÍ</t>
  </si>
  <si>
    <t>Objekt:</t>
  </si>
  <si>
    <t>22-09 - SO 03 - Oprava mostu v km 17,245 na trati Kutná Hora-Zruč n/S</t>
  </si>
  <si>
    <t>Soupis:</t>
  </si>
  <si>
    <t xml:space="preserve">22-09-1 - SO 03 - 001.1 - Oprava mostu v km 17,245 na trati Kutná Hora-Zruč n/S_Most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</si>
  <si>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</si>
  <si>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</si>
  <si>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</si>
  <si>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</si>
  <si>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</si>
  <si>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</si>
  <si>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</si>
  <si>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</si>
  <si>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</si>
  <si>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</si>
  <si>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</si>
  <si>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</si>
  <si>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</si>
  <si>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</si>
  <si>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</si>
  <si>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</si>
  <si>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</si>
  <si>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>M - Práce a dodávky M</t>
  </si>
  <si>
    <t xml:space="preserve">    43-M - Montáž ocelových konstrukcí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</si>
  <si>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</si>
  <si>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</si>
  <si>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</si>
  <si>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</si>
  <si>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</si>
  <si>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</si>
  <si>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</si>
  <si>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</si>
  <si>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</si>
  <si>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</si>
  <si>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</si>
  <si>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</si>
  <si>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</si>
  <si>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</si>
  <si>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</si>
  <si>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</si>
  <si>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</si>
  <si>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</si>
  <si>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111251202</t>
  </si>
  <si>
    <t>Odstranění křovin a stromů s odstraněním kořenů strojně průměru kmene do 100 mm v rovině nebo ve svahu sklonu terénu přes 1:5, při celkové ploše přes 100 do 500 m2</t>
  </si>
  <si>
    <t>m2</t>
  </si>
  <si>
    <t>CS ÚRS 2022 02</t>
  </si>
  <si>
    <t>4</t>
  </si>
  <si>
    <t>-1901763527</t>
  </si>
  <si>
    <t>Online PSC</t>
  </si>
  <si>
    <t>https://podminky.urs.cz/item/CS_URS_2022_02/111251202</t>
  </si>
  <si>
    <t>VV</t>
  </si>
  <si>
    <t>15*8*2</t>
  </si>
  <si>
    <t>112155315</t>
  </si>
  <si>
    <t>Štěpkování s naložením na dopravní prostředek a odvozem do 20 km keřového porostu hustého</t>
  </si>
  <si>
    <t>-1546963124</t>
  </si>
  <si>
    <t>https://podminky.urs.cz/item/CS_URS_2022_02/112155315</t>
  </si>
  <si>
    <t>3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</si>
  <si>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</si>
  <si>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</si>
  <si>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299026617</t>
  </si>
  <si>
    <t>https://podminky.urs.cz/item/CS_URS_2022_02/113105113</t>
  </si>
  <si>
    <t>6,6*4</t>
  </si>
  <si>
    <t>115001R001</t>
  </si>
  <si>
    <t>Převedení vody DN 1500</t>
  </si>
  <si>
    <t>m</t>
  </si>
  <si>
    <t>1316285105</t>
  </si>
  <si>
    <t>28*2</t>
  </si>
  <si>
    <t>5</t>
  </si>
  <si>
    <t>121151113</t>
  </si>
  <si>
    <t>Sejmutí ornice strojně při souvislé ploše přes 100 do 500 m2, tl. vrstvy do 200 mm</t>
  </si>
  <si>
    <t>1071063878</t>
  </si>
  <si>
    <t>https://podminky.urs.cz/item/CS_URS_2022_02/121151113</t>
  </si>
  <si>
    <t xml:space="preserve">za křídly </t>
  </si>
  <si>
    <t>zprava</t>
  </si>
  <si>
    <t>3*8*2</t>
  </si>
  <si>
    <t xml:space="preserve">zleva </t>
  </si>
  <si>
    <t>8*11*2</t>
  </si>
  <si>
    <t>Součet</t>
  </si>
  <si>
    <t>6</t>
  </si>
  <si>
    <t>122152612</t>
  </si>
  <si>
    <t>Odkopávky a prokopávky zapažené pro spodní stavbu železnic strojně v hornině třídy těžitelnosti I skupiny 1 a 2 přes 100 do 1 000 m3</t>
  </si>
  <si>
    <t>m3</t>
  </si>
  <si>
    <t>2053135270</t>
  </si>
  <si>
    <t>https://podminky.urs.cz/item/CS_URS_2022_02/122152612</t>
  </si>
  <si>
    <t xml:space="preserve">odkop za opěrami pro izolace a pro výběhy </t>
  </si>
  <si>
    <t xml:space="preserve">směr Zruč nad Sázavou </t>
  </si>
  <si>
    <t>9*9</t>
  </si>
  <si>
    <t xml:space="preserve">směr Kutná Hora </t>
  </si>
  <si>
    <t>18*9</t>
  </si>
  <si>
    <t xml:space="preserve">převedení vody </t>
  </si>
  <si>
    <t>(28-9)*2,5*2</t>
  </si>
  <si>
    <t>7</t>
  </si>
  <si>
    <t>122202508</t>
  </si>
  <si>
    <t>Odkopávky a prokopávky nezapažené pro spodní stavbu železnic strojně v hornině třídy těžitelnosti I skupiny 3 Příplatek k cenám za ztížení při rekonstrukcích</t>
  </si>
  <si>
    <t>55264805</t>
  </si>
  <si>
    <t>https://podminky.urs.cz/item/CS_URS_2022_02/122202508</t>
  </si>
  <si>
    <t>8</t>
  </si>
  <si>
    <t>124253100</t>
  </si>
  <si>
    <t>Vykopávky pro koryta vodotečí strojně v hornině třídy těžitelnosti I skupiny 3 do 100 m3</t>
  </si>
  <si>
    <t>-1917603073</t>
  </si>
  <si>
    <t>https://podminky.urs.cz/item/CS_URS_2022_02/124253100</t>
  </si>
  <si>
    <t xml:space="preserve">dokop pro dlažbu v korytě </t>
  </si>
  <si>
    <t>20*0,7*4</t>
  </si>
  <si>
    <t>9</t>
  </si>
  <si>
    <t>151711111</t>
  </si>
  <si>
    <t>Osazení ocelových zápor pro pažení hloubených vykopávek do předem provedených vrtů se zabetonováním spodního konce, s případným obsypem zápory pískem délky od 0 do 8 m</t>
  </si>
  <si>
    <t>-961441780</t>
  </si>
  <si>
    <t>https://podminky.urs.cz/item/CS_URS_2022_02/151711111</t>
  </si>
  <si>
    <t>P</t>
  </si>
  <si>
    <t>Poznámka k položce:_x000D_
včetně zabetonování</t>
  </si>
  <si>
    <t>pažení  Fáze I a II</t>
  </si>
  <si>
    <t>2*5</t>
  </si>
  <si>
    <t>4*6</t>
  </si>
  <si>
    <t>10*8</t>
  </si>
  <si>
    <t xml:space="preserve">kotevní zápory </t>
  </si>
  <si>
    <t>4*4</t>
  </si>
  <si>
    <t>10</t>
  </si>
  <si>
    <t>M</t>
  </si>
  <si>
    <t>13010974</t>
  </si>
  <si>
    <t>ocel profilová jakost S235JR (11 375) průřez HEB 140</t>
  </si>
  <si>
    <t>t</t>
  </si>
  <si>
    <t>1064065259</t>
  </si>
  <si>
    <t>Poznámka k položce:_x000D_
NEOCEŇOVAT!_x000D_
materiál dodavatele.</t>
  </si>
  <si>
    <t>114*33,7/1000</t>
  </si>
  <si>
    <t>11</t>
  </si>
  <si>
    <t>13010980</t>
  </si>
  <si>
    <t>ocel profilová jakost S235JR (11 375) průřez HEB 200</t>
  </si>
  <si>
    <t>-1350197220</t>
  </si>
  <si>
    <t>2*16*63/1000</t>
  </si>
  <si>
    <t>12</t>
  </si>
  <si>
    <t>151711131</t>
  </si>
  <si>
    <t>Vytažení ocelových zápor pro pažení délky od 0 do 8 m</t>
  </si>
  <si>
    <t>332769972</t>
  </si>
  <si>
    <t>https://podminky.urs.cz/item/CS_URS_2022_02/151711131</t>
  </si>
  <si>
    <t>130</t>
  </si>
  <si>
    <t>13</t>
  </si>
  <si>
    <t>151712111</t>
  </si>
  <si>
    <t>Převázka ocelová pro ukotvení záporového pažení pro jakoukoliv délku převázky zdvojená</t>
  </si>
  <si>
    <t>-424857671</t>
  </si>
  <si>
    <t>https://podminky.urs.cz/item/CS_URS_2022_02/151712111</t>
  </si>
  <si>
    <t xml:space="preserve">pažení </t>
  </si>
  <si>
    <t>4*3,2</t>
  </si>
  <si>
    <t>14</t>
  </si>
  <si>
    <t>153124111</t>
  </si>
  <si>
    <t>Zřízení dřevěných stěn nasazených nebo tabulových jakékoliv výšky a tloušťky stěny, s dodáním spojovacího materiálu z terénu mezi zaberaněné vodicí piloty</t>
  </si>
  <si>
    <t>1441803178</t>
  </si>
  <si>
    <t>https://podminky.urs.cz/item/CS_URS_2022_02/153124111</t>
  </si>
  <si>
    <t>výdřeva</t>
  </si>
  <si>
    <t>51</t>
  </si>
  <si>
    <t>60515121</t>
  </si>
  <si>
    <t>řezivo jehličnaté boční prkno 40-60mm</t>
  </si>
  <si>
    <t>613882555</t>
  </si>
  <si>
    <t>51*0,06</t>
  </si>
  <si>
    <t>16</t>
  </si>
  <si>
    <t>153851131</t>
  </si>
  <si>
    <t>Ztužující táhla z oceli průměru od 0 do 20 mm</t>
  </si>
  <si>
    <t>-37946134</t>
  </si>
  <si>
    <t>https://podminky.urs.cz/item/CS_URS_2022_02/153851131</t>
  </si>
  <si>
    <t>4*6,5</t>
  </si>
  <si>
    <t>17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</si>
  <si>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</si>
  <si>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</si>
  <si>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-1090249997</t>
  </si>
  <si>
    <t>https://podminky.urs.cz/item/CS_URS_2022_02/162751117</t>
  </si>
  <si>
    <t>18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</si>
  <si>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</si>
  <si>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</si>
  <si>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-2121693990</t>
  </si>
  <si>
    <t>https://podminky.urs.cz/item/CS_URS_2022_02/162751119</t>
  </si>
  <si>
    <t>299*6</t>
  </si>
  <si>
    <t>19</t>
  </si>
  <si>
    <t>171201231</t>
  </si>
  <si>
    <t>Poplatek za uložení stavebního odpadu na recyklační skládce (skládkovné) zeminy a kamení zatříděného do Katalogu odpadů pod kódem 17 05 04</t>
  </si>
  <si>
    <t>-966041969</t>
  </si>
  <si>
    <t>https://podminky.urs.cz/item/CS_URS_2022_02/171201231</t>
  </si>
  <si>
    <t>299*2,0</t>
  </si>
  <si>
    <t>20</t>
  </si>
  <si>
    <t>174111311</t>
  </si>
  <si>
    <t>Zásyp sypaninou pro spodní stavbu železnic objemu přes 3 m3 se zhutněním</t>
  </si>
  <si>
    <t>87020870</t>
  </si>
  <si>
    <t>https://podminky.urs.cz/item/CS_URS_2022_02/174111311</t>
  </si>
  <si>
    <t xml:space="preserve">zásyp za opěrami </t>
  </si>
  <si>
    <t>frakce 0-32</t>
  </si>
  <si>
    <t>1,9*9</t>
  </si>
  <si>
    <t>3*9</t>
  </si>
  <si>
    <t xml:space="preserve">0-63 zesilující a konstrukční vrstvy </t>
  </si>
  <si>
    <t>3*7</t>
  </si>
  <si>
    <t>58344171</t>
  </si>
  <si>
    <t>štěrkodrť frakce 0/32</t>
  </si>
  <si>
    <t>20910637</t>
  </si>
  <si>
    <t>1,9*9*1,9</t>
  </si>
  <si>
    <t>3*9*1,9</t>
  </si>
  <si>
    <t>22</t>
  </si>
  <si>
    <t>58344197</t>
  </si>
  <si>
    <t>štěrkodrť frakce 0/63</t>
  </si>
  <si>
    <t>1718010520</t>
  </si>
  <si>
    <t>18*9*1,9</t>
  </si>
  <si>
    <t>3*7*1,9</t>
  </si>
  <si>
    <t>23</t>
  </si>
  <si>
    <t>174151101</t>
  </si>
  <si>
    <t>Zásyp sypaninou z jakékoliv horniny strojně s uložením výkopku ve vrstvách se zhutněním jam, šachet, rýh nebo kolem objektů v těchto vykopávkách</t>
  </si>
  <si>
    <t>1147085063</t>
  </si>
  <si>
    <t>https://podminky.urs.cz/item/CS_URS_2022_02/174151101</t>
  </si>
  <si>
    <t xml:space="preserve">zpětný zásyp po převedení vody </t>
  </si>
  <si>
    <t>24</t>
  </si>
  <si>
    <t>181411122</t>
  </si>
  <si>
    <t>Založení trávníku na půdě předem připravené plochy do 1000 m2 výsevem včetně utažení lučního na svahu přes 1:5 do 1:2</t>
  </si>
  <si>
    <t>-1053225667</t>
  </si>
  <si>
    <t>https://podminky.urs.cz/item/CS_URS_2022_02/181411122</t>
  </si>
  <si>
    <t xml:space="preserve">osetí ornice </t>
  </si>
  <si>
    <t>25</t>
  </si>
  <si>
    <t>005724740</t>
  </si>
  <si>
    <t>osivo směs travní krajinná-svahová</t>
  </si>
  <si>
    <t>kg</t>
  </si>
  <si>
    <t>1692097279</t>
  </si>
  <si>
    <t>224*0,015</t>
  </si>
  <si>
    <t>26</t>
  </si>
  <si>
    <t>182351123</t>
  </si>
  <si>
    <t>Rozprostření a urovnání ornice ve svahu sklonu přes 1:5 strojně při souvislé ploše přes 100 do 500 m2, tl. vrstvy do 200 mm</t>
  </si>
  <si>
    <t>1447753100</t>
  </si>
  <si>
    <t>https://podminky.urs.cz/item/CS_URS_2022_02/182351123</t>
  </si>
  <si>
    <t xml:space="preserve">ornice zpět </t>
  </si>
  <si>
    <t>Zakládání</t>
  </si>
  <si>
    <t>27</t>
  </si>
  <si>
    <t>212795111</t>
  </si>
  <si>
    <t>Příčné odvodnění za opěrou z plastových trub</t>
  </si>
  <si>
    <t>2139608585</t>
  </si>
  <si>
    <t>https://podminky.urs.cz/item/CS_URS_2022_02/212795111</t>
  </si>
  <si>
    <t>7*2</t>
  </si>
  <si>
    <t>28</t>
  </si>
  <si>
    <t>224511114</t>
  </si>
  <si>
    <t>Maloprofilové vrty průběžným sacím vrtáním průměru přes 195 do 245 mm do úklonu 45° v hl 0 až 25 m v hornině tř. III a IV</t>
  </si>
  <si>
    <t>-1269252169</t>
  </si>
  <si>
    <t>https://podminky.urs.cz/item/CS_URS_2022_02/224511114</t>
  </si>
  <si>
    <t>29</t>
  </si>
  <si>
    <t>273321117</t>
  </si>
  <si>
    <t>Základové konstrukce z betonu železového desky ve výkopu nebo na hlavách pilot C 25/30</t>
  </si>
  <si>
    <t>-1591892631</t>
  </si>
  <si>
    <t>https://podminky.urs.cz/item/CS_URS_2022_02/273321117</t>
  </si>
  <si>
    <t>dle přílohy č 09</t>
  </si>
  <si>
    <t>24,7</t>
  </si>
  <si>
    <t>30</t>
  </si>
  <si>
    <t>273321191</t>
  </si>
  <si>
    <t>Základové konstrukce z betonu železového Příplatek k cenám za betonáž malého rozsahu do 25 m3</t>
  </si>
  <si>
    <t>-76288281</t>
  </si>
  <si>
    <t>https://podminky.urs.cz/item/CS_URS_2022_02/273321191</t>
  </si>
  <si>
    <t>31</t>
  </si>
  <si>
    <t>273354111</t>
  </si>
  <si>
    <t>Bednění základových konstrukcí desek zřízení</t>
  </si>
  <si>
    <t>2076123485</t>
  </si>
  <si>
    <t>https://podminky.urs.cz/item/CS_URS_2022_02/273354111</t>
  </si>
  <si>
    <t>6,5*0,3*2</t>
  </si>
  <si>
    <t>6,0*0,3*2</t>
  </si>
  <si>
    <t>32</t>
  </si>
  <si>
    <t>273354211</t>
  </si>
  <si>
    <t>Bednění základových konstrukcí desek odstranění bednění</t>
  </si>
  <si>
    <t>1367389374</t>
  </si>
  <si>
    <t>https://podminky.urs.cz/item/CS_URS_2022_02/273354211</t>
  </si>
  <si>
    <t>33</t>
  </si>
  <si>
    <t>273361412</t>
  </si>
  <si>
    <t>Výztuž základových konstrukcí desek ze svařovaných sítí, hmotnosti přes 3,5 do 6 kg/m2</t>
  </si>
  <si>
    <t>-1960947775</t>
  </si>
  <si>
    <t>https://podminky.urs.cz/item/CS_URS_2022_02/273361412</t>
  </si>
  <si>
    <t>5,160*6*1,2*7,9/1000*2</t>
  </si>
  <si>
    <t>34</t>
  </si>
  <si>
    <t>274311127</t>
  </si>
  <si>
    <t>Základové konstrukce z betonu prostého pasy, prahy, věnce a ostruhy ve výkopu nebo na hlavách pilot C 25/30</t>
  </si>
  <si>
    <t>1888587412</t>
  </si>
  <si>
    <t>https://podminky.urs.cz/item/CS_URS_2022_02/274311127</t>
  </si>
  <si>
    <t xml:space="preserve">prahy dlažby </t>
  </si>
  <si>
    <t>0,5*0,4*4</t>
  </si>
  <si>
    <t>0,5*0,4*3,22</t>
  </si>
  <si>
    <t>0,5*0,4*0,815*4</t>
  </si>
  <si>
    <t>35</t>
  </si>
  <si>
    <t>274311191</t>
  </si>
  <si>
    <t>Základové konstrukce z betonu prostého Příplatek k cenám za betonáž malého rozsahu do 25 m3</t>
  </si>
  <si>
    <t>-141587828</t>
  </si>
  <si>
    <t>https://podminky.urs.cz/item/CS_URS_2022_02/274311191</t>
  </si>
  <si>
    <t>36</t>
  </si>
  <si>
    <t>274354111</t>
  </si>
  <si>
    <t>Bednění základových konstrukcí pasů, prahů, věnců a ostruh zřízení</t>
  </si>
  <si>
    <t>1605393897</t>
  </si>
  <si>
    <t>https://podminky.urs.cz/item/CS_URS_2022_02/274354111</t>
  </si>
  <si>
    <t>0,5*4*2</t>
  </si>
  <si>
    <t>0,5*3,22*2</t>
  </si>
  <si>
    <t>0,5*0,4*2*2</t>
  </si>
  <si>
    <t>0,5*0,815*2*4</t>
  </si>
  <si>
    <t>0,4*0,5*2*4</t>
  </si>
  <si>
    <t>37</t>
  </si>
  <si>
    <t>274354211</t>
  </si>
  <si>
    <t>Bednění základových konstrukcí pasů, prahů, věnců a ostruh odstranění bednění</t>
  </si>
  <si>
    <t>-899110171</t>
  </si>
  <si>
    <t>https://podminky.urs.cz/item/CS_URS_2022_02/274354211</t>
  </si>
  <si>
    <t>Svislé a kompletní konstrukce</t>
  </si>
  <si>
    <t>38</t>
  </si>
  <si>
    <t>317321118</t>
  </si>
  <si>
    <t>Římsy ze železového betonu C 30/37</t>
  </si>
  <si>
    <t>313383970</t>
  </si>
  <si>
    <t>https://podminky.urs.cz/item/CS_URS_2022_02/317321118</t>
  </si>
  <si>
    <t>dle přílohy č.13</t>
  </si>
  <si>
    <t xml:space="preserve">vpravo </t>
  </si>
  <si>
    <t xml:space="preserve">vlevo </t>
  </si>
  <si>
    <t>39</t>
  </si>
  <si>
    <t>317321191</t>
  </si>
  <si>
    <t>Římsy ze železového betonu Příplatek k cenám za betonáž malého rozsahu do 25 m3</t>
  </si>
  <si>
    <t>1857229836</t>
  </si>
  <si>
    <t>https://podminky.urs.cz/item/CS_URS_2022_02/317321191</t>
  </si>
  <si>
    <t>40</t>
  </si>
  <si>
    <t>317353121</t>
  </si>
  <si>
    <t>Bednění mostní římsy zřízení všech tvarů</t>
  </si>
  <si>
    <t>822890977</t>
  </si>
  <si>
    <t>https://podminky.urs.cz/item/CS_URS_2022_02/317353121</t>
  </si>
  <si>
    <t>na NK</t>
  </si>
  <si>
    <t>(0,425+0,08+0,3+0,150+0,360+0,26)*4*2</t>
  </si>
  <si>
    <t xml:space="preserve">křídlech </t>
  </si>
  <si>
    <t>(0,355+0,08+0,3+0,150+0,03+0,29+0,26)*(11,1-4)*2</t>
  </si>
  <si>
    <t>41</t>
  </si>
  <si>
    <t>317353221</t>
  </si>
  <si>
    <t>Bednění mostní římsy odstranění všech tvarů</t>
  </si>
  <si>
    <t>-2049761207</t>
  </si>
  <si>
    <t>https://podminky.urs.cz/item/CS_URS_2022_02/317353221</t>
  </si>
  <si>
    <t>317361116</t>
  </si>
  <si>
    <t>Výztuž mostních železobetonových říms z betonářské oceli 10 505 (R) nebo BSt 500</t>
  </si>
  <si>
    <t>-117012530</t>
  </si>
  <si>
    <t>https://podminky.urs.cz/item/CS_URS_2022_02/317361116</t>
  </si>
  <si>
    <t>dle přílohy č. 13</t>
  </si>
  <si>
    <t>357,74/1000</t>
  </si>
  <si>
    <t>43</t>
  </si>
  <si>
    <t>334323218</t>
  </si>
  <si>
    <t>Mostní křídla a závěrné zídky z betonu železového C 30/37</t>
  </si>
  <si>
    <t>1230211985</t>
  </si>
  <si>
    <t>https://podminky.urs.cz/item/CS_URS_2022_02/334323218</t>
  </si>
  <si>
    <t>7,59*4</t>
  </si>
  <si>
    <t>44</t>
  </si>
  <si>
    <t>334323291</t>
  </si>
  <si>
    <t>Mostní křídla a závěrné zídky z betonu Příplatek k cenám za práce malého rozsahu do 25 m3</t>
  </si>
  <si>
    <t>40565742</t>
  </si>
  <si>
    <t>https://podminky.urs.cz/item/CS_URS_2022_02/334323291</t>
  </si>
  <si>
    <t>45</t>
  </si>
  <si>
    <t>334352111</t>
  </si>
  <si>
    <t>Bednění mostních křídel a závěrných zídek ze systémového bednění zřízení z překližek</t>
  </si>
  <si>
    <t>-1782717205</t>
  </si>
  <si>
    <t>https://podminky.urs.cz/item/CS_URS_2022_02/334352111</t>
  </si>
  <si>
    <t>(3,1+0,3+0,25+2,8+1,355+0,6)*3,5*4</t>
  </si>
  <si>
    <t>2,8*4</t>
  </si>
  <si>
    <t>46</t>
  </si>
  <si>
    <t>334352211</t>
  </si>
  <si>
    <t>Bednění mostních křídel a závěrných zídek ze systémového bednění odstranění z překližek</t>
  </si>
  <si>
    <t>-765374511</t>
  </si>
  <si>
    <t>https://podminky.urs.cz/item/CS_URS_2022_02/334352211</t>
  </si>
  <si>
    <t>47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</si>
  <si>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</si>
  <si>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</si>
  <si>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700652346</t>
  </si>
  <si>
    <t>https://podminky.urs.cz/item/CS_URS_2022_02/334361226</t>
  </si>
  <si>
    <t>3436,59/1000</t>
  </si>
  <si>
    <t>48</t>
  </si>
  <si>
    <t>389121120.R</t>
  </si>
  <si>
    <t>Osazení dílců rámové konstrukce propustků a podchodů hmotnosti jednotlivě přes 10 do 25 t</t>
  </si>
  <si>
    <t>kus</t>
  </si>
  <si>
    <t>1727564297</t>
  </si>
  <si>
    <t>https://podminky.urs.cz/item/CS_URS_2022_02/389121120.R</t>
  </si>
  <si>
    <t xml:space="preserve">R1 </t>
  </si>
  <si>
    <t>49</t>
  </si>
  <si>
    <t>59355R001</t>
  </si>
  <si>
    <t>DODÁVKA PREFABRIKÁTU R1</t>
  </si>
  <si>
    <t>M3</t>
  </si>
  <si>
    <t>894291473</t>
  </si>
  <si>
    <t>Poznámka k položce:_x000D_
včetně výztuže</t>
  </si>
  <si>
    <t>rámový díl R1</t>
  </si>
  <si>
    <t>4,13*6</t>
  </si>
  <si>
    <t>Vodorovné konstrukce</t>
  </si>
  <si>
    <t>50</t>
  </si>
  <si>
    <t>273361412.1</t>
  </si>
  <si>
    <t>829755494</t>
  </si>
  <si>
    <t>https://podminky.urs.cz/item/CS_URS_2022_02/273361412.1</t>
  </si>
  <si>
    <t xml:space="preserve">pod dlažbu </t>
  </si>
  <si>
    <t>93,6*1,15*4,44/1000</t>
  </si>
  <si>
    <t xml:space="preserve">do betonu za opěrami </t>
  </si>
  <si>
    <t xml:space="preserve">směr Zruč </t>
  </si>
  <si>
    <t>3*7*1,15*7,9/1000</t>
  </si>
  <si>
    <t>5*7*1,15*7,9/1000</t>
  </si>
  <si>
    <t>421953211</t>
  </si>
  <si>
    <t>Dřevěné mostní podlahy z fošen a hranolů dočasné odstranění</t>
  </si>
  <si>
    <t>-1655604356</t>
  </si>
  <si>
    <t>https://podminky.urs.cz/item/CS_URS_2022_02/421953211</t>
  </si>
  <si>
    <t xml:space="preserve">středová podlaha </t>
  </si>
  <si>
    <t>0,815*4,160</t>
  </si>
  <si>
    <t xml:space="preserve">chodníková </t>
  </si>
  <si>
    <t>1,025*4,160*2</t>
  </si>
  <si>
    <t>52</t>
  </si>
  <si>
    <t>451315114</t>
  </si>
  <si>
    <t>Podkladní a výplňové vrstvy z betonu prostého tloušťky do 100 mm, z betonu C 12/15</t>
  </si>
  <si>
    <t>-1669936356</t>
  </si>
  <si>
    <t>https://podminky.urs.cz/item/CS_URS_2022_02/451315114</t>
  </si>
  <si>
    <t xml:space="preserve">pod desku </t>
  </si>
  <si>
    <t>5,5*6,8</t>
  </si>
  <si>
    <t xml:space="preserve">pod křídla </t>
  </si>
  <si>
    <t>6,8*3,2*2</t>
  </si>
  <si>
    <t>53</t>
  </si>
  <si>
    <t>451475121</t>
  </si>
  <si>
    <t>Podkladní vrstva plastbetonová samonivelační, tloušťky do 10 mm první vrstva</t>
  </si>
  <si>
    <t>-1050185555</t>
  </si>
  <si>
    <t>https://podminky.urs.cz/item/CS_URS_2022_02/451475121</t>
  </si>
  <si>
    <t xml:space="preserve">pod patní desky </t>
  </si>
  <si>
    <t>0,2*0,26*16</t>
  </si>
  <si>
    <t>54</t>
  </si>
  <si>
    <t>451475122</t>
  </si>
  <si>
    <t>Podkladní vrstva plastbetonová samonivelační, tloušťky do 10 mm každá další vrstva</t>
  </si>
  <si>
    <t>-1107933898</t>
  </si>
  <si>
    <t>https://podminky.urs.cz/item/CS_URS_2022_02/451475122</t>
  </si>
  <si>
    <t>0,832</t>
  </si>
  <si>
    <t>55</t>
  </si>
  <si>
    <t>457311114</t>
  </si>
  <si>
    <t>Vyrovnávací nebo spádový beton včetně úpravy povrchu C 12/15</t>
  </si>
  <si>
    <t>91369426</t>
  </si>
  <si>
    <t>https://podminky.urs.cz/item/CS_URS_2022_02/457311114</t>
  </si>
  <si>
    <t>beton C8/10</t>
  </si>
  <si>
    <t>za opěrami</t>
  </si>
  <si>
    <t>3,65*9</t>
  </si>
  <si>
    <t>6*9</t>
  </si>
  <si>
    <t>56</t>
  </si>
  <si>
    <t>457311117</t>
  </si>
  <si>
    <t>Vyrovnávací nebo spádový beton včetně úpravy povrchu C 25/30</t>
  </si>
  <si>
    <t>-1583672345</t>
  </si>
  <si>
    <t>https://podminky.urs.cz/item/CS_URS_2022_02/457311117</t>
  </si>
  <si>
    <t xml:space="preserve">podkladní desky za opěrami </t>
  </si>
  <si>
    <t>0,62*7</t>
  </si>
  <si>
    <t>1,1*7</t>
  </si>
  <si>
    <t>57</t>
  </si>
  <si>
    <t>457451133</t>
  </si>
  <si>
    <t>Ochranná betonová vrstva na izolaci přesýpaných objektů tloušťky 60 mm s vyhlazením povrchu s výztuží ze sítí C 25/30</t>
  </si>
  <si>
    <t>-698130646</t>
  </si>
  <si>
    <t>https://podminky.urs.cz/item/CS_URS_2022_02/457451133</t>
  </si>
  <si>
    <t>4,2*6,2</t>
  </si>
  <si>
    <t>58</t>
  </si>
  <si>
    <t>463211111</t>
  </si>
  <si>
    <t>Rovnanina z lomového kamene neopracovaného tříděného pro všechny tloušťky rovnaniny, bez vypracování líce s vyklínování spár a dutin úlomky z kamene</t>
  </si>
  <si>
    <t>-1569937032</t>
  </si>
  <si>
    <t>https://podminky.urs.cz/item/CS_URS_2022_02/463211111</t>
  </si>
  <si>
    <t xml:space="preserve">za opěrami </t>
  </si>
  <si>
    <t>0,9*6*2</t>
  </si>
  <si>
    <t>59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</si>
  <si>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</si>
  <si>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</si>
  <si>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-766240844</t>
  </si>
  <si>
    <t>https://podminky.urs.cz/item/CS_URS_2022_02/465513157</t>
  </si>
  <si>
    <t>12,8*1</t>
  </si>
  <si>
    <t>v otvoru</t>
  </si>
  <si>
    <t>3,5*6</t>
  </si>
  <si>
    <t xml:space="preserve">v korytě </t>
  </si>
  <si>
    <t>Komunikace pozemní</t>
  </si>
  <si>
    <t>60</t>
  </si>
  <si>
    <t>521283211</t>
  </si>
  <si>
    <t>Demontáž podélných dřev na mostních konstrukcích včetně upálení šroubů</t>
  </si>
  <si>
    <t>-1255836590</t>
  </si>
  <si>
    <t>https://podminky.urs.cz/item/CS_URS_2022_02/521283211</t>
  </si>
  <si>
    <t>4,160*2</t>
  </si>
  <si>
    <t>61</t>
  </si>
  <si>
    <t>521283221</t>
  </si>
  <si>
    <t>Demontáž pozednic s odstraněním štěrku</t>
  </si>
  <si>
    <t>-1190878242</t>
  </si>
  <si>
    <t>https://podminky.urs.cz/item/CS_URS_2022_02/521283221</t>
  </si>
  <si>
    <t>Úpravy povrchů, podlahy a osazování výplní</t>
  </si>
  <si>
    <t>62</t>
  </si>
  <si>
    <t>628613233</t>
  </si>
  <si>
    <t>Protikorozní ochrana ocelových mostních konstrukcí včetně otryskání povrchu základní a podkladní epoxidový a vrchní polyuretanový nátěr s metalizací III. třídy</t>
  </si>
  <si>
    <t>-277180291</t>
  </si>
  <si>
    <t>https://podminky.urs.cz/item/CS_URS_2022_02/628613233</t>
  </si>
  <si>
    <t xml:space="preserve">zábradlí zinkováno ponorem </t>
  </si>
  <si>
    <t xml:space="preserve">sloupky </t>
  </si>
  <si>
    <t>16,96*0,274</t>
  </si>
  <si>
    <t xml:space="preserve">madla </t>
  </si>
  <si>
    <t>(31,92+66,42)*0,247</t>
  </si>
  <si>
    <t xml:space="preserve">patní desky </t>
  </si>
  <si>
    <t>0,2*0,2*2*16</t>
  </si>
  <si>
    <t>63</t>
  </si>
  <si>
    <t>15625101</t>
  </si>
  <si>
    <t>drát metalizační Zn D 3mm</t>
  </si>
  <si>
    <t>-188333705</t>
  </si>
  <si>
    <t>1,517*30,217</t>
  </si>
  <si>
    <t>Ostatní konstrukce a práce, bourání</t>
  </si>
  <si>
    <t>64</t>
  </si>
  <si>
    <t>317661142</t>
  </si>
  <si>
    <t>Výplň spár monolitické římsy tmelem polyuretanovým, spára šířky přes 15 do 40 mm</t>
  </si>
  <si>
    <t>-402226074</t>
  </si>
  <si>
    <t>https://podminky.urs.cz/item/CS_URS_2022_02/317661142</t>
  </si>
  <si>
    <t xml:space="preserve">odlaždění </t>
  </si>
  <si>
    <t xml:space="preserve">v otvoru </t>
  </si>
  <si>
    <t>6*2</t>
  </si>
  <si>
    <t xml:space="preserve">podél křídel </t>
  </si>
  <si>
    <t>(3,1+4,6)*2</t>
  </si>
  <si>
    <t>65</t>
  </si>
  <si>
    <t>911121211</t>
  </si>
  <si>
    <t>Oprava ocelového zábradlí svařovaného nebo šroubovaného výroba</t>
  </si>
  <si>
    <t>32099920</t>
  </si>
  <si>
    <t>https://podminky.urs.cz/item/CS_URS_2022_02/911121211</t>
  </si>
  <si>
    <t xml:space="preserve">zprava </t>
  </si>
  <si>
    <t>10,885</t>
  </si>
  <si>
    <t>66</t>
  </si>
  <si>
    <t>911121311</t>
  </si>
  <si>
    <t>Oprava ocelového zábradlí svařovaného nebo šroubovaného montáž</t>
  </si>
  <si>
    <t>-1548512229</t>
  </si>
  <si>
    <t>https://podminky.urs.cz/item/CS_URS_2022_02/911121311</t>
  </si>
  <si>
    <t>67</t>
  </si>
  <si>
    <t>13011066</t>
  </si>
  <si>
    <t>úhelník ocelový rovnostranný jakost S235JR (11 375) 60x60x5mm</t>
  </si>
  <si>
    <t>-778782877</t>
  </si>
  <si>
    <t>MADLO 2</t>
  </si>
  <si>
    <t>145,87/1000</t>
  </si>
  <si>
    <t>MADLO 3</t>
  </si>
  <si>
    <t>303,54/1000</t>
  </si>
  <si>
    <t>68</t>
  </si>
  <si>
    <t>13431000</t>
  </si>
  <si>
    <t>úhelník ocelový rovnostranný jakost S235JR (11 375) 70x70x8mm</t>
  </si>
  <si>
    <t>-659740168</t>
  </si>
  <si>
    <t>141,96/1000</t>
  </si>
  <si>
    <t>69</t>
  </si>
  <si>
    <t>13611248</t>
  </si>
  <si>
    <t>plech ocelový hladký jakost S235JR tl 20mm tabule</t>
  </si>
  <si>
    <t>732996167</t>
  </si>
  <si>
    <t>100,48/1000</t>
  </si>
  <si>
    <t>70</t>
  </si>
  <si>
    <t>919521120</t>
  </si>
  <si>
    <t>Zřízení silničního propustku z trub betonových nebo železobetonových DN 400 mm</t>
  </si>
  <si>
    <t>1241151256</t>
  </si>
  <si>
    <t>https://podminky.urs.cz/item/CS_URS_2022_02/919521120</t>
  </si>
  <si>
    <t>5,5*2</t>
  </si>
  <si>
    <t>71</t>
  </si>
  <si>
    <t>59222022</t>
  </si>
  <si>
    <t>trouba ŽB hrdlová DN 400</t>
  </si>
  <si>
    <t>1297685847</t>
  </si>
  <si>
    <t>72</t>
  </si>
  <si>
    <t>931992121</t>
  </si>
  <si>
    <t>Výplň dilatačních spár z polystyrenu extrudovaného, tloušťky 20 mm</t>
  </si>
  <si>
    <t>1340375510</t>
  </si>
  <si>
    <t>https://podminky.urs.cz/item/CS_URS_2022_02/931992121</t>
  </si>
  <si>
    <t>6*0,3*2</t>
  </si>
  <si>
    <t>(3,1+4,6)*0,3*2</t>
  </si>
  <si>
    <t>73</t>
  </si>
  <si>
    <t>936942211</t>
  </si>
  <si>
    <t>Zhotovení tabulky s letopočtem opravy nebo větší údržby vložením šablony do bednění</t>
  </si>
  <si>
    <t>15415506</t>
  </si>
  <si>
    <t>https://podminky.urs.cz/item/CS_URS_2022_02/936942211</t>
  </si>
  <si>
    <t>Poznámka k položce:_x000D_
Včetně zhotovení 1x základního PKO nátěru výztuže u vlysu s letopočtem s ručním očištěním kartáčem</t>
  </si>
  <si>
    <t xml:space="preserve">do říms </t>
  </si>
  <si>
    <t>74</t>
  </si>
  <si>
    <t>941111121</t>
  </si>
  <si>
    <t>Montáž lešení řadového trubkového lehkého pracovního s podlahami s provozním zatížením tř. 3 do 200 kg/m2 šířky tř. W09 od 0,9 do 1,2 m, výšky do 10 m</t>
  </si>
  <si>
    <t>1088706031</t>
  </si>
  <si>
    <t>https://podminky.urs.cz/item/CS_URS_2022_02/941111121</t>
  </si>
  <si>
    <t>11*3</t>
  </si>
  <si>
    <t>75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</si>
  <si>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</si>
  <si>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</si>
  <si>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1572587366</t>
  </si>
  <si>
    <t>https://podminky.urs.cz/item/CS_URS_2022_02/941111221</t>
  </si>
  <si>
    <t>66*30</t>
  </si>
  <si>
    <t>76</t>
  </si>
  <si>
    <t>941111821</t>
  </si>
  <si>
    <t>Demontáž lešení řadového trubkového lehkého pracovního s podlahami s provozním zatížením tř. 3 do 200 kg/m2 šířky tř. W09 od 0,9 do 1,2 m, výšky do 10 m</t>
  </si>
  <si>
    <t>757001559</t>
  </si>
  <si>
    <t>https://podminky.urs.cz/item/CS_URS_2022_02/941111821</t>
  </si>
  <si>
    <t>77</t>
  </si>
  <si>
    <t>953965132</t>
  </si>
  <si>
    <t>Kotvy chemické s vyvrtáním otvoru kotevní šrouby pro chemické kotvy, velikost M 16, délka 260 mm</t>
  </si>
  <si>
    <t>1180759871</t>
  </si>
  <si>
    <t>https://podminky.urs.cz/item/CS_URS_2022_02/953965132</t>
  </si>
  <si>
    <t>78</t>
  </si>
  <si>
    <t>962021112</t>
  </si>
  <si>
    <t>Bourání mostních konstrukcí zdiva a pilířů z kamene nebo cihel</t>
  </si>
  <si>
    <t>-271159199</t>
  </si>
  <si>
    <t>https://podminky.urs.cz/item/CS_URS_2022_02/962021112</t>
  </si>
  <si>
    <t xml:space="preserve">bourání stávajícíh opěr </t>
  </si>
  <si>
    <t>2,8*4,4</t>
  </si>
  <si>
    <t>2,7*4,4</t>
  </si>
  <si>
    <t xml:space="preserve">základy opěr </t>
  </si>
  <si>
    <t>0,8*5</t>
  </si>
  <si>
    <t>1,3*5</t>
  </si>
  <si>
    <t xml:space="preserve">křídla </t>
  </si>
  <si>
    <t>9*1*2</t>
  </si>
  <si>
    <t xml:space="preserve">uložné prahy </t>
  </si>
  <si>
    <t>0,5*4,4*2</t>
  </si>
  <si>
    <t>79</t>
  </si>
  <si>
    <t>966075141</t>
  </si>
  <si>
    <t>Odstranění různých konstrukcí na mostech kovového zábradlí vcelku</t>
  </si>
  <si>
    <t>-612218283</t>
  </si>
  <si>
    <t>https://podminky.urs.cz/item/CS_URS_2022_02/966075141</t>
  </si>
  <si>
    <t>provizorní</t>
  </si>
  <si>
    <t>5,1*2</t>
  </si>
  <si>
    <t>997</t>
  </si>
  <si>
    <t>Přesun sutě</t>
  </si>
  <si>
    <t>80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</si>
  <si>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</si>
  <si>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</si>
  <si>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-597223571</t>
  </si>
  <si>
    <t>https://podminky.urs.cz/item/CS_URS_2022_02/997211111</t>
  </si>
  <si>
    <t>81</t>
  </si>
  <si>
    <t>997211511</t>
  </si>
  <si>
    <t>Vodorovná doprava suti nebo vybouraných hmot suti se složením a hrubým urovnáním, na vzdálenost do 1 km</t>
  </si>
  <si>
    <t>1876946666</t>
  </si>
  <si>
    <t>https://podminky.urs.cz/item/CS_URS_2022_02/997211511</t>
  </si>
  <si>
    <t>82</t>
  </si>
  <si>
    <t>997211519</t>
  </si>
  <si>
    <t>Vodorovná doprava suti nebo vybouraných hmot suti se složením a hrubým urovnáním, na vzdálenost Příplatek k ceně za každý další i započatý 1 km přes 1 km</t>
  </si>
  <si>
    <t>-212491174</t>
  </si>
  <si>
    <t>https://podminky.urs.cz/item/CS_URS_2022_02/997211519</t>
  </si>
  <si>
    <t>205,251*15</t>
  </si>
  <si>
    <t>83</t>
  </si>
  <si>
    <t>997211611</t>
  </si>
  <si>
    <t>Nakládání suti nebo vybouraných hmot na dopravní prostředky pro vodorovnou dopravu suti</t>
  </si>
  <si>
    <t>-1109066528</t>
  </si>
  <si>
    <t>https://podminky.urs.cz/item/CS_URS_2022_02/997211611</t>
  </si>
  <si>
    <t>84</t>
  </si>
  <si>
    <t>997211621</t>
  </si>
  <si>
    <t>Ekologická likvidace mostnic s drcením s odvozem drtě do 20 km</t>
  </si>
  <si>
    <t>-71421701</t>
  </si>
  <si>
    <t>https://podminky.urs.cz/item/CS_URS_2022_02/997211621</t>
  </si>
  <si>
    <t>pozednice</t>
  </si>
  <si>
    <t>podelné dřeva</t>
  </si>
  <si>
    <t>2*2</t>
  </si>
  <si>
    <t>85</t>
  </si>
  <si>
    <t>997221873</t>
  </si>
  <si>
    <t>-862530320</t>
  </si>
  <si>
    <t>https://podminky.urs.cz/item/CS_URS_2022_02/997221873</t>
  </si>
  <si>
    <t>325,483-10,370</t>
  </si>
  <si>
    <t>998</t>
  </si>
  <si>
    <t>Přesun hmot</t>
  </si>
  <si>
    <t>86</t>
  </si>
  <si>
    <t>998212111</t>
  </si>
  <si>
    <t>Přesun hmot pro mosty zděné, betonové monolitické, spřažené ocelobetonové nebo kovové vodorovná dopravní vzdálenost do 100 m výška mostu do 20 m</t>
  </si>
  <si>
    <t>-347477685</t>
  </si>
  <si>
    <t>https://podminky.urs.cz/item/CS_URS_2022_02/998212111</t>
  </si>
  <si>
    <t>87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</si>
  <si>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</si>
  <si>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</si>
  <si>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234564542</t>
  </si>
  <si>
    <t>https://podminky.urs.cz/item/CS_URS_2022_02/998212191</t>
  </si>
  <si>
    <t>PSV</t>
  </si>
  <si>
    <t>Práce a dodávky PSV</t>
  </si>
  <si>
    <t>711</t>
  </si>
  <si>
    <t>Izolace proti vodě, vlhkosti a plynům</t>
  </si>
  <si>
    <t>88</t>
  </si>
  <si>
    <t>711311001</t>
  </si>
  <si>
    <t>Provedení izolace mostovek natěradly a tmely za studena nátěrem lakem asfaltovým penetračním</t>
  </si>
  <si>
    <t>-742037998</t>
  </si>
  <si>
    <t>https://podminky.urs.cz/item/CS_URS_2022_02/711311001</t>
  </si>
  <si>
    <t>6,2*4</t>
  </si>
  <si>
    <t xml:space="preserve">NA VYROVNÁVAJÍCÍ BETON ZA OPĚRAMI </t>
  </si>
  <si>
    <t>4,5*6</t>
  </si>
  <si>
    <t>5,2*6</t>
  </si>
  <si>
    <t>5,4*3,5*4*1,15</t>
  </si>
  <si>
    <t>89</t>
  </si>
  <si>
    <t>11163150</t>
  </si>
  <si>
    <t>lak penetrační asfaltový</t>
  </si>
  <si>
    <t>238235019</t>
  </si>
  <si>
    <t>217,94*0,00033 'Přepočtené koeficientem množství</t>
  </si>
  <si>
    <t>90</t>
  </si>
  <si>
    <t>711341564</t>
  </si>
  <si>
    <t>Provedení izolace mostovek pásy přitavením NAIP</t>
  </si>
  <si>
    <t>1073325145</t>
  </si>
  <si>
    <t>https://podminky.urs.cz/item/CS_URS_2022_02/711341564</t>
  </si>
  <si>
    <t>91</t>
  </si>
  <si>
    <t>62857020.R</t>
  </si>
  <si>
    <t>pás těžký asfaltový - schválený systém SŽ</t>
  </si>
  <si>
    <t>-1814958969</t>
  </si>
  <si>
    <t>217,94*1,1655 'Přepočtené koeficientem množství</t>
  </si>
  <si>
    <t>92</t>
  </si>
  <si>
    <t>711491177</t>
  </si>
  <si>
    <t>Provedení doplňků izolace proti vodě textilií připevnění izolace nerezovou lištou</t>
  </si>
  <si>
    <t>1949757490</t>
  </si>
  <si>
    <t>https://podminky.urs.cz/item/CS_URS_2022_02/711491177</t>
  </si>
  <si>
    <t>Poznámka k položce:_x000D_
Přichycení izolace na římse</t>
  </si>
  <si>
    <t>(5,54+5,535+0,02)*2</t>
  </si>
  <si>
    <t>93</t>
  </si>
  <si>
    <t>13756660.R</t>
  </si>
  <si>
    <t>pásnice nerezová 50/5 - kotvení izolace</t>
  </si>
  <si>
    <t>2055016967</t>
  </si>
  <si>
    <t>"včetně prořezu 3,0%"    22,150*1,03</t>
  </si>
  <si>
    <t>94</t>
  </si>
  <si>
    <t>60779601.R</t>
  </si>
  <si>
    <t>vrut nerezový se šestihrannou hlavou 8x70, včetně hmoždinky</t>
  </si>
  <si>
    <t>744685892</t>
  </si>
  <si>
    <t>95</t>
  </si>
  <si>
    <t>711491272</t>
  </si>
  <si>
    <t>Provedení doplňků izolace proti vodě textilií na ploše svislé S vrstva ochranná</t>
  </si>
  <si>
    <t>-521196452</t>
  </si>
  <si>
    <t>https://podminky.urs.cz/item/CS_URS_2022_02/711491272</t>
  </si>
  <si>
    <t>96</t>
  </si>
  <si>
    <t>69311180</t>
  </si>
  <si>
    <t>geotextilie PP s ÚV stabilizací 800g/m2</t>
  </si>
  <si>
    <t>2132859164</t>
  </si>
  <si>
    <t>217,94*1,05 'Přepočtené koeficientem množství</t>
  </si>
  <si>
    <t>97</t>
  </si>
  <si>
    <t>632481213</t>
  </si>
  <si>
    <t>Separační vrstva k oddělení vrstev z polyetylénové fólie</t>
  </si>
  <si>
    <t>-1093021639</t>
  </si>
  <si>
    <t>https://podminky.urs.cz/item/CS_URS_2022_02/632481213</t>
  </si>
  <si>
    <t>"pod tvrdou ochranu"    26,04</t>
  </si>
  <si>
    <t>98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</si>
  <si>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</si>
  <si>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</si>
  <si>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</si>
  <si>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-116958869</t>
  </si>
  <si>
    <t>https://podminky.urs.cz/item/CS_URS_2022_02/998711201</t>
  </si>
  <si>
    <t>713</t>
  </si>
  <si>
    <t>Izolace tepelné</t>
  </si>
  <si>
    <t>99</t>
  </si>
  <si>
    <t>713131141</t>
  </si>
  <si>
    <t>Montáž tepelné izolace stěn rohožemi, pásy, deskami, dílci, bloky (izolační materiál ve specifikaci) lepením celoplošně</t>
  </si>
  <si>
    <t>1490754031</t>
  </si>
  <si>
    <t>https://podminky.urs.cz/item/CS_URS_2022_02/713131141</t>
  </si>
  <si>
    <t>100</t>
  </si>
  <si>
    <t>28376379</t>
  </si>
  <si>
    <t>deska XPS hrana polodrážková a hladký povrch 500kPa tl 50mm</t>
  </si>
  <si>
    <t>-1924809183</t>
  </si>
  <si>
    <t>134,94*1,05 "Přepočtené koeficientem množství</t>
  </si>
  <si>
    <t>Práce a dodávky M</t>
  </si>
  <si>
    <t>43-M</t>
  </si>
  <si>
    <t>Montáž ocelových konstrukcí</t>
  </si>
  <si>
    <t>101</t>
  </si>
  <si>
    <t>430153R002</t>
  </si>
  <si>
    <t>Výkon kolového jeřábu</t>
  </si>
  <si>
    <t>kpl</t>
  </si>
  <si>
    <t>1371586142</t>
  </si>
  <si>
    <t>Poznámka k položce:_x000D_
vložení prefabrikátů a vyjmutí ocelové konstrukce z otvoru kolovým jeřábem a složení OK na místě určeném k její likvidaci._x000D_
včetně rozřezání</t>
  </si>
  <si>
    <t>22-09-2 - SO 03 - 001.2 - Oprava mostu v km 17,245 na trati Kutná Hora-Zruč n/S_Železniční svršek</t>
  </si>
  <si>
    <t>OST - Ostatní</t>
  </si>
  <si>
    <t>5905023030</t>
  </si>
  <si>
    <t>Úprava povrchu stezky rozprostřením štěrkodrtě přes 5 do 10 cm. Poznámka: 1. V cenách jsou započteny náklady na rozprostření a urovnání kameniva včetně zhutnění povrchu stezky. Platí pro nový i stávající stav. 2. V cenách nejsou obsaženy náklady na dodávku drtě.</t>
  </si>
  <si>
    <t>Sborník UOŽI 01 2022</t>
  </si>
  <si>
    <t>-376975777</t>
  </si>
  <si>
    <t>0,920*11,1*2</t>
  </si>
  <si>
    <t>0,6*(33-11,1)*2</t>
  </si>
  <si>
    <t>5905025010</t>
  </si>
  <si>
    <t>Doplnění stezky štěrkodrtí ojediněle ručně.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</si>
  <si>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-635892647</t>
  </si>
  <si>
    <t>46,706*0,1</t>
  </si>
  <si>
    <t>5955101025</t>
  </si>
  <si>
    <t>Kamenivo drcené drť frakce 4/8</t>
  </si>
  <si>
    <t>1952150892</t>
  </si>
  <si>
    <t>4,671*1,9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</si>
  <si>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</si>
  <si>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</si>
  <si>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-1539610499</t>
  </si>
  <si>
    <t xml:space="preserve">předpolí </t>
  </si>
  <si>
    <t>2,4*4</t>
  </si>
  <si>
    <t>2,4*25</t>
  </si>
  <si>
    <t>5905060010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</si>
  <si>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</si>
  <si>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-615378458</t>
  </si>
  <si>
    <t xml:space="preserve">na mostě </t>
  </si>
  <si>
    <t>3,5*11,1</t>
  </si>
  <si>
    <t xml:space="preserve">výběhy </t>
  </si>
  <si>
    <t>2,5*(33-11,1)</t>
  </si>
  <si>
    <t>5955101000</t>
  </si>
  <si>
    <t>Kamenivo drcené štěrk frakce 31,5/63 třídy BI</t>
  </si>
  <si>
    <t>2111834300</t>
  </si>
  <si>
    <t>93,6*1,8</t>
  </si>
  <si>
    <t>5956140030</t>
  </si>
  <si>
    <t>Pražec betonový příčný vystrojený včetně kompletů tv. B 91S/2 (S)</t>
  </si>
  <si>
    <t>-892716500</t>
  </si>
  <si>
    <t>5906130345</t>
  </si>
  <si>
    <t>Montáž kolejového roštu v ose koleje pražce betonové vystrojené tvar S49, 49E1. Poznámka: 1. V cenách jsou započteny náklady na manipulaci a montáž KR, u pražců dřevěných nevystrojených i na vrtání pražců. 2. V cenách nejsou obsaženy náklady na dodávku materiálu.</t>
  </si>
  <si>
    <t>km</t>
  </si>
  <si>
    <t>-878336579</t>
  </si>
  <si>
    <t>(25+8)/1000</t>
  </si>
  <si>
    <t>5906140155</t>
  </si>
  <si>
    <t>Demontáž kolejového roštu koleje v ose koleje pražce betonové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</si>
  <si>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129708369</t>
  </si>
  <si>
    <t>5907050020</t>
  </si>
  <si>
    <t>Dělení kolejnic řezáním nebo rozbroušením soustavy S49 nebo T. Poznámka: 1. V cenách jsou započteny náklady na manipulaci, podložení, označení a provedení řezu kolejnice.</t>
  </si>
  <si>
    <t>1693912644</t>
  </si>
  <si>
    <t>Poznámka k položce:_x000D_
Řez=kus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</si>
  <si>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</si>
  <si>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</si>
  <si>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-738689276</t>
  </si>
  <si>
    <t>Poznámka k položce:_x000D_
NEOCEŇOVAT!_x000D_
ASP  kalkulována v rozpočtu mostu km 10,764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</si>
  <si>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</si>
  <si>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</si>
  <si>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</si>
  <si>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-1422352162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</si>
  <si>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</si>
  <si>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</si>
  <si>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-11703859</t>
  </si>
  <si>
    <t>5910040210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</si>
  <si>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</si>
  <si>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172706385</t>
  </si>
  <si>
    <t>4*75</t>
  </si>
  <si>
    <t>OST</t>
  </si>
  <si>
    <t>Ostatní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</si>
  <si>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</si>
  <si>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</si>
  <si>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512</t>
  </si>
  <si>
    <t>1729980014</t>
  </si>
  <si>
    <t xml:space="preserve">odvoz starého štěrku </t>
  </si>
  <si>
    <t>69,9*1,8</t>
  </si>
  <si>
    <t xml:space="preserve">dovoz </t>
  </si>
  <si>
    <t>168,480+8,875</t>
  </si>
  <si>
    <t>9909000700</t>
  </si>
  <si>
    <t>Poplatek za recyklaci kameniva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</si>
  <si>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633540797</t>
  </si>
  <si>
    <t>odtěžený štěrk z KL:</t>
  </si>
  <si>
    <t>69,6*1,8</t>
  </si>
  <si>
    <t xml:space="preserve">22-09-3 - SO 03 - 001.3 - Oprava mostu v km 17,245 na trati Kutná Hora-Zruč n/S_VRN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</si>
  <si>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</si>
  <si>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</si>
  <si>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</si>
  <si>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</si>
  <si>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</si>
  <si>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</si>
  <si>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</si>
  <si>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</si>
  <si>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</si>
  <si>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</si>
  <si>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</si>
  <si>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</si>
  <si>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</si>
  <si>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1326530165</t>
  </si>
  <si>
    <t>https://podminky.urs.cz/item/CS_URS_2022_02/012002000</t>
  </si>
  <si>
    <t>Poznámka k položce:_x000D_
Vytyčení dotčených inženýrských sítí včetně zajištění dohledu správce sítí při provádění stavebních prací v blízkosti sítí.</t>
  </si>
  <si>
    <t>013002000</t>
  </si>
  <si>
    <t>Projektové práce</t>
  </si>
  <si>
    <t>-899773174</t>
  </si>
  <si>
    <t>https://podminky.urs.cz/item/CS_URS_2022_02/013002000</t>
  </si>
  <si>
    <t>Poznámka k položce:_x000D_
zpracování dokumentace VTD prafa dílců</t>
  </si>
  <si>
    <t>VRN3</t>
  </si>
  <si>
    <t>Zařízení staveniště</t>
  </si>
  <si>
    <t>030001000</t>
  </si>
  <si>
    <t>-1183058200</t>
  </si>
  <si>
    <t>https://podminky.urs.cz/item/CS_URS_2022_02/030001000</t>
  </si>
  <si>
    <t>Poznámka k položce:_x000D_
dodávky vody a energie, příjezdové komunikace včetně příp. omezení provozu a dopravního značení, příp. pronájmy pozemků,</t>
  </si>
  <si>
    <t>034002000</t>
  </si>
  <si>
    <t>Zabezpečení staveniště</t>
  </si>
  <si>
    <t>1336633649</t>
  </si>
  <si>
    <t>https://podminky.urs.cz/item/CS_URS_2022_02/034002000</t>
  </si>
  <si>
    <t>Poznámka k položce:_x000D_
střežení mimo pracovní dobu._x000D_
Předpoklad 40 dnů</t>
  </si>
  <si>
    <t>039002000</t>
  </si>
  <si>
    <t>Zrušení zařízení staveniště</t>
  </si>
  <si>
    <t>-1168848844</t>
  </si>
  <si>
    <t>https://podminky.urs.cz/item/CS_URS_2022_02/039002000</t>
  </si>
  <si>
    <t>Poznámka k položce:_x000D_
uvedení pozemků do původního stavu</t>
  </si>
  <si>
    <t>VRN4</t>
  </si>
  <si>
    <t>Inženýrská činnost</t>
  </si>
  <si>
    <t>042903000</t>
  </si>
  <si>
    <t>Ostatní posudky</t>
  </si>
  <si>
    <t>708168491</t>
  </si>
  <si>
    <t>https://podminky.urs.cz/item/CS_URS_2022_02/042903000</t>
  </si>
  <si>
    <t>Poznámka k položce:_x000D_
certifikát notifikované osoby o splnění podmínek Interoperability</t>
  </si>
  <si>
    <t>043134000</t>
  </si>
  <si>
    <t>Zkoušky zatěžovací</t>
  </si>
  <si>
    <t>2035565084</t>
  </si>
  <si>
    <t>https://podminky.urs.cz/item/CS_URS_2022_02/043134000</t>
  </si>
  <si>
    <t>Poznámka k položce:_x000D_
Statická zatěžovací zkouška pláně</t>
  </si>
  <si>
    <t>043203003</t>
  </si>
  <si>
    <t xml:space="preserve">Rozbory </t>
  </si>
  <si>
    <t>1467315100</t>
  </si>
  <si>
    <t>https://podminky.urs.cz/item/CS_URS_2022_02/043203003</t>
  </si>
  <si>
    <t>Poznámka k položce:_x000D_
rozbory odpadů</t>
  </si>
  <si>
    <t>VRN6</t>
  </si>
  <si>
    <t>Územní vlivy</t>
  </si>
  <si>
    <t>060001000</t>
  </si>
  <si>
    <t>-100088435</t>
  </si>
  <si>
    <t>https://podminky.urs.cz/item/CS_URS_2022_02/060001000</t>
  </si>
  <si>
    <t>065002000</t>
  </si>
  <si>
    <t>Mimostaveništní doprava materiálů a mechanizace</t>
  </si>
  <si>
    <t>1665922339</t>
  </si>
  <si>
    <t>https://podminky.urs.cz/item/CS_URS_2022_02/065002000</t>
  </si>
  <si>
    <t>Poznámka k položce:_x000D_
přepravy, které nejsou zakalkulovány v rozpočtu, včetně autojeřábů</t>
  </si>
  <si>
    <t>VRN8</t>
  </si>
  <si>
    <t>Přesun stavebních kapacit</t>
  </si>
  <si>
    <t>082002000</t>
  </si>
  <si>
    <t>Stravné, nocležné</t>
  </si>
  <si>
    <t>-201917208</t>
  </si>
  <si>
    <t>https://podminky.urs.cz/item/CS_URS_2022_02/082002000</t>
  </si>
  <si>
    <t>Poznámka k položce:_x000D_
Ubytování pracovníků v místě stravby včetně dopravného.</t>
  </si>
  <si>
    <t>22-09-4 - SO 03 - 001.4 - Oprava mostu v km 17,245 na trati Kutná Hora-Zruč n/S_DSPS</t>
  </si>
  <si>
    <t>013254000</t>
  </si>
  <si>
    <t>Dokumentace skutečného provedení stavby</t>
  </si>
  <si>
    <t>1447422623</t>
  </si>
  <si>
    <t>https://podminky.urs.cz/item/CS_URS_2022_02/013254000</t>
  </si>
  <si>
    <t>Poznámka k položce:_x000D_
dokumentace skutečného provedení stavby - 2x (v trvalém tisku i digitálně) s využitím železničního bodového pole a po projednání a schválení SŽG.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</si>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</sst>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751117" TargetMode="External"/><Relationship Id="rId18" Type="http://schemas.openxmlformats.org/officeDocument/2006/relationships/hyperlink" Target="https://podminky.urs.cz/item/CS_URS_2022_02/181411122" TargetMode="External"/><Relationship Id="rId26" Type="http://schemas.openxmlformats.org/officeDocument/2006/relationships/hyperlink" Target="https://podminky.urs.cz/item/CS_URS_2022_02/273361412" TargetMode="External"/><Relationship Id="rId39" Type="http://schemas.openxmlformats.org/officeDocument/2006/relationships/hyperlink" Target="https://podminky.urs.cz/item/CS_URS_2022_02/334352211" TargetMode="External"/><Relationship Id="rId21" Type="http://schemas.openxmlformats.org/officeDocument/2006/relationships/hyperlink" Target="https://podminky.urs.cz/item/CS_URS_2022_02/224511114" TargetMode="External"/><Relationship Id="rId34" Type="http://schemas.openxmlformats.org/officeDocument/2006/relationships/hyperlink" Target="https://podminky.urs.cz/item/CS_URS_2022_02/317353221" TargetMode="External"/><Relationship Id="rId42" Type="http://schemas.openxmlformats.org/officeDocument/2006/relationships/hyperlink" Target="https://podminky.urs.cz/item/CS_URS_2022_02/273361412.1" TargetMode="External"/><Relationship Id="rId47" Type="http://schemas.openxmlformats.org/officeDocument/2006/relationships/hyperlink" Target="https://podminky.urs.cz/item/CS_URS_2022_02/457311114" TargetMode="External"/><Relationship Id="rId50" Type="http://schemas.openxmlformats.org/officeDocument/2006/relationships/hyperlink" Target="https://podminky.urs.cz/item/CS_URS_2022_02/463211111" TargetMode="External"/><Relationship Id="rId55" Type="http://schemas.openxmlformats.org/officeDocument/2006/relationships/hyperlink" Target="https://podminky.urs.cz/item/CS_URS_2022_02/317661142" TargetMode="External"/><Relationship Id="rId63" Type="http://schemas.openxmlformats.org/officeDocument/2006/relationships/hyperlink" Target="https://podminky.urs.cz/item/CS_URS_2022_02/941111821" TargetMode="External"/><Relationship Id="rId68" Type="http://schemas.openxmlformats.org/officeDocument/2006/relationships/hyperlink" Target="https://podminky.urs.cz/item/CS_URS_2022_02/997211511" TargetMode="External"/><Relationship Id="rId76" Type="http://schemas.openxmlformats.org/officeDocument/2006/relationships/hyperlink" Target="https://podminky.urs.cz/item/CS_URS_2022_02/711341564" TargetMode="External"/><Relationship Id="rId7" Type="http://schemas.openxmlformats.org/officeDocument/2006/relationships/hyperlink" Target="https://podminky.urs.cz/item/CS_URS_2022_02/124253100" TargetMode="External"/><Relationship Id="rId71" Type="http://schemas.openxmlformats.org/officeDocument/2006/relationships/hyperlink" Target="https://podminky.urs.cz/item/CS_URS_2022_02/997211621" TargetMode="External"/><Relationship Id="rId2" Type="http://schemas.openxmlformats.org/officeDocument/2006/relationships/hyperlink" Target="https://podminky.urs.cz/item/CS_URS_2022_02/112155315" TargetMode="External"/><Relationship Id="rId16" Type="http://schemas.openxmlformats.org/officeDocument/2006/relationships/hyperlink" Target="https://podminky.urs.cz/item/CS_URS_2022_02/174111311" TargetMode="External"/><Relationship Id="rId29" Type="http://schemas.openxmlformats.org/officeDocument/2006/relationships/hyperlink" Target="https://podminky.urs.cz/item/CS_URS_2022_02/274354111" TargetMode="External"/><Relationship Id="rId11" Type="http://schemas.openxmlformats.org/officeDocument/2006/relationships/hyperlink" Target="https://podminky.urs.cz/item/CS_URS_2022_02/153124111" TargetMode="External"/><Relationship Id="rId24" Type="http://schemas.openxmlformats.org/officeDocument/2006/relationships/hyperlink" Target="https://podminky.urs.cz/item/CS_URS_2022_02/273354111" TargetMode="External"/><Relationship Id="rId32" Type="http://schemas.openxmlformats.org/officeDocument/2006/relationships/hyperlink" Target="https://podminky.urs.cz/item/CS_URS_2022_02/317321191" TargetMode="External"/><Relationship Id="rId37" Type="http://schemas.openxmlformats.org/officeDocument/2006/relationships/hyperlink" Target="https://podminky.urs.cz/item/CS_URS_2022_02/334323291" TargetMode="External"/><Relationship Id="rId40" Type="http://schemas.openxmlformats.org/officeDocument/2006/relationships/hyperlink" Target="https://podminky.urs.cz/item/CS_URS_2022_02/334361226" TargetMode="External"/><Relationship Id="rId45" Type="http://schemas.openxmlformats.org/officeDocument/2006/relationships/hyperlink" Target="https://podminky.urs.cz/item/CS_URS_2022_02/451475121" TargetMode="External"/><Relationship Id="rId53" Type="http://schemas.openxmlformats.org/officeDocument/2006/relationships/hyperlink" Target="https://podminky.urs.cz/item/CS_URS_2022_02/521283221" TargetMode="External"/><Relationship Id="rId58" Type="http://schemas.openxmlformats.org/officeDocument/2006/relationships/hyperlink" Target="https://podminky.urs.cz/item/CS_URS_2022_02/919521120" TargetMode="External"/><Relationship Id="rId66" Type="http://schemas.openxmlformats.org/officeDocument/2006/relationships/hyperlink" Target="https://podminky.urs.cz/item/CS_URS_2022_02/966075141" TargetMode="External"/><Relationship Id="rId74" Type="http://schemas.openxmlformats.org/officeDocument/2006/relationships/hyperlink" Target="https://podminky.urs.cz/item/CS_URS_2022_02/998212191" TargetMode="External"/><Relationship Id="rId79" Type="http://schemas.openxmlformats.org/officeDocument/2006/relationships/hyperlink" Target="https://podminky.urs.cz/item/CS_URS_2022_02/632481213" TargetMode="External"/><Relationship Id="rId5" Type="http://schemas.openxmlformats.org/officeDocument/2006/relationships/hyperlink" Target="https://podminky.urs.cz/item/CS_URS_2022_02/122152612" TargetMode="External"/><Relationship Id="rId61" Type="http://schemas.openxmlformats.org/officeDocument/2006/relationships/hyperlink" Target="https://podminky.urs.cz/item/CS_URS_2022_02/941111121" TargetMode="External"/><Relationship Id="rId82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151712111" TargetMode="External"/><Relationship Id="rId19" Type="http://schemas.openxmlformats.org/officeDocument/2006/relationships/hyperlink" Target="https://podminky.urs.cz/item/CS_URS_2022_02/182351123" TargetMode="External"/><Relationship Id="rId31" Type="http://schemas.openxmlformats.org/officeDocument/2006/relationships/hyperlink" Target="https://podminky.urs.cz/item/CS_URS_2022_02/317321118" TargetMode="External"/><Relationship Id="rId44" Type="http://schemas.openxmlformats.org/officeDocument/2006/relationships/hyperlink" Target="https://podminky.urs.cz/item/CS_URS_2022_02/451315114" TargetMode="External"/><Relationship Id="rId52" Type="http://schemas.openxmlformats.org/officeDocument/2006/relationships/hyperlink" Target="https://podminky.urs.cz/item/CS_URS_2022_02/521283211" TargetMode="External"/><Relationship Id="rId60" Type="http://schemas.openxmlformats.org/officeDocument/2006/relationships/hyperlink" Target="https://podminky.urs.cz/item/CS_URS_2022_02/936942211" TargetMode="External"/><Relationship Id="rId65" Type="http://schemas.openxmlformats.org/officeDocument/2006/relationships/hyperlink" Target="https://podminky.urs.cz/item/CS_URS_2022_02/962021112" TargetMode="External"/><Relationship Id="rId73" Type="http://schemas.openxmlformats.org/officeDocument/2006/relationships/hyperlink" Target="https://podminky.urs.cz/item/CS_URS_2022_02/998212111" TargetMode="External"/><Relationship Id="rId78" Type="http://schemas.openxmlformats.org/officeDocument/2006/relationships/hyperlink" Target="https://podminky.urs.cz/item/CS_URS_2022_02/711491272" TargetMode="External"/><Relationship Id="rId81" Type="http://schemas.openxmlformats.org/officeDocument/2006/relationships/hyperlink" Target="https://podminky.urs.cz/item/CS_URS_2022_02/713131141" TargetMode="External"/><Relationship Id="rId4" Type="http://schemas.openxmlformats.org/officeDocument/2006/relationships/hyperlink" Target="https://podminky.urs.cz/item/CS_URS_2022_02/121151113" TargetMode="External"/><Relationship Id="rId9" Type="http://schemas.openxmlformats.org/officeDocument/2006/relationships/hyperlink" Target="https://podminky.urs.cz/item/CS_URS_2022_02/151711131" TargetMode="External"/><Relationship Id="rId14" Type="http://schemas.openxmlformats.org/officeDocument/2006/relationships/hyperlink" Target="https://podminky.urs.cz/item/CS_URS_2022_02/162751119" TargetMode="External"/><Relationship Id="rId22" Type="http://schemas.openxmlformats.org/officeDocument/2006/relationships/hyperlink" Target="https://podminky.urs.cz/item/CS_URS_2022_02/273321117" TargetMode="External"/><Relationship Id="rId27" Type="http://schemas.openxmlformats.org/officeDocument/2006/relationships/hyperlink" Target="https://podminky.urs.cz/item/CS_URS_2022_02/274311127" TargetMode="External"/><Relationship Id="rId30" Type="http://schemas.openxmlformats.org/officeDocument/2006/relationships/hyperlink" Target="https://podminky.urs.cz/item/CS_URS_2022_02/274354211" TargetMode="External"/><Relationship Id="rId35" Type="http://schemas.openxmlformats.org/officeDocument/2006/relationships/hyperlink" Target="https://podminky.urs.cz/item/CS_URS_2022_02/317361116" TargetMode="External"/><Relationship Id="rId43" Type="http://schemas.openxmlformats.org/officeDocument/2006/relationships/hyperlink" Target="https://podminky.urs.cz/item/CS_URS_2022_02/421953211" TargetMode="External"/><Relationship Id="rId48" Type="http://schemas.openxmlformats.org/officeDocument/2006/relationships/hyperlink" Target="https://podminky.urs.cz/item/CS_URS_2022_02/457311117" TargetMode="External"/><Relationship Id="rId56" Type="http://schemas.openxmlformats.org/officeDocument/2006/relationships/hyperlink" Target="https://podminky.urs.cz/item/CS_URS_2022_02/911121211" TargetMode="External"/><Relationship Id="rId64" Type="http://schemas.openxmlformats.org/officeDocument/2006/relationships/hyperlink" Target="https://podminky.urs.cz/item/CS_URS_2022_02/953965132" TargetMode="External"/><Relationship Id="rId69" Type="http://schemas.openxmlformats.org/officeDocument/2006/relationships/hyperlink" Target="https://podminky.urs.cz/item/CS_URS_2022_02/997211519" TargetMode="External"/><Relationship Id="rId77" Type="http://schemas.openxmlformats.org/officeDocument/2006/relationships/hyperlink" Target="https://podminky.urs.cz/item/CS_URS_2022_02/711491177" TargetMode="External"/><Relationship Id="rId8" Type="http://schemas.openxmlformats.org/officeDocument/2006/relationships/hyperlink" Target="https://podminky.urs.cz/item/CS_URS_2022_02/151711111" TargetMode="External"/><Relationship Id="rId51" Type="http://schemas.openxmlformats.org/officeDocument/2006/relationships/hyperlink" Target="https://podminky.urs.cz/item/CS_URS_2022_02/465513157" TargetMode="External"/><Relationship Id="rId72" Type="http://schemas.openxmlformats.org/officeDocument/2006/relationships/hyperlink" Target="https://podminky.urs.cz/item/CS_URS_2022_02/997221873" TargetMode="External"/><Relationship Id="rId80" Type="http://schemas.openxmlformats.org/officeDocument/2006/relationships/hyperlink" Target="https://podminky.urs.cz/item/CS_URS_2022_02/998711201" TargetMode="External"/><Relationship Id="rId3" Type="http://schemas.openxmlformats.org/officeDocument/2006/relationships/hyperlink" Target="https://podminky.urs.cz/item/CS_URS_2022_02/113105113" TargetMode="External"/><Relationship Id="rId12" Type="http://schemas.openxmlformats.org/officeDocument/2006/relationships/hyperlink" Target="https://podminky.urs.cz/item/CS_URS_2022_02/153851131" TargetMode="External"/><Relationship Id="rId17" Type="http://schemas.openxmlformats.org/officeDocument/2006/relationships/hyperlink" Target="https://podminky.urs.cz/item/CS_URS_2022_02/174151101" TargetMode="External"/><Relationship Id="rId25" Type="http://schemas.openxmlformats.org/officeDocument/2006/relationships/hyperlink" Target="https://podminky.urs.cz/item/CS_URS_2022_02/273354211" TargetMode="External"/><Relationship Id="rId33" Type="http://schemas.openxmlformats.org/officeDocument/2006/relationships/hyperlink" Target="https://podminky.urs.cz/item/CS_URS_2022_02/317353121" TargetMode="External"/><Relationship Id="rId38" Type="http://schemas.openxmlformats.org/officeDocument/2006/relationships/hyperlink" Target="https://podminky.urs.cz/item/CS_URS_2022_02/334352111" TargetMode="External"/><Relationship Id="rId46" Type="http://schemas.openxmlformats.org/officeDocument/2006/relationships/hyperlink" Target="https://podminky.urs.cz/item/CS_URS_2022_02/451475122" TargetMode="External"/><Relationship Id="rId59" Type="http://schemas.openxmlformats.org/officeDocument/2006/relationships/hyperlink" Target="https://podminky.urs.cz/item/CS_URS_2022_02/931992121" TargetMode="External"/><Relationship Id="rId67" Type="http://schemas.openxmlformats.org/officeDocument/2006/relationships/hyperlink" Target="https://podminky.urs.cz/item/CS_URS_2022_02/997211111" TargetMode="External"/><Relationship Id="rId20" Type="http://schemas.openxmlformats.org/officeDocument/2006/relationships/hyperlink" Target="https://podminky.urs.cz/item/CS_URS_2022_02/212795111" TargetMode="External"/><Relationship Id="rId41" Type="http://schemas.openxmlformats.org/officeDocument/2006/relationships/hyperlink" Target="https://podminky.urs.cz/item/CS_URS_2022_02/389121120.R" TargetMode="External"/><Relationship Id="rId54" Type="http://schemas.openxmlformats.org/officeDocument/2006/relationships/hyperlink" Target="https://podminky.urs.cz/item/CS_URS_2022_02/628613233" TargetMode="External"/><Relationship Id="rId62" Type="http://schemas.openxmlformats.org/officeDocument/2006/relationships/hyperlink" Target="https://podminky.urs.cz/item/CS_URS_2022_02/941111221" TargetMode="External"/><Relationship Id="rId70" Type="http://schemas.openxmlformats.org/officeDocument/2006/relationships/hyperlink" Target="https://podminky.urs.cz/item/CS_URS_2022_02/997211611" TargetMode="External"/><Relationship Id="rId75" Type="http://schemas.openxmlformats.org/officeDocument/2006/relationships/hyperlink" Target="https://podminky.urs.cz/item/CS_URS_2022_02/711311001" TargetMode="External"/><Relationship Id="rId1" Type="http://schemas.openxmlformats.org/officeDocument/2006/relationships/hyperlink" Target="https://podminky.urs.cz/item/CS_URS_2022_02/111251202" TargetMode="External"/><Relationship Id="rId6" Type="http://schemas.openxmlformats.org/officeDocument/2006/relationships/hyperlink" Target="https://podminky.urs.cz/item/CS_URS_2022_02/122202508" TargetMode="External"/><Relationship Id="rId15" Type="http://schemas.openxmlformats.org/officeDocument/2006/relationships/hyperlink" Target="https://podminky.urs.cz/item/CS_URS_2022_02/171201231" TargetMode="External"/><Relationship Id="rId23" Type="http://schemas.openxmlformats.org/officeDocument/2006/relationships/hyperlink" Target="https://podminky.urs.cz/item/CS_URS_2022_02/273321191" TargetMode="External"/><Relationship Id="rId28" Type="http://schemas.openxmlformats.org/officeDocument/2006/relationships/hyperlink" Target="https://podminky.urs.cz/item/CS_URS_2022_02/274311191" TargetMode="External"/><Relationship Id="rId36" Type="http://schemas.openxmlformats.org/officeDocument/2006/relationships/hyperlink" Target="https://podminky.urs.cz/item/CS_URS_2022_02/334323218" TargetMode="External"/><Relationship Id="rId49" Type="http://schemas.openxmlformats.org/officeDocument/2006/relationships/hyperlink" Target="https://podminky.urs.cz/item/CS_URS_2022_02/457451133" TargetMode="External"/><Relationship Id="rId57" Type="http://schemas.openxmlformats.org/officeDocument/2006/relationships/hyperlink" Target="https://podminky.urs.cz/item/CS_URS_2022_02/9111213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43203003" TargetMode="Externa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43134000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013002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42903000" TargetMode="External"/><Relationship Id="rId11" Type="http://schemas.openxmlformats.org/officeDocument/2006/relationships/hyperlink" Target="https://podminky.urs.cz/item/CS_URS_2022_02/082002000" TargetMode="External"/><Relationship Id="rId5" Type="http://schemas.openxmlformats.org/officeDocument/2006/relationships/hyperlink" Target="https://podminky.urs.cz/item/CS_URS_2022_02/039002000" TargetMode="External"/><Relationship Id="rId10" Type="http://schemas.openxmlformats.org/officeDocument/2006/relationships/hyperlink" Target="https://podminky.urs.cz/item/CS_URS_2022_02/065002000" TargetMode="External"/><Relationship Id="rId4" Type="http://schemas.openxmlformats.org/officeDocument/2006/relationships/hyperlink" Target="https://podminky.urs.cz/item/CS_URS_2022_02/034002000" TargetMode="External"/><Relationship Id="rId9" Type="http://schemas.openxmlformats.org/officeDocument/2006/relationships/hyperlink" Target="https://podminky.urs.cz/item/CS_URS_2022_02/0600010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01325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72" t="s">
        <v>14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23"/>
      <c r="AQ5" s="23"/>
      <c r="AR5" s="21"/>
      <c r="BE5" s="36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74" t="s">
        <v>17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23"/>
      <c r="AQ6" s="23"/>
      <c r="AR6" s="21"/>
      <c r="BE6" s="37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7</v>
      </c>
      <c r="AO7" s="23"/>
      <c r="AP7" s="23"/>
      <c r="AQ7" s="23"/>
      <c r="AR7" s="21"/>
      <c r="BE7" s="37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70"/>
      <c r="BS8" s="18" t="s">
        <v>6</v>
      </c>
    </row>
    <row r="9" spans="1:74" s="1" customFormat="1" ht="29.25" customHeight="1">
      <c r="B9" s="22"/>
      <c r="C9" s="23"/>
      <c r="D9" s="27" t="s">
        <v>25</v>
      </c>
      <c r="E9" s="23"/>
      <c r="F9" s="23"/>
      <c r="G9" s="23"/>
      <c r="H9" s="23"/>
      <c r="I9" s="23"/>
      <c r="J9" s="23"/>
      <c r="K9" s="32" t="s">
        <v>26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27</v>
      </c>
      <c r="AL9" s="23"/>
      <c r="AM9" s="23"/>
      <c r="AN9" s="32" t="s">
        <v>28</v>
      </c>
      <c r="AO9" s="23"/>
      <c r="AP9" s="23"/>
      <c r="AQ9" s="23"/>
      <c r="AR9" s="21"/>
      <c r="BE9" s="370"/>
      <c r="BS9" s="18" t="s">
        <v>6</v>
      </c>
    </row>
    <row r="10" spans="1:74" s="1" customFormat="1" ht="12" customHeight="1">
      <c r="B10" s="22"/>
      <c r="C10" s="23"/>
      <c r="D10" s="30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7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34</v>
      </c>
      <c r="AO11" s="23"/>
      <c r="AP11" s="23"/>
      <c r="AQ11" s="23"/>
      <c r="AR11" s="21"/>
      <c r="BE11" s="37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70"/>
      <c r="BS12" s="18" t="s">
        <v>6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30</v>
      </c>
      <c r="AL13" s="23"/>
      <c r="AM13" s="23"/>
      <c r="AN13" s="33" t="s">
        <v>36</v>
      </c>
      <c r="AO13" s="23"/>
      <c r="AP13" s="23"/>
      <c r="AQ13" s="23"/>
      <c r="AR13" s="21"/>
      <c r="BE13" s="370"/>
      <c r="BS13" s="18" t="s">
        <v>6</v>
      </c>
    </row>
    <row r="14" spans="1:74" ht="12.75">
      <c r="B14" s="22"/>
      <c r="C14" s="23"/>
      <c r="D14" s="23"/>
      <c r="E14" s="375" t="s">
        <v>36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0" t="s">
        <v>33</v>
      </c>
      <c r="AL14" s="23"/>
      <c r="AM14" s="23"/>
      <c r="AN14" s="33" t="s">
        <v>36</v>
      </c>
      <c r="AO14" s="23"/>
      <c r="AP14" s="23"/>
      <c r="AQ14" s="23"/>
      <c r="AR14" s="21"/>
      <c r="BE14" s="37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70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30</v>
      </c>
      <c r="AL16" s="23"/>
      <c r="AM16" s="23"/>
      <c r="AN16" s="28" t="s">
        <v>38</v>
      </c>
      <c r="AO16" s="23"/>
      <c r="AP16" s="23"/>
      <c r="AQ16" s="23"/>
      <c r="AR16" s="21"/>
      <c r="BE16" s="37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40</v>
      </c>
      <c r="AO17" s="23"/>
      <c r="AP17" s="23"/>
      <c r="AQ17" s="23"/>
      <c r="AR17" s="21"/>
      <c r="BE17" s="370"/>
      <c r="BS17" s="18" t="s">
        <v>41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70"/>
      <c r="BS18" s="18" t="s">
        <v>6</v>
      </c>
    </row>
    <row r="19" spans="1:71" s="1" customFormat="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30</v>
      </c>
      <c r="AL19" s="23"/>
      <c r="AM19" s="23"/>
      <c r="AN19" s="28" t="s">
        <v>43</v>
      </c>
      <c r="AO19" s="23"/>
      <c r="AP19" s="23"/>
      <c r="AQ19" s="23"/>
      <c r="AR19" s="21"/>
      <c r="BE19" s="37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43</v>
      </c>
      <c r="AO20" s="23"/>
      <c r="AP20" s="23"/>
      <c r="AQ20" s="23"/>
      <c r="AR20" s="21"/>
      <c r="BE20" s="370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70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70"/>
    </row>
    <row r="23" spans="1:71" s="1" customFormat="1" ht="47.25" customHeight="1">
      <c r="B23" s="22"/>
      <c r="C23" s="23"/>
      <c r="D23" s="23"/>
      <c r="E23" s="377" t="s">
        <v>45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23"/>
      <c r="AP23" s="23"/>
      <c r="AQ23" s="23"/>
      <c r="AR23" s="21"/>
      <c r="BE23" s="37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70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70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1">
        <f>ROUND(AG54,2)</f>
        <v>0</v>
      </c>
      <c r="AL26" s="362"/>
      <c r="AM26" s="362"/>
      <c r="AN26" s="362"/>
      <c r="AO26" s="362"/>
      <c r="AP26" s="38"/>
      <c r="AQ26" s="38"/>
      <c r="AR26" s="41"/>
      <c r="BE26" s="37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3" t="s">
        <v>47</v>
      </c>
      <c r="M28" s="363"/>
      <c r="N28" s="363"/>
      <c r="O28" s="363"/>
      <c r="P28" s="363"/>
      <c r="Q28" s="38"/>
      <c r="R28" s="38"/>
      <c r="S28" s="38"/>
      <c r="T28" s="38"/>
      <c r="U28" s="38"/>
      <c r="V28" s="38"/>
      <c r="W28" s="363" t="s">
        <v>48</v>
      </c>
      <c r="X28" s="363"/>
      <c r="Y28" s="363"/>
      <c r="Z28" s="363"/>
      <c r="AA28" s="363"/>
      <c r="AB28" s="363"/>
      <c r="AC28" s="363"/>
      <c r="AD28" s="363"/>
      <c r="AE28" s="363"/>
      <c r="AF28" s="38"/>
      <c r="AG28" s="38"/>
      <c r="AH28" s="38"/>
      <c r="AI28" s="38"/>
      <c r="AJ28" s="38"/>
      <c r="AK28" s="363" t="s">
        <v>49</v>
      </c>
      <c r="AL28" s="363"/>
      <c r="AM28" s="363"/>
      <c r="AN28" s="363"/>
      <c r="AO28" s="363"/>
      <c r="AP28" s="38"/>
      <c r="AQ28" s="38"/>
      <c r="AR28" s="41"/>
      <c r="BE28" s="370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54">
        <v>0.21</v>
      </c>
      <c r="M29" s="353"/>
      <c r="N29" s="353"/>
      <c r="O29" s="353"/>
      <c r="P29" s="353"/>
      <c r="Q29" s="43"/>
      <c r="R29" s="43"/>
      <c r="S29" s="43"/>
      <c r="T29" s="43"/>
      <c r="U29" s="43"/>
      <c r="V29" s="43"/>
      <c r="W29" s="352">
        <f>ROUND(AZ54, 2)</f>
        <v>0</v>
      </c>
      <c r="X29" s="353"/>
      <c r="Y29" s="353"/>
      <c r="Z29" s="353"/>
      <c r="AA29" s="353"/>
      <c r="AB29" s="353"/>
      <c r="AC29" s="353"/>
      <c r="AD29" s="353"/>
      <c r="AE29" s="353"/>
      <c r="AF29" s="43"/>
      <c r="AG29" s="43"/>
      <c r="AH29" s="43"/>
      <c r="AI29" s="43"/>
      <c r="AJ29" s="43"/>
      <c r="AK29" s="352">
        <f>ROUND(AV54, 2)</f>
        <v>0</v>
      </c>
      <c r="AL29" s="353"/>
      <c r="AM29" s="353"/>
      <c r="AN29" s="353"/>
      <c r="AO29" s="353"/>
      <c r="AP29" s="43"/>
      <c r="AQ29" s="43"/>
      <c r="AR29" s="44"/>
      <c r="BE29" s="371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54">
        <v>0.15</v>
      </c>
      <c r="M30" s="353"/>
      <c r="N30" s="353"/>
      <c r="O30" s="353"/>
      <c r="P30" s="353"/>
      <c r="Q30" s="43"/>
      <c r="R30" s="43"/>
      <c r="S30" s="43"/>
      <c r="T30" s="43"/>
      <c r="U30" s="43"/>
      <c r="V30" s="43"/>
      <c r="W30" s="352">
        <f>ROUND(BA54, 2)</f>
        <v>0</v>
      </c>
      <c r="X30" s="353"/>
      <c r="Y30" s="353"/>
      <c r="Z30" s="353"/>
      <c r="AA30" s="353"/>
      <c r="AB30" s="353"/>
      <c r="AC30" s="353"/>
      <c r="AD30" s="353"/>
      <c r="AE30" s="353"/>
      <c r="AF30" s="43"/>
      <c r="AG30" s="43"/>
      <c r="AH30" s="43"/>
      <c r="AI30" s="43"/>
      <c r="AJ30" s="43"/>
      <c r="AK30" s="352">
        <f>ROUND(AW54, 2)</f>
        <v>0</v>
      </c>
      <c r="AL30" s="353"/>
      <c r="AM30" s="353"/>
      <c r="AN30" s="353"/>
      <c r="AO30" s="353"/>
      <c r="AP30" s="43"/>
      <c r="AQ30" s="43"/>
      <c r="AR30" s="44"/>
      <c r="BE30" s="371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54">
        <v>0.21</v>
      </c>
      <c r="M31" s="353"/>
      <c r="N31" s="353"/>
      <c r="O31" s="353"/>
      <c r="P31" s="353"/>
      <c r="Q31" s="43"/>
      <c r="R31" s="43"/>
      <c r="S31" s="43"/>
      <c r="T31" s="43"/>
      <c r="U31" s="43"/>
      <c r="V31" s="43"/>
      <c r="W31" s="352">
        <f>ROUND(BB54, 2)</f>
        <v>0</v>
      </c>
      <c r="X31" s="353"/>
      <c r="Y31" s="353"/>
      <c r="Z31" s="353"/>
      <c r="AA31" s="353"/>
      <c r="AB31" s="353"/>
      <c r="AC31" s="353"/>
      <c r="AD31" s="353"/>
      <c r="AE31" s="353"/>
      <c r="AF31" s="43"/>
      <c r="AG31" s="43"/>
      <c r="AH31" s="43"/>
      <c r="AI31" s="43"/>
      <c r="AJ31" s="43"/>
      <c r="AK31" s="352">
        <v>0</v>
      </c>
      <c r="AL31" s="353"/>
      <c r="AM31" s="353"/>
      <c r="AN31" s="353"/>
      <c r="AO31" s="353"/>
      <c r="AP31" s="43"/>
      <c r="AQ31" s="43"/>
      <c r="AR31" s="44"/>
      <c r="BE31" s="371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54">
        <v>0.15</v>
      </c>
      <c r="M32" s="353"/>
      <c r="N32" s="353"/>
      <c r="O32" s="353"/>
      <c r="P32" s="353"/>
      <c r="Q32" s="43"/>
      <c r="R32" s="43"/>
      <c r="S32" s="43"/>
      <c r="T32" s="43"/>
      <c r="U32" s="43"/>
      <c r="V32" s="43"/>
      <c r="W32" s="352">
        <f>ROUND(BC54, 2)</f>
        <v>0</v>
      </c>
      <c r="X32" s="353"/>
      <c r="Y32" s="353"/>
      <c r="Z32" s="353"/>
      <c r="AA32" s="353"/>
      <c r="AB32" s="353"/>
      <c r="AC32" s="353"/>
      <c r="AD32" s="353"/>
      <c r="AE32" s="353"/>
      <c r="AF32" s="43"/>
      <c r="AG32" s="43"/>
      <c r="AH32" s="43"/>
      <c r="AI32" s="43"/>
      <c r="AJ32" s="43"/>
      <c r="AK32" s="352">
        <v>0</v>
      </c>
      <c r="AL32" s="353"/>
      <c r="AM32" s="353"/>
      <c r="AN32" s="353"/>
      <c r="AO32" s="353"/>
      <c r="AP32" s="43"/>
      <c r="AQ32" s="43"/>
      <c r="AR32" s="44"/>
      <c r="BE32" s="371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54">
        <v>0</v>
      </c>
      <c r="M33" s="353"/>
      <c r="N33" s="353"/>
      <c r="O33" s="353"/>
      <c r="P33" s="353"/>
      <c r="Q33" s="43"/>
      <c r="R33" s="43"/>
      <c r="S33" s="43"/>
      <c r="T33" s="43"/>
      <c r="U33" s="43"/>
      <c r="V33" s="43"/>
      <c r="W33" s="352">
        <f>ROUND(BD54, 2)</f>
        <v>0</v>
      </c>
      <c r="X33" s="353"/>
      <c r="Y33" s="353"/>
      <c r="Z33" s="353"/>
      <c r="AA33" s="353"/>
      <c r="AB33" s="353"/>
      <c r="AC33" s="353"/>
      <c r="AD33" s="353"/>
      <c r="AE33" s="353"/>
      <c r="AF33" s="43"/>
      <c r="AG33" s="43"/>
      <c r="AH33" s="43"/>
      <c r="AI33" s="43"/>
      <c r="AJ33" s="43"/>
      <c r="AK33" s="352">
        <v>0</v>
      </c>
      <c r="AL33" s="353"/>
      <c r="AM33" s="353"/>
      <c r="AN33" s="353"/>
      <c r="AO33" s="35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68" t="s">
        <v>58</v>
      </c>
      <c r="Y35" s="366"/>
      <c r="Z35" s="366"/>
      <c r="AA35" s="366"/>
      <c r="AB35" s="366"/>
      <c r="AC35" s="47"/>
      <c r="AD35" s="47"/>
      <c r="AE35" s="47"/>
      <c r="AF35" s="47"/>
      <c r="AG35" s="47"/>
      <c r="AH35" s="47"/>
      <c r="AI35" s="47"/>
      <c r="AJ35" s="47"/>
      <c r="AK35" s="365">
        <f>SUM(AK26:AK33)</f>
        <v>0</v>
      </c>
      <c r="AL35" s="366"/>
      <c r="AM35" s="366"/>
      <c r="AN35" s="366"/>
      <c r="AO35" s="36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22-09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5" t="str">
        <f>K6</f>
        <v>SO 03 - Oprava mostu v km 17,245 na trati Kutná Hora-Zruč n/S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357" t="str">
        <f>IF(AN8= "","",AN8)</f>
        <v>24. 11. 2022</v>
      </c>
      <c r="AN47" s="35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29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Správa železnic, státní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43" t="str">
        <f>IF(E17="","",E17)</f>
        <v>DIPONT s.r.o.</v>
      </c>
      <c r="AN49" s="344"/>
      <c r="AO49" s="344"/>
      <c r="AP49" s="344"/>
      <c r="AQ49" s="38"/>
      <c r="AR49" s="41"/>
      <c r="AS49" s="337" t="s">
        <v>60</v>
      </c>
      <c r="AT49" s="33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343" t="str">
        <f>IF(E20="","",E20)</f>
        <v xml:space="preserve"> </v>
      </c>
      <c r="AN50" s="344"/>
      <c r="AO50" s="344"/>
      <c r="AP50" s="344"/>
      <c r="AQ50" s="38"/>
      <c r="AR50" s="41"/>
      <c r="AS50" s="339"/>
      <c r="AT50" s="34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1"/>
      <c r="AT51" s="34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5" t="s">
        <v>61</v>
      </c>
      <c r="D52" s="346"/>
      <c r="E52" s="346"/>
      <c r="F52" s="346"/>
      <c r="G52" s="346"/>
      <c r="H52" s="68"/>
      <c r="I52" s="348" t="s">
        <v>62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7" t="s">
        <v>63</v>
      </c>
      <c r="AH52" s="346"/>
      <c r="AI52" s="346"/>
      <c r="AJ52" s="346"/>
      <c r="AK52" s="346"/>
      <c r="AL52" s="346"/>
      <c r="AM52" s="346"/>
      <c r="AN52" s="348" t="s">
        <v>64</v>
      </c>
      <c r="AO52" s="346"/>
      <c r="AP52" s="346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5">
        <f>ROUND(AG55,2)</f>
        <v>0</v>
      </c>
      <c r="AH54" s="335"/>
      <c r="AI54" s="335"/>
      <c r="AJ54" s="335"/>
      <c r="AK54" s="335"/>
      <c r="AL54" s="335"/>
      <c r="AM54" s="335"/>
      <c r="AN54" s="336">
        <f t="shared" ref="AN54:AN59" si="0">SUM(AG54,AT54)</f>
        <v>0</v>
      </c>
      <c r="AO54" s="336"/>
      <c r="AP54" s="336"/>
      <c r="AQ54" s="80" t="s">
        <v>43</v>
      </c>
      <c r="AR54" s="81"/>
      <c r="AS54" s="82">
        <f>ROUND(AS55,2)</f>
        <v>0</v>
      </c>
      <c r="AT54" s="83">
        <f t="shared" ref="AT54:AT59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24.75" customHeight="1">
      <c r="B55" s="88"/>
      <c r="C55" s="89"/>
      <c r="D55" s="334" t="s">
        <v>14</v>
      </c>
      <c r="E55" s="334"/>
      <c r="F55" s="334"/>
      <c r="G55" s="334"/>
      <c r="H55" s="334"/>
      <c r="I55" s="90"/>
      <c r="J55" s="334" t="s">
        <v>17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58">
        <f>ROUND(SUM(AG56:AG59),2)</f>
        <v>0</v>
      </c>
      <c r="AH55" s="359"/>
      <c r="AI55" s="359"/>
      <c r="AJ55" s="359"/>
      <c r="AK55" s="359"/>
      <c r="AL55" s="359"/>
      <c r="AM55" s="359"/>
      <c r="AN55" s="360">
        <f t="shared" si="0"/>
        <v>0</v>
      </c>
      <c r="AO55" s="359"/>
      <c r="AP55" s="359"/>
      <c r="AQ55" s="91" t="s">
        <v>84</v>
      </c>
      <c r="AR55" s="92"/>
      <c r="AS55" s="93">
        <f>ROUND(SUM(AS56:AS59),2)</f>
        <v>0</v>
      </c>
      <c r="AT55" s="94">
        <f t="shared" si="1"/>
        <v>0</v>
      </c>
      <c r="AU55" s="95">
        <f>ROUND(SUM(AU56:AU59),5)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ROUND(SUM(AZ56:AZ59),2)</f>
        <v>0</v>
      </c>
      <c r="BA55" s="94">
        <f>ROUND(SUM(BA56:BA59),2)</f>
        <v>0</v>
      </c>
      <c r="BB55" s="94">
        <f>ROUND(SUM(BB56:BB59),2)</f>
        <v>0</v>
      </c>
      <c r="BC55" s="94">
        <f>ROUND(SUM(BC56:BC59),2)</f>
        <v>0</v>
      </c>
      <c r="BD55" s="96">
        <f>ROUND(SUM(BD56:BD59),2)</f>
        <v>0</v>
      </c>
      <c r="BS55" s="97" t="s">
        <v>79</v>
      </c>
      <c r="BT55" s="97" t="s">
        <v>85</v>
      </c>
      <c r="BU55" s="97" t="s">
        <v>81</v>
      </c>
      <c r="BV55" s="97" t="s">
        <v>82</v>
      </c>
      <c r="BW55" s="97" t="s">
        <v>86</v>
      </c>
      <c r="BX55" s="97" t="s">
        <v>5</v>
      </c>
      <c r="CL55" s="97" t="s">
        <v>19</v>
      </c>
      <c r="CM55" s="97" t="s">
        <v>87</v>
      </c>
    </row>
    <row r="56" spans="1:91" s="4" customFormat="1" ht="35.25" customHeight="1">
      <c r="A56" s="98" t="s">
        <v>88</v>
      </c>
      <c r="B56" s="53"/>
      <c r="C56" s="99"/>
      <c r="D56" s="99"/>
      <c r="E56" s="349" t="s">
        <v>89</v>
      </c>
      <c r="F56" s="349"/>
      <c r="G56" s="349"/>
      <c r="H56" s="349"/>
      <c r="I56" s="349"/>
      <c r="J56" s="99"/>
      <c r="K56" s="349" t="s">
        <v>90</v>
      </c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50">
        <f>'22-09-1 - SO 03 - 001.1 -...'!J32</f>
        <v>0</v>
      </c>
      <c r="AH56" s="351"/>
      <c r="AI56" s="351"/>
      <c r="AJ56" s="351"/>
      <c r="AK56" s="351"/>
      <c r="AL56" s="351"/>
      <c r="AM56" s="351"/>
      <c r="AN56" s="350">
        <f t="shared" si="0"/>
        <v>0</v>
      </c>
      <c r="AO56" s="351"/>
      <c r="AP56" s="351"/>
      <c r="AQ56" s="100" t="s">
        <v>91</v>
      </c>
      <c r="AR56" s="55"/>
      <c r="AS56" s="101">
        <v>0</v>
      </c>
      <c r="AT56" s="102">
        <f t="shared" si="1"/>
        <v>0</v>
      </c>
      <c r="AU56" s="103">
        <f>'22-09-1 - SO 03 - 001.1 -...'!P100</f>
        <v>0</v>
      </c>
      <c r="AV56" s="102">
        <f>'22-09-1 - SO 03 - 001.1 -...'!J35</f>
        <v>0</v>
      </c>
      <c r="AW56" s="102">
        <f>'22-09-1 - SO 03 - 001.1 -...'!J36</f>
        <v>0</v>
      </c>
      <c r="AX56" s="102">
        <f>'22-09-1 - SO 03 - 001.1 -...'!J37</f>
        <v>0</v>
      </c>
      <c r="AY56" s="102">
        <f>'22-09-1 - SO 03 - 001.1 -...'!J38</f>
        <v>0</v>
      </c>
      <c r="AZ56" s="102">
        <f>'22-09-1 - SO 03 - 001.1 -...'!F35</f>
        <v>0</v>
      </c>
      <c r="BA56" s="102">
        <f>'22-09-1 - SO 03 - 001.1 -...'!F36</f>
        <v>0</v>
      </c>
      <c r="BB56" s="102">
        <f>'22-09-1 - SO 03 - 001.1 -...'!F37</f>
        <v>0</v>
      </c>
      <c r="BC56" s="102">
        <f>'22-09-1 - SO 03 - 001.1 -...'!F38</f>
        <v>0</v>
      </c>
      <c r="BD56" s="104">
        <f>'22-09-1 - SO 03 - 001.1 -...'!F39</f>
        <v>0</v>
      </c>
      <c r="BT56" s="105" t="s">
        <v>87</v>
      </c>
      <c r="BV56" s="105" t="s">
        <v>82</v>
      </c>
      <c r="BW56" s="105" t="s">
        <v>92</v>
      </c>
      <c r="BX56" s="105" t="s">
        <v>86</v>
      </c>
      <c r="CL56" s="105" t="s">
        <v>19</v>
      </c>
    </row>
    <row r="57" spans="1:91" s="4" customFormat="1" ht="35.25" customHeight="1">
      <c r="A57" s="98" t="s">
        <v>88</v>
      </c>
      <c r="B57" s="53"/>
      <c r="C57" s="99"/>
      <c r="D57" s="99"/>
      <c r="E57" s="349" t="s">
        <v>93</v>
      </c>
      <c r="F57" s="349"/>
      <c r="G57" s="349"/>
      <c r="H57" s="349"/>
      <c r="I57" s="349"/>
      <c r="J57" s="99"/>
      <c r="K57" s="349" t="s">
        <v>94</v>
      </c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50">
        <f>'22-09-2 - SO 03 - 001.2 -...'!J32</f>
        <v>0</v>
      </c>
      <c r="AH57" s="351"/>
      <c r="AI57" s="351"/>
      <c r="AJ57" s="351"/>
      <c r="AK57" s="351"/>
      <c r="AL57" s="351"/>
      <c r="AM57" s="351"/>
      <c r="AN57" s="350">
        <f t="shared" si="0"/>
        <v>0</v>
      </c>
      <c r="AO57" s="351"/>
      <c r="AP57" s="351"/>
      <c r="AQ57" s="100" t="s">
        <v>91</v>
      </c>
      <c r="AR57" s="55"/>
      <c r="AS57" s="101">
        <v>0</v>
      </c>
      <c r="AT57" s="102">
        <f t="shared" si="1"/>
        <v>0</v>
      </c>
      <c r="AU57" s="103">
        <f>'22-09-2 - SO 03 - 001.2 -...'!P88</f>
        <v>0</v>
      </c>
      <c r="AV57" s="102">
        <f>'22-09-2 - SO 03 - 001.2 -...'!J35</f>
        <v>0</v>
      </c>
      <c r="AW57" s="102">
        <f>'22-09-2 - SO 03 - 001.2 -...'!J36</f>
        <v>0</v>
      </c>
      <c r="AX57" s="102">
        <f>'22-09-2 - SO 03 - 001.2 -...'!J37</f>
        <v>0</v>
      </c>
      <c r="AY57" s="102">
        <f>'22-09-2 - SO 03 - 001.2 -...'!J38</f>
        <v>0</v>
      </c>
      <c r="AZ57" s="102">
        <f>'22-09-2 - SO 03 - 001.2 -...'!F35</f>
        <v>0</v>
      </c>
      <c r="BA57" s="102">
        <f>'22-09-2 - SO 03 - 001.2 -...'!F36</f>
        <v>0</v>
      </c>
      <c r="BB57" s="102">
        <f>'22-09-2 - SO 03 - 001.2 -...'!F37</f>
        <v>0</v>
      </c>
      <c r="BC57" s="102">
        <f>'22-09-2 - SO 03 - 001.2 -...'!F38</f>
        <v>0</v>
      </c>
      <c r="BD57" s="104">
        <f>'22-09-2 - SO 03 - 001.2 -...'!F39</f>
        <v>0</v>
      </c>
      <c r="BT57" s="105" t="s">
        <v>87</v>
      </c>
      <c r="BV57" s="105" t="s">
        <v>82</v>
      </c>
      <c r="BW57" s="105" t="s">
        <v>95</v>
      </c>
      <c r="BX57" s="105" t="s">
        <v>86</v>
      </c>
      <c r="CL57" s="105" t="s">
        <v>19</v>
      </c>
    </row>
    <row r="58" spans="1:91" s="4" customFormat="1" ht="35.25" customHeight="1">
      <c r="A58" s="98" t="s">
        <v>88</v>
      </c>
      <c r="B58" s="53"/>
      <c r="C58" s="99"/>
      <c r="D58" s="99"/>
      <c r="E58" s="349" t="s">
        <v>96</v>
      </c>
      <c r="F58" s="349"/>
      <c r="G58" s="349"/>
      <c r="H58" s="349"/>
      <c r="I58" s="349"/>
      <c r="J58" s="99"/>
      <c r="K58" s="349" t="s">
        <v>97</v>
      </c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50">
        <f>'22-09-3 - SO 03 - 001.3 -...'!J32</f>
        <v>0</v>
      </c>
      <c r="AH58" s="351"/>
      <c r="AI58" s="351"/>
      <c r="AJ58" s="351"/>
      <c r="AK58" s="351"/>
      <c r="AL58" s="351"/>
      <c r="AM58" s="351"/>
      <c r="AN58" s="350">
        <f t="shared" si="0"/>
        <v>0</v>
      </c>
      <c r="AO58" s="351"/>
      <c r="AP58" s="351"/>
      <c r="AQ58" s="100" t="s">
        <v>91</v>
      </c>
      <c r="AR58" s="55"/>
      <c r="AS58" s="101">
        <v>0</v>
      </c>
      <c r="AT58" s="102">
        <f t="shared" si="1"/>
        <v>0</v>
      </c>
      <c r="AU58" s="103">
        <f>'22-09-3 - SO 03 - 001.3 -...'!P91</f>
        <v>0</v>
      </c>
      <c r="AV58" s="102">
        <f>'22-09-3 - SO 03 - 001.3 -...'!J35</f>
        <v>0</v>
      </c>
      <c r="AW58" s="102">
        <f>'22-09-3 - SO 03 - 001.3 -...'!J36</f>
        <v>0</v>
      </c>
      <c r="AX58" s="102">
        <f>'22-09-3 - SO 03 - 001.3 -...'!J37</f>
        <v>0</v>
      </c>
      <c r="AY58" s="102">
        <f>'22-09-3 - SO 03 - 001.3 -...'!J38</f>
        <v>0</v>
      </c>
      <c r="AZ58" s="102">
        <f>'22-09-3 - SO 03 - 001.3 -...'!F35</f>
        <v>0</v>
      </c>
      <c r="BA58" s="102">
        <f>'22-09-3 - SO 03 - 001.3 -...'!F36</f>
        <v>0</v>
      </c>
      <c r="BB58" s="102">
        <f>'22-09-3 - SO 03 - 001.3 -...'!F37</f>
        <v>0</v>
      </c>
      <c r="BC58" s="102">
        <f>'22-09-3 - SO 03 - 001.3 -...'!F38</f>
        <v>0</v>
      </c>
      <c r="BD58" s="104">
        <f>'22-09-3 - SO 03 - 001.3 -...'!F39</f>
        <v>0</v>
      </c>
      <c r="BT58" s="105" t="s">
        <v>87</v>
      </c>
      <c r="BV58" s="105" t="s">
        <v>82</v>
      </c>
      <c r="BW58" s="105" t="s">
        <v>98</v>
      </c>
      <c r="BX58" s="105" t="s">
        <v>86</v>
      </c>
      <c r="CL58" s="105" t="s">
        <v>19</v>
      </c>
    </row>
    <row r="59" spans="1:91" s="4" customFormat="1" ht="35.25" customHeight="1">
      <c r="A59" s="98" t="s">
        <v>88</v>
      </c>
      <c r="B59" s="53"/>
      <c r="C59" s="99"/>
      <c r="D59" s="99"/>
      <c r="E59" s="349" t="s">
        <v>99</v>
      </c>
      <c r="F59" s="349"/>
      <c r="G59" s="349"/>
      <c r="H59" s="349"/>
      <c r="I59" s="349"/>
      <c r="J59" s="99"/>
      <c r="K59" s="349" t="s">
        <v>100</v>
      </c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50">
        <f>'22-09-4 - SO 03 - 001.4 -...'!J32</f>
        <v>0</v>
      </c>
      <c r="AH59" s="351"/>
      <c r="AI59" s="351"/>
      <c r="AJ59" s="351"/>
      <c r="AK59" s="351"/>
      <c r="AL59" s="351"/>
      <c r="AM59" s="351"/>
      <c r="AN59" s="350">
        <f t="shared" si="0"/>
        <v>0</v>
      </c>
      <c r="AO59" s="351"/>
      <c r="AP59" s="351"/>
      <c r="AQ59" s="100" t="s">
        <v>91</v>
      </c>
      <c r="AR59" s="55"/>
      <c r="AS59" s="106">
        <v>0</v>
      </c>
      <c r="AT59" s="107">
        <f t="shared" si="1"/>
        <v>0</v>
      </c>
      <c r="AU59" s="108">
        <f>'22-09-4 - SO 03 - 001.4 -...'!P87</f>
        <v>0</v>
      </c>
      <c r="AV59" s="107">
        <f>'22-09-4 - SO 03 - 001.4 -...'!J35</f>
        <v>0</v>
      </c>
      <c r="AW59" s="107">
        <f>'22-09-4 - SO 03 - 001.4 -...'!J36</f>
        <v>0</v>
      </c>
      <c r="AX59" s="107">
        <f>'22-09-4 - SO 03 - 001.4 -...'!J37</f>
        <v>0</v>
      </c>
      <c r="AY59" s="107">
        <f>'22-09-4 - SO 03 - 001.4 -...'!J38</f>
        <v>0</v>
      </c>
      <c r="AZ59" s="107">
        <f>'22-09-4 - SO 03 - 001.4 -...'!F35</f>
        <v>0</v>
      </c>
      <c r="BA59" s="107">
        <f>'22-09-4 - SO 03 - 001.4 -...'!F36</f>
        <v>0</v>
      </c>
      <c r="BB59" s="107">
        <f>'22-09-4 - SO 03 - 001.4 -...'!F37</f>
        <v>0</v>
      </c>
      <c r="BC59" s="107">
        <f>'22-09-4 - SO 03 - 001.4 -...'!F38</f>
        <v>0</v>
      </c>
      <c r="BD59" s="109">
        <f>'22-09-4 - SO 03 - 001.4 -...'!F39</f>
        <v>0</v>
      </c>
      <c r="BT59" s="105" t="s">
        <v>87</v>
      </c>
      <c r="BV59" s="105" t="s">
        <v>82</v>
      </c>
      <c r="BW59" s="105" t="s">
        <v>101</v>
      </c>
      <c r="BX59" s="105" t="s">
        <v>86</v>
      </c>
      <c r="CL59" s="105" t="s">
        <v>19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e7o4MOhPSQlVsxoGPvSn92cMczhEScXSHjyh/ly3pooMMdFl20VIfsCYEgpiV2Sa7cTvzhR0uCap4Vlyd2OHbA==" saltValue="CiFIvrtwkUp54mA4u8KFXFZAf1TKYBQ/EgxGDrybuGt2YEAQmMqxcYKDhwYT9djB+X9ns5lmpaPwPxkUp+p/Wg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AN56:AP56"/>
    <mergeCell ref="L45:AO45"/>
    <mergeCell ref="AM47:AN47"/>
    <mergeCell ref="AG55:AM55"/>
    <mergeCell ref="AN55:AP55"/>
    <mergeCell ref="J55:AF55"/>
    <mergeCell ref="E58:I58"/>
    <mergeCell ref="K58:AF58"/>
    <mergeCell ref="AN59:AP59"/>
    <mergeCell ref="AG59:AM59"/>
    <mergeCell ref="E59:I59"/>
    <mergeCell ref="K59:AF59"/>
    <mergeCell ref="E56:I56"/>
    <mergeCell ref="K56:AF56"/>
    <mergeCell ref="AG56:AM56"/>
    <mergeCell ref="K57:AF57"/>
    <mergeCell ref="AN57:AP57"/>
    <mergeCell ref="E57:I57"/>
    <mergeCell ref="AG57:AM57"/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</mergeCells>
  <hyperlinks>
    <hyperlink ref="A56" location="'22-09-1 - SO 03 - 001.1 -...'!C2" display="/"/>
    <hyperlink ref="A57" location="'22-09-2 - SO 03 - 001.2 -...'!C2" display="/"/>
    <hyperlink ref="A58" location="'22-09-3 - SO 03 - 001.3 -...'!C2" display="/"/>
    <hyperlink ref="A59" location="'22-09-4 - SO 03 - 001.4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7"/>
  <sheetViews>
    <sheetView showGridLines="0" topLeftCell="A173" workbookViewId="0">
      <selection activeCell="I203" sqref="I2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1" t="str">
        <f>'Rekapitulace zakázky'!K6</f>
        <v>SO 03 - Oprava mostu v km 17,245 na trati Kutná Hora-Zruč n/S</v>
      </c>
      <c r="F7" s="382"/>
      <c r="G7" s="382"/>
      <c r="H7" s="382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1" t="s">
        <v>104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106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zakázky'!E14</f>
        <v>Vyplň údaj</v>
      </c>
      <c r="F20" s="386"/>
      <c r="G20" s="386"/>
      <c r="H20" s="386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7" t="s">
        <v>43</v>
      </c>
      <c r="F29" s="387"/>
      <c r="G29" s="387"/>
      <c r="H29" s="38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ROUND(J100,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ROUND((SUM(BE100:BE606)),  2)</f>
        <v>0</v>
      </c>
      <c r="G35" s="36"/>
      <c r="H35" s="36"/>
      <c r="I35" s="128">
        <v>0.21</v>
      </c>
      <c r="J35" s="127">
        <f>ROUND(((SUM(BE100:BE606))*I35),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ROUND((SUM(BF100:BF606)),  2)</f>
        <v>0</v>
      </c>
      <c r="G36" s="36"/>
      <c r="H36" s="36"/>
      <c r="I36" s="128">
        <v>0.15</v>
      </c>
      <c r="J36" s="127">
        <f>ROUND(((SUM(BF100:BF606))*I36),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ROUND((SUM(BG100:BG606)),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ROUND((SUM(BH100:BH606)),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ROUND((SUM(BI100:BI606)),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9" t="str">
        <f>E7</f>
        <v>SO 03 - Oprava mostu v km 17,245 na trati Kutná Hora-Zruč n/S</v>
      </c>
      <c r="F50" s="380"/>
      <c r="G50" s="380"/>
      <c r="H50" s="38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79" t="s">
        <v>104</v>
      </c>
      <c r="F52" s="378"/>
      <c r="G52" s="378"/>
      <c r="H52" s="37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5" t="str">
        <f>E11</f>
        <v xml:space="preserve">22-09-1 - SO 03 - 001.1 - Oprava mostu v km 17,245 na trati Kutná Hora-Zruč n/S_Most </v>
      </c>
      <c r="F54" s="378"/>
      <c r="G54" s="378"/>
      <c r="H54" s="37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108</v>
      </c>
      <c r="D61" s="141"/>
      <c r="E61" s="141"/>
      <c r="F61" s="141"/>
      <c r="G61" s="141"/>
      <c r="H61" s="141"/>
      <c r="I61" s="141"/>
      <c r="J61" s="142" t="s">
        <v>109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4"/>
      <c r="C64" s="145"/>
      <c r="D64" s="146" t="s">
        <v>111</v>
      </c>
      <c r="E64" s="147"/>
      <c r="F64" s="147"/>
      <c r="G64" s="147"/>
      <c r="H64" s="147"/>
      <c r="I64" s="147"/>
      <c r="J64" s="148">
        <f>J101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112</v>
      </c>
      <c r="E65" s="152"/>
      <c r="F65" s="152"/>
      <c r="G65" s="152"/>
      <c r="H65" s="152"/>
      <c r="I65" s="152"/>
      <c r="J65" s="153">
        <f>J102</f>
        <v>0</v>
      </c>
      <c r="K65" s="99"/>
      <c r="L65" s="154"/>
    </row>
    <row r="66" spans="1:31" s="10" customFormat="1" ht="19.899999999999999" customHeight="1">
      <c r="B66" s="150"/>
      <c r="C66" s="99"/>
      <c r="D66" s="151" t="s">
        <v>113</v>
      </c>
      <c r="E66" s="152"/>
      <c r="F66" s="152"/>
      <c r="G66" s="152"/>
      <c r="H66" s="152"/>
      <c r="I66" s="152"/>
      <c r="J66" s="153">
        <f>J246</f>
        <v>0</v>
      </c>
      <c r="K66" s="99"/>
      <c r="L66" s="154"/>
    </row>
    <row r="67" spans="1:31" s="10" customFormat="1" ht="19.899999999999999" customHeight="1">
      <c r="B67" s="150"/>
      <c r="C67" s="99"/>
      <c r="D67" s="151" t="s">
        <v>114</v>
      </c>
      <c r="E67" s="152"/>
      <c r="F67" s="152"/>
      <c r="G67" s="152"/>
      <c r="H67" s="152"/>
      <c r="I67" s="152"/>
      <c r="J67" s="153">
        <f>J294</f>
        <v>0</v>
      </c>
      <c r="K67" s="99"/>
      <c r="L67" s="154"/>
    </row>
    <row r="68" spans="1:31" s="10" customFormat="1" ht="19.899999999999999" customHeight="1">
      <c r="B68" s="150"/>
      <c r="C68" s="99"/>
      <c r="D68" s="151" t="s">
        <v>115</v>
      </c>
      <c r="E68" s="152"/>
      <c r="F68" s="152"/>
      <c r="G68" s="152"/>
      <c r="H68" s="152"/>
      <c r="I68" s="152"/>
      <c r="J68" s="153">
        <f>J344</f>
        <v>0</v>
      </c>
      <c r="K68" s="99"/>
      <c r="L68" s="154"/>
    </row>
    <row r="69" spans="1:31" s="10" customFormat="1" ht="19.899999999999999" customHeight="1">
      <c r="B69" s="150"/>
      <c r="C69" s="99"/>
      <c r="D69" s="151" t="s">
        <v>116</v>
      </c>
      <c r="E69" s="152"/>
      <c r="F69" s="152"/>
      <c r="G69" s="152"/>
      <c r="H69" s="152"/>
      <c r="I69" s="152"/>
      <c r="J69" s="153">
        <f>J415</f>
        <v>0</v>
      </c>
      <c r="K69" s="99"/>
      <c r="L69" s="154"/>
    </row>
    <row r="70" spans="1:31" s="10" customFormat="1" ht="19.899999999999999" customHeight="1">
      <c r="B70" s="150"/>
      <c r="C70" s="99"/>
      <c r="D70" s="151" t="s">
        <v>117</v>
      </c>
      <c r="E70" s="152"/>
      <c r="F70" s="152"/>
      <c r="G70" s="152"/>
      <c r="H70" s="152"/>
      <c r="I70" s="152"/>
      <c r="J70" s="153">
        <f>J422</f>
        <v>0</v>
      </c>
      <c r="K70" s="99"/>
      <c r="L70" s="154"/>
    </row>
    <row r="71" spans="1:31" s="10" customFormat="1" ht="19.899999999999999" customHeight="1">
      <c r="B71" s="150"/>
      <c r="C71" s="99"/>
      <c r="D71" s="151" t="s">
        <v>118</v>
      </c>
      <c r="E71" s="152"/>
      <c r="F71" s="152"/>
      <c r="G71" s="152"/>
      <c r="H71" s="152"/>
      <c r="I71" s="152"/>
      <c r="J71" s="153">
        <f>J436</f>
        <v>0</v>
      </c>
      <c r="K71" s="99"/>
      <c r="L71" s="154"/>
    </row>
    <row r="72" spans="1:31" s="10" customFormat="1" ht="19.899999999999999" customHeight="1">
      <c r="B72" s="150"/>
      <c r="C72" s="99"/>
      <c r="D72" s="151" t="s">
        <v>119</v>
      </c>
      <c r="E72" s="152"/>
      <c r="F72" s="152"/>
      <c r="G72" s="152"/>
      <c r="H72" s="152"/>
      <c r="I72" s="152"/>
      <c r="J72" s="153">
        <f>J524</f>
        <v>0</v>
      </c>
      <c r="K72" s="99"/>
      <c r="L72" s="154"/>
    </row>
    <row r="73" spans="1:31" s="10" customFormat="1" ht="19.899999999999999" customHeight="1">
      <c r="B73" s="150"/>
      <c r="C73" s="99"/>
      <c r="D73" s="151" t="s">
        <v>120</v>
      </c>
      <c r="E73" s="152"/>
      <c r="F73" s="152"/>
      <c r="G73" s="152"/>
      <c r="H73" s="152"/>
      <c r="I73" s="152"/>
      <c r="J73" s="153">
        <f>J544</f>
        <v>0</v>
      </c>
      <c r="K73" s="99"/>
      <c r="L73" s="154"/>
    </row>
    <row r="74" spans="1:31" s="9" customFormat="1" ht="24.95" customHeight="1">
      <c r="B74" s="144"/>
      <c r="C74" s="145"/>
      <c r="D74" s="146" t="s">
        <v>121</v>
      </c>
      <c r="E74" s="147"/>
      <c r="F74" s="147"/>
      <c r="G74" s="147"/>
      <c r="H74" s="147"/>
      <c r="I74" s="147"/>
      <c r="J74" s="148">
        <f>J549</f>
        <v>0</v>
      </c>
      <c r="K74" s="145"/>
      <c r="L74" s="149"/>
    </row>
    <row r="75" spans="1:31" s="10" customFormat="1" ht="19.899999999999999" customHeight="1">
      <c r="B75" s="150"/>
      <c r="C75" s="99"/>
      <c r="D75" s="151" t="s">
        <v>122</v>
      </c>
      <c r="E75" s="152"/>
      <c r="F75" s="152"/>
      <c r="G75" s="152"/>
      <c r="H75" s="152"/>
      <c r="I75" s="152"/>
      <c r="J75" s="153">
        <f>J550</f>
        <v>0</v>
      </c>
      <c r="K75" s="99"/>
      <c r="L75" s="154"/>
    </row>
    <row r="76" spans="1:31" s="10" customFormat="1" ht="19.899999999999999" customHeight="1">
      <c r="B76" s="150"/>
      <c r="C76" s="99"/>
      <c r="D76" s="151" t="s">
        <v>123</v>
      </c>
      <c r="E76" s="152"/>
      <c r="F76" s="152"/>
      <c r="G76" s="152"/>
      <c r="H76" s="152"/>
      <c r="I76" s="152"/>
      <c r="J76" s="153">
        <f>J590</f>
        <v>0</v>
      </c>
      <c r="K76" s="99"/>
      <c r="L76" s="154"/>
    </row>
    <row r="77" spans="1:31" s="9" customFormat="1" ht="24.95" customHeight="1">
      <c r="B77" s="144"/>
      <c r="C77" s="145"/>
      <c r="D77" s="146" t="s">
        <v>124</v>
      </c>
      <c r="E77" s="147"/>
      <c r="F77" s="147"/>
      <c r="G77" s="147"/>
      <c r="H77" s="147"/>
      <c r="I77" s="147"/>
      <c r="J77" s="148">
        <f>J603</f>
        <v>0</v>
      </c>
      <c r="K77" s="145"/>
      <c r="L77" s="149"/>
    </row>
    <row r="78" spans="1:31" s="10" customFormat="1" ht="19.899999999999999" customHeight="1">
      <c r="B78" s="150"/>
      <c r="C78" s="99"/>
      <c r="D78" s="151" t="s">
        <v>125</v>
      </c>
      <c r="E78" s="152"/>
      <c r="F78" s="152"/>
      <c r="G78" s="152"/>
      <c r="H78" s="152"/>
      <c r="I78" s="152"/>
      <c r="J78" s="153">
        <f>J604</f>
        <v>0</v>
      </c>
      <c r="K78" s="99"/>
      <c r="L78" s="154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4" t="s">
        <v>126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0" t="s">
        <v>16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79" t="str">
        <f>E7</f>
        <v>SO 03 - Oprava mostu v km 17,245 na trati Kutná Hora-Zruč n/S</v>
      </c>
      <c r="F88" s="380"/>
      <c r="G88" s="380"/>
      <c r="H88" s="38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2"/>
      <c r="C89" s="30" t="s">
        <v>103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6"/>
      <c r="B90" s="37"/>
      <c r="C90" s="38"/>
      <c r="D90" s="38"/>
      <c r="E90" s="379" t="s">
        <v>104</v>
      </c>
      <c r="F90" s="378"/>
      <c r="G90" s="378"/>
      <c r="H90" s="37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105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55" t="str">
        <f>E11</f>
        <v xml:space="preserve">22-09-1 - SO 03 - 001.1 - Oprava mostu v km 17,245 na trati Kutná Hora-Zruč n/S_Most </v>
      </c>
      <c r="F92" s="378"/>
      <c r="G92" s="378"/>
      <c r="H92" s="37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0" t="s">
        <v>21</v>
      </c>
      <c r="D94" s="38"/>
      <c r="E94" s="38"/>
      <c r="F94" s="28" t="str">
        <f>F14</f>
        <v xml:space="preserve"> </v>
      </c>
      <c r="G94" s="38"/>
      <c r="H94" s="38"/>
      <c r="I94" s="30" t="s">
        <v>23</v>
      </c>
      <c r="J94" s="61" t="str">
        <f>IF(J14="","",J14)</f>
        <v>24. 11. 2022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0" t="s">
        <v>29</v>
      </c>
      <c r="D96" s="38"/>
      <c r="E96" s="38"/>
      <c r="F96" s="28" t="str">
        <f>E17</f>
        <v>Správa železnic, státní organizace</v>
      </c>
      <c r="G96" s="38"/>
      <c r="H96" s="38"/>
      <c r="I96" s="30" t="s">
        <v>37</v>
      </c>
      <c r="J96" s="34" t="str">
        <f>E23</f>
        <v>DIPONT s.r.o.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0" t="s">
        <v>35</v>
      </c>
      <c r="D97" s="38"/>
      <c r="E97" s="38"/>
      <c r="F97" s="28" t="str">
        <f>IF(E20="","",E20)</f>
        <v>Vyplň údaj</v>
      </c>
      <c r="G97" s="38"/>
      <c r="H97" s="38"/>
      <c r="I97" s="30" t="s">
        <v>42</v>
      </c>
      <c r="J97" s="34" t="str">
        <f>E26</f>
        <v xml:space="preserve"> 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5"/>
      <c r="B99" s="156"/>
      <c r="C99" s="157" t="s">
        <v>127</v>
      </c>
      <c r="D99" s="158" t="s">
        <v>65</v>
      </c>
      <c r="E99" s="158" t="s">
        <v>61</v>
      </c>
      <c r="F99" s="158" t="s">
        <v>62</v>
      </c>
      <c r="G99" s="158" t="s">
        <v>128</v>
      </c>
      <c r="H99" s="158" t="s">
        <v>129</v>
      </c>
      <c r="I99" s="158" t="s">
        <v>130</v>
      </c>
      <c r="J99" s="158" t="s">
        <v>109</v>
      </c>
      <c r="K99" s="159" t="s">
        <v>131</v>
      </c>
      <c r="L99" s="160"/>
      <c r="M99" s="70" t="s">
        <v>43</v>
      </c>
      <c r="N99" s="71" t="s">
        <v>50</v>
      </c>
      <c r="O99" s="71" t="s">
        <v>132</v>
      </c>
      <c r="P99" s="71" t="s">
        <v>133</v>
      </c>
      <c r="Q99" s="71" t="s">
        <v>134</v>
      </c>
      <c r="R99" s="71" t="s">
        <v>135</v>
      </c>
      <c r="S99" s="71" t="s">
        <v>136</v>
      </c>
      <c r="T99" s="72" t="s">
        <v>137</v>
      </c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</row>
    <row r="100" spans="1:65" s="2" customFormat="1" ht="22.9" customHeight="1">
      <c r="A100" s="36"/>
      <c r="B100" s="37"/>
      <c r="C100" s="77" t="s">
        <v>138</v>
      </c>
      <c r="D100" s="38"/>
      <c r="E100" s="38"/>
      <c r="F100" s="38"/>
      <c r="G100" s="38"/>
      <c r="H100" s="38"/>
      <c r="I100" s="38"/>
      <c r="J100" s="161">
        <f>BK100</f>
        <v>0</v>
      </c>
      <c r="K100" s="38"/>
      <c r="L100" s="41"/>
      <c r="M100" s="73"/>
      <c r="N100" s="162"/>
      <c r="O100" s="74"/>
      <c r="P100" s="163">
        <f>P101+P549+P603</f>
        <v>0</v>
      </c>
      <c r="Q100" s="74"/>
      <c r="R100" s="163">
        <f>R101+R549+R603</f>
        <v>1126.1228596052001</v>
      </c>
      <c r="S100" s="74"/>
      <c r="T100" s="164">
        <f>T101+T549+T603</f>
        <v>205.25127500000002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79</v>
      </c>
      <c r="AU100" s="18" t="s">
        <v>110</v>
      </c>
      <c r="BK100" s="165">
        <f>BK101+BK549+BK603</f>
        <v>0</v>
      </c>
    </row>
    <row r="101" spans="1:65" s="12" customFormat="1" ht="25.9" customHeight="1">
      <c r="B101" s="166"/>
      <c r="C101" s="167"/>
      <c r="D101" s="168" t="s">
        <v>79</v>
      </c>
      <c r="E101" s="169" t="s">
        <v>139</v>
      </c>
      <c r="F101" s="169" t="s">
        <v>140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P102+P246+P294+P344+P415+P422+P436+P524+P544</f>
        <v>0</v>
      </c>
      <c r="Q101" s="174"/>
      <c r="R101" s="175">
        <f>R102+R246+R294+R344+R415+R422+R436+R524+R544</f>
        <v>1124.7569762052001</v>
      </c>
      <c r="S101" s="174"/>
      <c r="T101" s="176">
        <f>T102+T246+T294+T344+T415+T422+T436+T524+T544</f>
        <v>205.25127500000002</v>
      </c>
      <c r="AR101" s="177" t="s">
        <v>85</v>
      </c>
      <c r="AT101" s="178" t="s">
        <v>79</v>
      </c>
      <c r="AU101" s="178" t="s">
        <v>80</v>
      </c>
      <c r="AY101" s="177" t="s">
        <v>141</v>
      </c>
      <c r="BK101" s="179">
        <f>BK102+BK246+BK294+BK344+BK415+BK422+BK436+BK524+BK544</f>
        <v>0</v>
      </c>
    </row>
    <row r="102" spans="1:65" s="12" customFormat="1" ht="22.9" customHeight="1">
      <c r="B102" s="166"/>
      <c r="C102" s="167"/>
      <c r="D102" s="168" t="s">
        <v>79</v>
      </c>
      <c r="E102" s="180" t="s">
        <v>85</v>
      </c>
      <c r="F102" s="180" t="s">
        <v>142</v>
      </c>
      <c r="G102" s="167"/>
      <c r="H102" s="167"/>
      <c r="I102" s="170"/>
      <c r="J102" s="181">
        <f>BK102</f>
        <v>0</v>
      </c>
      <c r="K102" s="167"/>
      <c r="L102" s="172"/>
      <c r="M102" s="173"/>
      <c r="N102" s="174"/>
      <c r="O102" s="174"/>
      <c r="P102" s="175">
        <f>SUM(P103:P245)</f>
        <v>0</v>
      </c>
      <c r="Q102" s="174"/>
      <c r="R102" s="175">
        <f>SUM(R103:R245)</f>
        <v>474.39772094479997</v>
      </c>
      <c r="S102" s="174"/>
      <c r="T102" s="176">
        <f>SUM(T103:T245)</f>
        <v>15.470399999999998</v>
      </c>
      <c r="AR102" s="177" t="s">
        <v>85</v>
      </c>
      <c r="AT102" s="178" t="s">
        <v>79</v>
      </c>
      <c r="AU102" s="178" t="s">
        <v>85</v>
      </c>
      <c r="AY102" s="177" t="s">
        <v>141</v>
      </c>
      <c r="BK102" s="179">
        <f>SUM(BK103:BK245)</f>
        <v>0</v>
      </c>
    </row>
    <row r="103" spans="1:65" s="2" customFormat="1" ht="24.2" customHeight="1">
      <c r="A103" s="36"/>
      <c r="B103" s="37"/>
      <c r="C103" s="182" t="s">
        <v>85</v>
      </c>
      <c r="D103" s="182" t="s">
        <v>143</v>
      </c>
      <c r="E103" s="183" t="s">
        <v>144</v>
      </c>
      <c r="F103" s="184" t="s">
        <v>145</v>
      </c>
      <c r="G103" s="185" t="s">
        <v>146</v>
      </c>
      <c r="H103" s="186">
        <v>240</v>
      </c>
      <c r="I103" s="187"/>
      <c r="J103" s="188">
        <f>ROUND(I103*H103,2)</f>
        <v>0</v>
      </c>
      <c r="K103" s="184" t="s">
        <v>147</v>
      </c>
      <c r="L103" s="41"/>
      <c r="M103" s="189" t="s">
        <v>43</v>
      </c>
      <c r="N103" s="190" t="s">
        <v>51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148</v>
      </c>
      <c r="AT103" s="193" t="s">
        <v>143</v>
      </c>
      <c r="AU103" s="193" t="s">
        <v>87</v>
      </c>
      <c r="AY103" s="18" t="s">
        <v>141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85</v>
      </c>
      <c r="BK103" s="194">
        <f>ROUND(I103*H103,2)</f>
        <v>0</v>
      </c>
      <c r="BL103" s="18" t="s">
        <v>148</v>
      </c>
      <c r="BM103" s="193" t="s">
        <v>149</v>
      </c>
    </row>
    <row r="104" spans="1:65" s="2" customFormat="1">
      <c r="A104" s="36"/>
      <c r="B104" s="37"/>
      <c r="C104" s="38"/>
      <c r="D104" s="195" t="s">
        <v>150</v>
      </c>
      <c r="E104" s="38"/>
      <c r="F104" s="196" t="s">
        <v>151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150</v>
      </c>
      <c r="AU104" s="18" t="s">
        <v>87</v>
      </c>
    </row>
    <row r="105" spans="1:65" s="13" customFormat="1">
      <c r="B105" s="200"/>
      <c r="C105" s="201"/>
      <c r="D105" s="202" t="s">
        <v>152</v>
      </c>
      <c r="E105" s="203" t="s">
        <v>43</v>
      </c>
      <c r="F105" s="204" t="s">
        <v>153</v>
      </c>
      <c r="G105" s="201"/>
      <c r="H105" s="205">
        <v>240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152</v>
      </c>
      <c r="AU105" s="211" t="s">
        <v>87</v>
      </c>
      <c r="AV105" s="13" t="s">
        <v>87</v>
      </c>
      <c r="AW105" s="13" t="s">
        <v>41</v>
      </c>
      <c r="AX105" s="13" t="s">
        <v>85</v>
      </c>
      <c r="AY105" s="211" t="s">
        <v>141</v>
      </c>
    </row>
    <row r="106" spans="1:65" s="2" customFormat="1" ht="16.5" customHeight="1">
      <c r="A106" s="36"/>
      <c r="B106" s="37"/>
      <c r="C106" s="182" t="s">
        <v>87</v>
      </c>
      <c r="D106" s="182" t="s">
        <v>143</v>
      </c>
      <c r="E106" s="183" t="s">
        <v>154</v>
      </c>
      <c r="F106" s="184" t="s">
        <v>155</v>
      </c>
      <c r="G106" s="185" t="s">
        <v>146</v>
      </c>
      <c r="H106" s="186">
        <v>240</v>
      </c>
      <c r="I106" s="187"/>
      <c r="J106" s="188">
        <f>ROUND(I106*H106,2)</f>
        <v>0</v>
      </c>
      <c r="K106" s="184" t="s">
        <v>147</v>
      </c>
      <c r="L106" s="41"/>
      <c r="M106" s="189" t="s">
        <v>43</v>
      </c>
      <c r="N106" s="190" t="s">
        <v>51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148</v>
      </c>
      <c r="AT106" s="193" t="s">
        <v>143</v>
      </c>
      <c r="AU106" s="193" t="s">
        <v>87</v>
      </c>
      <c r="AY106" s="18" t="s">
        <v>141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85</v>
      </c>
      <c r="BK106" s="194">
        <f>ROUND(I106*H106,2)</f>
        <v>0</v>
      </c>
      <c r="BL106" s="18" t="s">
        <v>148</v>
      </c>
      <c r="BM106" s="193" t="s">
        <v>156</v>
      </c>
    </row>
    <row r="107" spans="1:65" s="2" customFormat="1">
      <c r="A107" s="36"/>
      <c r="B107" s="37"/>
      <c r="C107" s="38"/>
      <c r="D107" s="195" t="s">
        <v>150</v>
      </c>
      <c r="E107" s="38"/>
      <c r="F107" s="196" t="s">
        <v>157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150</v>
      </c>
      <c r="AU107" s="18" t="s">
        <v>87</v>
      </c>
    </row>
    <row r="108" spans="1:65" s="13" customFormat="1">
      <c r="B108" s="200"/>
      <c r="C108" s="201"/>
      <c r="D108" s="202" t="s">
        <v>152</v>
      </c>
      <c r="E108" s="203" t="s">
        <v>43</v>
      </c>
      <c r="F108" s="204" t="s">
        <v>153</v>
      </c>
      <c r="G108" s="201"/>
      <c r="H108" s="205">
        <v>240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152</v>
      </c>
      <c r="AU108" s="211" t="s">
        <v>87</v>
      </c>
      <c r="AV108" s="13" t="s">
        <v>87</v>
      </c>
      <c r="AW108" s="13" t="s">
        <v>41</v>
      </c>
      <c r="AX108" s="13" t="s">
        <v>85</v>
      </c>
      <c r="AY108" s="211" t="s">
        <v>141</v>
      </c>
    </row>
    <row r="109" spans="1:65" s="2" customFormat="1" ht="33" customHeight="1">
      <c r="A109" s="36"/>
      <c r="B109" s="37"/>
      <c r="C109" s="182" t="s">
        <v>158</v>
      </c>
      <c r="D109" s="182" t="s">
        <v>143</v>
      </c>
      <c r="E109" s="183" t="s">
        <v>159</v>
      </c>
      <c r="F109" s="184" t="s">
        <v>160</v>
      </c>
      <c r="G109" s="185" t="s">
        <v>146</v>
      </c>
      <c r="H109" s="186">
        <v>26.4</v>
      </c>
      <c r="I109" s="187"/>
      <c r="J109" s="188">
        <f>ROUND(I109*H109,2)</f>
        <v>0</v>
      </c>
      <c r="K109" s="184" t="s">
        <v>147</v>
      </c>
      <c r="L109" s="41"/>
      <c r="M109" s="189" t="s">
        <v>43</v>
      </c>
      <c r="N109" s="190" t="s">
        <v>51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0.58599999999999997</v>
      </c>
      <c r="T109" s="192">
        <f>S109*H109</f>
        <v>15.470399999999998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148</v>
      </c>
      <c r="AT109" s="193" t="s">
        <v>143</v>
      </c>
      <c r="AU109" s="193" t="s">
        <v>87</v>
      </c>
      <c r="AY109" s="18" t="s">
        <v>141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85</v>
      </c>
      <c r="BK109" s="194">
        <f>ROUND(I109*H109,2)</f>
        <v>0</v>
      </c>
      <c r="BL109" s="18" t="s">
        <v>148</v>
      </c>
      <c r="BM109" s="193" t="s">
        <v>161</v>
      </c>
    </row>
    <row r="110" spans="1:65" s="2" customFormat="1">
      <c r="A110" s="36"/>
      <c r="B110" s="37"/>
      <c r="C110" s="38"/>
      <c r="D110" s="195" t="s">
        <v>150</v>
      </c>
      <c r="E110" s="38"/>
      <c r="F110" s="196" t="s">
        <v>162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150</v>
      </c>
      <c r="AU110" s="18" t="s">
        <v>87</v>
      </c>
    </row>
    <row r="111" spans="1:65" s="13" customFormat="1">
      <c r="B111" s="200"/>
      <c r="C111" s="201"/>
      <c r="D111" s="202" t="s">
        <v>152</v>
      </c>
      <c r="E111" s="203" t="s">
        <v>43</v>
      </c>
      <c r="F111" s="204" t="s">
        <v>163</v>
      </c>
      <c r="G111" s="201"/>
      <c r="H111" s="205">
        <v>26.4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152</v>
      </c>
      <c r="AU111" s="211" t="s">
        <v>87</v>
      </c>
      <c r="AV111" s="13" t="s">
        <v>87</v>
      </c>
      <c r="AW111" s="13" t="s">
        <v>41</v>
      </c>
      <c r="AX111" s="13" t="s">
        <v>85</v>
      </c>
      <c r="AY111" s="211" t="s">
        <v>141</v>
      </c>
    </row>
    <row r="112" spans="1:65" s="2" customFormat="1" ht="16.5" customHeight="1">
      <c r="A112" s="36"/>
      <c r="B112" s="37"/>
      <c r="C112" s="182" t="s">
        <v>148</v>
      </c>
      <c r="D112" s="182" t="s">
        <v>143</v>
      </c>
      <c r="E112" s="183" t="s">
        <v>164</v>
      </c>
      <c r="F112" s="184" t="s">
        <v>165</v>
      </c>
      <c r="G112" s="185" t="s">
        <v>166</v>
      </c>
      <c r="H112" s="186">
        <v>56</v>
      </c>
      <c r="I112" s="187"/>
      <c r="J112" s="188">
        <f>ROUND(I112*H112,2)</f>
        <v>0</v>
      </c>
      <c r="K112" s="184" t="s">
        <v>43</v>
      </c>
      <c r="L112" s="41"/>
      <c r="M112" s="189" t="s">
        <v>43</v>
      </c>
      <c r="N112" s="190" t="s">
        <v>51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148</v>
      </c>
      <c r="AT112" s="193" t="s">
        <v>143</v>
      </c>
      <c r="AU112" s="193" t="s">
        <v>87</v>
      </c>
      <c r="AY112" s="18" t="s">
        <v>141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85</v>
      </c>
      <c r="BK112" s="194">
        <f>ROUND(I112*H112,2)</f>
        <v>0</v>
      </c>
      <c r="BL112" s="18" t="s">
        <v>148</v>
      </c>
      <c r="BM112" s="193" t="s">
        <v>167</v>
      </c>
    </row>
    <row r="113" spans="1:65" s="13" customFormat="1">
      <c r="B113" s="200"/>
      <c r="C113" s="201"/>
      <c r="D113" s="202" t="s">
        <v>152</v>
      </c>
      <c r="E113" s="203" t="s">
        <v>43</v>
      </c>
      <c r="F113" s="204" t="s">
        <v>168</v>
      </c>
      <c r="G113" s="201"/>
      <c r="H113" s="205">
        <v>56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152</v>
      </c>
      <c r="AU113" s="211" t="s">
        <v>87</v>
      </c>
      <c r="AV113" s="13" t="s">
        <v>87</v>
      </c>
      <c r="AW113" s="13" t="s">
        <v>41</v>
      </c>
      <c r="AX113" s="13" t="s">
        <v>85</v>
      </c>
      <c r="AY113" s="211" t="s">
        <v>141</v>
      </c>
    </row>
    <row r="114" spans="1:65" s="2" customFormat="1" ht="16.5" customHeight="1">
      <c r="A114" s="36"/>
      <c r="B114" s="37"/>
      <c r="C114" s="182" t="s">
        <v>169</v>
      </c>
      <c r="D114" s="182" t="s">
        <v>143</v>
      </c>
      <c r="E114" s="183" t="s">
        <v>170</v>
      </c>
      <c r="F114" s="184" t="s">
        <v>171</v>
      </c>
      <c r="G114" s="185" t="s">
        <v>146</v>
      </c>
      <c r="H114" s="186">
        <v>224</v>
      </c>
      <c r="I114" s="187"/>
      <c r="J114" s="188">
        <f>ROUND(I114*H114,2)</f>
        <v>0</v>
      </c>
      <c r="K114" s="184" t="s">
        <v>147</v>
      </c>
      <c r="L114" s="41"/>
      <c r="M114" s="189" t="s">
        <v>43</v>
      </c>
      <c r="N114" s="190" t="s">
        <v>51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148</v>
      </c>
      <c r="AT114" s="193" t="s">
        <v>143</v>
      </c>
      <c r="AU114" s="193" t="s">
        <v>87</v>
      </c>
      <c r="AY114" s="18" t="s">
        <v>141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85</v>
      </c>
      <c r="BK114" s="194">
        <f>ROUND(I114*H114,2)</f>
        <v>0</v>
      </c>
      <c r="BL114" s="18" t="s">
        <v>148</v>
      </c>
      <c r="BM114" s="193" t="s">
        <v>172</v>
      </c>
    </row>
    <row r="115" spans="1:65" s="2" customFormat="1">
      <c r="A115" s="36"/>
      <c r="B115" s="37"/>
      <c r="C115" s="38"/>
      <c r="D115" s="195" t="s">
        <v>150</v>
      </c>
      <c r="E115" s="38"/>
      <c r="F115" s="196" t="s">
        <v>173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150</v>
      </c>
      <c r="AU115" s="18" t="s">
        <v>87</v>
      </c>
    </row>
    <row r="116" spans="1:65" s="14" customFormat="1">
      <c r="B116" s="212"/>
      <c r="C116" s="213"/>
      <c r="D116" s="202" t="s">
        <v>152</v>
      </c>
      <c r="E116" s="214" t="s">
        <v>43</v>
      </c>
      <c r="F116" s="215" t="s">
        <v>174</v>
      </c>
      <c r="G116" s="213"/>
      <c r="H116" s="214" t="s">
        <v>43</v>
      </c>
      <c r="I116" s="216"/>
      <c r="J116" s="213"/>
      <c r="K116" s="213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152</v>
      </c>
      <c r="AU116" s="221" t="s">
        <v>87</v>
      </c>
      <c r="AV116" s="14" t="s">
        <v>85</v>
      </c>
      <c r="AW116" s="14" t="s">
        <v>41</v>
      </c>
      <c r="AX116" s="14" t="s">
        <v>80</v>
      </c>
      <c r="AY116" s="221" t="s">
        <v>141</v>
      </c>
    </row>
    <row r="117" spans="1:65" s="14" customFormat="1">
      <c r="B117" s="212"/>
      <c r="C117" s="213"/>
      <c r="D117" s="202" t="s">
        <v>152</v>
      </c>
      <c r="E117" s="214" t="s">
        <v>43</v>
      </c>
      <c r="F117" s="215" t="s">
        <v>175</v>
      </c>
      <c r="G117" s="213"/>
      <c r="H117" s="214" t="s">
        <v>43</v>
      </c>
      <c r="I117" s="216"/>
      <c r="J117" s="213"/>
      <c r="K117" s="213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152</v>
      </c>
      <c r="AU117" s="221" t="s">
        <v>87</v>
      </c>
      <c r="AV117" s="14" t="s">
        <v>85</v>
      </c>
      <c r="AW117" s="14" t="s">
        <v>41</v>
      </c>
      <c r="AX117" s="14" t="s">
        <v>80</v>
      </c>
      <c r="AY117" s="221" t="s">
        <v>141</v>
      </c>
    </row>
    <row r="118" spans="1:65" s="13" customFormat="1">
      <c r="B118" s="200"/>
      <c r="C118" s="201"/>
      <c r="D118" s="202" t="s">
        <v>152</v>
      </c>
      <c r="E118" s="203" t="s">
        <v>43</v>
      </c>
      <c r="F118" s="204" t="s">
        <v>176</v>
      </c>
      <c r="G118" s="201"/>
      <c r="H118" s="205">
        <v>48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152</v>
      </c>
      <c r="AU118" s="211" t="s">
        <v>87</v>
      </c>
      <c r="AV118" s="13" t="s">
        <v>87</v>
      </c>
      <c r="AW118" s="13" t="s">
        <v>41</v>
      </c>
      <c r="AX118" s="13" t="s">
        <v>80</v>
      </c>
      <c r="AY118" s="211" t="s">
        <v>141</v>
      </c>
    </row>
    <row r="119" spans="1:65" s="14" customFormat="1">
      <c r="B119" s="212"/>
      <c r="C119" s="213"/>
      <c r="D119" s="202" t="s">
        <v>152</v>
      </c>
      <c r="E119" s="214" t="s">
        <v>43</v>
      </c>
      <c r="F119" s="215" t="s">
        <v>177</v>
      </c>
      <c r="G119" s="213"/>
      <c r="H119" s="214" t="s">
        <v>43</v>
      </c>
      <c r="I119" s="216"/>
      <c r="J119" s="213"/>
      <c r="K119" s="213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152</v>
      </c>
      <c r="AU119" s="221" t="s">
        <v>87</v>
      </c>
      <c r="AV119" s="14" t="s">
        <v>85</v>
      </c>
      <c r="AW119" s="14" t="s">
        <v>41</v>
      </c>
      <c r="AX119" s="14" t="s">
        <v>80</v>
      </c>
      <c r="AY119" s="221" t="s">
        <v>141</v>
      </c>
    </row>
    <row r="120" spans="1:65" s="13" customFormat="1">
      <c r="B120" s="200"/>
      <c r="C120" s="201"/>
      <c r="D120" s="202" t="s">
        <v>152</v>
      </c>
      <c r="E120" s="203" t="s">
        <v>43</v>
      </c>
      <c r="F120" s="204" t="s">
        <v>178</v>
      </c>
      <c r="G120" s="201"/>
      <c r="H120" s="205">
        <v>176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152</v>
      </c>
      <c r="AU120" s="211" t="s">
        <v>87</v>
      </c>
      <c r="AV120" s="13" t="s">
        <v>87</v>
      </c>
      <c r="AW120" s="13" t="s">
        <v>41</v>
      </c>
      <c r="AX120" s="13" t="s">
        <v>80</v>
      </c>
      <c r="AY120" s="211" t="s">
        <v>141</v>
      </c>
    </row>
    <row r="121" spans="1:65" s="15" customFormat="1">
      <c r="B121" s="222"/>
      <c r="C121" s="223"/>
      <c r="D121" s="202" t="s">
        <v>152</v>
      </c>
      <c r="E121" s="224" t="s">
        <v>43</v>
      </c>
      <c r="F121" s="225" t="s">
        <v>179</v>
      </c>
      <c r="G121" s="223"/>
      <c r="H121" s="226">
        <v>224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152</v>
      </c>
      <c r="AU121" s="232" t="s">
        <v>87</v>
      </c>
      <c r="AV121" s="15" t="s">
        <v>148</v>
      </c>
      <c r="AW121" s="15" t="s">
        <v>41</v>
      </c>
      <c r="AX121" s="15" t="s">
        <v>85</v>
      </c>
      <c r="AY121" s="232" t="s">
        <v>141</v>
      </c>
    </row>
    <row r="122" spans="1:65" s="2" customFormat="1" ht="24.2" customHeight="1">
      <c r="A122" s="36"/>
      <c r="B122" s="37"/>
      <c r="C122" s="182" t="s">
        <v>180</v>
      </c>
      <c r="D122" s="182" t="s">
        <v>143</v>
      </c>
      <c r="E122" s="183" t="s">
        <v>181</v>
      </c>
      <c r="F122" s="184" t="s">
        <v>182</v>
      </c>
      <c r="G122" s="185" t="s">
        <v>183</v>
      </c>
      <c r="H122" s="186">
        <v>338</v>
      </c>
      <c r="I122" s="187"/>
      <c r="J122" s="188">
        <f>ROUND(I122*H122,2)</f>
        <v>0</v>
      </c>
      <c r="K122" s="184" t="s">
        <v>147</v>
      </c>
      <c r="L122" s="41"/>
      <c r="M122" s="189" t="s">
        <v>43</v>
      </c>
      <c r="N122" s="190" t="s">
        <v>51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148</v>
      </c>
      <c r="AT122" s="193" t="s">
        <v>143</v>
      </c>
      <c r="AU122" s="193" t="s">
        <v>87</v>
      </c>
      <c r="AY122" s="18" t="s">
        <v>141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85</v>
      </c>
      <c r="BK122" s="194">
        <f>ROUND(I122*H122,2)</f>
        <v>0</v>
      </c>
      <c r="BL122" s="18" t="s">
        <v>148</v>
      </c>
      <c r="BM122" s="193" t="s">
        <v>184</v>
      </c>
    </row>
    <row r="123" spans="1:65" s="2" customFormat="1">
      <c r="A123" s="36"/>
      <c r="B123" s="37"/>
      <c r="C123" s="38"/>
      <c r="D123" s="195" t="s">
        <v>150</v>
      </c>
      <c r="E123" s="38"/>
      <c r="F123" s="196" t="s">
        <v>185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150</v>
      </c>
      <c r="AU123" s="18" t="s">
        <v>87</v>
      </c>
    </row>
    <row r="124" spans="1:65" s="14" customFormat="1">
      <c r="B124" s="212"/>
      <c r="C124" s="213"/>
      <c r="D124" s="202" t="s">
        <v>152</v>
      </c>
      <c r="E124" s="214" t="s">
        <v>43</v>
      </c>
      <c r="F124" s="215" t="s">
        <v>186</v>
      </c>
      <c r="G124" s="213"/>
      <c r="H124" s="214" t="s">
        <v>43</v>
      </c>
      <c r="I124" s="216"/>
      <c r="J124" s="213"/>
      <c r="K124" s="213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152</v>
      </c>
      <c r="AU124" s="221" t="s">
        <v>87</v>
      </c>
      <c r="AV124" s="14" t="s">
        <v>85</v>
      </c>
      <c r="AW124" s="14" t="s">
        <v>41</v>
      </c>
      <c r="AX124" s="14" t="s">
        <v>80</v>
      </c>
      <c r="AY124" s="221" t="s">
        <v>141</v>
      </c>
    </row>
    <row r="125" spans="1:65" s="14" customFormat="1">
      <c r="B125" s="212"/>
      <c r="C125" s="213"/>
      <c r="D125" s="202" t="s">
        <v>152</v>
      </c>
      <c r="E125" s="214" t="s">
        <v>43</v>
      </c>
      <c r="F125" s="215" t="s">
        <v>187</v>
      </c>
      <c r="G125" s="213"/>
      <c r="H125" s="214" t="s">
        <v>43</v>
      </c>
      <c r="I125" s="216"/>
      <c r="J125" s="213"/>
      <c r="K125" s="213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152</v>
      </c>
      <c r="AU125" s="221" t="s">
        <v>87</v>
      </c>
      <c r="AV125" s="14" t="s">
        <v>85</v>
      </c>
      <c r="AW125" s="14" t="s">
        <v>41</v>
      </c>
      <c r="AX125" s="14" t="s">
        <v>80</v>
      </c>
      <c r="AY125" s="221" t="s">
        <v>141</v>
      </c>
    </row>
    <row r="126" spans="1:65" s="13" customFormat="1">
      <c r="B126" s="200"/>
      <c r="C126" s="201"/>
      <c r="D126" s="202" t="s">
        <v>152</v>
      </c>
      <c r="E126" s="203" t="s">
        <v>43</v>
      </c>
      <c r="F126" s="204" t="s">
        <v>188</v>
      </c>
      <c r="G126" s="201"/>
      <c r="H126" s="205">
        <v>81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152</v>
      </c>
      <c r="AU126" s="211" t="s">
        <v>87</v>
      </c>
      <c r="AV126" s="13" t="s">
        <v>87</v>
      </c>
      <c r="AW126" s="13" t="s">
        <v>41</v>
      </c>
      <c r="AX126" s="13" t="s">
        <v>80</v>
      </c>
      <c r="AY126" s="211" t="s">
        <v>141</v>
      </c>
    </row>
    <row r="127" spans="1:65" s="14" customFormat="1">
      <c r="B127" s="212"/>
      <c r="C127" s="213"/>
      <c r="D127" s="202" t="s">
        <v>152</v>
      </c>
      <c r="E127" s="214" t="s">
        <v>43</v>
      </c>
      <c r="F127" s="215" t="s">
        <v>189</v>
      </c>
      <c r="G127" s="213"/>
      <c r="H127" s="214" t="s">
        <v>43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152</v>
      </c>
      <c r="AU127" s="221" t="s">
        <v>87</v>
      </c>
      <c r="AV127" s="14" t="s">
        <v>85</v>
      </c>
      <c r="AW127" s="14" t="s">
        <v>41</v>
      </c>
      <c r="AX127" s="14" t="s">
        <v>80</v>
      </c>
      <c r="AY127" s="221" t="s">
        <v>141</v>
      </c>
    </row>
    <row r="128" spans="1:65" s="13" customFormat="1">
      <c r="B128" s="200"/>
      <c r="C128" s="201"/>
      <c r="D128" s="202" t="s">
        <v>152</v>
      </c>
      <c r="E128" s="203" t="s">
        <v>43</v>
      </c>
      <c r="F128" s="204" t="s">
        <v>190</v>
      </c>
      <c r="G128" s="201"/>
      <c r="H128" s="205">
        <v>162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152</v>
      </c>
      <c r="AU128" s="211" t="s">
        <v>87</v>
      </c>
      <c r="AV128" s="13" t="s">
        <v>87</v>
      </c>
      <c r="AW128" s="13" t="s">
        <v>41</v>
      </c>
      <c r="AX128" s="13" t="s">
        <v>80</v>
      </c>
      <c r="AY128" s="211" t="s">
        <v>141</v>
      </c>
    </row>
    <row r="129" spans="1:65" s="14" customFormat="1">
      <c r="B129" s="212"/>
      <c r="C129" s="213"/>
      <c r="D129" s="202" t="s">
        <v>152</v>
      </c>
      <c r="E129" s="214" t="s">
        <v>43</v>
      </c>
      <c r="F129" s="215" t="s">
        <v>191</v>
      </c>
      <c r="G129" s="213"/>
      <c r="H129" s="214" t="s">
        <v>43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152</v>
      </c>
      <c r="AU129" s="221" t="s">
        <v>87</v>
      </c>
      <c r="AV129" s="14" t="s">
        <v>85</v>
      </c>
      <c r="AW129" s="14" t="s">
        <v>41</v>
      </c>
      <c r="AX129" s="14" t="s">
        <v>80</v>
      </c>
      <c r="AY129" s="221" t="s">
        <v>141</v>
      </c>
    </row>
    <row r="130" spans="1:65" s="13" customFormat="1">
      <c r="B130" s="200"/>
      <c r="C130" s="201"/>
      <c r="D130" s="202" t="s">
        <v>152</v>
      </c>
      <c r="E130" s="203" t="s">
        <v>43</v>
      </c>
      <c r="F130" s="204" t="s">
        <v>192</v>
      </c>
      <c r="G130" s="201"/>
      <c r="H130" s="205">
        <v>95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152</v>
      </c>
      <c r="AU130" s="211" t="s">
        <v>87</v>
      </c>
      <c r="AV130" s="13" t="s">
        <v>87</v>
      </c>
      <c r="AW130" s="13" t="s">
        <v>41</v>
      </c>
      <c r="AX130" s="13" t="s">
        <v>80</v>
      </c>
      <c r="AY130" s="211" t="s">
        <v>141</v>
      </c>
    </row>
    <row r="131" spans="1:65" s="15" customFormat="1">
      <c r="B131" s="222"/>
      <c r="C131" s="223"/>
      <c r="D131" s="202" t="s">
        <v>152</v>
      </c>
      <c r="E131" s="224" t="s">
        <v>43</v>
      </c>
      <c r="F131" s="225" t="s">
        <v>179</v>
      </c>
      <c r="G131" s="223"/>
      <c r="H131" s="226">
        <v>338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152</v>
      </c>
      <c r="AU131" s="232" t="s">
        <v>87</v>
      </c>
      <c r="AV131" s="15" t="s">
        <v>148</v>
      </c>
      <c r="AW131" s="15" t="s">
        <v>41</v>
      </c>
      <c r="AX131" s="15" t="s">
        <v>85</v>
      </c>
      <c r="AY131" s="232" t="s">
        <v>141</v>
      </c>
    </row>
    <row r="132" spans="1:65" s="2" customFormat="1" ht="24.2" customHeight="1">
      <c r="A132" s="36"/>
      <c r="B132" s="37"/>
      <c r="C132" s="182" t="s">
        <v>193</v>
      </c>
      <c r="D132" s="182" t="s">
        <v>143</v>
      </c>
      <c r="E132" s="183" t="s">
        <v>194</v>
      </c>
      <c r="F132" s="184" t="s">
        <v>195</v>
      </c>
      <c r="G132" s="185" t="s">
        <v>183</v>
      </c>
      <c r="H132" s="186">
        <v>338</v>
      </c>
      <c r="I132" s="187"/>
      <c r="J132" s="188">
        <f>ROUND(I132*H132,2)</f>
        <v>0</v>
      </c>
      <c r="K132" s="184" t="s">
        <v>147</v>
      </c>
      <c r="L132" s="41"/>
      <c r="M132" s="189" t="s">
        <v>43</v>
      </c>
      <c r="N132" s="190" t="s">
        <v>51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148</v>
      </c>
      <c r="AT132" s="193" t="s">
        <v>143</v>
      </c>
      <c r="AU132" s="193" t="s">
        <v>87</v>
      </c>
      <c r="AY132" s="18" t="s">
        <v>141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85</v>
      </c>
      <c r="BK132" s="194">
        <f>ROUND(I132*H132,2)</f>
        <v>0</v>
      </c>
      <c r="BL132" s="18" t="s">
        <v>148</v>
      </c>
      <c r="BM132" s="193" t="s">
        <v>196</v>
      </c>
    </row>
    <row r="133" spans="1:65" s="2" customFormat="1">
      <c r="A133" s="36"/>
      <c r="B133" s="37"/>
      <c r="C133" s="38"/>
      <c r="D133" s="195" t="s">
        <v>150</v>
      </c>
      <c r="E133" s="38"/>
      <c r="F133" s="196" t="s">
        <v>197</v>
      </c>
      <c r="G133" s="38"/>
      <c r="H133" s="38"/>
      <c r="I133" s="197"/>
      <c r="J133" s="38"/>
      <c r="K133" s="38"/>
      <c r="L133" s="41"/>
      <c r="M133" s="198"/>
      <c r="N133" s="19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150</v>
      </c>
      <c r="AU133" s="18" t="s">
        <v>87</v>
      </c>
    </row>
    <row r="134" spans="1:65" s="2" customFormat="1" ht="16.5" customHeight="1">
      <c r="A134" s="36"/>
      <c r="B134" s="37"/>
      <c r="C134" s="182" t="s">
        <v>198</v>
      </c>
      <c r="D134" s="182" t="s">
        <v>143</v>
      </c>
      <c r="E134" s="183" t="s">
        <v>199</v>
      </c>
      <c r="F134" s="184" t="s">
        <v>200</v>
      </c>
      <c r="G134" s="185" t="s">
        <v>183</v>
      </c>
      <c r="H134" s="186">
        <v>56</v>
      </c>
      <c r="I134" s="187"/>
      <c r="J134" s="188">
        <f>ROUND(I134*H134,2)</f>
        <v>0</v>
      </c>
      <c r="K134" s="184" t="s">
        <v>147</v>
      </c>
      <c r="L134" s="41"/>
      <c r="M134" s="189" t="s">
        <v>43</v>
      </c>
      <c r="N134" s="190" t="s">
        <v>51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148</v>
      </c>
      <c r="AT134" s="193" t="s">
        <v>143</v>
      </c>
      <c r="AU134" s="193" t="s">
        <v>87</v>
      </c>
      <c r="AY134" s="18" t="s">
        <v>141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85</v>
      </c>
      <c r="BK134" s="194">
        <f>ROUND(I134*H134,2)</f>
        <v>0</v>
      </c>
      <c r="BL134" s="18" t="s">
        <v>148</v>
      </c>
      <c r="BM134" s="193" t="s">
        <v>201</v>
      </c>
    </row>
    <row r="135" spans="1:65" s="2" customFormat="1">
      <c r="A135" s="36"/>
      <c r="B135" s="37"/>
      <c r="C135" s="38"/>
      <c r="D135" s="195" t="s">
        <v>150</v>
      </c>
      <c r="E135" s="38"/>
      <c r="F135" s="196" t="s">
        <v>202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150</v>
      </c>
      <c r="AU135" s="18" t="s">
        <v>87</v>
      </c>
    </row>
    <row r="136" spans="1:65" s="14" customFormat="1">
      <c r="B136" s="212"/>
      <c r="C136" s="213"/>
      <c r="D136" s="202" t="s">
        <v>152</v>
      </c>
      <c r="E136" s="214" t="s">
        <v>43</v>
      </c>
      <c r="F136" s="215" t="s">
        <v>203</v>
      </c>
      <c r="G136" s="213"/>
      <c r="H136" s="214" t="s">
        <v>43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87</v>
      </c>
      <c r="AV136" s="14" t="s">
        <v>85</v>
      </c>
      <c r="AW136" s="14" t="s">
        <v>41</v>
      </c>
      <c r="AX136" s="14" t="s">
        <v>80</v>
      </c>
      <c r="AY136" s="221" t="s">
        <v>141</v>
      </c>
    </row>
    <row r="137" spans="1:65" s="13" customFormat="1">
      <c r="B137" s="200"/>
      <c r="C137" s="201"/>
      <c r="D137" s="202" t="s">
        <v>152</v>
      </c>
      <c r="E137" s="203" t="s">
        <v>43</v>
      </c>
      <c r="F137" s="204" t="s">
        <v>204</v>
      </c>
      <c r="G137" s="201"/>
      <c r="H137" s="205">
        <v>56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87</v>
      </c>
      <c r="AV137" s="13" t="s">
        <v>87</v>
      </c>
      <c r="AW137" s="13" t="s">
        <v>41</v>
      </c>
      <c r="AX137" s="13" t="s">
        <v>85</v>
      </c>
      <c r="AY137" s="211" t="s">
        <v>141</v>
      </c>
    </row>
    <row r="138" spans="1:65" s="2" customFormat="1" ht="24.2" customHeight="1">
      <c r="A138" s="36"/>
      <c r="B138" s="37"/>
      <c r="C138" s="182" t="s">
        <v>205</v>
      </c>
      <c r="D138" s="182" t="s">
        <v>143</v>
      </c>
      <c r="E138" s="183" t="s">
        <v>206</v>
      </c>
      <c r="F138" s="184" t="s">
        <v>207</v>
      </c>
      <c r="G138" s="185" t="s">
        <v>166</v>
      </c>
      <c r="H138" s="186">
        <v>130</v>
      </c>
      <c r="I138" s="187"/>
      <c r="J138" s="188">
        <f>ROUND(I138*H138,2)</f>
        <v>0</v>
      </c>
      <c r="K138" s="184" t="s">
        <v>147</v>
      </c>
      <c r="L138" s="41"/>
      <c r="M138" s="189" t="s">
        <v>43</v>
      </c>
      <c r="N138" s="190" t="s">
        <v>51</v>
      </c>
      <c r="O138" s="66"/>
      <c r="P138" s="191">
        <f>O138*H138</f>
        <v>0</v>
      </c>
      <c r="Q138" s="191">
        <v>1.0166559999999999E-3</v>
      </c>
      <c r="R138" s="191">
        <f>Q138*H138</f>
        <v>0.13216528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148</v>
      </c>
      <c r="AT138" s="193" t="s">
        <v>143</v>
      </c>
      <c r="AU138" s="193" t="s">
        <v>87</v>
      </c>
      <c r="AY138" s="18" t="s">
        <v>141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85</v>
      </c>
      <c r="BK138" s="194">
        <f>ROUND(I138*H138,2)</f>
        <v>0</v>
      </c>
      <c r="BL138" s="18" t="s">
        <v>148</v>
      </c>
      <c r="BM138" s="193" t="s">
        <v>208</v>
      </c>
    </row>
    <row r="139" spans="1:65" s="2" customFormat="1">
      <c r="A139" s="36"/>
      <c r="B139" s="37"/>
      <c r="C139" s="38"/>
      <c r="D139" s="195" t="s">
        <v>150</v>
      </c>
      <c r="E139" s="38"/>
      <c r="F139" s="196" t="s">
        <v>209</v>
      </c>
      <c r="G139" s="38"/>
      <c r="H139" s="38"/>
      <c r="I139" s="197"/>
      <c r="J139" s="38"/>
      <c r="K139" s="38"/>
      <c r="L139" s="41"/>
      <c r="M139" s="198"/>
      <c r="N139" s="19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150</v>
      </c>
      <c r="AU139" s="18" t="s">
        <v>87</v>
      </c>
    </row>
    <row r="140" spans="1:65" s="2" customFormat="1" ht="19.5">
      <c r="A140" s="36"/>
      <c r="B140" s="37"/>
      <c r="C140" s="38"/>
      <c r="D140" s="202" t="s">
        <v>210</v>
      </c>
      <c r="E140" s="38"/>
      <c r="F140" s="233" t="s">
        <v>211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210</v>
      </c>
      <c r="AU140" s="18" t="s">
        <v>87</v>
      </c>
    </row>
    <row r="141" spans="1:65" s="14" customFormat="1">
      <c r="B141" s="212"/>
      <c r="C141" s="213"/>
      <c r="D141" s="202" t="s">
        <v>152</v>
      </c>
      <c r="E141" s="214" t="s">
        <v>43</v>
      </c>
      <c r="F141" s="215" t="s">
        <v>212</v>
      </c>
      <c r="G141" s="213"/>
      <c r="H141" s="214" t="s">
        <v>43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87</v>
      </c>
      <c r="AV141" s="14" t="s">
        <v>85</v>
      </c>
      <c r="AW141" s="14" t="s">
        <v>41</v>
      </c>
      <c r="AX141" s="14" t="s">
        <v>80</v>
      </c>
      <c r="AY141" s="221" t="s">
        <v>141</v>
      </c>
    </row>
    <row r="142" spans="1:65" s="13" customFormat="1">
      <c r="B142" s="200"/>
      <c r="C142" s="201"/>
      <c r="D142" s="202" t="s">
        <v>152</v>
      </c>
      <c r="E142" s="203" t="s">
        <v>43</v>
      </c>
      <c r="F142" s="204" t="s">
        <v>213</v>
      </c>
      <c r="G142" s="201"/>
      <c r="H142" s="205">
        <v>10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152</v>
      </c>
      <c r="AU142" s="211" t="s">
        <v>87</v>
      </c>
      <c r="AV142" s="13" t="s">
        <v>87</v>
      </c>
      <c r="AW142" s="13" t="s">
        <v>41</v>
      </c>
      <c r="AX142" s="13" t="s">
        <v>80</v>
      </c>
      <c r="AY142" s="211" t="s">
        <v>141</v>
      </c>
    </row>
    <row r="143" spans="1:65" s="13" customFormat="1">
      <c r="B143" s="200"/>
      <c r="C143" s="201"/>
      <c r="D143" s="202" t="s">
        <v>152</v>
      </c>
      <c r="E143" s="203" t="s">
        <v>43</v>
      </c>
      <c r="F143" s="204" t="s">
        <v>214</v>
      </c>
      <c r="G143" s="201"/>
      <c r="H143" s="205">
        <v>24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87</v>
      </c>
      <c r="AV143" s="13" t="s">
        <v>87</v>
      </c>
      <c r="AW143" s="13" t="s">
        <v>41</v>
      </c>
      <c r="AX143" s="13" t="s">
        <v>80</v>
      </c>
      <c r="AY143" s="211" t="s">
        <v>141</v>
      </c>
    </row>
    <row r="144" spans="1:65" s="13" customFormat="1">
      <c r="B144" s="200"/>
      <c r="C144" s="201"/>
      <c r="D144" s="202" t="s">
        <v>152</v>
      </c>
      <c r="E144" s="203" t="s">
        <v>43</v>
      </c>
      <c r="F144" s="204" t="s">
        <v>215</v>
      </c>
      <c r="G144" s="201"/>
      <c r="H144" s="205">
        <v>80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87</v>
      </c>
      <c r="AV144" s="13" t="s">
        <v>87</v>
      </c>
      <c r="AW144" s="13" t="s">
        <v>41</v>
      </c>
      <c r="AX144" s="13" t="s">
        <v>80</v>
      </c>
      <c r="AY144" s="211" t="s">
        <v>141</v>
      </c>
    </row>
    <row r="145" spans="1:65" s="14" customFormat="1">
      <c r="B145" s="212"/>
      <c r="C145" s="213"/>
      <c r="D145" s="202" t="s">
        <v>152</v>
      </c>
      <c r="E145" s="214" t="s">
        <v>43</v>
      </c>
      <c r="F145" s="215" t="s">
        <v>216</v>
      </c>
      <c r="G145" s="213"/>
      <c r="H145" s="214" t="s">
        <v>43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87</v>
      </c>
      <c r="AV145" s="14" t="s">
        <v>85</v>
      </c>
      <c r="AW145" s="14" t="s">
        <v>41</v>
      </c>
      <c r="AX145" s="14" t="s">
        <v>80</v>
      </c>
      <c r="AY145" s="221" t="s">
        <v>141</v>
      </c>
    </row>
    <row r="146" spans="1:65" s="13" customFormat="1">
      <c r="B146" s="200"/>
      <c r="C146" s="201"/>
      <c r="D146" s="202" t="s">
        <v>152</v>
      </c>
      <c r="E146" s="203" t="s">
        <v>43</v>
      </c>
      <c r="F146" s="204" t="s">
        <v>217</v>
      </c>
      <c r="G146" s="201"/>
      <c r="H146" s="205">
        <v>16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152</v>
      </c>
      <c r="AU146" s="211" t="s">
        <v>87</v>
      </c>
      <c r="AV146" s="13" t="s">
        <v>87</v>
      </c>
      <c r="AW146" s="13" t="s">
        <v>41</v>
      </c>
      <c r="AX146" s="13" t="s">
        <v>80</v>
      </c>
      <c r="AY146" s="211" t="s">
        <v>141</v>
      </c>
    </row>
    <row r="147" spans="1:65" s="15" customFormat="1">
      <c r="B147" s="222"/>
      <c r="C147" s="223"/>
      <c r="D147" s="202" t="s">
        <v>152</v>
      </c>
      <c r="E147" s="224" t="s">
        <v>43</v>
      </c>
      <c r="F147" s="225" t="s">
        <v>179</v>
      </c>
      <c r="G147" s="223"/>
      <c r="H147" s="226">
        <v>130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152</v>
      </c>
      <c r="AU147" s="232" t="s">
        <v>87</v>
      </c>
      <c r="AV147" s="15" t="s">
        <v>148</v>
      </c>
      <c r="AW147" s="15" t="s">
        <v>41</v>
      </c>
      <c r="AX147" s="15" t="s">
        <v>85</v>
      </c>
      <c r="AY147" s="232" t="s">
        <v>141</v>
      </c>
    </row>
    <row r="148" spans="1:65" s="2" customFormat="1" ht="16.5" customHeight="1">
      <c r="A148" s="36"/>
      <c r="B148" s="37"/>
      <c r="C148" s="234" t="s">
        <v>218</v>
      </c>
      <c r="D148" s="234" t="s">
        <v>219</v>
      </c>
      <c r="E148" s="235" t="s">
        <v>220</v>
      </c>
      <c r="F148" s="236" t="s">
        <v>221</v>
      </c>
      <c r="G148" s="237" t="s">
        <v>222</v>
      </c>
      <c r="H148" s="238">
        <v>3.8420000000000001</v>
      </c>
      <c r="I148" s="239"/>
      <c r="J148" s="240">
        <f>ROUND(I148*H148,2)</f>
        <v>0</v>
      </c>
      <c r="K148" s="236" t="s">
        <v>147</v>
      </c>
      <c r="L148" s="241"/>
      <c r="M148" s="242" t="s">
        <v>43</v>
      </c>
      <c r="N148" s="243" t="s">
        <v>51</v>
      </c>
      <c r="O148" s="66"/>
      <c r="P148" s="191">
        <f>O148*H148</f>
        <v>0</v>
      </c>
      <c r="Q148" s="191">
        <v>1</v>
      </c>
      <c r="R148" s="191">
        <f>Q148*H148</f>
        <v>3.8420000000000001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198</v>
      </c>
      <c r="AT148" s="193" t="s">
        <v>219</v>
      </c>
      <c r="AU148" s="193" t="s">
        <v>87</v>
      </c>
      <c r="AY148" s="18" t="s">
        <v>141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85</v>
      </c>
      <c r="BK148" s="194">
        <f>ROUND(I148*H148,2)</f>
        <v>0</v>
      </c>
      <c r="BL148" s="18" t="s">
        <v>148</v>
      </c>
      <c r="BM148" s="193" t="s">
        <v>223</v>
      </c>
    </row>
    <row r="149" spans="1:65" s="2" customFormat="1" ht="29.25">
      <c r="A149" s="36"/>
      <c r="B149" s="37"/>
      <c r="C149" s="38"/>
      <c r="D149" s="202" t="s">
        <v>210</v>
      </c>
      <c r="E149" s="38"/>
      <c r="F149" s="233" t="s">
        <v>224</v>
      </c>
      <c r="G149" s="38"/>
      <c r="H149" s="38"/>
      <c r="I149" s="197"/>
      <c r="J149" s="38"/>
      <c r="K149" s="38"/>
      <c r="L149" s="41"/>
      <c r="M149" s="198"/>
      <c r="N149" s="19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210</v>
      </c>
      <c r="AU149" s="18" t="s">
        <v>87</v>
      </c>
    </row>
    <row r="150" spans="1:65" s="13" customFormat="1">
      <c r="B150" s="200"/>
      <c r="C150" s="201"/>
      <c r="D150" s="202" t="s">
        <v>152</v>
      </c>
      <c r="E150" s="203" t="s">
        <v>43</v>
      </c>
      <c r="F150" s="204" t="s">
        <v>225</v>
      </c>
      <c r="G150" s="201"/>
      <c r="H150" s="205">
        <v>3.8420000000000001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87</v>
      </c>
      <c r="AV150" s="13" t="s">
        <v>87</v>
      </c>
      <c r="AW150" s="13" t="s">
        <v>41</v>
      </c>
      <c r="AX150" s="13" t="s">
        <v>85</v>
      </c>
      <c r="AY150" s="211" t="s">
        <v>141</v>
      </c>
    </row>
    <row r="151" spans="1:65" s="2" customFormat="1" ht="16.5" customHeight="1">
      <c r="A151" s="36"/>
      <c r="B151" s="37"/>
      <c r="C151" s="234" t="s">
        <v>226</v>
      </c>
      <c r="D151" s="234" t="s">
        <v>219</v>
      </c>
      <c r="E151" s="235" t="s">
        <v>227</v>
      </c>
      <c r="F151" s="236" t="s">
        <v>228</v>
      </c>
      <c r="G151" s="237" t="s">
        <v>222</v>
      </c>
      <c r="H151" s="238">
        <v>2.016</v>
      </c>
      <c r="I151" s="239"/>
      <c r="J151" s="240">
        <f>ROUND(I151*H151,2)</f>
        <v>0</v>
      </c>
      <c r="K151" s="236" t="s">
        <v>147</v>
      </c>
      <c r="L151" s="241"/>
      <c r="M151" s="242" t="s">
        <v>43</v>
      </c>
      <c r="N151" s="243" t="s">
        <v>51</v>
      </c>
      <c r="O151" s="66"/>
      <c r="P151" s="191">
        <f>O151*H151</f>
        <v>0</v>
      </c>
      <c r="Q151" s="191">
        <v>1</v>
      </c>
      <c r="R151" s="191">
        <f>Q151*H151</f>
        <v>2.016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198</v>
      </c>
      <c r="AT151" s="193" t="s">
        <v>219</v>
      </c>
      <c r="AU151" s="193" t="s">
        <v>87</v>
      </c>
      <c r="AY151" s="18" t="s">
        <v>141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85</v>
      </c>
      <c r="BK151" s="194">
        <f>ROUND(I151*H151,2)</f>
        <v>0</v>
      </c>
      <c r="BL151" s="18" t="s">
        <v>148</v>
      </c>
      <c r="BM151" s="193" t="s">
        <v>229</v>
      </c>
    </row>
    <row r="152" spans="1:65" s="2" customFormat="1" ht="29.25">
      <c r="A152" s="36"/>
      <c r="B152" s="37"/>
      <c r="C152" s="38"/>
      <c r="D152" s="202" t="s">
        <v>210</v>
      </c>
      <c r="E152" s="38"/>
      <c r="F152" s="233" t="s">
        <v>224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210</v>
      </c>
      <c r="AU152" s="18" t="s">
        <v>87</v>
      </c>
    </row>
    <row r="153" spans="1:65" s="14" customFormat="1">
      <c r="B153" s="212"/>
      <c r="C153" s="213"/>
      <c r="D153" s="202" t="s">
        <v>152</v>
      </c>
      <c r="E153" s="214" t="s">
        <v>43</v>
      </c>
      <c r="F153" s="215" t="s">
        <v>216</v>
      </c>
      <c r="G153" s="213"/>
      <c r="H153" s="214" t="s">
        <v>43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87</v>
      </c>
      <c r="AV153" s="14" t="s">
        <v>85</v>
      </c>
      <c r="AW153" s="14" t="s">
        <v>41</v>
      </c>
      <c r="AX153" s="14" t="s">
        <v>80</v>
      </c>
      <c r="AY153" s="221" t="s">
        <v>141</v>
      </c>
    </row>
    <row r="154" spans="1:65" s="13" customFormat="1">
      <c r="B154" s="200"/>
      <c r="C154" s="201"/>
      <c r="D154" s="202" t="s">
        <v>152</v>
      </c>
      <c r="E154" s="203" t="s">
        <v>43</v>
      </c>
      <c r="F154" s="204" t="s">
        <v>230</v>
      </c>
      <c r="G154" s="201"/>
      <c r="H154" s="205">
        <v>2.016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87</v>
      </c>
      <c r="AV154" s="13" t="s">
        <v>87</v>
      </c>
      <c r="AW154" s="13" t="s">
        <v>41</v>
      </c>
      <c r="AX154" s="13" t="s">
        <v>85</v>
      </c>
      <c r="AY154" s="211" t="s">
        <v>141</v>
      </c>
    </row>
    <row r="155" spans="1:65" s="2" customFormat="1" ht="16.5" customHeight="1">
      <c r="A155" s="36"/>
      <c r="B155" s="37"/>
      <c r="C155" s="182" t="s">
        <v>231</v>
      </c>
      <c r="D155" s="182" t="s">
        <v>143</v>
      </c>
      <c r="E155" s="183" t="s">
        <v>232</v>
      </c>
      <c r="F155" s="184" t="s">
        <v>233</v>
      </c>
      <c r="G155" s="185" t="s">
        <v>166</v>
      </c>
      <c r="H155" s="186">
        <v>130</v>
      </c>
      <c r="I155" s="187"/>
      <c r="J155" s="188">
        <f>ROUND(I155*H155,2)</f>
        <v>0</v>
      </c>
      <c r="K155" s="184" t="s">
        <v>147</v>
      </c>
      <c r="L155" s="41"/>
      <c r="M155" s="189" t="s">
        <v>43</v>
      </c>
      <c r="N155" s="190" t="s">
        <v>51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148</v>
      </c>
      <c r="AT155" s="193" t="s">
        <v>143</v>
      </c>
      <c r="AU155" s="193" t="s">
        <v>87</v>
      </c>
      <c r="AY155" s="18" t="s">
        <v>141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85</v>
      </c>
      <c r="BK155" s="194">
        <f>ROUND(I155*H155,2)</f>
        <v>0</v>
      </c>
      <c r="BL155" s="18" t="s">
        <v>148</v>
      </c>
      <c r="BM155" s="193" t="s">
        <v>234</v>
      </c>
    </row>
    <row r="156" spans="1:65" s="2" customFormat="1">
      <c r="A156" s="36"/>
      <c r="B156" s="37"/>
      <c r="C156" s="38"/>
      <c r="D156" s="195" t="s">
        <v>150</v>
      </c>
      <c r="E156" s="38"/>
      <c r="F156" s="196" t="s">
        <v>235</v>
      </c>
      <c r="G156" s="38"/>
      <c r="H156" s="38"/>
      <c r="I156" s="197"/>
      <c r="J156" s="38"/>
      <c r="K156" s="38"/>
      <c r="L156" s="41"/>
      <c r="M156" s="198"/>
      <c r="N156" s="19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150</v>
      </c>
      <c r="AU156" s="18" t="s">
        <v>87</v>
      </c>
    </row>
    <row r="157" spans="1:65" s="13" customFormat="1">
      <c r="B157" s="200"/>
      <c r="C157" s="201"/>
      <c r="D157" s="202" t="s">
        <v>152</v>
      </c>
      <c r="E157" s="203" t="s">
        <v>43</v>
      </c>
      <c r="F157" s="204" t="s">
        <v>236</v>
      </c>
      <c r="G157" s="201"/>
      <c r="H157" s="205">
        <v>130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152</v>
      </c>
      <c r="AU157" s="211" t="s">
        <v>87</v>
      </c>
      <c r="AV157" s="13" t="s">
        <v>87</v>
      </c>
      <c r="AW157" s="13" t="s">
        <v>41</v>
      </c>
      <c r="AX157" s="13" t="s">
        <v>85</v>
      </c>
      <c r="AY157" s="211" t="s">
        <v>141</v>
      </c>
    </row>
    <row r="158" spans="1:65" s="2" customFormat="1" ht="16.5" customHeight="1">
      <c r="A158" s="36"/>
      <c r="B158" s="37"/>
      <c r="C158" s="182" t="s">
        <v>237</v>
      </c>
      <c r="D158" s="182" t="s">
        <v>143</v>
      </c>
      <c r="E158" s="183" t="s">
        <v>238</v>
      </c>
      <c r="F158" s="184" t="s">
        <v>239</v>
      </c>
      <c r="G158" s="185" t="s">
        <v>166</v>
      </c>
      <c r="H158" s="186">
        <v>12.8</v>
      </c>
      <c r="I158" s="187"/>
      <c r="J158" s="188">
        <f>ROUND(I158*H158,2)</f>
        <v>0</v>
      </c>
      <c r="K158" s="184" t="s">
        <v>147</v>
      </c>
      <c r="L158" s="41"/>
      <c r="M158" s="189" t="s">
        <v>43</v>
      </c>
      <c r="N158" s="190" t="s">
        <v>51</v>
      </c>
      <c r="O158" s="66"/>
      <c r="P158" s="191">
        <f>O158*H158</f>
        <v>0</v>
      </c>
      <c r="Q158" s="191">
        <v>0.15478303600000001</v>
      </c>
      <c r="R158" s="191">
        <f>Q158*H158</f>
        <v>1.9812228608000002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148</v>
      </c>
      <c r="AT158" s="193" t="s">
        <v>143</v>
      </c>
      <c r="AU158" s="193" t="s">
        <v>87</v>
      </c>
      <c r="AY158" s="18" t="s">
        <v>141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85</v>
      </c>
      <c r="BK158" s="194">
        <f>ROUND(I158*H158,2)</f>
        <v>0</v>
      </c>
      <c r="BL158" s="18" t="s">
        <v>148</v>
      </c>
      <c r="BM158" s="193" t="s">
        <v>240</v>
      </c>
    </row>
    <row r="159" spans="1:65" s="2" customFormat="1">
      <c r="A159" s="36"/>
      <c r="B159" s="37"/>
      <c r="C159" s="38"/>
      <c r="D159" s="195" t="s">
        <v>150</v>
      </c>
      <c r="E159" s="38"/>
      <c r="F159" s="196" t="s">
        <v>241</v>
      </c>
      <c r="G159" s="38"/>
      <c r="H159" s="38"/>
      <c r="I159" s="197"/>
      <c r="J159" s="38"/>
      <c r="K159" s="38"/>
      <c r="L159" s="41"/>
      <c r="M159" s="198"/>
      <c r="N159" s="19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8" t="s">
        <v>150</v>
      </c>
      <c r="AU159" s="18" t="s">
        <v>87</v>
      </c>
    </row>
    <row r="160" spans="1:65" s="14" customFormat="1">
      <c r="B160" s="212"/>
      <c r="C160" s="213"/>
      <c r="D160" s="202" t="s">
        <v>152</v>
      </c>
      <c r="E160" s="214" t="s">
        <v>43</v>
      </c>
      <c r="F160" s="215" t="s">
        <v>242</v>
      </c>
      <c r="G160" s="213"/>
      <c r="H160" s="214" t="s">
        <v>43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87</v>
      </c>
      <c r="AV160" s="14" t="s">
        <v>85</v>
      </c>
      <c r="AW160" s="14" t="s">
        <v>41</v>
      </c>
      <c r="AX160" s="14" t="s">
        <v>80</v>
      </c>
      <c r="AY160" s="221" t="s">
        <v>141</v>
      </c>
    </row>
    <row r="161" spans="1:65" s="13" customFormat="1">
      <c r="B161" s="200"/>
      <c r="C161" s="201"/>
      <c r="D161" s="202" t="s">
        <v>152</v>
      </c>
      <c r="E161" s="203" t="s">
        <v>43</v>
      </c>
      <c r="F161" s="204" t="s">
        <v>243</v>
      </c>
      <c r="G161" s="201"/>
      <c r="H161" s="205">
        <v>12.8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152</v>
      </c>
      <c r="AU161" s="211" t="s">
        <v>87</v>
      </c>
      <c r="AV161" s="13" t="s">
        <v>87</v>
      </c>
      <c r="AW161" s="13" t="s">
        <v>41</v>
      </c>
      <c r="AX161" s="13" t="s">
        <v>85</v>
      </c>
      <c r="AY161" s="211" t="s">
        <v>141</v>
      </c>
    </row>
    <row r="162" spans="1:65" s="2" customFormat="1" ht="24.2" customHeight="1">
      <c r="A162" s="36"/>
      <c r="B162" s="37"/>
      <c r="C162" s="182" t="s">
        <v>244</v>
      </c>
      <c r="D162" s="182" t="s">
        <v>143</v>
      </c>
      <c r="E162" s="183" t="s">
        <v>245</v>
      </c>
      <c r="F162" s="184" t="s">
        <v>246</v>
      </c>
      <c r="G162" s="185" t="s">
        <v>146</v>
      </c>
      <c r="H162" s="186">
        <v>51</v>
      </c>
      <c r="I162" s="187"/>
      <c r="J162" s="188">
        <f>ROUND(I162*H162,2)</f>
        <v>0</v>
      </c>
      <c r="K162" s="184" t="s">
        <v>147</v>
      </c>
      <c r="L162" s="41"/>
      <c r="M162" s="189" t="s">
        <v>43</v>
      </c>
      <c r="N162" s="190" t="s">
        <v>51</v>
      </c>
      <c r="O162" s="66"/>
      <c r="P162" s="191">
        <f>O162*H162</f>
        <v>0</v>
      </c>
      <c r="Q162" s="191">
        <v>1.1E-4</v>
      </c>
      <c r="R162" s="191">
        <f>Q162*H162</f>
        <v>5.6100000000000004E-3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148</v>
      </c>
      <c r="AT162" s="193" t="s">
        <v>143</v>
      </c>
      <c r="AU162" s="193" t="s">
        <v>87</v>
      </c>
      <c r="AY162" s="18" t="s">
        <v>141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85</v>
      </c>
      <c r="BK162" s="194">
        <f>ROUND(I162*H162,2)</f>
        <v>0</v>
      </c>
      <c r="BL162" s="18" t="s">
        <v>148</v>
      </c>
      <c r="BM162" s="193" t="s">
        <v>247</v>
      </c>
    </row>
    <row r="163" spans="1:65" s="2" customFormat="1">
      <c r="A163" s="36"/>
      <c r="B163" s="37"/>
      <c r="C163" s="38"/>
      <c r="D163" s="195" t="s">
        <v>150</v>
      </c>
      <c r="E163" s="38"/>
      <c r="F163" s="196" t="s">
        <v>248</v>
      </c>
      <c r="G163" s="38"/>
      <c r="H163" s="38"/>
      <c r="I163" s="197"/>
      <c r="J163" s="38"/>
      <c r="K163" s="38"/>
      <c r="L163" s="41"/>
      <c r="M163" s="198"/>
      <c r="N163" s="19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8" t="s">
        <v>150</v>
      </c>
      <c r="AU163" s="18" t="s">
        <v>87</v>
      </c>
    </row>
    <row r="164" spans="1:65" s="14" customFormat="1">
      <c r="B164" s="212"/>
      <c r="C164" s="213"/>
      <c r="D164" s="202" t="s">
        <v>152</v>
      </c>
      <c r="E164" s="214" t="s">
        <v>43</v>
      </c>
      <c r="F164" s="215" t="s">
        <v>249</v>
      </c>
      <c r="G164" s="213"/>
      <c r="H164" s="214" t="s">
        <v>43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152</v>
      </c>
      <c r="AU164" s="221" t="s">
        <v>87</v>
      </c>
      <c r="AV164" s="14" t="s">
        <v>85</v>
      </c>
      <c r="AW164" s="14" t="s">
        <v>41</v>
      </c>
      <c r="AX164" s="14" t="s">
        <v>80</v>
      </c>
      <c r="AY164" s="221" t="s">
        <v>141</v>
      </c>
    </row>
    <row r="165" spans="1:65" s="13" customFormat="1">
      <c r="B165" s="200"/>
      <c r="C165" s="201"/>
      <c r="D165" s="202" t="s">
        <v>152</v>
      </c>
      <c r="E165" s="203" t="s">
        <v>43</v>
      </c>
      <c r="F165" s="204" t="s">
        <v>250</v>
      </c>
      <c r="G165" s="201"/>
      <c r="H165" s="205">
        <v>51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87</v>
      </c>
      <c r="AV165" s="13" t="s">
        <v>87</v>
      </c>
      <c r="AW165" s="13" t="s">
        <v>41</v>
      </c>
      <c r="AX165" s="13" t="s">
        <v>85</v>
      </c>
      <c r="AY165" s="211" t="s">
        <v>141</v>
      </c>
    </row>
    <row r="166" spans="1:65" s="2" customFormat="1" ht="16.5" customHeight="1">
      <c r="A166" s="36"/>
      <c r="B166" s="37"/>
      <c r="C166" s="234" t="s">
        <v>8</v>
      </c>
      <c r="D166" s="234" t="s">
        <v>219</v>
      </c>
      <c r="E166" s="235" t="s">
        <v>251</v>
      </c>
      <c r="F166" s="236" t="s">
        <v>252</v>
      </c>
      <c r="G166" s="237" t="s">
        <v>183</v>
      </c>
      <c r="H166" s="238">
        <v>3.06</v>
      </c>
      <c r="I166" s="239"/>
      <c r="J166" s="240">
        <f>ROUND(I166*H166,2)</f>
        <v>0</v>
      </c>
      <c r="K166" s="236" t="s">
        <v>147</v>
      </c>
      <c r="L166" s="241"/>
      <c r="M166" s="242" t="s">
        <v>43</v>
      </c>
      <c r="N166" s="243" t="s">
        <v>51</v>
      </c>
      <c r="O166" s="66"/>
      <c r="P166" s="191">
        <f>O166*H166</f>
        <v>0</v>
      </c>
      <c r="Q166" s="191">
        <v>0.55000000000000004</v>
      </c>
      <c r="R166" s="191">
        <f>Q166*H166</f>
        <v>1.6830000000000003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198</v>
      </c>
      <c r="AT166" s="193" t="s">
        <v>219</v>
      </c>
      <c r="AU166" s="193" t="s">
        <v>87</v>
      </c>
      <c r="AY166" s="18" t="s">
        <v>141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85</v>
      </c>
      <c r="BK166" s="194">
        <f>ROUND(I166*H166,2)</f>
        <v>0</v>
      </c>
      <c r="BL166" s="18" t="s">
        <v>148</v>
      </c>
      <c r="BM166" s="193" t="s">
        <v>253</v>
      </c>
    </row>
    <row r="167" spans="1:65" s="13" customFormat="1">
      <c r="B167" s="200"/>
      <c r="C167" s="201"/>
      <c r="D167" s="202" t="s">
        <v>152</v>
      </c>
      <c r="E167" s="203" t="s">
        <v>43</v>
      </c>
      <c r="F167" s="204" t="s">
        <v>254</v>
      </c>
      <c r="G167" s="201"/>
      <c r="H167" s="205">
        <v>3.06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152</v>
      </c>
      <c r="AU167" s="211" t="s">
        <v>87</v>
      </c>
      <c r="AV167" s="13" t="s">
        <v>87</v>
      </c>
      <c r="AW167" s="13" t="s">
        <v>41</v>
      </c>
      <c r="AX167" s="13" t="s">
        <v>85</v>
      </c>
      <c r="AY167" s="211" t="s">
        <v>141</v>
      </c>
    </row>
    <row r="168" spans="1:65" s="2" customFormat="1" ht="16.5" customHeight="1">
      <c r="A168" s="36"/>
      <c r="B168" s="37"/>
      <c r="C168" s="182" t="s">
        <v>255</v>
      </c>
      <c r="D168" s="182" t="s">
        <v>143</v>
      </c>
      <c r="E168" s="183" t="s">
        <v>256</v>
      </c>
      <c r="F168" s="184" t="s">
        <v>257</v>
      </c>
      <c r="G168" s="185" t="s">
        <v>166</v>
      </c>
      <c r="H168" s="186">
        <v>26</v>
      </c>
      <c r="I168" s="187"/>
      <c r="J168" s="188">
        <f>ROUND(I168*H168,2)</f>
        <v>0</v>
      </c>
      <c r="K168" s="184" t="s">
        <v>147</v>
      </c>
      <c r="L168" s="41"/>
      <c r="M168" s="189" t="s">
        <v>43</v>
      </c>
      <c r="N168" s="190" t="s">
        <v>51</v>
      </c>
      <c r="O168" s="66"/>
      <c r="P168" s="191">
        <f>O168*H168</f>
        <v>0</v>
      </c>
      <c r="Q168" s="191">
        <v>2.9013954000000002E-2</v>
      </c>
      <c r="R168" s="191">
        <f>Q168*H168</f>
        <v>0.754362804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148</v>
      </c>
      <c r="AT168" s="193" t="s">
        <v>143</v>
      </c>
      <c r="AU168" s="193" t="s">
        <v>87</v>
      </c>
      <c r="AY168" s="18" t="s">
        <v>141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85</v>
      </c>
      <c r="BK168" s="194">
        <f>ROUND(I168*H168,2)</f>
        <v>0</v>
      </c>
      <c r="BL168" s="18" t="s">
        <v>148</v>
      </c>
      <c r="BM168" s="193" t="s">
        <v>258</v>
      </c>
    </row>
    <row r="169" spans="1:65" s="2" customFormat="1">
      <c r="A169" s="36"/>
      <c r="B169" s="37"/>
      <c r="C169" s="38"/>
      <c r="D169" s="195" t="s">
        <v>150</v>
      </c>
      <c r="E169" s="38"/>
      <c r="F169" s="196" t="s">
        <v>259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8" t="s">
        <v>150</v>
      </c>
      <c r="AU169" s="18" t="s">
        <v>87</v>
      </c>
    </row>
    <row r="170" spans="1:65" s="13" customFormat="1">
      <c r="B170" s="200"/>
      <c r="C170" s="201"/>
      <c r="D170" s="202" t="s">
        <v>152</v>
      </c>
      <c r="E170" s="203" t="s">
        <v>43</v>
      </c>
      <c r="F170" s="204" t="s">
        <v>260</v>
      </c>
      <c r="G170" s="201"/>
      <c r="H170" s="205">
        <v>26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152</v>
      </c>
      <c r="AU170" s="211" t="s">
        <v>87</v>
      </c>
      <c r="AV170" s="13" t="s">
        <v>87</v>
      </c>
      <c r="AW170" s="13" t="s">
        <v>41</v>
      </c>
      <c r="AX170" s="13" t="s">
        <v>85</v>
      </c>
      <c r="AY170" s="211" t="s">
        <v>141</v>
      </c>
    </row>
    <row r="171" spans="1:65" s="2" customFormat="1" ht="37.9" customHeight="1">
      <c r="A171" s="36"/>
      <c r="B171" s="37"/>
      <c r="C171" s="182" t="s">
        <v>261</v>
      </c>
      <c r="D171" s="182" t="s">
        <v>143</v>
      </c>
      <c r="E171" s="183" t="s">
        <v>262</v>
      </c>
      <c r="F171" s="184" t="s">
        <v>263</v>
      </c>
      <c r="G171" s="185" t="s">
        <v>183</v>
      </c>
      <c r="H171" s="186">
        <v>299</v>
      </c>
      <c r="I171" s="187"/>
      <c r="J171" s="188">
        <f>ROUND(I171*H171,2)</f>
        <v>0</v>
      </c>
      <c r="K171" s="184" t="s">
        <v>147</v>
      </c>
      <c r="L171" s="41"/>
      <c r="M171" s="189" t="s">
        <v>43</v>
      </c>
      <c r="N171" s="190" t="s">
        <v>51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148</v>
      </c>
      <c r="AT171" s="193" t="s">
        <v>143</v>
      </c>
      <c r="AU171" s="193" t="s">
        <v>87</v>
      </c>
      <c r="AY171" s="18" t="s">
        <v>141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85</v>
      </c>
      <c r="BK171" s="194">
        <f>ROUND(I171*H171,2)</f>
        <v>0</v>
      </c>
      <c r="BL171" s="18" t="s">
        <v>148</v>
      </c>
      <c r="BM171" s="193" t="s">
        <v>264</v>
      </c>
    </row>
    <row r="172" spans="1:65" s="2" customFormat="1">
      <c r="A172" s="36"/>
      <c r="B172" s="37"/>
      <c r="C172" s="38"/>
      <c r="D172" s="195" t="s">
        <v>150</v>
      </c>
      <c r="E172" s="38"/>
      <c r="F172" s="196" t="s">
        <v>265</v>
      </c>
      <c r="G172" s="38"/>
      <c r="H172" s="38"/>
      <c r="I172" s="197"/>
      <c r="J172" s="38"/>
      <c r="K172" s="38"/>
      <c r="L172" s="41"/>
      <c r="M172" s="198"/>
      <c r="N172" s="199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8" t="s">
        <v>150</v>
      </c>
      <c r="AU172" s="18" t="s">
        <v>87</v>
      </c>
    </row>
    <row r="173" spans="1:65" s="14" customFormat="1">
      <c r="B173" s="212"/>
      <c r="C173" s="213"/>
      <c r="D173" s="202" t="s">
        <v>152</v>
      </c>
      <c r="E173" s="214" t="s">
        <v>43</v>
      </c>
      <c r="F173" s="215" t="s">
        <v>186</v>
      </c>
      <c r="G173" s="213"/>
      <c r="H173" s="214" t="s">
        <v>43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87</v>
      </c>
      <c r="AV173" s="14" t="s">
        <v>85</v>
      </c>
      <c r="AW173" s="14" t="s">
        <v>41</v>
      </c>
      <c r="AX173" s="14" t="s">
        <v>80</v>
      </c>
      <c r="AY173" s="221" t="s">
        <v>141</v>
      </c>
    </row>
    <row r="174" spans="1:65" s="14" customFormat="1">
      <c r="B174" s="212"/>
      <c r="C174" s="213"/>
      <c r="D174" s="202" t="s">
        <v>152</v>
      </c>
      <c r="E174" s="214" t="s">
        <v>43</v>
      </c>
      <c r="F174" s="215" t="s">
        <v>187</v>
      </c>
      <c r="G174" s="213"/>
      <c r="H174" s="214" t="s">
        <v>43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87</v>
      </c>
      <c r="AV174" s="14" t="s">
        <v>85</v>
      </c>
      <c r="AW174" s="14" t="s">
        <v>41</v>
      </c>
      <c r="AX174" s="14" t="s">
        <v>80</v>
      </c>
      <c r="AY174" s="221" t="s">
        <v>141</v>
      </c>
    </row>
    <row r="175" spans="1:65" s="13" customFormat="1">
      <c r="B175" s="200"/>
      <c r="C175" s="201"/>
      <c r="D175" s="202" t="s">
        <v>152</v>
      </c>
      <c r="E175" s="203" t="s">
        <v>43</v>
      </c>
      <c r="F175" s="204" t="s">
        <v>188</v>
      </c>
      <c r="G175" s="201"/>
      <c r="H175" s="205">
        <v>81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152</v>
      </c>
      <c r="AU175" s="211" t="s">
        <v>87</v>
      </c>
      <c r="AV175" s="13" t="s">
        <v>87</v>
      </c>
      <c r="AW175" s="13" t="s">
        <v>41</v>
      </c>
      <c r="AX175" s="13" t="s">
        <v>80</v>
      </c>
      <c r="AY175" s="211" t="s">
        <v>141</v>
      </c>
    </row>
    <row r="176" spans="1:65" s="14" customFormat="1">
      <c r="B176" s="212"/>
      <c r="C176" s="213"/>
      <c r="D176" s="202" t="s">
        <v>152</v>
      </c>
      <c r="E176" s="214" t="s">
        <v>43</v>
      </c>
      <c r="F176" s="215" t="s">
        <v>189</v>
      </c>
      <c r="G176" s="213"/>
      <c r="H176" s="214" t="s">
        <v>43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152</v>
      </c>
      <c r="AU176" s="221" t="s">
        <v>87</v>
      </c>
      <c r="AV176" s="14" t="s">
        <v>85</v>
      </c>
      <c r="AW176" s="14" t="s">
        <v>41</v>
      </c>
      <c r="AX176" s="14" t="s">
        <v>80</v>
      </c>
      <c r="AY176" s="221" t="s">
        <v>141</v>
      </c>
    </row>
    <row r="177" spans="1:65" s="13" customFormat="1">
      <c r="B177" s="200"/>
      <c r="C177" s="201"/>
      <c r="D177" s="202" t="s">
        <v>152</v>
      </c>
      <c r="E177" s="203" t="s">
        <v>43</v>
      </c>
      <c r="F177" s="204" t="s">
        <v>190</v>
      </c>
      <c r="G177" s="201"/>
      <c r="H177" s="205">
        <v>162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87</v>
      </c>
      <c r="AV177" s="13" t="s">
        <v>87</v>
      </c>
      <c r="AW177" s="13" t="s">
        <v>41</v>
      </c>
      <c r="AX177" s="13" t="s">
        <v>80</v>
      </c>
      <c r="AY177" s="211" t="s">
        <v>141</v>
      </c>
    </row>
    <row r="178" spans="1:65" s="14" customFormat="1">
      <c r="B178" s="212"/>
      <c r="C178" s="213"/>
      <c r="D178" s="202" t="s">
        <v>152</v>
      </c>
      <c r="E178" s="214" t="s">
        <v>43</v>
      </c>
      <c r="F178" s="215" t="s">
        <v>203</v>
      </c>
      <c r="G178" s="213"/>
      <c r="H178" s="214" t="s">
        <v>43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87</v>
      </c>
      <c r="AV178" s="14" t="s">
        <v>85</v>
      </c>
      <c r="AW178" s="14" t="s">
        <v>41</v>
      </c>
      <c r="AX178" s="14" t="s">
        <v>80</v>
      </c>
      <c r="AY178" s="221" t="s">
        <v>141</v>
      </c>
    </row>
    <row r="179" spans="1:65" s="13" customFormat="1">
      <c r="B179" s="200"/>
      <c r="C179" s="201"/>
      <c r="D179" s="202" t="s">
        <v>152</v>
      </c>
      <c r="E179" s="203" t="s">
        <v>43</v>
      </c>
      <c r="F179" s="204" t="s">
        <v>204</v>
      </c>
      <c r="G179" s="201"/>
      <c r="H179" s="205">
        <v>56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152</v>
      </c>
      <c r="AU179" s="211" t="s">
        <v>87</v>
      </c>
      <c r="AV179" s="13" t="s">
        <v>87</v>
      </c>
      <c r="AW179" s="13" t="s">
        <v>41</v>
      </c>
      <c r="AX179" s="13" t="s">
        <v>80</v>
      </c>
      <c r="AY179" s="211" t="s">
        <v>141</v>
      </c>
    </row>
    <row r="180" spans="1:65" s="15" customFormat="1">
      <c r="B180" s="222"/>
      <c r="C180" s="223"/>
      <c r="D180" s="202" t="s">
        <v>152</v>
      </c>
      <c r="E180" s="224" t="s">
        <v>43</v>
      </c>
      <c r="F180" s="225" t="s">
        <v>179</v>
      </c>
      <c r="G180" s="223"/>
      <c r="H180" s="226">
        <v>299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152</v>
      </c>
      <c r="AU180" s="232" t="s">
        <v>87</v>
      </c>
      <c r="AV180" s="15" t="s">
        <v>148</v>
      </c>
      <c r="AW180" s="15" t="s">
        <v>41</v>
      </c>
      <c r="AX180" s="15" t="s">
        <v>85</v>
      </c>
      <c r="AY180" s="232" t="s">
        <v>141</v>
      </c>
    </row>
    <row r="181" spans="1:65" s="2" customFormat="1" ht="37.9" customHeight="1">
      <c r="A181" s="36"/>
      <c r="B181" s="37"/>
      <c r="C181" s="182" t="s">
        <v>266</v>
      </c>
      <c r="D181" s="182" t="s">
        <v>143</v>
      </c>
      <c r="E181" s="183" t="s">
        <v>267</v>
      </c>
      <c r="F181" s="184" t="s">
        <v>268</v>
      </c>
      <c r="G181" s="185" t="s">
        <v>183</v>
      </c>
      <c r="H181" s="186">
        <v>1794</v>
      </c>
      <c r="I181" s="187"/>
      <c r="J181" s="188">
        <f>ROUND(I181*H181,2)</f>
        <v>0</v>
      </c>
      <c r="K181" s="184" t="s">
        <v>147</v>
      </c>
      <c r="L181" s="41"/>
      <c r="M181" s="189" t="s">
        <v>43</v>
      </c>
      <c r="N181" s="190" t="s">
        <v>51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148</v>
      </c>
      <c r="AT181" s="193" t="s">
        <v>143</v>
      </c>
      <c r="AU181" s="193" t="s">
        <v>87</v>
      </c>
      <c r="AY181" s="18" t="s">
        <v>141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85</v>
      </c>
      <c r="BK181" s="194">
        <f>ROUND(I181*H181,2)</f>
        <v>0</v>
      </c>
      <c r="BL181" s="18" t="s">
        <v>148</v>
      </c>
      <c r="BM181" s="193" t="s">
        <v>269</v>
      </c>
    </row>
    <row r="182" spans="1:65" s="2" customFormat="1">
      <c r="A182" s="36"/>
      <c r="B182" s="37"/>
      <c r="C182" s="38"/>
      <c r="D182" s="195" t="s">
        <v>150</v>
      </c>
      <c r="E182" s="38"/>
      <c r="F182" s="196" t="s">
        <v>270</v>
      </c>
      <c r="G182" s="38"/>
      <c r="H182" s="38"/>
      <c r="I182" s="197"/>
      <c r="J182" s="38"/>
      <c r="K182" s="38"/>
      <c r="L182" s="41"/>
      <c r="M182" s="198"/>
      <c r="N182" s="19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150</v>
      </c>
      <c r="AU182" s="18" t="s">
        <v>87</v>
      </c>
    </row>
    <row r="183" spans="1:65" s="13" customFormat="1">
      <c r="B183" s="200"/>
      <c r="C183" s="201"/>
      <c r="D183" s="202" t="s">
        <v>152</v>
      </c>
      <c r="E183" s="203" t="s">
        <v>43</v>
      </c>
      <c r="F183" s="204" t="s">
        <v>271</v>
      </c>
      <c r="G183" s="201"/>
      <c r="H183" s="205">
        <v>1794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87</v>
      </c>
      <c r="AV183" s="13" t="s">
        <v>87</v>
      </c>
      <c r="AW183" s="13" t="s">
        <v>41</v>
      </c>
      <c r="AX183" s="13" t="s">
        <v>80</v>
      </c>
      <c r="AY183" s="211" t="s">
        <v>141</v>
      </c>
    </row>
    <row r="184" spans="1:65" s="15" customFormat="1">
      <c r="B184" s="222"/>
      <c r="C184" s="223"/>
      <c r="D184" s="202" t="s">
        <v>152</v>
      </c>
      <c r="E184" s="224" t="s">
        <v>43</v>
      </c>
      <c r="F184" s="225" t="s">
        <v>179</v>
      </c>
      <c r="G184" s="223"/>
      <c r="H184" s="226">
        <v>1794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152</v>
      </c>
      <c r="AU184" s="232" t="s">
        <v>87</v>
      </c>
      <c r="AV184" s="15" t="s">
        <v>148</v>
      </c>
      <c r="AW184" s="15" t="s">
        <v>41</v>
      </c>
      <c r="AX184" s="15" t="s">
        <v>85</v>
      </c>
      <c r="AY184" s="232" t="s">
        <v>141</v>
      </c>
    </row>
    <row r="185" spans="1:65" s="2" customFormat="1" ht="24.2" customHeight="1">
      <c r="A185" s="36"/>
      <c r="B185" s="37"/>
      <c r="C185" s="182" t="s">
        <v>272</v>
      </c>
      <c r="D185" s="182" t="s">
        <v>143</v>
      </c>
      <c r="E185" s="183" t="s">
        <v>273</v>
      </c>
      <c r="F185" s="184" t="s">
        <v>274</v>
      </c>
      <c r="G185" s="185" t="s">
        <v>222</v>
      </c>
      <c r="H185" s="186">
        <v>598</v>
      </c>
      <c r="I185" s="187"/>
      <c r="J185" s="188">
        <f>ROUND(I185*H185,2)</f>
        <v>0</v>
      </c>
      <c r="K185" s="184" t="s">
        <v>147</v>
      </c>
      <c r="L185" s="41"/>
      <c r="M185" s="189" t="s">
        <v>43</v>
      </c>
      <c r="N185" s="190" t="s">
        <v>51</v>
      </c>
      <c r="O185" s="6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148</v>
      </c>
      <c r="AT185" s="193" t="s">
        <v>143</v>
      </c>
      <c r="AU185" s="193" t="s">
        <v>87</v>
      </c>
      <c r="AY185" s="18" t="s">
        <v>141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85</v>
      </c>
      <c r="BK185" s="194">
        <f>ROUND(I185*H185,2)</f>
        <v>0</v>
      </c>
      <c r="BL185" s="18" t="s">
        <v>148</v>
      </c>
      <c r="BM185" s="193" t="s">
        <v>275</v>
      </c>
    </row>
    <row r="186" spans="1:65" s="2" customFormat="1">
      <c r="A186" s="36"/>
      <c r="B186" s="37"/>
      <c r="C186" s="38"/>
      <c r="D186" s="195" t="s">
        <v>150</v>
      </c>
      <c r="E186" s="38"/>
      <c r="F186" s="196" t="s">
        <v>276</v>
      </c>
      <c r="G186" s="38"/>
      <c r="H186" s="38"/>
      <c r="I186" s="197"/>
      <c r="J186" s="38"/>
      <c r="K186" s="38"/>
      <c r="L186" s="41"/>
      <c r="M186" s="198"/>
      <c r="N186" s="199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150</v>
      </c>
      <c r="AU186" s="18" t="s">
        <v>87</v>
      </c>
    </row>
    <row r="187" spans="1:65" s="13" customFormat="1">
      <c r="B187" s="200"/>
      <c r="C187" s="201"/>
      <c r="D187" s="202" t="s">
        <v>152</v>
      </c>
      <c r="E187" s="203" t="s">
        <v>43</v>
      </c>
      <c r="F187" s="204" t="s">
        <v>277</v>
      </c>
      <c r="G187" s="201"/>
      <c r="H187" s="205">
        <v>598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152</v>
      </c>
      <c r="AU187" s="211" t="s">
        <v>87</v>
      </c>
      <c r="AV187" s="13" t="s">
        <v>87</v>
      </c>
      <c r="AW187" s="13" t="s">
        <v>41</v>
      </c>
      <c r="AX187" s="13" t="s">
        <v>85</v>
      </c>
      <c r="AY187" s="211" t="s">
        <v>141</v>
      </c>
    </row>
    <row r="188" spans="1:65" s="2" customFormat="1" ht="16.5" customHeight="1">
      <c r="A188" s="36"/>
      <c r="B188" s="37"/>
      <c r="C188" s="182" t="s">
        <v>278</v>
      </c>
      <c r="D188" s="182" t="s">
        <v>143</v>
      </c>
      <c r="E188" s="183" t="s">
        <v>279</v>
      </c>
      <c r="F188" s="184" t="s">
        <v>280</v>
      </c>
      <c r="G188" s="185" t="s">
        <v>183</v>
      </c>
      <c r="H188" s="186">
        <v>244.2</v>
      </c>
      <c r="I188" s="187"/>
      <c r="J188" s="188">
        <f>ROUND(I188*H188,2)</f>
        <v>0</v>
      </c>
      <c r="K188" s="184" t="s">
        <v>147</v>
      </c>
      <c r="L188" s="41"/>
      <c r="M188" s="189" t="s">
        <v>43</v>
      </c>
      <c r="N188" s="190" t="s">
        <v>51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148</v>
      </c>
      <c r="AT188" s="193" t="s">
        <v>143</v>
      </c>
      <c r="AU188" s="193" t="s">
        <v>87</v>
      </c>
      <c r="AY188" s="18" t="s">
        <v>141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85</v>
      </c>
      <c r="BK188" s="194">
        <f>ROUND(I188*H188,2)</f>
        <v>0</v>
      </c>
      <c r="BL188" s="18" t="s">
        <v>148</v>
      </c>
      <c r="BM188" s="193" t="s">
        <v>281</v>
      </c>
    </row>
    <row r="189" spans="1:65" s="2" customFormat="1">
      <c r="A189" s="36"/>
      <c r="B189" s="37"/>
      <c r="C189" s="38"/>
      <c r="D189" s="195" t="s">
        <v>150</v>
      </c>
      <c r="E189" s="38"/>
      <c r="F189" s="196" t="s">
        <v>282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150</v>
      </c>
      <c r="AU189" s="18" t="s">
        <v>87</v>
      </c>
    </row>
    <row r="190" spans="1:65" s="14" customFormat="1">
      <c r="B190" s="212"/>
      <c r="C190" s="213"/>
      <c r="D190" s="202" t="s">
        <v>152</v>
      </c>
      <c r="E190" s="214" t="s">
        <v>43</v>
      </c>
      <c r="F190" s="215" t="s">
        <v>283</v>
      </c>
      <c r="G190" s="213"/>
      <c r="H190" s="214" t="s">
        <v>43</v>
      </c>
      <c r="I190" s="216"/>
      <c r="J190" s="213"/>
      <c r="K190" s="213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152</v>
      </c>
      <c r="AU190" s="221" t="s">
        <v>87</v>
      </c>
      <c r="AV190" s="14" t="s">
        <v>85</v>
      </c>
      <c r="AW190" s="14" t="s">
        <v>41</v>
      </c>
      <c r="AX190" s="14" t="s">
        <v>80</v>
      </c>
      <c r="AY190" s="221" t="s">
        <v>141</v>
      </c>
    </row>
    <row r="191" spans="1:65" s="14" customFormat="1">
      <c r="B191" s="212"/>
      <c r="C191" s="213"/>
      <c r="D191" s="202" t="s">
        <v>152</v>
      </c>
      <c r="E191" s="214" t="s">
        <v>43</v>
      </c>
      <c r="F191" s="215" t="s">
        <v>284</v>
      </c>
      <c r="G191" s="213"/>
      <c r="H191" s="214" t="s">
        <v>43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87</v>
      </c>
      <c r="AV191" s="14" t="s">
        <v>85</v>
      </c>
      <c r="AW191" s="14" t="s">
        <v>41</v>
      </c>
      <c r="AX191" s="14" t="s">
        <v>80</v>
      </c>
      <c r="AY191" s="221" t="s">
        <v>141</v>
      </c>
    </row>
    <row r="192" spans="1:65" s="14" customFormat="1">
      <c r="B192" s="212"/>
      <c r="C192" s="213"/>
      <c r="D192" s="202" t="s">
        <v>152</v>
      </c>
      <c r="E192" s="214" t="s">
        <v>43</v>
      </c>
      <c r="F192" s="215" t="s">
        <v>187</v>
      </c>
      <c r="G192" s="213"/>
      <c r="H192" s="214" t="s">
        <v>43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87</v>
      </c>
      <c r="AV192" s="14" t="s">
        <v>85</v>
      </c>
      <c r="AW192" s="14" t="s">
        <v>41</v>
      </c>
      <c r="AX192" s="14" t="s">
        <v>80</v>
      </c>
      <c r="AY192" s="221" t="s">
        <v>141</v>
      </c>
    </row>
    <row r="193" spans="1:65" s="13" customFormat="1">
      <c r="B193" s="200"/>
      <c r="C193" s="201"/>
      <c r="D193" s="202" t="s">
        <v>152</v>
      </c>
      <c r="E193" s="203" t="s">
        <v>43</v>
      </c>
      <c r="F193" s="204" t="s">
        <v>285</v>
      </c>
      <c r="G193" s="201"/>
      <c r="H193" s="205">
        <v>17.100000000000001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87</v>
      </c>
      <c r="AV193" s="13" t="s">
        <v>87</v>
      </c>
      <c r="AW193" s="13" t="s">
        <v>41</v>
      </c>
      <c r="AX193" s="13" t="s">
        <v>80</v>
      </c>
      <c r="AY193" s="211" t="s">
        <v>141</v>
      </c>
    </row>
    <row r="194" spans="1:65" s="14" customFormat="1">
      <c r="B194" s="212"/>
      <c r="C194" s="213"/>
      <c r="D194" s="202" t="s">
        <v>152</v>
      </c>
      <c r="E194" s="214" t="s">
        <v>43</v>
      </c>
      <c r="F194" s="215" t="s">
        <v>189</v>
      </c>
      <c r="G194" s="213"/>
      <c r="H194" s="214" t="s">
        <v>43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87</v>
      </c>
      <c r="AV194" s="14" t="s">
        <v>85</v>
      </c>
      <c r="AW194" s="14" t="s">
        <v>41</v>
      </c>
      <c r="AX194" s="14" t="s">
        <v>80</v>
      </c>
      <c r="AY194" s="221" t="s">
        <v>141</v>
      </c>
    </row>
    <row r="195" spans="1:65" s="13" customFormat="1">
      <c r="B195" s="200"/>
      <c r="C195" s="201"/>
      <c r="D195" s="202" t="s">
        <v>152</v>
      </c>
      <c r="E195" s="203" t="s">
        <v>43</v>
      </c>
      <c r="F195" s="204" t="s">
        <v>286</v>
      </c>
      <c r="G195" s="201"/>
      <c r="H195" s="205">
        <v>27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87</v>
      </c>
      <c r="AV195" s="13" t="s">
        <v>87</v>
      </c>
      <c r="AW195" s="13" t="s">
        <v>41</v>
      </c>
      <c r="AX195" s="13" t="s">
        <v>80</v>
      </c>
      <c r="AY195" s="211" t="s">
        <v>141</v>
      </c>
    </row>
    <row r="196" spans="1:65" s="14" customFormat="1">
      <c r="B196" s="212"/>
      <c r="C196" s="213"/>
      <c r="D196" s="202" t="s">
        <v>152</v>
      </c>
      <c r="E196" s="214" t="s">
        <v>43</v>
      </c>
      <c r="F196" s="215" t="s">
        <v>287</v>
      </c>
      <c r="G196" s="213"/>
      <c r="H196" s="214" t="s">
        <v>43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152</v>
      </c>
      <c r="AU196" s="221" t="s">
        <v>87</v>
      </c>
      <c r="AV196" s="14" t="s">
        <v>85</v>
      </c>
      <c r="AW196" s="14" t="s">
        <v>41</v>
      </c>
      <c r="AX196" s="14" t="s">
        <v>80</v>
      </c>
      <c r="AY196" s="221" t="s">
        <v>141</v>
      </c>
    </row>
    <row r="197" spans="1:65" s="14" customFormat="1">
      <c r="B197" s="212"/>
      <c r="C197" s="213"/>
      <c r="D197" s="202" t="s">
        <v>152</v>
      </c>
      <c r="E197" s="214" t="s">
        <v>43</v>
      </c>
      <c r="F197" s="215" t="s">
        <v>187</v>
      </c>
      <c r="G197" s="213"/>
      <c r="H197" s="214" t="s">
        <v>43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87</v>
      </c>
      <c r="AV197" s="14" t="s">
        <v>85</v>
      </c>
      <c r="AW197" s="14" t="s">
        <v>41</v>
      </c>
      <c r="AX197" s="14" t="s">
        <v>80</v>
      </c>
      <c r="AY197" s="221" t="s">
        <v>141</v>
      </c>
    </row>
    <row r="198" spans="1:65" s="13" customFormat="1">
      <c r="B198" s="200"/>
      <c r="C198" s="201"/>
      <c r="D198" s="202" t="s">
        <v>152</v>
      </c>
      <c r="E198" s="203" t="s">
        <v>43</v>
      </c>
      <c r="F198" s="204" t="s">
        <v>285</v>
      </c>
      <c r="G198" s="201"/>
      <c r="H198" s="205">
        <v>17.100000000000001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152</v>
      </c>
      <c r="AU198" s="211" t="s">
        <v>87</v>
      </c>
      <c r="AV198" s="13" t="s">
        <v>87</v>
      </c>
      <c r="AW198" s="13" t="s">
        <v>41</v>
      </c>
      <c r="AX198" s="13" t="s">
        <v>80</v>
      </c>
      <c r="AY198" s="211" t="s">
        <v>141</v>
      </c>
    </row>
    <row r="199" spans="1:65" s="14" customFormat="1">
      <c r="B199" s="212"/>
      <c r="C199" s="213"/>
      <c r="D199" s="202" t="s">
        <v>152</v>
      </c>
      <c r="E199" s="214" t="s">
        <v>43</v>
      </c>
      <c r="F199" s="215" t="s">
        <v>189</v>
      </c>
      <c r="G199" s="213"/>
      <c r="H199" s="214" t="s">
        <v>43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152</v>
      </c>
      <c r="AU199" s="221" t="s">
        <v>87</v>
      </c>
      <c r="AV199" s="14" t="s">
        <v>85</v>
      </c>
      <c r="AW199" s="14" t="s">
        <v>41</v>
      </c>
      <c r="AX199" s="14" t="s">
        <v>80</v>
      </c>
      <c r="AY199" s="221" t="s">
        <v>141</v>
      </c>
    </row>
    <row r="200" spans="1:65" s="13" customFormat="1">
      <c r="B200" s="200"/>
      <c r="C200" s="201"/>
      <c r="D200" s="202" t="s">
        <v>152</v>
      </c>
      <c r="E200" s="203" t="s">
        <v>43</v>
      </c>
      <c r="F200" s="204" t="s">
        <v>190</v>
      </c>
      <c r="G200" s="201"/>
      <c r="H200" s="205">
        <v>162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152</v>
      </c>
      <c r="AU200" s="211" t="s">
        <v>87</v>
      </c>
      <c r="AV200" s="13" t="s">
        <v>87</v>
      </c>
      <c r="AW200" s="13" t="s">
        <v>41</v>
      </c>
      <c r="AX200" s="13" t="s">
        <v>80</v>
      </c>
      <c r="AY200" s="211" t="s">
        <v>141</v>
      </c>
    </row>
    <row r="201" spans="1:65" s="13" customFormat="1">
      <c r="B201" s="200"/>
      <c r="C201" s="201"/>
      <c r="D201" s="202" t="s">
        <v>152</v>
      </c>
      <c r="E201" s="203" t="s">
        <v>43</v>
      </c>
      <c r="F201" s="204" t="s">
        <v>288</v>
      </c>
      <c r="G201" s="201"/>
      <c r="H201" s="205">
        <v>21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152</v>
      </c>
      <c r="AU201" s="211" t="s">
        <v>87</v>
      </c>
      <c r="AV201" s="13" t="s">
        <v>87</v>
      </c>
      <c r="AW201" s="13" t="s">
        <v>41</v>
      </c>
      <c r="AX201" s="13" t="s">
        <v>80</v>
      </c>
      <c r="AY201" s="211" t="s">
        <v>141</v>
      </c>
    </row>
    <row r="202" spans="1:65" s="15" customFormat="1">
      <c r="B202" s="222"/>
      <c r="C202" s="223"/>
      <c r="D202" s="202" t="s">
        <v>152</v>
      </c>
      <c r="E202" s="224" t="s">
        <v>43</v>
      </c>
      <c r="F202" s="225" t="s">
        <v>179</v>
      </c>
      <c r="G202" s="223"/>
      <c r="H202" s="226">
        <v>244.2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152</v>
      </c>
      <c r="AU202" s="232" t="s">
        <v>87</v>
      </c>
      <c r="AV202" s="15" t="s">
        <v>148</v>
      </c>
      <c r="AW202" s="15" t="s">
        <v>41</v>
      </c>
      <c r="AX202" s="15" t="s">
        <v>85</v>
      </c>
      <c r="AY202" s="232" t="s">
        <v>141</v>
      </c>
    </row>
    <row r="203" spans="1:65" s="2" customFormat="1" ht="16.5" customHeight="1">
      <c r="A203" s="36"/>
      <c r="B203" s="37"/>
      <c r="C203" s="234" t="s">
        <v>7</v>
      </c>
      <c r="D203" s="234" t="s">
        <v>219</v>
      </c>
      <c r="E203" s="235" t="s">
        <v>289</v>
      </c>
      <c r="F203" s="236" t="s">
        <v>290</v>
      </c>
      <c r="G203" s="237" t="s">
        <v>222</v>
      </c>
      <c r="H203" s="238">
        <v>83.79</v>
      </c>
      <c r="I203" s="239"/>
      <c r="J203" s="240">
        <f>ROUND(I203*H203,2)</f>
        <v>0</v>
      </c>
      <c r="K203" s="236" t="s">
        <v>147</v>
      </c>
      <c r="L203" s="241"/>
      <c r="M203" s="242" t="s">
        <v>43</v>
      </c>
      <c r="N203" s="243" t="s">
        <v>51</v>
      </c>
      <c r="O203" s="66"/>
      <c r="P203" s="191">
        <f>O203*H203</f>
        <v>0</v>
      </c>
      <c r="Q203" s="191">
        <v>1</v>
      </c>
      <c r="R203" s="191">
        <f>Q203*H203</f>
        <v>83.79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198</v>
      </c>
      <c r="AT203" s="193" t="s">
        <v>219</v>
      </c>
      <c r="AU203" s="193" t="s">
        <v>87</v>
      </c>
      <c r="AY203" s="18" t="s">
        <v>141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85</v>
      </c>
      <c r="BK203" s="194">
        <f>ROUND(I203*H203,2)</f>
        <v>0</v>
      </c>
      <c r="BL203" s="18" t="s">
        <v>148</v>
      </c>
      <c r="BM203" s="193" t="s">
        <v>291</v>
      </c>
    </row>
    <row r="204" spans="1:65" s="14" customFormat="1">
      <c r="B204" s="212"/>
      <c r="C204" s="213"/>
      <c r="D204" s="202" t="s">
        <v>152</v>
      </c>
      <c r="E204" s="214" t="s">
        <v>43</v>
      </c>
      <c r="F204" s="215" t="s">
        <v>283</v>
      </c>
      <c r="G204" s="213"/>
      <c r="H204" s="214" t="s">
        <v>43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152</v>
      </c>
      <c r="AU204" s="221" t="s">
        <v>87</v>
      </c>
      <c r="AV204" s="14" t="s">
        <v>85</v>
      </c>
      <c r="AW204" s="14" t="s">
        <v>41</v>
      </c>
      <c r="AX204" s="14" t="s">
        <v>80</v>
      </c>
      <c r="AY204" s="221" t="s">
        <v>141</v>
      </c>
    </row>
    <row r="205" spans="1:65" s="14" customFormat="1">
      <c r="B205" s="212"/>
      <c r="C205" s="213"/>
      <c r="D205" s="202" t="s">
        <v>152</v>
      </c>
      <c r="E205" s="214" t="s">
        <v>43</v>
      </c>
      <c r="F205" s="215" t="s">
        <v>284</v>
      </c>
      <c r="G205" s="213"/>
      <c r="H205" s="214" t="s">
        <v>43</v>
      </c>
      <c r="I205" s="216"/>
      <c r="J205" s="213"/>
      <c r="K205" s="213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152</v>
      </c>
      <c r="AU205" s="221" t="s">
        <v>87</v>
      </c>
      <c r="AV205" s="14" t="s">
        <v>85</v>
      </c>
      <c r="AW205" s="14" t="s">
        <v>41</v>
      </c>
      <c r="AX205" s="14" t="s">
        <v>80</v>
      </c>
      <c r="AY205" s="221" t="s">
        <v>141</v>
      </c>
    </row>
    <row r="206" spans="1:65" s="14" customFormat="1">
      <c r="B206" s="212"/>
      <c r="C206" s="213"/>
      <c r="D206" s="202" t="s">
        <v>152</v>
      </c>
      <c r="E206" s="214" t="s">
        <v>43</v>
      </c>
      <c r="F206" s="215" t="s">
        <v>187</v>
      </c>
      <c r="G206" s="213"/>
      <c r="H206" s="214" t="s">
        <v>43</v>
      </c>
      <c r="I206" s="216"/>
      <c r="J206" s="213"/>
      <c r="K206" s="213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152</v>
      </c>
      <c r="AU206" s="221" t="s">
        <v>87</v>
      </c>
      <c r="AV206" s="14" t="s">
        <v>85</v>
      </c>
      <c r="AW206" s="14" t="s">
        <v>41</v>
      </c>
      <c r="AX206" s="14" t="s">
        <v>80</v>
      </c>
      <c r="AY206" s="221" t="s">
        <v>141</v>
      </c>
    </row>
    <row r="207" spans="1:65" s="13" customFormat="1">
      <c r="B207" s="200"/>
      <c r="C207" s="201"/>
      <c r="D207" s="202" t="s">
        <v>152</v>
      </c>
      <c r="E207" s="203" t="s">
        <v>43</v>
      </c>
      <c r="F207" s="204" t="s">
        <v>292</v>
      </c>
      <c r="G207" s="201"/>
      <c r="H207" s="205">
        <v>32.49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87</v>
      </c>
      <c r="AV207" s="13" t="s">
        <v>87</v>
      </c>
      <c r="AW207" s="13" t="s">
        <v>41</v>
      </c>
      <c r="AX207" s="13" t="s">
        <v>80</v>
      </c>
      <c r="AY207" s="211" t="s">
        <v>141</v>
      </c>
    </row>
    <row r="208" spans="1:65" s="14" customFormat="1">
      <c r="B208" s="212"/>
      <c r="C208" s="213"/>
      <c r="D208" s="202" t="s">
        <v>152</v>
      </c>
      <c r="E208" s="214" t="s">
        <v>43</v>
      </c>
      <c r="F208" s="215" t="s">
        <v>189</v>
      </c>
      <c r="G208" s="213"/>
      <c r="H208" s="214" t="s">
        <v>43</v>
      </c>
      <c r="I208" s="216"/>
      <c r="J208" s="213"/>
      <c r="K208" s="213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152</v>
      </c>
      <c r="AU208" s="221" t="s">
        <v>87</v>
      </c>
      <c r="AV208" s="14" t="s">
        <v>85</v>
      </c>
      <c r="AW208" s="14" t="s">
        <v>41</v>
      </c>
      <c r="AX208" s="14" t="s">
        <v>80</v>
      </c>
      <c r="AY208" s="221" t="s">
        <v>141</v>
      </c>
    </row>
    <row r="209" spans="1:65" s="13" customFormat="1">
      <c r="B209" s="200"/>
      <c r="C209" s="201"/>
      <c r="D209" s="202" t="s">
        <v>152</v>
      </c>
      <c r="E209" s="203" t="s">
        <v>43</v>
      </c>
      <c r="F209" s="204" t="s">
        <v>293</v>
      </c>
      <c r="G209" s="201"/>
      <c r="H209" s="205">
        <v>51.3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87</v>
      </c>
      <c r="AV209" s="13" t="s">
        <v>87</v>
      </c>
      <c r="AW209" s="13" t="s">
        <v>41</v>
      </c>
      <c r="AX209" s="13" t="s">
        <v>80</v>
      </c>
      <c r="AY209" s="211" t="s">
        <v>141</v>
      </c>
    </row>
    <row r="210" spans="1:65" s="15" customFormat="1">
      <c r="B210" s="222"/>
      <c r="C210" s="223"/>
      <c r="D210" s="202" t="s">
        <v>152</v>
      </c>
      <c r="E210" s="224" t="s">
        <v>43</v>
      </c>
      <c r="F210" s="225" t="s">
        <v>179</v>
      </c>
      <c r="G210" s="223"/>
      <c r="H210" s="226">
        <v>83.79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152</v>
      </c>
      <c r="AU210" s="232" t="s">
        <v>87</v>
      </c>
      <c r="AV210" s="15" t="s">
        <v>148</v>
      </c>
      <c r="AW210" s="15" t="s">
        <v>41</v>
      </c>
      <c r="AX210" s="15" t="s">
        <v>85</v>
      </c>
      <c r="AY210" s="232" t="s">
        <v>141</v>
      </c>
    </row>
    <row r="211" spans="1:65" s="2" customFormat="1" ht="16.5" customHeight="1">
      <c r="A211" s="36"/>
      <c r="B211" s="37"/>
      <c r="C211" s="234" t="s">
        <v>294</v>
      </c>
      <c r="D211" s="234" t="s">
        <v>219</v>
      </c>
      <c r="E211" s="235" t="s">
        <v>295</v>
      </c>
      <c r="F211" s="236" t="s">
        <v>296</v>
      </c>
      <c r="G211" s="237" t="s">
        <v>222</v>
      </c>
      <c r="H211" s="238">
        <v>380.19</v>
      </c>
      <c r="I211" s="239"/>
      <c r="J211" s="240">
        <f>ROUND(I211*H211,2)</f>
        <v>0</v>
      </c>
      <c r="K211" s="236" t="s">
        <v>147</v>
      </c>
      <c r="L211" s="241"/>
      <c r="M211" s="242" t="s">
        <v>43</v>
      </c>
      <c r="N211" s="243" t="s">
        <v>51</v>
      </c>
      <c r="O211" s="66"/>
      <c r="P211" s="191">
        <f>O211*H211</f>
        <v>0</v>
      </c>
      <c r="Q211" s="191">
        <v>1</v>
      </c>
      <c r="R211" s="191">
        <f>Q211*H211</f>
        <v>380.19</v>
      </c>
      <c r="S211" s="191">
        <v>0</v>
      </c>
      <c r="T211" s="19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198</v>
      </c>
      <c r="AT211" s="193" t="s">
        <v>219</v>
      </c>
      <c r="AU211" s="193" t="s">
        <v>87</v>
      </c>
      <c r="AY211" s="18" t="s">
        <v>141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85</v>
      </c>
      <c r="BK211" s="194">
        <f>ROUND(I211*H211,2)</f>
        <v>0</v>
      </c>
      <c r="BL211" s="18" t="s">
        <v>148</v>
      </c>
      <c r="BM211" s="193" t="s">
        <v>297</v>
      </c>
    </row>
    <row r="212" spans="1:65" s="14" customFormat="1">
      <c r="B212" s="212"/>
      <c r="C212" s="213"/>
      <c r="D212" s="202" t="s">
        <v>152</v>
      </c>
      <c r="E212" s="214" t="s">
        <v>43</v>
      </c>
      <c r="F212" s="215" t="s">
        <v>287</v>
      </c>
      <c r="G212" s="213"/>
      <c r="H212" s="214" t="s">
        <v>43</v>
      </c>
      <c r="I212" s="216"/>
      <c r="J212" s="213"/>
      <c r="K212" s="213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152</v>
      </c>
      <c r="AU212" s="221" t="s">
        <v>87</v>
      </c>
      <c r="AV212" s="14" t="s">
        <v>85</v>
      </c>
      <c r="AW212" s="14" t="s">
        <v>41</v>
      </c>
      <c r="AX212" s="14" t="s">
        <v>80</v>
      </c>
      <c r="AY212" s="221" t="s">
        <v>141</v>
      </c>
    </row>
    <row r="213" spans="1:65" s="14" customFormat="1">
      <c r="B213" s="212"/>
      <c r="C213" s="213"/>
      <c r="D213" s="202" t="s">
        <v>152</v>
      </c>
      <c r="E213" s="214" t="s">
        <v>43</v>
      </c>
      <c r="F213" s="215" t="s">
        <v>187</v>
      </c>
      <c r="G213" s="213"/>
      <c r="H213" s="214" t="s">
        <v>43</v>
      </c>
      <c r="I213" s="216"/>
      <c r="J213" s="213"/>
      <c r="K213" s="213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152</v>
      </c>
      <c r="AU213" s="221" t="s">
        <v>87</v>
      </c>
      <c r="AV213" s="14" t="s">
        <v>85</v>
      </c>
      <c r="AW213" s="14" t="s">
        <v>41</v>
      </c>
      <c r="AX213" s="14" t="s">
        <v>80</v>
      </c>
      <c r="AY213" s="221" t="s">
        <v>141</v>
      </c>
    </row>
    <row r="214" spans="1:65" s="13" customFormat="1">
      <c r="B214" s="200"/>
      <c r="C214" s="201"/>
      <c r="D214" s="202" t="s">
        <v>152</v>
      </c>
      <c r="E214" s="203" t="s">
        <v>43</v>
      </c>
      <c r="F214" s="204" t="s">
        <v>292</v>
      </c>
      <c r="G214" s="201"/>
      <c r="H214" s="205">
        <v>32.49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152</v>
      </c>
      <c r="AU214" s="211" t="s">
        <v>87</v>
      </c>
      <c r="AV214" s="13" t="s">
        <v>87</v>
      </c>
      <c r="AW214" s="13" t="s">
        <v>41</v>
      </c>
      <c r="AX214" s="13" t="s">
        <v>80</v>
      </c>
      <c r="AY214" s="211" t="s">
        <v>141</v>
      </c>
    </row>
    <row r="215" spans="1:65" s="14" customFormat="1">
      <c r="B215" s="212"/>
      <c r="C215" s="213"/>
      <c r="D215" s="202" t="s">
        <v>152</v>
      </c>
      <c r="E215" s="214" t="s">
        <v>43</v>
      </c>
      <c r="F215" s="215" t="s">
        <v>189</v>
      </c>
      <c r="G215" s="213"/>
      <c r="H215" s="214" t="s">
        <v>43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152</v>
      </c>
      <c r="AU215" s="221" t="s">
        <v>87</v>
      </c>
      <c r="AV215" s="14" t="s">
        <v>85</v>
      </c>
      <c r="AW215" s="14" t="s">
        <v>41</v>
      </c>
      <c r="AX215" s="14" t="s">
        <v>80</v>
      </c>
      <c r="AY215" s="221" t="s">
        <v>141</v>
      </c>
    </row>
    <row r="216" spans="1:65" s="13" customFormat="1">
      <c r="B216" s="200"/>
      <c r="C216" s="201"/>
      <c r="D216" s="202" t="s">
        <v>152</v>
      </c>
      <c r="E216" s="203" t="s">
        <v>43</v>
      </c>
      <c r="F216" s="204" t="s">
        <v>298</v>
      </c>
      <c r="G216" s="201"/>
      <c r="H216" s="205">
        <v>307.8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152</v>
      </c>
      <c r="AU216" s="211" t="s">
        <v>87</v>
      </c>
      <c r="AV216" s="13" t="s">
        <v>87</v>
      </c>
      <c r="AW216" s="13" t="s">
        <v>41</v>
      </c>
      <c r="AX216" s="13" t="s">
        <v>80</v>
      </c>
      <c r="AY216" s="211" t="s">
        <v>141</v>
      </c>
    </row>
    <row r="217" spans="1:65" s="13" customFormat="1">
      <c r="B217" s="200"/>
      <c r="C217" s="201"/>
      <c r="D217" s="202" t="s">
        <v>152</v>
      </c>
      <c r="E217" s="203" t="s">
        <v>43</v>
      </c>
      <c r="F217" s="204" t="s">
        <v>299</v>
      </c>
      <c r="G217" s="201"/>
      <c r="H217" s="205">
        <v>39.9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87</v>
      </c>
      <c r="AV217" s="13" t="s">
        <v>87</v>
      </c>
      <c r="AW217" s="13" t="s">
        <v>41</v>
      </c>
      <c r="AX217" s="13" t="s">
        <v>80</v>
      </c>
      <c r="AY217" s="211" t="s">
        <v>141</v>
      </c>
    </row>
    <row r="218" spans="1:65" s="15" customFormat="1">
      <c r="B218" s="222"/>
      <c r="C218" s="223"/>
      <c r="D218" s="202" t="s">
        <v>152</v>
      </c>
      <c r="E218" s="224" t="s">
        <v>43</v>
      </c>
      <c r="F218" s="225" t="s">
        <v>179</v>
      </c>
      <c r="G218" s="223"/>
      <c r="H218" s="226">
        <v>380.19</v>
      </c>
      <c r="I218" s="227"/>
      <c r="J218" s="223"/>
      <c r="K218" s="223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152</v>
      </c>
      <c r="AU218" s="232" t="s">
        <v>87</v>
      </c>
      <c r="AV218" s="15" t="s">
        <v>148</v>
      </c>
      <c r="AW218" s="15" t="s">
        <v>41</v>
      </c>
      <c r="AX218" s="15" t="s">
        <v>85</v>
      </c>
      <c r="AY218" s="232" t="s">
        <v>141</v>
      </c>
    </row>
    <row r="219" spans="1:65" s="2" customFormat="1" ht="24.2" customHeight="1">
      <c r="A219" s="36"/>
      <c r="B219" s="37"/>
      <c r="C219" s="182" t="s">
        <v>300</v>
      </c>
      <c r="D219" s="182" t="s">
        <v>143</v>
      </c>
      <c r="E219" s="183" t="s">
        <v>301</v>
      </c>
      <c r="F219" s="184" t="s">
        <v>302</v>
      </c>
      <c r="G219" s="185" t="s">
        <v>183</v>
      </c>
      <c r="H219" s="186">
        <v>95</v>
      </c>
      <c r="I219" s="187"/>
      <c r="J219" s="188">
        <f>ROUND(I219*H219,2)</f>
        <v>0</v>
      </c>
      <c r="K219" s="184" t="s">
        <v>147</v>
      </c>
      <c r="L219" s="41"/>
      <c r="M219" s="189" t="s">
        <v>43</v>
      </c>
      <c r="N219" s="190" t="s">
        <v>51</v>
      </c>
      <c r="O219" s="6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148</v>
      </c>
      <c r="AT219" s="193" t="s">
        <v>143</v>
      </c>
      <c r="AU219" s="193" t="s">
        <v>87</v>
      </c>
      <c r="AY219" s="18" t="s">
        <v>141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8" t="s">
        <v>85</v>
      </c>
      <c r="BK219" s="194">
        <f>ROUND(I219*H219,2)</f>
        <v>0</v>
      </c>
      <c r="BL219" s="18" t="s">
        <v>148</v>
      </c>
      <c r="BM219" s="193" t="s">
        <v>303</v>
      </c>
    </row>
    <row r="220" spans="1:65" s="2" customFormat="1">
      <c r="A220" s="36"/>
      <c r="B220" s="37"/>
      <c r="C220" s="38"/>
      <c r="D220" s="195" t="s">
        <v>150</v>
      </c>
      <c r="E220" s="38"/>
      <c r="F220" s="196" t="s">
        <v>304</v>
      </c>
      <c r="G220" s="38"/>
      <c r="H220" s="38"/>
      <c r="I220" s="197"/>
      <c r="J220" s="38"/>
      <c r="K220" s="38"/>
      <c r="L220" s="41"/>
      <c r="M220" s="198"/>
      <c r="N220" s="199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8" t="s">
        <v>150</v>
      </c>
      <c r="AU220" s="18" t="s">
        <v>87</v>
      </c>
    </row>
    <row r="221" spans="1:65" s="14" customFormat="1">
      <c r="B221" s="212"/>
      <c r="C221" s="213"/>
      <c r="D221" s="202" t="s">
        <v>152</v>
      </c>
      <c r="E221" s="214" t="s">
        <v>43</v>
      </c>
      <c r="F221" s="215" t="s">
        <v>305</v>
      </c>
      <c r="G221" s="213"/>
      <c r="H221" s="214" t="s">
        <v>43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87</v>
      </c>
      <c r="AV221" s="14" t="s">
        <v>85</v>
      </c>
      <c r="AW221" s="14" t="s">
        <v>41</v>
      </c>
      <c r="AX221" s="14" t="s">
        <v>80</v>
      </c>
      <c r="AY221" s="221" t="s">
        <v>141</v>
      </c>
    </row>
    <row r="222" spans="1:65" s="14" customFormat="1">
      <c r="B222" s="212"/>
      <c r="C222" s="213"/>
      <c r="D222" s="202" t="s">
        <v>152</v>
      </c>
      <c r="E222" s="214" t="s">
        <v>43</v>
      </c>
      <c r="F222" s="215" t="s">
        <v>191</v>
      </c>
      <c r="G222" s="213"/>
      <c r="H222" s="214" t="s">
        <v>43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152</v>
      </c>
      <c r="AU222" s="221" t="s">
        <v>87</v>
      </c>
      <c r="AV222" s="14" t="s">
        <v>85</v>
      </c>
      <c r="AW222" s="14" t="s">
        <v>41</v>
      </c>
      <c r="AX222" s="14" t="s">
        <v>80</v>
      </c>
      <c r="AY222" s="221" t="s">
        <v>141</v>
      </c>
    </row>
    <row r="223" spans="1:65" s="13" customFormat="1">
      <c r="B223" s="200"/>
      <c r="C223" s="201"/>
      <c r="D223" s="202" t="s">
        <v>152</v>
      </c>
      <c r="E223" s="203" t="s">
        <v>43</v>
      </c>
      <c r="F223" s="204" t="s">
        <v>192</v>
      </c>
      <c r="G223" s="201"/>
      <c r="H223" s="205">
        <v>95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152</v>
      </c>
      <c r="AU223" s="211" t="s">
        <v>87</v>
      </c>
      <c r="AV223" s="13" t="s">
        <v>87</v>
      </c>
      <c r="AW223" s="13" t="s">
        <v>41</v>
      </c>
      <c r="AX223" s="13" t="s">
        <v>80</v>
      </c>
      <c r="AY223" s="211" t="s">
        <v>141</v>
      </c>
    </row>
    <row r="224" spans="1:65" s="15" customFormat="1">
      <c r="B224" s="222"/>
      <c r="C224" s="223"/>
      <c r="D224" s="202" t="s">
        <v>152</v>
      </c>
      <c r="E224" s="224" t="s">
        <v>43</v>
      </c>
      <c r="F224" s="225" t="s">
        <v>179</v>
      </c>
      <c r="G224" s="223"/>
      <c r="H224" s="226">
        <v>95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152</v>
      </c>
      <c r="AU224" s="232" t="s">
        <v>87</v>
      </c>
      <c r="AV224" s="15" t="s">
        <v>148</v>
      </c>
      <c r="AW224" s="15" t="s">
        <v>41</v>
      </c>
      <c r="AX224" s="15" t="s">
        <v>85</v>
      </c>
      <c r="AY224" s="232" t="s">
        <v>141</v>
      </c>
    </row>
    <row r="225" spans="1:65" s="2" customFormat="1" ht="24.2" customHeight="1">
      <c r="A225" s="36"/>
      <c r="B225" s="37"/>
      <c r="C225" s="182" t="s">
        <v>306</v>
      </c>
      <c r="D225" s="182" t="s">
        <v>143</v>
      </c>
      <c r="E225" s="183" t="s">
        <v>307</v>
      </c>
      <c r="F225" s="184" t="s">
        <v>308</v>
      </c>
      <c r="G225" s="185" t="s">
        <v>146</v>
      </c>
      <c r="H225" s="186">
        <v>224</v>
      </c>
      <c r="I225" s="187"/>
      <c r="J225" s="188">
        <f>ROUND(I225*H225,2)</f>
        <v>0</v>
      </c>
      <c r="K225" s="184" t="s">
        <v>147</v>
      </c>
      <c r="L225" s="41"/>
      <c r="M225" s="189" t="s">
        <v>43</v>
      </c>
      <c r="N225" s="190" t="s">
        <v>51</v>
      </c>
      <c r="O225" s="6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148</v>
      </c>
      <c r="AT225" s="193" t="s">
        <v>143</v>
      </c>
      <c r="AU225" s="193" t="s">
        <v>87</v>
      </c>
      <c r="AY225" s="18" t="s">
        <v>141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8" t="s">
        <v>85</v>
      </c>
      <c r="BK225" s="194">
        <f>ROUND(I225*H225,2)</f>
        <v>0</v>
      </c>
      <c r="BL225" s="18" t="s">
        <v>148</v>
      </c>
      <c r="BM225" s="193" t="s">
        <v>309</v>
      </c>
    </row>
    <row r="226" spans="1:65" s="2" customFormat="1">
      <c r="A226" s="36"/>
      <c r="B226" s="37"/>
      <c r="C226" s="38"/>
      <c r="D226" s="195" t="s">
        <v>150</v>
      </c>
      <c r="E226" s="38"/>
      <c r="F226" s="196" t="s">
        <v>310</v>
      </c>
      <c r="G226" s="38"/>
      <c r="H226" s="38"/>
      <c r="I226" s="197"/>
      <c r="J226" s="38"/>
      <c r="K226" s="38"/>
      <c r="L226" s="41"/>
      <c r="M226" s="198"/>
      <c r="N226" s="19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8" t="s">
        <v>150</v>
      </c>
      <c r="AU226" s="18" t="s">
        <v>87</v>
      </c>
    </row>
    <row r="227" spans="1:65" s="14" customFormat="1">
      <c r="B227" s="212"/>
      <c r="C227" s="213"/>
      <c r="D227" s="202" t="s">
        <v>152</v>
      </c>
      <c r="E227" s="214" t="s">
        <v>43</v>
      </c>
      <c r="F227" s="215" t="s">
        <v>311</v>
      </c>
      <c r="G227" s="213"/>
      <c r="H227" s="214" t="s">
        <v>43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87</v>
      </c>
      <c r="AV227" s="14" t="s">
        <v>85</v>
      </c>
      <c r="AW227" s="14" t="s">
        <v>41</v>
      </c>
      <c r="AX227" s="14" t="s">
        <v>80</v>
      </c>
      <c r="AY227" s="221" t="s">
        <v>141</v>
      </c>
    </row>
    <row r="228" spans="1:65" s="14" customFormat="1">
      <c r="B228" s="212"/>
      <c r="C228" s="213"/>
      <c r="D228" s="202" t="s">
        <v>152</v>
      </c>
      <c r="E228" s="214" t="s">
        <v>43</v>
      </c>
      <c r="F228" s="215" t="s">
        <v>174</v>
      </c>
      <c r="G228" s="213"/>
      <c r="H228" s="214" t="s">
        <v>43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87</v>
      </c>
      <c r="AV228" s="14" t="s">
        <v>85</v>
      </c>
      <c r="AW228" s="14" t="s">
        <v>41</v>
      </c>
      <c r="AX228" s="14" t="s">
        <v>80</v>
      </c>
      <c r="AY228" s="221" t="s">
        <v>141</v>
      </c>
    </row>
    <row r="229" spans="1:65" s="14" customFormat="1">
      <c r="B229" s="212"/>
      <c r="C229" s="213"/>
      <c r="D229" s="202" t="s">
        <v>152</v>
      </c>
      <c r="E229" s="214" t="s">
        <v>43</v>
      </c>
      <c r="F229" s="215" t="s">
        <v>175</v>
      </c>
      <c r="G229" s="213"/>
      <c r="H229" s="214" t="s">
        <v>43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152</v>
      </c>
      <c r="AU229" s="221" t="s">
        <v>87</v>
      </c>
      <c r="AV229" s="14" t="s">
        <v>85</v>
      </c>
      <c r="AW229" s="14" t="s">
        <v>41</v>
      </c>
      <c r="AX229" s="14" t="s">
        <v>80</v>
      </c>
      <c r="AY229" s="221" t="s">
        <v>141</v>
      </c>
    </row>
    <row r="230" spans="1:65" s="13" customFormat="1">
      <c r="B230" s="200"/>
      <c r="C230" s="201"/>
      <c r="D230" s="202" t="s">
        <v>152</v>
      </c>
      <c r="E230" s="203" t="s">
        <v>43</v>
      </c>
      <c r="F230" s="204" t="s">
        <v>176</v>
      </c>
      <c r="G230" s="201"/>
      <c r="H230" s="205">
        <v>48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152</v>
      </c>
      <c r="AU230" s="211" t="s">
        <v>87</v>
      </c>
      <c r="AV230" s="13" t="s">
        <v>87</v>
      </c>
      <c r="AW230" s="13" t="s">
        <v>41</v>
      </c>
      <c r="AX230" s="13" t="s">
        <v>80</v>
      </c>
      <c r="AY230" s="211" t="s">
        <v>141</v>
      </c>
    </row>
    <row r="231" spans="1:65" s="14" customFormat="1">
      <c r="B231" s="212"/>
      <c r="C231" s="213"/>
      <c r="D231" s="202" t="s">
        <v>152</v>
      </c>
      <c r="E231" s="214" t="s">
        <v>43</v>
      </c>
      <c r="F231" s="215" t="s">
        <v>177</v>
      </c>
      <c r="G231" s="213"/>
      <c r="H231" s="214" t="s">
        <v>43</v>
      </c>
      <c r="I231" s="216"/>
      <c r="J231" s="213"/>
      <c r="K231" s="213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152</v>
      </c>
      <c r="AU231" s="221" t="s">
        <v>87</v>
      </c>
      <c r="AV231" s="14" t="s">
        <v>85</v>
      </c>
      <c r="AW231" s="14" t="s">
        <v>41</v>
      </c>
      <c r="AX231" s="14" t="s">
        <v>80</v>
      </c>
      <c r="AY231" s="221" t="s">
        <v>141</v>
      </c>
    </row>
    <row r="232" spans="1:65" s="13" customFormat="1">
      <c r="B232" s="200"/>
      <c r="C232" s="201"/>
      <c r="D232" s="202" t="s">
        <v>152</v>
      </c>
      <c r="E232" s="203" t="s">
        <v>43</v>
      </c>
      <c r="F232" s="204" t="s">
        <v>178</v>
      </c>
      <c r="G232" s="201"/>
      <c r="H232" s="205">
        <v>176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152</v>
      </c>
      <c r="AU232" s="211" t="s">
        <v>87</v>
      </c>
      <c r="AV232" s="13" t="s">
        <v>87</v>
      </c>
      <c r="AW232" s="13" t="s">
        <v>41</v>
      </c>
      <c r="AX232" s="13" t="s">
        <v>80</v>
      </c>
      <c r="AY232" s="211" t="s">
        <v>141</v>
      </c>
    </row>
    <row r="233" spans="1:65" s="15" customFormat="1">
      <c r="B233" s="222"/>
      <c r="C233" s="223"/>
      <c r="D233" s="202" t="s">
        <v>152</v>
      </c>
      <c r="E233" s="224" t="s">
        <v>43</v>
      </c>
      <c r="F233" s="225" t="s">
        <v>179</v>
      </c>
      <c r="G233" s="223"/>
      <c r="H233" s="226">
        <v>224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152</v>
      </c>
      <c r="AU233" s="232" t="s">
        <v>87</v>
      </c>
      <c r="AV233" s="15" t="s">
        <v>148</v>
      </c>
      <c r="AW233" s="15" t="s">
        <v>41</v>
      </c>
      <c r="AX233" s="15" t="s">
        <v>85</v>
      </c>
      <c r="AY233" s="232" t="s">
        <v>141</v>
      </c>
    </row>
    <row r="234" spans="1:65" s="2" customFormat="1" ht="16.5" customHeight="1">
      <c r="A234" s="36"/>
      <c r="B234" s="37"/>
      <c r="C234" s="234" t="s">
        <v>312</v>
      </c>
      <c r="D234" s="234" t="s">
        <v>219</v>
      </c>
      <c r="E234" s="235" t="s">
        <v>313</v>
      </c>
      <c r="F234" s="236" t="s">
        <v>314</v>
      </c>
      <c r="G234" s="237" t="s">
        <v>315</v>
      </c>
      <c r="H234" s="238">
        <v>3.36</v>
      </c>
      <c r="I234" s="239"/>
      <c r="J234" s="240">
        <f>ROUND(I234*H234,2)</f>
        <v>0</v>
      </c>
      <c r="K234" s="236" t="s">
        <v>147</v>
      </c>
      <c r="L234" s="241"/>
      <c r="M234" s="242" t="s">
        <v>43</v>
      </c>
      <c r="N234" s="243" t="s">
        <v>51</v>
      </c>
      <c r="O234" s="66"/>
      <c r="P234" s="191">
        <f>O234*H234</f>
        <v>0</v>
      </c>
      <c r="Q234" s="191">
        <v>1E-3</v>
      </c>
      <c r="R234" s="191">
        <f>Q234*H234</f>
        <v>3.3600000000000001E-3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198</v>
      </c>
      <c r="AT234" s="193" t="s">
        <v>219</v>
      </c>
      <c r="AU234" s="193" t="s">
        <v>87</v>
      </c>
      <c r="AY234" s="18" t="s">
        <v>141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8" t="s">
        <v>85</v>
      </c>
      <c r="BK234" s="194">
        <f>ROUND(I234*H234,2)</f>
        <v>0</v>
      </c>
      <c r="BL234" s="18" t="s">
        <v>148</v>
      </c>
      <c r="BM234" s="193" t="s">
        <v>316</v>
      </c>
    </row>
    <row r="235" spans="1:65" s="13" customFormat="1">
      <c r="B235" s="200"/>
      <c r="C235" s="201"/>
      <c r="D235" s="202" t="s">
        <v>152</v>
      </c>
      <c r="E235" s="203" t="s">
        <v>43</v>
      </c>
      <c r="F235" s="204" t="s">
        <v>317</v>
      </c>
      <c r="G235" s="201"/>
      <c r="H235" s="205">
        <v>3.36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152</v>
      </c>
      <c r="AU235" s="211" t="s">
        <v>87</v>
      </c>
      <c r="AV235" s="13" t="s">
        <v>87</v>
      </c>
      <c r="AW235" s="13" t="s">
        <v>41</v>
      </c>
      <c r="AX235" s="13" t="s">
        <v>80</v>
      </c>
      <c r="AY235" s="211" t="s">
        <v>141</v>
      </c>
    </row>
    <row r="236" spans="1:65" s="15" customFormat="1">
      <c r="B236" s="222"/>
      <c r="C236" s="223"/>
      <c r="D236" s="202" t="s">
        <v>152</v>
      </c>
      <c r="E236" s="224" t="s">
        <v>43</v>
      </c>
      <c r="F236" s="225" t="s">
        <v>179</v>
      </c>
      <c r="G236" s="223"/>
      <c r="H236" s="226">
        <v>3.36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152</v>
      </c>
      <c r="AU236" s="232" t="s">
        <v>87</v>
      </c>
      <c r="AV236" s="15" t="s">
        <v>148</v>
      </c>
      <c r="AW236" s="15" t="s">
        <v>41</v>
      </c>
      <c r="AX236" s="15" t="s">
        <v>85</v>
      </c>
      <c r="AY236" s="232" t="s">
        <v>141</v>
      </c>
    </row>
    <row r="237" spans="1:65" s="2" customFormat="1" ht="24.2" customHeight="1">
      <c r="A237" s="36"/>
      <c r="B237" s="37"/>
      <c r="C237" s="182" t="s">
        <v>318</v>
      </c>
      <c r="D237" s="182" t="s">
        <v>143</v>
      </c>
      <c r="E237" s="183" t="s">
        <v>319</v>
      </c>
      <c r="F237" s="184" t="s">
        <v>320</v>
      </c>
      <c r="G237" s="185" t="s">
        <v>146</v>
      </c>
      <c r="H237" s="186">
        <v>224</v>
      </c>
      <c r="I237" s="187"/>
      <c r="J237" s="188">
        <f>ROUND(I237*H237,2)</f>
        <v>0</v>
      </c>
      <c r="K237" s="184" t="s">
        <v>147</v>
      </c>
      <c r="L237" s="41"/>
      <c r="M237" s="189" t="s">
        <v>43</v>
      </c>
      <c r="N237" s="190" t="s">
        <v>51</v>
      </c>
      <c r="O237" s="6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148</v>
      </c>
      <c r="AT237" s="193" t="s">
        <v>143</v>
      </c>
      <c r="AU237" s="193" t="s">
        <v>87</v>
      </c>
      <c r="AY237" s="18" t="s">
        <v>141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8" t="s">
        <v>85</v>
      </c>
      <c r="BK237" s="194">
        <f>ROUND(I237*H237,2)</f>
        <v>0</v>
      </c>
      <c r="BL237" s="18" t="s">
        <v>148</v>
      </c>
      <c r="BM237" s="193" t="s">
        <v>321</v>
      </c>
    </row>
    <row r="238" spans="1:65" s="2" customFormat="1">
      <c r="A238" s="36"/>
      <c r="B238" s="37"/>
      <c r="C238" s="38"/>
      <c r="D238" s="195" t="s">
        <v>150</v>
      </c>
      <c r="E238" s="38"/>
      <c r="F238" s="196" t="s">
        <v>322</v>
      </c>
      <c r="G238" s="38"/>
      <c r="H238" s="38"/>
      <c r="I238" s="197"/>
      <c r="J238" s="38"/>
      <c r="K238" s="38"/>
      <c r="L238" s="41"/>
      <c r="M238" s="198"/>
      <c r="N238" s="199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150</v>
      </c>
      <c r="AU238" s="18" t="s">
        <v>87</v>
      </c>
    </row>
    <row r="239" spans="1:65" s="14" customFormat="1">
      <c r="B239" s="212"/>
      <c r="C239" s="213"/>
      <c r="D239" s="202" t="s">
        <v>152</v>
      </c>
      <c r="E239" s="214" t="s">
        <v>43</v>
      </c>
      <c r="F239" s="215" t="s">
        <v>323</v>
      </c>
      <c r="G239" s="213"/>
      <c r="H239" s="214" t="s">
        <v>43</v>
      </c>
      <c r="I239" s="216"/>
      <c r="J239" s="213"/>
      <c r="K239" s="213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152</v>
      </c>
      <c r="AU239" s="221" t="s">
        <v>87</v>
      </c>
      <c r="AV239" s="14" t="s">
        <v>85</v>
      </c>
      <c r="AW239" s="14" t="s">
        <v>41</v>
      </c>
      <c r="AX239" s="14" t="s">
        <v>80</v>
      </c>
      <c r="AY239" s="221" t="s">
        <v>141</v>
      </c>
    </row>
    <row r="240" spans="1:65" s="14" customFormat="1">
      <c r="B240" s="212"/>
      <c r="C240" s="213"/>
      <c r="D240" s="202" t="s">
        <v>152</v>
      </c>
      <c r="E240" s="214" t="s">
        <v>43</v>
      </c>
      <c r="F240" s="215" t="s">
        <v>174</v>
      </c>
      <c r="G240" s="213"/>
      <c r="H240" s="214" t="s">
        <v>43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152</v>
      </c>
      <c r="AU240" s="221" t="s">
        <v>87</v>
      </c>
      <c r="AV240" s="14" t="s">
        <v>85</v>
      </c>
      <c r="AW240" s="14" t="s">
        <v>41</v>
      </c>
      <c r="AX240" s="14" t="s">
        <v>80</v>
      </c>
      <c r="AY240" s="221" t="s">
        <v>141</v>
      </c>
    </row>
    <row r="241" spans="1:65" s="14" customFormat="1">
      <c r="B241" s="212"/>
      <c r="C241" s="213"/>
      <c r="D241" s="202" t="s">
        <v>152</v>
      </c>
      <c r="E241" s="214" t="s">
        <v>43</v>
      </c>
      <c r="F241" s="215" t="s">
        <v>175</v>
      </c>
      <c r="G241" s="213"/>
      <c r="H241" s="214" t="s">
        <v>43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152</v>
      </c>
      <c r="AU241" s="221" t="s">
        <v>87</v>
      </c>
      <c r="AV241" s="14" t="s">
        <v>85</v>
      </c>
      <c r="AW241" s="14" t="s">
        <v>41</v>
      </c>
      <c r="AX241" s="14" t="s">
        <v>80</v>
      </c>
      <c r="AY241" s="221" t="s">
        <v>141</v>
      </c>
    </row>
    <row r="242" spans="1:65" s="13" customFormat="1">
      <c r="B242" s="200"/>
      <c r="C242" s="201"/>
      <c r="D242" s="202" t="s">
        <v>152</v>
      </c>
      <c r="E242" s="203" t="s">
        <v>43</v>
      </c>
      <c r="F242" s="204" t="s">
        <v>176</v>
      </c>
      <c r="G242" s="201"/>
      <c r="H242" s="205">
        <v>48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152</v>
      </c>
      <c r="AU242" s="211" t="s">
        <v>87</v>
      </c>
      <c r="AV242" s="13" t="s">
        <v>87</v>
      </c>
      <c r="AW242" s="13" t="s">
        <v>41</v>
      </c>
      <c r="AX242" s="13" t="s">
        <v>80</v>
      </c>
      <c r="AY242" s="211" t="s">
        <v>141</v>
      </c>
    </row>
    <row r="243" spans="1:65" s="14" customFormat="1">
      <c r="B243" s="212"/>
      <c r="C243" s="213"/>
      <c r="D243" s="202" t="s">
        <v>152</v>
      </c>
      <c r="E243" s="214" t="s">
        <v>43</v>
      </c>
      <c r="F243" s="215" t="s">
        <v>177</v>
      </c>
      <c r="G243" s="213"/>
      <c r="H243" s="214" t="s">
        <v>43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87</v>
      </c>
      <c r="AV243" s="14" t="s">
        <v>85</v>
      </c>
      <c r="AW243" s="14" t="s">
        <v>41</v>
      </c>
      <c r="AX243" s="14" t="s">
        <v>80</v>
      </c>
      <c r="AY243" s="221" t="s">
        <v>141</v>
      </c>
    </row>
    <row r="244" spans="1:65" s="13" customFormat="1">
      <c r="B244" s="200"/>
      <c r="C244" s="201"/>
      <c r="D244" s="202" t="s">
        <v>152</v>
      </c>
      <c r="E244" s="203" t="s">
        <v>43</v>
      </c>
      <c r="F244" s="204" t="s">
        <v>178</v>
      </c>
      <c r="G244" s="201"/>
      <c r="H244" s="205">
        <v>176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152</v>
      </c>
      <c r="AU244" s="211" t="s">
        <v>87</v>
      </c>
      <c r="AV244" s="13" t="s">
        <v>87</v>
      </c>
      <c r="AW244" s="13" t="s">
        <v>41</v>
      </c>
      <c r="AX244" s="13" t="s">
        <v>80</v>
      </c>
      <c r="AY244" s="211" t="s">
        <v>141</v>
      </c>
    </row>
    <row r="245" spans="1:65" s="15" customFormat="1">
      <c r="B245" s="222"/>
      <c r="C245" s="223"/>
      <c r="D245" s="202" t="s">
        <v>152</v>
      </c>
      <c r="E245" s="224" t="s">
        <v>43</v>
      </c>
      <c r="F245" s="225" t="s">
        <v>179</v>
      </c>
      <c r="G245" s="223"/>
      <c r="H245" s="226">
        <v>224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152</v>
      </c>
      <c r="AU245" s="232" t="s">
        <v>87</v>
      </c>
      <c r="AV245" s="15" t="s">
        <v>148</v>
      </c>
      <c r="AW245" s="15" t="s">
        <v>41</v>
      </c>
      <c r="AX245" s="15" t="s">
        <v>85</v>
      </c>
      <c r="AY245" s="232" t="s">
        <v>141</v>
      </c>
    </row>
    <row r="246" spans="1:65" s="12" customFormat="1" ht="22.9" customHeight="1">
      <c r="B246" s="166"/>
      <c r="C246" s="167"/>
      <c r="D246" s="168" t="s">
        <v>79</v>
      </c>
      <c r="E246" s="180" t="s">
        <v>87</v>
      </c>
      <c r="F246" s="180" t="s">
        <v>324</v>
      </c>
      <c r="G246" s="167"/>
      <c r="H246" s="167"/>
      <c r="I246" s="170"/>
      <c r="J246" s="181">
        <f>BK246</f>
        <v>0</v>
      </c>
      <c r="K246" s="167"/>
      <c r="L246" s="172"/>
      <c r="M246" s="173"/>
      <c r="N246" s="174"/>
      <c r="O246" s="174"/>
      <c r="P246" s="175">
        <f>SUM(P247:P293)</f>
        <v>0</v>
      </c>
      <c r="Q246" s="174"/>
      <c r="R246" s="175">
        <f>SUM(R247:R293)</f>
        <v>91.710729159999985</v>
      </c>
      <c r="S246" s="174"/>
      <c r="T246" s="176">
        <f>SUM(T247:T293)</f>
        <v>0</v>
      </c>
      <c r="AR246" s="177" t="s">
        <v>85</v>
      </c>
      <c r="AT246" s="178" t="s">
        <v>79</v>
      </c>
      <c r="AU246" s="178" t="s">
        <v>85</v>
      </c>
      <c r="AY246" s="177" t="s">
        <v>141</v>
      </c>
      <c r="BK246" s="179">
        <f>SUM(BK247:BK293)</f>
        <v>0</v>
      </c>
    </row>
    <row r="247" spans="1:65" s="2" customFormat="1" ht="16.5" customHeight="1">
      <c r="A247" s="36"/>
      <c r="B247" s="37"/>
      <c r="C247" s="182" t="s">
        <v>325</v>
      </c>
      <c r="D247" s="182" t="s">
        <v>143</v>
      </c>
      <c r="E247" s="183" t="s">
        <v>326</v>
      </c>
      <c r="F247" s="184" t="s">
        <v>327</v>
      </c>
      <c r="G247" s="185" t="s">
        <v>166</v>
      </c>
      <c r="H247" s="186">
        <v>14</v>
      </c>
      <c r="I247" s="187"/>
      <c r="J247" s="188">
        <f>ROUND(I247*H247,2)</f>
        <v>0</v>
      </c>
      <c r="K247" s="184" t="s">
        <v>147</v>
      </c>
      <c r="L247" s="41"/>
      <c r="M247" s="189" t="s">
        <v>43</v>
      </c>
      <c r="N247" s="190" t="s">
        <v>51</v>
      </c>
      <c r="O247" s="66"/>
      <c r="P247" s="191">
        <f>O247*H247</f>
        <v>0</v>
      </c>
      <c r="Q247" s="191">
        <v>1.5247660000000001</v>
      </c>
      <c r="R247" s="191">
        <f>Q247*H247</f>
        <v>21.346724000000002</v>
      </c>
      <c r="S247" s="191">
        <v>0</v>
      </c>
      <c r="T247" s="19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148</v>
      </c>
      <c r="AT247" s="193" t="s">
        <v>143</v>
      </c>
      <c r="AU247" s="193" t="s">
        <v>87</v>
      </c>
      <c r="AY247" s="18" t="s">
        <v>141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8" t="s">
        <v>85</v>
      </c>
      <c r="BK247" s="194">
        <f>ROUND(I247*H247,2)</f>
        <v>0</v>
      </c>
      <c r="BL247" s="18" t="s">
        <v>148</v>
      </c>
      <c r="BM247" s="193" t="s">
        <v>328</v>
      </c>
    </row>
    <row r="248" spans="1:65" s="2" customFormat="1">
      <c r="A248" s="36"/>
      <c r="B248" s="37"/>
      <c r="C248" s="38"/>
      <c r="D248" s="195" t="s">
        <v>150</v>
      </c>
      <c r="E248" s="38"/>
      <c r="F248" s="196" t="s">
        <v>329</v>
      </c>
      <c r="G248" s="38"/>
      <c r="H248" s="38"/>
      <c r="I248" s="197"/>
      <c r="J248" s="38"/>
      <c r="K248" s="38"/>
      <c r="L248" s="41"/>
      <c r="M248" s="198"/>
      <c r="N248" s="199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8" t="s">
        <v>150</v>
      </c>
      <c r="AU248" s="18" t="s">
        <v>87</v>
      </c>
    </row>
    <row r="249" spans="1:65" s="13" customFormat="1">
      <c r="B249" s="200"/>
      <c r="C249" s="201"/>
      <c r="D249" s="202" t="s">
        <v>152</v>
      </c>
      <c r="E249" s="203" t="s">
        <v>43</v>
      </c>
      <c r="F249" s="204" t="s">
        <v>330</v>
      </c>
      <c r="G249" s="201"/>
      <c r="H249" s="205">
        <v>14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152</v>
      </c>
      <c r="AU249" s="211" t="s">
        <v>87</v>
      </c>
      <c r="AV249" s="13" t="s">
        <v>87</v>
      </c>
      <c r="AW249" s="13" t="s">
        <v>41</v>
      </c>
      <c r="AX249" s="13" t="s">
        <v>80</v>
      </c>
      <c r="AY249" s="211" t="s">
        <v>141</v>
      </c>
    </row>
    <row r="250" spans="1:65" s="15" customFormat="1">
      <c r="B250" s="222"/>
      <c r="C250" s="223"/>
      <c r="D250" s="202" t="s">
        <v>152</v>
      </c>
      <c r="E250" s="224" t="s">
        <v>43</v>
      </c>
      <c r="F250" s="225" t="s">
        <v>179</v>
      </c>
      <c r="G250" s="223"/>
      <c r="H250" s="226">
        <v>14</v>
      </c>
      <c r="I250" s="227"/>
      <c r="J250" s="223"/>
      <c r="K250" s="223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152</v>
      </c>
      <c r="AU250" s="232" t="s">
        <v>87</v>
      </c>
      <c r="AV250" s="15" t="s">
        <v>148</v>
      </c>
      <c r="AW250" s="15" t="s">
        <v>41</v>
      </c>
      <c r="AX250" s="15" t="s">
        <v>85</v>
      </c>
      <c r="AY250" s="232" t="s">
        <v>141</v>
      </c>
    </row>
    <row r="251" spans="1:65" s="2" customFormat="1" ht="24.2" customHeight="1">
      <c r="A251" s="36"/>
      <c r="B251" s="37"/>
      <c r="C251" s="182" t="s">
        <v>331</v>
      </c>
      <c r="D251" s="182" t="s">
        <v>143</v>
      </c>
      <c r="E251" s="183" t="s">
        <v>332</v>
      </c>
      <c r="F251" s="184" t="s">
        <v>333</v>
      </c>
      <c r="G251" s="185" t="s">
        <v>166</v>
      </c>
      <c r="H251" s="186">
        <v>114</v>
      </c>
      <c r="I251" s="187"/>
      <c r="J251" s="188">
        <f>ROUND(I251*H251,2)</f>
        <v>0</v>
      </c>
      <c r="K251" s="184" t="s">
        <v>147</v>
      </c>
      <c r="L251" s="41"/>
      <c r="M251" s="189" t="s">
        <v>43</v>
      </c>
      <c r="N251" s="190" t="s">
        <v>51</v>
      </c>
      <c r="O251" s="66"/>
      <c r="P251" s="191">
        <f>O251*H251</f>
        <v>0</v>
      </c>
      <c r="Q251" s="191">
        <v>5.7877000000000004E-4</v>
      </c>
      <c r="R251" s="191">
        <f>Q251*H251</f>
        <v>6.5979780000000002E-2</v>
      </c>
      <c r="S251" s="191">
        <v>0</v>
      </c>
      <c r="T251" s="19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148</v>
      </c>
      <c r="AT251" s="193" t="s">
        <v>143</v>
      </c>
      <c r="AU251" s="193" t="s">
        <v>87</v>
      </c>
      <c r="AY251" s="18" t="s">
        <v>141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8" t="s">
        <v>85</v>
      </c>
      <c r="BK251" s="194">
        <f>ROUND(I251*H251,2)</f>
        <v>0</v>
      </c>
      <c r="BL251" s="18" t="s">
        <v>148</v>
      </c>
      <c r="BM251" s="193" t="s">
        <v>334</v>
      </c>
    </row>
    <row r="252" spans="1:65" s="2" customFormat="1">
      <c r="A252" s="36"/>
      <c r="B252" s="37"/>
      <c r="C252" s="38"/>
      <c r="D252" s="195" t="s">
        <v>150</v>
      </c>
      <c r="E252" s="38"/>
      <c r="F252" s="196" t="s">
        <v>335</v>
      </c>
      <c r="G252" s="38"/>
      <c r="H252" s="38"/>
      <c r="I252" s="197"/>
      <c r="J252" s="38"/>
      <c r="K252" s="38"/>
      <c r="L252" s="41"/>
      <c r="M252" s="198"/>
      <c r="N252" s="19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8" t="s">
        <v>150</v>
      </c>
      <c r="AU252" s="18" t="s">
        <v>87</v>
      </c>
    </row>
    <row r="253" spans="1:65" s="14" customFormat="1">
      <c r="B253" s="212"/>
      <c r="C253" s="213"/>
      <c r="D253" s="202" t="s">
        <v>152</v>
      </c>
      <c r="E253" s="214" t="s">
        <v>43</v>
      </c>
      <c r="F253" s="215" t="s">
        <v>212</v>
      </c>
      <c r="G253" s="213"/>
      <c r="H253" s="214" t="s">
        <v>43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152</v>
      </c>
      <c r="AU253" s="221" t="s">
        <v>87</v>
      </c>
      <c r="AV253" s="14" t="s">
        <v>85</v>
      </c>
      <c r="AW253" s="14" t="s">
        <v>41</v>
      </c>
      <c r="AX253" s="14" t="s">
        <v>80</v>
      </c>
      <c r="AY253" s="221" t="s">
        <v>141</v>
      </c>
    </row>
    <row r="254" spans="1:65" s="13" customFormat="1">
      <c r="B254" s="200"/>
      <c r="C254" s="201"/>
      <c r="D254" s="202" t="s">
        <v>152</v>
      </c>
      <c r="E254" s="203" t="s">
        <v>43</v>
      </c>
      <c r="F254" s="204" t="s">
        <v>213</v>
      </c>
      <c r="G254" s="201"/>
      <c r="H254" s="205">
        <v>10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152</v>
      </c>
      <c r="AU254" s="211" t="s">
        <v>87</v>
      </c>
      <c r="AV254" s="13" t="s">
        <v>87</v>
      </c>
      <c r="AW254" s="13" t="s">
        <v>41</v>
      </c>
      <c r="AX254" s="13" t="s">
        <v>80</v>
      </c>
      <c r="AY254" s="211" t="s">
        <v>141</v>
      </c>
    </row>
    <row r="255" spans="1:65" s="13" customFormat="1">
      <c r="B255" s="200"/>
      <c r="C255" s="201"/>
      <c r="D255" s="202" t="s">
        <v>152</v>
      </c>
      <c r="E255" s="203" t="s">
        <v>43</v>
      </c>
      <c r="F255" s="204" t="s">
        <v>214</v>
      </c>
      <c r="G255" s="201"/>
      <c r="H255" s="205">
        <v>24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152</v>
      </c>
      <c r="AU255" s="211" t="s">
        <v>87</v>
      </c>
      <c r="AV255" s="13" t="s">
        <v>87</v>
      </c>
      <c r="AW255" s="13" t="s">
        <v>41</v>
      </c>
      <c r="AX255" s="13" t="s">
        <v>80</v>
      </c>
      <c r="AY255" s="211" t="s">
        <v>141</v>
      </c>
    </row>
    <row r="256" spans="1:65" s="13" customFormat="1">
      <c r="B256" s="200"/>
      <c r="C256" s="201"/>
      <c r="D256" s="202" t="s">
        <v>152</v>
      </c>
      <c r="E256" s="203" t="s">
        <v>43</v>
      </c>
      <c r="F256" s="204" t="s">
        <v>215</v>
      </c>
      <c r="G256" s="201"/>
      <c r="H256" s="205">
        <v>80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152</v>
      </c>
      <c r="AU256" s="211" t="s">
        <v>87</v>
      </c>
      <c r="AV256" s="13" t="s">
        <v>87</v>
      </c>
      <c r="AW256" s="13" t="s">
        <v>41</v>
      </c>
      <c r="AX256" s="13" t="s">
        <v>80</v>
      </c>
      <c r="AY256" s="211" t="s">
        <v>141</v>
      </c>
    </row>
    <row r="257" spans="1:65" s="15" customFormat="1">
      <c r="B257" s="222"/>
      <c r="C257" s="223"/>
      <c r="D257" s="202" t="s">
        <v>152</v>
      </c>
      <c r="E257" s="224" t="s">
        <v>43</v>
      </c>
      <c r="F257" s="225" t="s">
        <v>179</v>
      </c>
      <c r="G257" s="223"/>
      <c r="H257" s="226">
        <v>114</v>
      </c>
      <c r="I257" s="227"/>
      <c r="J257" s="223"/>
      <c r="K257" s="223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152</v>
      </c>
      <c r="AU257" s="232" t="s">
        <v>87</v>
      </c>
      <c r="AV257" s="15" t="s">
        <v>148</v>
      </c>
      <c r="AW257" s="15" t="s">
        <v>41</v>
      </c>
      <c r="AX257" s="15" t="s">
        <v>85</v>
      </c>
      <c r="AY257" s="232" t="s">
        <v>141</v>
      </c>
    </row>
    <row r="258" spans="1:65" s="2" customFormat="1" ht="16.5" customHeight="1">
      <c r="A258" s="36"/>
      <c r="B258" s="37"/>
      <c r="C258" s="182" t="s">
        <v>336</v>
      </c>
      <c r="D258" s="182" t="s">
        <v>143</v>
      </c>
      <c r="E258" s="183" t="s">
        <v>337</v>
      </c>
      <c r="F258" s="184" t="s">
        <v>338</v>
      </c>
      <c r="G258" s="185" t="s">
        <v>183</v>
      </c>
      <c r="H258" s="186">
        <v>24.7</v>
      </c>
      <c r="I258" s="187"/>
      <c r="J258" s="188">
        <f>ROUND(I258*H258,2)</f>
        <v>0</v>
      </c>
      <c r="K258" s="184" t="s">
        <v>147</v>
      </c>
      <c r="L258" s="41"/>
      <c r="M258" s="189" t="s">
        <v>43</v>
      </c>
      <c r="N258" s="190" t="s">
        <v>51</v>
      </c>
      <c r="O258" s="66"/>
      <c r="P258" s="191">
        <f>O258*H258</f>
        <v>0</v>
      </c>
      <c r="Q258" s="191">
        <v>2.550538</v>
      </c>
      <c r="R258" s="191">
        <f>Q258*H258</f>
        <v>62.998288599999995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148</v>
      </c>
      <c r="AT258" s="193" t="s">
        <v>143</v>
      </c>
      <c r="AU258" s="193" t="s">
        <v>87</v>
      </c>
      <c r="AY258" s="18" t="s">
        <v>141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8" t="s">
        <v>85</v>
      </c>
      <c r="BK258" s="194">
        <f>ROUND(I258*H258,2)</f>
        <v>0</v>
      </c>
      <c r="BL258" s="18" t="s">
        <v>148</v>
      </c>
      <c r="BM258" s="193" t="s">
        <v>339</v>
      </c>
    </row>
    <row r="259" spans="1:65" s="2" customFormat="1">
      <c r="A259" s="36"/>
      <c r="B259" s="37"/>
      <c r="C259" s="38"/>
      <c r="D259" s="195" t="s">
        <v>150</v>
      </c>
      <c r="E259" s="38"/>
      <c r="F259" s="196" t="s">
        <v>340</v>
      </c>
      <c r="G259" s="38"/>
      <c r="H259" s="38"/>
      <c r="I259" s="197"/>
      <c r="J259" s="38"/>
      <c r="K259" s="38"/>
      <c r="L259" s="41"/>
      <c r="M259" s="198"/>
      <c r="N259" s="199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8" t="s">
        <v>150</v>
      </c>
      <c r="AU259" s="18" t="s">
        <v>87</v>
      </c>
    </row>
    <row r="260" spans="1:65" s="14" customFormat="1">
      <c r="B260" s="212"/>
      <c r="C260" s="213"/>
      <c r="D260" s="202" t="s">
        <v>152</v>
      </c>
      <c r="E260" s="214" t="s">
        <v>43</v>
      </c>
      <c r="F260" s="215" t="s">
        <v>341</v>
      </c>
      <c r="G260" s="213"/>
      <c r="H260" s="214" t="s">
        <v>43</v>
      </c>
      <c r="I260" s="216"/>
      <c r="J260" s="213"/>
      <c r="K260" s="213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152</v>
      </c>
      <c r="AU260" s="221" t="s">
        <v>87</v>
      </c>
      <c r="AV260" s="14" t="s">
        <v>85</v>
      </c>
      <c r="AW260" s="14" t="s">
        <v>41</v>
      </c>
      <c r="AX260" s="14" t="s">
        <v>80</v>
      </c>
      <c r="AY260" s="221" t="s">
        <v>141</v>
      </c>
    </row>
    <row r="261" spans="1:65" s="13" customFormat="1">
      <c r="B261" s="200"/>
      <c r="C261" s="201"/>
      <c r="D261" s="202" t="s">
        <v>152</v>
      </c>
      <c r="E261" s="203" t="s">
        <v>43</v>
      </c>
      <c r="F261" s="204" t="s">
        <v>342</v>
      </c>
      <c r="G261" s="201"/>
      <c r="H261" s="205">
        <v>24.7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152</v>
      </c>
      <c r="AU261" s="211" t="s">
        <v>87</v>
      </c>
      <c r="AV261" s="13" t="s">
        <v>87</v>
      </c>
      <c r="AW261" s="13" t="s">
        <v>41</v>
      </c>
      <c r="AX261" s="13" t="s">
        <v>85</v>
      </c>
      <c r="AY261" s="211" t="s">
        <v>141</v>
      </c>
    </row>
    <row r="262" spans="1:65" s="2" customFormat="1" ht="21.75" customHeight="1">
      <c r="A262" s="36"/>
      <c r="B262" s="37"/>
      <c r="C262" s="182" t="s">
        <v>343</v>
      </c>
      <c r="D262" s="182" t="s">
        <v>143</v>
      </c>
      <c r="E262" s="183" t="s">
        <v>344</v>
      </c>
      <c r="F262" s="184" t="s">
        <v>345</v>
      </c>
      <c r="G262" s="185" t="s">
        <v>183</v>
      </c>
      <c r="H262" s="186">
        <v>24.7</v>
      </c>
      <c r="I262" s="187"/>
      <c r="J262" s="188">
        <f>ROUND(I262*H262,2)</f>
        <v>0</v>
      </c>
      <c r="K262" s="184" t="s">
        <v>147</v>
      </c>
      <c r="L262" s="41"/>
      <c r="M262" s="189" t="s">
        <v>43</v>
      </c>
      <c r="N262" s="190" t="s">
        <v>51</v>
      </c>
      <c r="O262" s="66"/>
      <c r="P262" s="191">
        <f>O262*H262</f>
        <v>0</v>
      </c>
      <c r="Q262" s="191">
        <v>4.8579999999999998E-2</v>
      </c>
      <c r="R262" s="191">
        <f>Q262*H262</f>
        <v>1.1999259999999998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148</v>
      </c>
      <c r="AT262" s="193" t="s">
        <v>143</v>
      </c>
      <c r="AU262" s="193" t="s">
        <v>87</v>
      </c>
      <c r="AY262" s="18" t="s">
        <v>141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85</v>
      </c>
      <c r="BK262" s="194">
        <f>ROUND(I262*H262,2)</f>
        <v>0</v>
      </c>
      <c r="BL262" s="18" t="s">
        <v>148</v>
      </c>
      <c r="BM262" s="193" t="s">
        <v>346</v>
      </c>
    </row>
    <row r="263" spans="1:65" s="2" customFormat="1">
      <c r="A263" s="36"/>
      <c r="B263" s="37"/>
      <c r="C263" s="38"/>
      <c r="D263" s="195" t="s">
        <v>150</v>
      </c>
      <c r="E263" s="38"/>
      <c r="F263" s="196" t="s">
        <v>347</v>
      </c>
      <c r="G263" s="38"/>
      <c r="H263" s="38"/>
      <c r="I263" s="197"/>
      <c r="J263" s="38"/>
      <c r="K263" s="38"/>
      <c r="L263" s="41"/>
      <c r="M263" s="198"/>
      <c r="N263" s="199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150</v>
      </c>
      <c r="AU263" s="18" t="s">
        <v>87</v>
      </c>
    </row>
    <row r="264" spans="1:65" s="2" customFormat="1" ht="16.5" customHeight="1">
      <c r="A264" s="36"/>
      <c r="B264" s="37"/>
      <c r="C264" s="182" t="s">
        <v>348</v>
      </c>
      <c r="D264" s="182" t="s">
        <v>143</v>
      </c>
      <c r="E264" s="183" t="s">
        <v>349</v>
      </c>
      <c r="F264" s="184" t="s">
        <v>350</v>
      </c>
      <c r="G264" s="185" t="s">
        <v>146</v>
      </c>
      <c r="H264" s="186">
        <v>7.5</v>
      </c>
      <c r="I264" s="187"/>
      <c r="J264" s="188">
        <f>ROUND(I264*H264,2)</f>
        <v>0</v>
      </c>
      <c r="K264" s="184" t="s">
        <v>147</v>
      </c>
      <c r="L264" s="41"/>
      <c r="M264" s="189" t="s">
        <v>43</v>
      </c>
      <c r="N264" s="190" t="s">
        <v>51</v>
      </c>
      <c r="O264" s="66"/>
      <c r="P264" s="191">
        <f>O264*H264</f>
        <v>0</v>
      </c>
      <c r="Q264" s="191">
        <v>1.4357E-3</v>
      </c>
      <c r="R264" s="191">
        <f>Q264*H264</f>
        <v>1.076775E-2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148</v>
      </c>
      <c r="AT264" s="193" t="s">
        <v>143</v>
      </c>
      <c r="AU264" s="193" t="s">
        <v>87</v>
      </c>
      <c r="AY264" s="18" t="s">
        <v>141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8" t="s">
        <v>85</v>
      </c>
      <c r="BK264" s="194">
        <f>ROUND(I264*H264,2)</f>
        <v>0</v>
      </c>
      <c r="BL264" s="18" t="s">
        <v>148</v>
      </c>
      <c r="BM264" s="193" t="s">
        <v>351</v>
      </c>
    </row>
    <row r="265" spans="1:65" s="2" customFormat="1">
      <c r="A265" s="36"/>
      <c r="B265" s="37"/>
      <c r="C265" s="38"/>
      <c r="D265" s="195" t="s">
        <v>150</v>
      </c>
      <c r="E265" s="38"/>
      <c r="F265" s="196" t="s">
        <v>352</v>
      </c>
      <c r="G265" s="38"/>
      <c r="H265" s="38"/>
      <c r="I265" s="197"/>
      <c r="J265" s="38"/>
      <c r="K265" s="38"/>
      <c r="L265" s="41"/>
      <c r="M265" s="198"/>
      <c r="N265" s="19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8" t="s">
        <v>150</v>
      </c>
      <c r="AU265" s="18" t="s">
        <v>87</v>
      </c>
    </row>
    <row r="266" spans="1:65" s="13" customFormat="1">
      <c r="B266" s="200"/>
      <c r="C266" s="201"/>
      <c r="D266" s="202" t="s">
        <v>152</v>
      </c>
      <c r="E266" s="203" t="s">
        <v>43</v>
      </c>
      <c r="F266" s="204" t="s">
        <v>353</v>
      </c>
      <c r="G266" s="201"/>
      <c r="H266" s="205">
        <v>3.9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152</v>
      </c>
      <c r="AU266" s="211" t="s">
        <v>87</v>
      </c>
      <c r="AV266" s="13" t="s">
        <v>87</v>
      </c>
      <c r="AW266" s="13" t="s">
        <v>41</v>
      </c>
      <c r="AX266" s="13" t="s">
        <v>80</v>
      </c>
      <c r="AY266" s="211" t="s">
        <v>141</v>
      </c>
    </row>
    <row r="267" spans="1:65" s="13" customFormat="1">
      <c r="B267" s="200"/>
      <c r="C267" s="201"/>
      <c r="D267" s="202" t="s">
        <v>152</v>
      </c>
      <c r="E267" s="203" t="s">
        <v>43</v>
      </c>
      <c r="F267" s="204" t="s">
        <v>354</v>
      </c>
      <c r="G267" s="201"/>
      <c r="H267" s="205">
        <v>3.6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152</v>
      </c>
      <c r="AU267" s="211" t="s">
        <v>87</v>
      </c>
      <c r="AV267" s="13" t="s">
        <v>87</v>
      </c>
      <c r="AW267" s="13" t="s">
        <v>41</v>
      </c>
      <c r="AX267" s="13" t="s">
        <v>80</v>
      </c>
      <c r="AY267" s="211" t="s">
        <v>141</v>
      </c>
    </row>
    <row r="268" spans="1:65" s="15" customFormat="1">
      <c r="B268" s="222"/>
      <c r="C268" s="223"/>
      <c r="D268" s="202" t="s">
        <v>152</v>
      </c>
      <c r="E268" s="224" t="s">
        <v>43</v>
      </c>
      <c r="F268" s="225" t="s">
        <v>179</v>
      </c>
      <c r="G268" s="223"/>
      <c r="H268" s="226">
        <v>7.5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152</v>
      </c>
      <c r="AU268" s="232" t="s">
        <v>87</v>
      </c>
      <c r="AV268" s="15" t="s">
        <v>148</v>
      </c>
      <c r="AW268" s="15" t="s">
        <v>41</v>
      </c>
      <c r="AX268" s="15" t="s">
        <v>85</v>
      </c>
      <c r="AY268" s="232" t="s">
        <v>141</v>
      </c>
    </row>
    <row r="269" spans="1:65" s="2" customFormat="1" ht="16.5" customHeight="1">
      <c r="A269" s="36"/>
      <c r="B269" s="37"/>
      <c r="C269" s="182" t="s">
        <v>355</v>
      </c>
      <c r="D269" s="182" t="s">
        <v>143</v>
      </c>
      <c r="E269" s="183" t="s">
        <v>356</v>
      </c>
      <c r="F269" s="184" t="s">
        <v>357</v>
      </c>
      <c r="G269" s="185" t="s">
        <v>146</v>
      </c>
      <c r="H269" s="186">
        <v>7.5</v>
      </c>
      <c r="I269" s="187"/>
      <c r="J269" s="188">
        <f>ROUND(I269*H269,2)</f>
        <v>0</v>
      </c>
      <c r="K269" s="184" t="s">
        <v>147</v>
      </c>
      <c r="L269" s="41"/>
      <c r="M269" s="189" t="s">
        <v>43</v>
      </c>
      <c r="N269" s="190" t="s">
        <v>51</v>
      </c>
      <c r="O269" s="66"/>
      <c r="P269" s="191">
        <f>O269*H269</f>
        <v>0</v>
      </c>
      <c r="Q269" s="191">
        <v>3.6000000000000001E-5</v>
      </c>
      <c r="R269" s="191">
        <f>Q269*H269</f>
        <v>2.7E-4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148</v>
      </c>
      <c r="AT269" s="193" t="s">
        <v>143</v>
      </c>
      <c r="AU269" s="193" t="s">
        <v>87</v>
      </c>
      <c r="AY269" s="18" t="s">
        <v>141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8" t="s">
        <v>85</v>
      </c>
      <c r="BK269" s="194">
        <f>ROUND(I269*H269,2)</f>
        <v>0</v>
      </c>
      <c r="BL269" s="18" t="s">
        <v>148</v>
      </c>
      <c r="BM269" s="193" t="s">
        <v>358</v>
      </c>
    </row>
    <row r="270" spans="1:65" s="2" customFormat="1">
      <c r="A270" s="36"/>
      <c r="B270" s="37"/>
      <c r="C270" s="38"/>
      <c r="D270" s="195" t="s">
        <v>150</v>
      </c>
      <c r="E270" s="38"/>
      <c r="F270" s="196" t="s">
        <v>359</v>
      </c>
      <c r="G270" s="38"/>
      <c r="H270" s="38"/>
      <c r="I270" s="197"/>
      <c r="J270" s="38"/>
      <c r="K270" s="38"/>
      <c r="L270" s="41"/>
      <c r="M270" s="198"/>
      <c r="N270" s="199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8" t="s">
        <v>150</v>
      </c>
      <c r="AU270" s="18" t="s">
        <v>87</v>
      </c>
    </row>
    <row r="271" spans="1:65" s="2" customFormat="1" ht="16.5" customHeight="1">
      <c r="A271" s="36"/>
      <c r="B271" s="37"/>
      <c r="C271" s="182" t="s">
        <v>360</v>
      </c>
      <c r="D271" s="182" t="s">
        <v>143</v>
      </c>
      <c r="E271" s="183" t="s">
        <v>361</v>
      </c>
      <c r="F271" s="184" t="s">
        <v>362</v>
      </c>
      <c r="G271" s="185" t="s">
        <v>222</v>
      </c>
      <c r="H271" s="186">
        <v>0.58699999999999997</v>
      </c>
      <c r="I271" s="187"/>
      <c r="J271" s="188">
        <f>ROUND(I271*H271,2)</f>
        <v>0</v>
      </c>
      <c r="K271" s="184" t="s">
        <v>147</v>
      </c>
      <c r="L271" s="41"/>
      <c r="M271" s="189" t="s">
        <v>43</v>
      </c>
      <c r="N271" s="190" t="s">
        <v>51</v>
      </c>
      <c r="O271" s="66"/>
      <c r="P271" s="191">
        <f>O271*H271</f>
        <v>0</v>
      </c>
      <c r="Q271" s="191">
        <v>1.0597380000000001</v>
      </c>
      <c r="R271" s="191">
        <f>Q271*H271</f>
        <v>0.62206620599999995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148</v>
      </c>
      <c r="AT271" s="193" t="s">
        <v>143</v>
      </c>
      <c r="AU271" s="193" t="s">
        <v>87</v>
      </c>
      <c r="AY271" s="18" t="s">
        <v>141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8" t="s">
        <v>85</v>
      </c>
      <c r="BK271" s="194">
        <f>ROUND(I271*H271,2)</f>
        <v>0</v>
      </c>
      <c r="BL271" s="18" t="s">
        <v>148</v>
      </c>
      <c r="BM271" s="193" t="s">
        <v>363</v>
      </c>
    </row>
    <row r="272" spans="1:65" s="2" customFormat="1">
      <c r="A272" s="36"/>
      <c r="B272" s="37"/>
      <c r="C272" s="38"/>
      <c r="D272" s="195" t="s">
        <v>150</v>
      </c>
      <c r="E272" s="38"/>
      <c r="F272" s="196" t="s">
        <v>364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150</v>
      </c>
      <c r="AU272" s="18" t="s">
        <v>87</v>
      </c>
    </row>
    <row r="273" spans="1:65" s="13" customFormat="1">
      <c r="B273" s="200"/>
      <c r="C273" s="201"/>
      <c r="D273" s="202" t="s">
        <v>152</v>
      </c>
      <c r="E273" s="203" t="s">
        <v>43</v>
      </c>
      <c r="F273" s="204" t="s">
        <v>365</v>
      </c>
      <c r="G273" s="201"/>
      <c r="H273" s="205">
        <v>0.58699999999999997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152</v>
      </c>
      <c r="AU273" s="211" t="s">
        <v>87</v>
      </c>
      <c r="AV273" s="13" t="s">
        <v>87</v>
      </c>
      <c r="AW273" s="13" t="s">
        <v>41</v>
      </c>
      <c r="AX273" s="13" t="s">
        <v>85</v>
      </c>
      <c r="AY273" s="211" t="s">
        <v>141</v>
      </c>
    </row>
    <row r="274" spans="1:65" s="2" customFormat="1" ht="21.75" customHeight="1">
      <c r="A274" s="36"/>
      <c r="B274" s="37"/>
      <c r="C274" s="182" t="s">
        <v>366</v>
      </c>
      <c r="D274" s="182" t="s">
        <v>143</v>
      </c>
      <c r="E274" s="183" t="s">
        <v>367</v>
      </c>
      <c r="F274" s="184" t="s">
        <v>368</v>
      </c>
      <c r="G274" s="185" t="s">
        <v>183</v>
      </c>
      <c r="H274" s="186">
        <v>2.0960000000000001</v>
      </c>
      <c r="I274" s="187"/>
      <c r="J274" s="188">
        <f>ROUND(I274*H274,2)</f>
        <v>0</v>
      </c>
      <c r="K274" s="184" t="s">
        <v>147</v>
      </c>
      <c r="L274" s="41"/>
      <c r="M274" s="189" t="s">
        <v>43</v>
      </c>
      <c r="N274" s="190" t="s">
        <v>51</v>
      </c>
      <c r="O274" s="66"/>
      <c r="P274" s="191">
        <f>O274*H274</f>
        <v>0</v>
      </c>
      <c r="Q274" s="191">
        <v>2.550538</v>
      </c>
      <c r="R274" s="191">
        <f>Q274*H274</f>
        <v>5.345927648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148</v>
      </c>
      <c r="AT274" s="193" t="s">
        <v>143</v>
      </c>
      <c r="AU274" s="193" t="s">
        <v>87</v>
      </c>
      <c r="AY274" s="18" t="s">
        <v>141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85</v>
      </c>
      <c r="BK274" s="194">
        <f>ROUND(I274*H274,2)</f>
        <v>0</v>
      </c>
      <c r="BL274" s="18" t="s">
        <v>148</v>
      </c>
      <c r="BM274" s="193" t="s">
        <v>369</v>
      </c>
    </row>
    <row r="275" spans="1:65" s="2" customFormat="1">
      <c r="A275" s="36"/>
      <c r="B275" s="37"/>
      <c r="C275" s="38"/>
      <c r="D275" s="195" t="s">
        <v>150</v>
      </c>
      <c r="E275" s="38"/>
      <c r="F275" s="196" t="s">
        <v>370</v>
      </c>
      <c r="G275" s="38"/>
      <c r="H275" s="38"/>
      <c r="I275" s="197"/>
      <c r="J275" s="38"/>
      <c r="K275" s="38"/>
      <c r="L275" s="41"/>
      <c r="M275" s="198"/>
      <c r="N275" s="199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150</v>
      </c>
      <c r="AU275" s="18" t="s">
        <v>87</v>
      </c>
    </row>
    <row r="276" spans="1:65" s="14" customFormat="1">
      <c r="B276" s="212"/>
      <c r="C276" s="213"/>
      <c r="D276" s="202" t="s">
        <v>152</v>
      </c>
      <c r="E276" s="214" t="s">
        <v>43</v>
      </c>
      <c r="F276" s="215" t="s">
        <v>371</v>
      </c>
      <c r="G276" s="213"/>
      <c r="H276" s="214" t="s">
        <v>43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152</v>
      </c>
      <c r="AU276" s="221" t="s">
        <v>87</v>
      </c>
      <c r="AV276" s="14" t="s">
        <v>85</v>
      </c>
      <c r="AW276" s="14" t="s">
        <v>41</v>
      </c>
      <c r="AX276" s="14" t="s">
        <v>80</v>
      </c>
      <c r="AY276" s="221" t="s">
        <v>141</v>
      </c>
    </row>
    <row r="277" spans="1:65" s="13" customFormat="1">
      <c r="B277" s="200"/>
      <c r="C277" s="201"/>
      <c r="D277" s="202" t="s">
        <v>152</v>
      </c>
      <c r="E277" s="203" t="s">
        <v>43</v>
      </c>
      <c r="F277" s="204" t="s">
        <v>372</v>
      </c>
      <c r="G277" s="201"/>
      <c r="H277" s="205">
        <v>0.8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152</v>
      </c>
      <c r="AU277" s="211" t="s">
        <v>87</v>
      </c>
      <c r="AV277" s="13" t="s">
        <v>87</v>
      </c>
      <c r="AW277" s="13" t="s">
        <v>41</v>
      </c>
      <c r="AX277" s="13" t="s">
        <v>80</v>
      </c>
      <c r="AY277" s="211" t="s">
        <v>141</v>
      </c>
    </row>
    <row r="278" spans="1:65" s="13" customFormat="1">
      <c r="B278" s="200"/>
      <c r="C278" s="201"/>
      <c r="D278" s="202" t="s">
        <v>152</v>
      </c>
      <c r="E278" s="203" t="s">
        <v>43</v>
      </c>
      <c r="F278" s="204" t="s">
        <v>373</v>
      </c>
      <c r="G278" s="201"/>
      <c r="H278" s="205">
        <v>0.64400000000000002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152</v>
      </c>
      <c r="AU278" s="211" t="s">
        <v>87</v>
      </c>
      <c r="AV278" s="13" t="s">
        <v>87</v>
      </c>
      <c r="AW278" s="13" t="s">
        <v>41</v>
      </c>
      <c r="AX278" s="13" t="s">
        <v>80</v>
      </c>
      <c r="AY278" s="211" t="s">
        <v>141</v>
      </c>
    </row>
    <row r="279" spans="1:65" s="13" customFormat="1">
      <c r="B279" s="200"/>
      <c r="C279" s="201"/>
      <c r="D279" s="202" t="s">
        <v>152</v>
      </c>
      <c r="E279" s="203" t="s">
        <v>43</v>
      </c>
      <c r="F279" s="204" t="s">
        <v>374</v>
      </c>
      <c r="G279" s="201"/>
      <c r="H279" s="205">
        <v>0.65200000000000002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152</v>
      </c>
      <c r="AU279" s="211" t="s">
        <v>87</v>
      </c>
      <c r="AV279" s="13" t="s">
        <v>87</v>
      </c>
      <c r="AW279" s="13" t="s">
        <v>41</v>
      </c>
      <c r="AX279" s="13" t="s">
        <v>80</v>
      </c>
      <c r="AY279" s="211" t="s">
        <v>141</v>
      </c>
    </row>
    <row r="280" spans="1:65" s="15" customFormat="1">
      <c r="B280" s="222"/>
      <c r="C280" s="223"/>
      <c r="D280" s="202" t="s">
        <v>152</v>
      </c>
      <c r="E280" s="224" t="s">
        <v>43</v>
      </c>
      <c r="F280" s="225" t="s">
        <v>179</v>
      </c>
      <c r="G280" s="223"/>
      <c r="H280" s="226">
        <v>2.0960000000000001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152</v>
      </c>
      <c r="AU280" s="232" t="s">
        <v>87</v>
      </c>
      <c r="AV280" s="15" t="s">
        <v>148</v>
      </c>
      <c r="AW280" s="15" t="s">
        <v>41</v>
      </c>
      <c r="AX280" s="15" t="s">
        <v>85</v>
      </c>
      <c r="AY280" s="232" t="s">
        <v>141</v>
      </c>
    </row>
    <row r="281" spans="1:65" s="2" customFormat="1" ht="21.75" customHeight="1">
      <c r="A281" s="36"/>
      <c r="B281" s="37"/>
      <c r="C281" s="182" t="s">
        <v>375</v>
      </c>
      <c r="D281" s="182" t="s">
        <v>143</v>
      </c>
      <c r="E281" s="183" t="s">
        <v>376</v>
      </c>
      <c r="F281" s="184" t="s">
        <v>377</v>
      </c>
      <c r="G281" s="185" t="s">
        <v>183</v>
      </c>
      <c r="H281" s="186">
        <v>2.0960000000000001</v>
      </c>
      <c r="I281" s="187"/>
      <c r="J281" s="188">
        <f>ROUND(I281*H281,2)</f>
        <v>0</v>
      </c>
      <c r="K281" s="184" t="s">
        <v>147</v>
      </c>
      <c r="L281" s="41"/>
      <c r="M281" s="189" t="s">
        <v>43</v>
      </c>
      <c r="N281" s="190" t="s">
        <v>51</v>
      </c>
      <c r="O281" s="66"/>
      <c r="P281" s="191">
        <f>O281*H281</f>
        <v>0</v>
      </c>
      <c r="Q281" s="191">
        <v>4.8579999999999998E-2</v>
      </c>
      <c r="R281" s="191">
        <f>Q281*H281</f>
        <v>0.10182368</v>
      </c>
      <c r="S281" s="191">
        <v>0</v>
      </c>
      <c r="T281" s="19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148</v>
      </c>
      <c r="AT281" s="193" t="s">
        <v>143</v>
      </c>
      <c r="AU281" s="193" t="s">
        <v>87</v>
      </c>
      <c r="AY281" s="18" t="s">
        <v>141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8" t="s">
        <v>85</v>
      </c>
      <c r="BK281" s="194">
        <f>ROUND(I281*H281,2)</f>
        <v>0</v>
      </c>
      <c r="BL281" s="18" t="s">
        <v>148</v>
      </c>
      <c r="BM281" s="193" t="s">
        <v>378</v>
      </c>
    </row>
    <row r="282" spans="1:65" s="2" customFormat="1">
      <c r="A282" s="36"/>
      <c r="B282" s="37"/>
      <c r="C282" s="38"/>
      <c r="D282" s="195" t="s">
        <v>150</v>
      </c>
      <c r="E282" s="38"/>
      <c r="F282" s="196" t="s">
        <v>379</v>
      </c>
      <c r="G282" s="38"/>
      <c r="H282" s="38"/>
      <c r="I282" s="197"/>
      <c r="J282" s="38"/>
      <c r="K282" s="38"/>
      <c r="L282" s="41"/>
      <c r="M282" s="198"/>
      <c r="N282" s="199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8" t="s">
        <v>150</v>
      </c>
      <c r="AU282" s="18" t="s">
        <v>87</v>
      </c>
    </row>
    <row r="283" spans="1:65" s="2" customFormat="1" ht="16.5" customHeight="1">
      <c r="A283" s="36"/>
      <c r="B283" s="37"/>
      <c r="C283" s="182" t="s">
        <v>380</v>
      </c>
      <c r="D283" s="182" t="s">
        <v>143</v>
      </c>
      <c r="E283" s="183" t="s">
        <v>381</v>
      </c>
      <c r="F283" s="184" t="s">
        <v>382</v>
      </c>
      <c r="G283" s="185" t="s">
        <v>146</v>
      </c>
      <c r="H283" s="186">
        <v>12.88</v>
      </c>
      <c r="I283" s="187"/>
      <c r="J283" s="188">
        <f>ROUND(I283*H283,2)</f>
        <v>0</v>
      </c>
      <c r="K283" s="184" t="s">
        <v>147</v>
      </c>
      <c r="L283" s="41"/>
      <c r="M283" s="189" t="s">
        <v>43</v>
      </c>
      <c r="N283" s="190" t="s">
        <v>51</v>
      </c>
      <c r="O283" s="66"/>
      <c r="P283" s="191">
        <f>O283*H283</f>
        <v>0</v>
      </c>
      <c r="Q283" s="191">
        <v>1.4357E-3</v>
      </c>
      <c r="R283" s="191">
        <f>Q283*H283</f>
        <v>1.8491816000000001E-2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148</v>
      </c>
      <c r="AT283" s="193" t="s">
        <v>143</v>
      </c>
      <c r="AU283" s="193" t="s">
        <v>87</v>
      </c>
      <c r="AY283" s="18" t="s">
        <v>141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8" t="s">
        <v>85</v>
      </c>
      <c r="BK283" s="194">
        <f>ROUND(I283*H283,2)</f>
        <v>0</v>
      </c>
      <c r="BL283" s="18" t="s">
        <v>148</v>
      </c>
      <c r="BM283" s="193" t="s">
        <v>383</v>
      </c>
    </row>
    <row r="284" spans="1:65" s="2" customFormat="1">
      <c r="A284" s="36"/>
      <c r="B284" s="37"/>
      <c r="C284" s="38"/>
      <c r="D284" s="195" t="s">
        <v>150</v>
      </c>
      <c r="E284" s="38"/>
      <c r="F284" s="196" t="s">
        <v>384</v>
      </c>
      <c r="G284" s="38"/>
      <c r="H284" s="38"/>
      <c r="I284" s="197"/>
      <c r="J284" s="38"/>
      <c r="K284" s="38"/>
      <c r="L284" s="41"/>
      <c r="M284" s="198"/>
      <c r="N284" s="199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150</v>
      </c>
      <c r="AU284" s="18" t="s">
        <v>87</v>
      </c>
    </row>
    <row r="285" spans="1:65" s="14" customFormat="1">
      <c r="B285" s="212"/>
      <c r="C285" s="213"/>
      <c r="D285" s="202" t="s">
        <v>152</v>
      </c>
      <c r="E285" s="214" t="s">
        <v>43</v>
      </c>
      <c r="F285" s="215" t="s">
        <v>371</v>
      </c>
      <c r="G285" s="213"/>
      <c r="H285" s="214" t="s">
        <v>43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152</v>
      </c>
      <c r="AU285" s="221" t="s">
        <v>87</v>
      </c>
      <c r="AV285" s="14" t="s">
        <v>85</v>
      </c>
      <c r="AW285" s="14" t="s">
        <v>41</v>
      </c>
      <c r="AX285" s="14" t="s">
        <v>80</v>
      </c>
      <c r="AY285" s="221" t="s">
        <v>141</v>
      </c>
    </row>
    <row r="286" spans="1:65" s="13" customFormat="1">
      <c r="B286" s="200"/>
      <c r="C286" s="201"/>
      <c r="D286" s="202" t="s">
        <v>152</v>
      </c>
      <c r="E286" s="203" t="s">
        <v>43</v>
      </c>
      <c r="F286" s="204" t="s">
        <v>385</v>
      </c>
      <c r="G286" s="201"/>
      <c r="H286" s="205">
        <v>4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152</v>
      </c>
      <c r="AU286" s="211" t="s">
        <v>87</v>
      </c>
      <c r="AV286" s="13" t="s">
        <v>87</v>
      </c>
      <c r="AW286" s="13" t="s">
        <v>41</v>
      </c>
      <c r="AX286" s="13" t="s">
        <v>80</v>
      </c>
      <c r="AY286" s="211" t="s">
        <v>141</v>
      </c>
    </row>
    <row r="287" spans="1:65" s="13" customFormat="1">
      <c r="B287" s="200"/>
      <c r="C287" s="201"/>
      <c r="D287" s="202" t="s">
        <v>152</v>
      </c>
      <c r="E287" s="203" t="s">
        <v>43</v>
      </c>
      <c r="F287" s="204" t="s">
        <v>386</v>
      </c>
      <c r="G287" s="201"/>
      <c r="H287" s="205">
        <v>3.22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152</v>
      </c>
      <c r="AU287" s="211" t="s">
        <v>87</v>
      </c>
      <c r="AV287" s="13" t="s">
        <v>87</v>
      </c>
      <c r="AW287" s="13" t="s">
        <v>41</v>
      </c>
      <c r="AX287" s="13" t="s">
        <v>80</v>
      </c>
      <c r="AY287" s="211" t="s">
        <v>141</v>
      </c>
    </row>
    <row r="288" spans="1:65" s="13" customFormat="1">
      <c r="B288" s="200"/>
      <c r="C288" s="201"/>
      <c r="D288" s="202" t="s">
        <v>152</v>
      </c>
      <c r="E288" s="203" t="s">
        <v>43</v>
      </c>
      <c r="F288" s="204" t="s">
        <v>387</v>
      </c>
      <c r="G288" s="201"/>
      <c r="H288" s="205">
        <v>0.8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152</v>
      </c>
      <c r="AU288" s="211" t="s">
        <v>87</v>
      </c>
      <c r="AV288" s="13" t="s">
        <v>87</v>
      </c>
      <c r="AW288" s="13" t="s">
        <v>41</v>
      </c>
      <c r="AX288" s="13" t="s">
        <v>80</v>
      </c>
      <c r="AY288" s="211" t="s">
        <v>141</v>
      </c>
    </row>
    <row r="289" spans="1:65" s="13" customFormat="1">
      <c r="B289" s="200"/>
      <c r="C289" s="201"/>
      <c r="D289" s="202" t="s">
        <v>152</v>
      </c>
      <c r="E289" s="203" t="s">
        <v>43</v>
      </c>
      <c r="F289" s="204" t="s">
        <v>388</v>
      </c>
      <c r="G289" s="201"/>
      <c r="H289" s="205">
        <v>3.26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152</v>
      </c>
      <c r="AU289" s="211" t="s">
        <v>87</v>
      </c>
      <c r="AV289" s="13" t="s">
        <v>87</v>
      </c>
      <c r="AW289" s="13" t="s">
        <v>41</v>
      </c>
      <c r="AX289" s="13" t="s">
        <v>80</v>
      </c>
      <c r="AY289" s="211" t="s">
        <v>141</v>
      </c>
    </row>
    <row r="290" spans="1:65" s="13" customFormat="1">
      <c r="B290" s="200"/>
      <c r="C290" s="201"/>
      <c r="D290" s="202" t="s">
        <v>152</v>
      </c>
      <c r="E290" s="203" t="s">
        <v>43</v>
      </c>
      <c r="F290" s="204" t="s">
        <v>389</v>
      </c>
      <c r="G290" s="201"/>
      <c r="H290" s="205">
        <v>1.6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152</v>
      </c>
      <c r="AU290" s="211" t="s">
        <v>87</v>
      </c>
      <c r="AV290" s="13" t="s">
        <v>87</v>
      </c>
      <c r="AW290" s="13" t="s">
        <v>41</v>
      </c>
      <c r="AX290" s="13" t="s">
        <v>80</v>
      </c>
      <c r="AY290" s="211" t="s">
        <v>141</v>
      </c>
    </row>
    <row r="291" spans="1:65" s="15" customFormat="1">
      <c r="B291" s="222"/>
      <c r="C291" s="223"/>
      <c r="D291" s="202" t="s">
        <v>152</v>
      </c>
      <c r="E291" s="224" t="s">
        <v>43</v>
      </c>
      <c r="F291" s="225" t="s">
        <v>179</v>
      </c>
      <c r="G291" s="223"/>
      <c r="H291" s="226">
        <v>12.88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152</v>
      </c>
      <c r="AU291" s="232" t="s">
        <v>87</v>
      </c>
      <c r="AV291" s="15" t="s">
        <v>148</v>
      </c>
      <c r="AW291" s="15" t="s">
        <v>41</v>
      </c>
      <c r="AX291" s="15" t="s">
        <v>85</v>
      </c>
      <c r="AY291" s="232" t="s">
        <v>141</v>
      </c>
    </row>
    <row r="292" spans="1:65" s="2" customFormat="1" ht="16.5" customHeight="1">
      <c r="A292" s="36"/>
      <c r="B292" s="37"/>
      <c r="C292" s="182" t="s">
        <v>390</v>
      </c>
      <c r="D292" s="182" t="s">
        <v>143</v>
      </c>
      <c r="E292" s="183" t="s">
        <v>391</v>
      </c>
      <c r="F292" s="184" t="s">
        <v>392</v>
      </c>
      <c r="G292" s="185" t="s">
        <v>146</v>
      </c>
      <c r="H292" s="186">
        <v>12.88</v>
      </c>
      <c r="I292" s="187"/>
      <c r="J292" s="188">
        <f>ROUND(I292*H292,2)</f>
        <v>0</v>
      </c>
      <c r="K292" s="184" t="s">
        <v>147</v>
      </c>
      <c r="L292" s="41"/>
      <c r="M292" s="189" t="s">
        <v>43</v>
      </c>
      <c r="N292" s="190" t="s">
        <v>51</v>
      </c>
      <c r="O292" s="66"/>
      <c r="P292" s="191">
        <f>O292*H292</f>
        <v>0</v>
      </c>
      <c r="Q292" s="191">
        <v>3.6000000000000001E-5</v>
      </c>
      <c r="R292" s="191">
        <f>Q292*H292</f>
        <v>4.6368000000000006E-4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148</v>
      </c>
      <c r="AT292" s="193" t="s">
        <v>143</v>
      </c>
      <c r="AU292" s="193" t="s">
        <v>87</v>
      </c>
      <c r="AY292" s="18" t="s">
        <v>141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8" t="s">
        <v>85</v>
      </c>
      <c r="BK292" s="194">
        <f>ROUND(I292*H292,2)</f>
        <v>0</v>
      </c>
      <c r="BL292" s="18" t="s">
        <v>148</v>
      </c>
      <c r="BM292" s="193" t="s">
        <v>393</v>
      </c>
    </row>
    <row r="293" spans="1:65" s="2" customFormat="1">
      <c r="A293" s="36"/>
      <c r="B293" s="37"/>
      <c r="C293" s="38"/>
      <c r="D293" s="195" t="s">
        <v>150</v>
      </c>
      <c r="E293" s="38"/>
      <c r="F293" s="196" t="s">
        <v>394</v>
      </c>
      <c r="G293" s="38"/>
      <c r="H293" s="38"/>
      <c r="I293" s="197"/>
      <c r="J293" s="38"/>
      <c r="K293" s="38"/>
      <c r="L293" s="41"/>
      <c r="M293" s="198"/>
      <c r="N293" s="199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8" t="s">
        <v>150</v>
      </c>
      <c r="AU293" s="18" t="s">
        <v>87</v>
      </c>
    </row>
    <row r="294" spans="1:65" s="12" customFormat="1" ht="22.9" customHeight="1">
      <c r="B294" s="166"/>
      <c r="C294" s="167"/>
      <c r="D294" s="168" t="s">
        <v>79</v>
      </c>
      <c r="E294" s="180" t="s">
        <v>158</v>
      </c>
      <c r="F294" s="180" t="s">
        <v>395</v>
      </c>
      <c r="G294" s="167"/>
      <c r="H294" s="167"/>
      <c r="I294" s="170"/>
      <c r="J294" s="181">
        <f>BK294</f>
        <v>0</v>
      </c>
      <c r="K294" s="167"/>
      <c r="L294" s="172"/>
      <c r="M294" s="173"/>
      <c r="N294" s="174"/>
      <c r="O294" s="174"/>
      <c r="P294" s="175">
        <f>SUM(P295:P343)</f>
        <v>0</v>
      </c>
      <c r="Q294" s="174"/>
      <c r="R294" s="175">
        <f>SUM(R295:R343)</f>
        <v>162.38254657319999</v>
      </c>
      <c r="S294" s="174"/>
      <c r="T294" s="176">
        <f>SUM(T295:T343)</f>
        <v>0</v>
      </c>
      <c r="AR294" s="177" t="s">
        <v>85</v>
      </c>
      <c r="AT294" s="178" t="s">
        <v>79</v>
      </c>
      <c r="AU294" s="178" t="s">
        <v>85</v>
      </c>
      <c r="AY294" s="177" t="s">
        <v>141</v>
      </c>
      <c r="BK294" s="179">
        <f>SUM(BK295:BK343)</f>
        <v>0</v>
      </c>
    </row>
    <row r="295" spans="1:65" s="2" customFormat="1" ht="16.5" customHeight="1">
      <c r="A295" s="36"/>
      <c r="B295" s="37"/>
      <c r="C295" s="182" t="s">
        <v>396</v>
      </c>
      <c r="D295" s="182" t="s">
        <v>143</v>
      </c>
      <c r="E295" s="183" t="s">
        <v>397</v>
      </c>
      <c r="F295" s="184" t="s">
        <v>398</v>
      </c>
      <c r="G295" s="185" t="s">
        <v>183</v>
      </c>
      <c r="H295" s="186">
        <v>6</v>
      </c>
      <c r="I295" s="187"/>
      <c r="J295" s="188">
        <f>ROUND(I295*H295,2)</f>
        <v>0</v>
      </c>
      <c r="K295" s="184" t="s">
        <v>147</v>
      </c>
      <c r="L295" s="41"/>
      <c r="M295" s="189" t="s">
        <v>43</v>
      </c>
      <c r="N295" s="190" t="s">
        <v>51</v>
      </c>
      <c r="O295" s="66"/>
      <c r="P295" s="191">
        <f>O295*H295</f>
        <v>0</v>
      </c>
      <c r="Q295" s="191">
        <v>2.5021499999999999</v>
      </c>
      <c r="R295" s="191">
        <f>Q295*H295</f>
        <v>15.012899999999998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148</v>
      </c>
      <c r="AT295" s="193" t="s">
        <v>143</v>
      </c>
      <c r="AU295" s="193" t="s">
        <v>87</v>
      </c>
      <c r="AY295" s="18" t="s">
        <v>141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8" t="s">
        <v>85</v>
      </c>
      <c r="BK295" s="194">
        <f>ROUND(I295*H295,2)</f>
        <v>0</v>
      </c>
      <c r="BL295" s="18" t="s">
        <v>148</v>
      </c>
      <c r="BM295" s="193" t="s">
        <v>399</v>
      </c>
    </row>
    <row r="296" spans="1:65" s="2" customFormat="1">
      <c r="A296" s="36"/>
      <c r="B296" s="37"/>
      <c r="C296" s="38"/>
      <c r="D296" s="195" t="s">
        <v>150</v>
      </c>
      <c r="E296" s="38"/>
      <c r="F296" s="196" t="s">
        <v>400</v>
      </c>
      <c r="G296" s="38"/>
      <c r="H296" s="38"/>
      <c r="I296" s="197"/>
      <c r="J296" s="38"/>
      <c r="K296" s="38"/>
      <c r="L296" s="41"/>
      <c r="M296" s="198"/>
      <c r="N296" s="19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150</v>
      </c>
      <c r="AU296" s="18" t="s">
        <v>87</v>
      </c>
    </row>
    <row r="297" spans="1:65" s="14" customFormat="1">
      <c r="B297" s="212"/>
      <c r="C297" s="213"/>
      <c r="D297" s="202" t="s">
        <v>152</v>
      </c>
      <c r="E297" s="214" t="s">
        <v>43</v>
      </c>
      <c r="F297" s="215" t="s">
        <v>401</v>
      </c>
      <c r="G297" s="213"/>
      <c r="H297" s="214" t="s">
        <v>43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152</v>
      </c>
      <c r="AU297" s="221" t="s">
        <v>87</v>
      </c>
      <c r="AV297" s="14" t="s">
        <v>85</v>
      </c>
      <c r="AW297" s="14" t="s">
        <v>41</v>
      </c>
      <c r="AX297" s="14" t="s">
        <v>80</v>
      </c>
      <c r="AY297" s="221" t="s">
        <v>141</v>
      </c>
    </row>
    <row r="298" spans="1:65" s="14" customFormat="1">
      <c r="B298" s="212"/>
      <c r="C298" s="213"/>
      <c r="D298" s="202" t="s">
        <v>152</v>
      </c>
      <c r="E298" s="214" t="s">
        <v>43</v>
      </c>
      <c r="F298" s="215" t="s">
        <v>402</v>
      </c>
      <c r="G298" s="213"/>
      <c r="H298" s="214" t="s">
        <v>43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152</v>
      </c>
      <c r="AU298" s="221" t="s">
        <v>87</v>
      </c>
      <c r="AV298" s="14" t="s">
        <v>85</v>
      </c>
      <c r="AW298" s="14" t="s">
        <v>41</v>
      </c>
      <c r="AX298" s="14" t="s">
        <v>80</v>
      </c>
      <c r="AY298" s="221" t="s">
        <v>141</v>
      </c>
    </row>
    <row r="299" spans="1:65" s="13" customFormat="1">
      <c r="B299" s="200"/>
      <c r="C299" s="201"/>
      <c r="D299" s="202" t="s">
        <v>152</v>
      </c>
      <c r="E299" s="203" t="s">
        <v>43</v>
      </c>
      <c r="F299" s="204" t="s">
        <v>158</v>
      </c>
      <c r="G299" s="201"/>
      <c r="H299" s="205">
        <v>3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152</v>
      </c>
      <c r="AU299" s="211" t="s">
        <v>87</v>
      </c>
      <c r="AV299" s="13" t="s">
        <v>87</v>
      </c>
      <c r="AW299" s="13" t="s">
        <v>41</v>
      </c>
      <c r="AX299" s="13" t="s">
        <v>80</v>
      </c>
      <c r="AY299" s="211" t="s">
        <v>141</v>
      </c>
    </row>
    <row r="300" spans="1:65" s="14" customFormat="1">
      <c r="B300" s="212"/>
      <c r="C300" s="213"/>
      <c r="D300" s="202" t="s">
        <v>152</v>
      </c>
      <c r="E300" s="214" t="s">
        <v>43</v>
      </c>
      <c r="F300" s="215" t="s">
        <v>403</v>
      </c>
      <c r="G300" s="213"/>
      <c r="H300" s="214" t="s">
        <v>43</v>
      </c>
      <c r="I300" s="216"/>
      <c r="J300" s="213"/>
      <c r="K300" s="213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152</v>
      </c>
      <c r="AU300" s="221" t="s">
        <v>87</v>
      </c>
      <c r="AV300" s="14" t="s">
        <v>85</v>
      </c>
      <c r="AW300" s="14" t="s">
        <v>41</v>
      </c>
      <c r="AX300" s="14" t="s">
        <v>80</v>
      </c>
      <c r="AY300" s="221" t="s">
        <v>141</v>
      </c>
    </row>
    <row r="301" spans="1:65" s="13" customFormat="1">
      <c r="B301" s="200"/>
      <c r="C301" s="201"/>
      <c r="D301" s="202" t="s">
        <v>152</v>
      </c>
      <c r="E301" s="203" t="s">
        <v>43</v>
      </c>
      <c r="F301" s="204" t="s">
        <v>158</v>
      </c>
      <c r="G301" s="201"/>
      <c r="H301" s="205">
        <v>3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152</v>
      </c>
      <c r="AU301" s="211" t="s">
        <v>87</v>
      </c>
      <c r="AV301" s="13" t="s">
        <v>87</v>
      </c>
      <c r="AW301" s="13" t="s">
        <v>41</v>
      </c>
      <c r="AX301" s="13" t="s">
        <v>80</v>
      </c>
      <c r="AY301" s="211" t="s">
        <v>141</v>
      </c>
    </row>
    <row r="302" spans="1:65" s="15" customFormat="1">
      <c r="B302" s="222"/>
      <c r="C302" s="223"/>
      <c r="D302" s="202" t="s">
        <v>152</v>
      </c>
      <c r="E302" s="224" t="s">
        <v>43</v>
      </c>
      <c r="F302" s="225" t="s">
        <v>179</v>
      </c>
      <c r="G302" s="223"/>
      <c r="H302" s="226">
        <v>6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152</v>
      </c>
      <c r="AU302" s="232" t="s">
        <v>87</v>
      </c>
      <c r="AV302" s="15" t="s">
        <v>148</v>
      </c>
      <c r="AW302" s="15" t="s">
        <v>41</v>
      </c>
      <c r="AX302" s="15" t="s">
        <v>85</v>
      </c>
      <c r="AY302" s="232" t="s">
        <v>141</v>
      </c>
    </row>
    <row r="303" spans="1:65" s="2" customFormat="1" ht="16.5" customHeight="1">
      <c r="A303" s="36"/>
      <c r="B303" s="37"/>
      <c r="C303" s="182" t="s">
        <v>404</v>
      </c>
      <c r="D303" s="182" t="s">
        <v>143</v>
      </c>
      <c r="E303" s="183" t="s">
        <v>405</v>
      </c>
      <c r="F303" s="184" t="s">
        <v>406</v>
      </c>
      <c r="G303" s="185" t="s">
        <v>183</v>
      </c>
      <c r="H303" s="186">
        <v>6</v>
      </c>
      <c r="I303" s="187"/>
      <c r="J303" s="188">
        <f>ROUND(I303*H303,2)</f>
        <v>0</v>
      </c>
      <c r="K303" s="184" t="s">
        <v>147</v>
      </c>
      <c r="L303" s="41"/>
      <c r="M303" s="189" t="s">
        <v>43</v>
      </c>
      <c r="N303" s="190" t="s">
        <v>51</v>
      </c>
      <c r="O303" s="66"/>
      <c r="P303" s="191">
        <f>O303*H303</f>
        <v>0</v>
      </c>
      <c r="Q303" s="191">
        <v>4.8579999999999998E-2</v>
      </c>
      <c r="R303" s="191">
        <f>Q303*H303</f>
        <v>0.29147999999999996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148</v>
      </c>
      <c r="AT303" s="193" t="s">
        <v>143</v>
      </c>
      <c r="AU303" s="193" t="s">
        <v>87</v>
      </c>
      <c r="AY303" s="18" t="s">
        <v>141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8" t="s">
        <v>85</v>
      </c>
      <c r="BK303" s="194">
        <f>ROUND(I303*H303,2)</f>
        <v>0</v>
      </c>
      <c r="BL303" s="18" t="s">
        <v>148</v>
      </c>
      <c r="BM303" s="193" t="s">
        <v>407</v>
      </c>
    </row>
    <row r="304" spans="1:65" s="2" customFormat="1">
      <c r="A304" s="36"/>
      <c r="B304" s="37"/>
      <c r="C304" s="38"/>
      <c r="D304" s="195" t="s">
        <v>150</v>
      </c>
      <c r="E304" s="38"/>
      <c r="F304" s="196" t="s">
        <v>408</v>
      </c>
      <c r="G304" s="38"/>
      <c r="H304" s="38"/>
      <c r="I304" s="197"/>
      <c r="J304" s="38"/>
      <c r="K304" s="38"/>
      <c r="L304" s="41"/>
      <c r="M304" s="198"/>
      <c r="N304" s="199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150</v>
      </c>
      <c r="AU304" s="18" t="s">
        <v>87</v>
      </c>
    </row>
    <row r="305" spans="1:65" s="13" customFormat="1">
      <c r="B305" s="200"/>
      <c r="C305" s="201"/>
      <c r="D305" s="202" t="s">
        <v>152</v>
      </c>
      <c r="E305" s="203" t="s">
        <v>43</v>
      </c>
      <c r="F305" s="204" t="s">
        <v>180</v>
      </c>
      <c r="G305" s="201"/>
      <c r="H305" s="205">
        <v>6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152</v>
      </c>
      <c r="AU305" s="211" t="s">
        <v>87</v>
      </c>
      <c r="AV305" s="13" t="s">
        <v>87</v>
      </c>
      <c r="AW305" s="13" t="s">
        <v>41</v>
      </c>
      <c r="AX305" s="13" t="s">
        <v>85</v>
      </c>
      <c r="AY305" s="211" t="s">
        <v>141</v>
      </c>
    </row>
    <row r="306" spans="1:65" s="2" customFormat="1" ht="16.5" customHeight="1">
      <c r="A306" s="36"/>
      <c r="B306" s="37"/>
      <c r="C306" s="182" t="s">
        <v>409</v>
      </c>
      <c r="D306" s="182" t="s">
        <v>143</v>
      </c>
      <c r="E306" s="183" t="s">
        <v>410</v>
      </c>
      <c r="F306" s="184" t="s">
        <v>411</v>
      </c>
      <c r="G306" s="185" t="s">
        <v>146</v>
      </c>
      <c r="H306" s="186">
        <v>33.402999999999999</v>
      </c>
      <c r="I306" s="187"/>
      <c r="J306" s="188">
        <f>ROUND(I306*H306,2)</f>
        <v>0</v>
      </c>
      <c r="K306" s="184" t="s">
        <v>147</v>
      </c>
      <c r="L306" s="41"/>
      <c r="M306" s="189" t="s">
        <v>43</v>
      </c>
      <c r="N306" s="190" t="s">
        <v>51</v>
      </c>
      <c r="O306" s="66"/>
      <c r="P306" s="191">
        <f>O306*H306</f>
        <v>0</v>
      </c>
      <c r="Q306" s="191">
        <v>4.1744200000000002E-2</v>
      </c>
      <c r="R306" s="191">
        <f>Q306*H306</f>
        <v>1.3943815126000001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148</v>
      </c>
      <c r="AT306" s="193" t="s">
        <v>143</v>
      </c>
      <c r="AU306" s="193" t="s">
        <v>87</v>
      </c>
      <c r="AY306" s="18" t="s">
        <v>141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8" t="s">
        <v>85</v>
      </c>
      <c r="BK306" s="194">
        <f>ROUND(I306*H306,2)</f>
        <v>0</v>
      </c>
      <c r="BL306" s="18" t="s">
        <v>148</v>
      </c>
      <c r="BM306" s="193" t="s">
        <v>412</v>
      </c>
    </row>
    <row r="307" spans="1:65" s="2" customFormat="1">
      <c r="A307" s="36"/>
      <c r="B307" s="37"/>
      <c r="C307" s="38"/>
      <c r="D307" s="195" t="s">
        <v>150</v>
      </c>
      <c r="E307" s="38"/>
      <c r="F307" s="196" t="s">
        <v>413</v>
      </c>
      <c r="G307" s="38"/>
      <c r="H307" s="38"/>
      <c r="I307" s="197"/>
      <c r="J307" s="38"/>
      <c r="K307" s="38"/>
      <c r="L307" s="41"/>
      <c r="M307" s="198"/>
      <c r="N307" s="199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8" t="s">
        <v>150</v>
      </c>
      <c r="AU307" s="18" t="s">
        <v>87</v>
      </c>
    </row>
    <row r="308" spans="1:65" s="14" customFormat="1">
      <c r="B308" s="212"/>
      <c r="C308" s="213"/>
      <c r="D308" s="202" t="s">
        <v>152</v>
      </c>
      <c r="E308" s="214" t="s">
        <v>43</v>
      </c>
      <c r="F308" s="215" t="s">
        <v>414</v>
      </c>
      <c r="G308" s="213"/>
      <c r="H308" s="214" t="s">
        <v>43</v>
      </c>
      <c r="I308" s="216"/>
      <c r="J308" s="213"/>
      <c r="K308" s="213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152</v>
      </c>
      <c r="AU308" s="221" t="s">
        <v>87</v>
      </c>
      <c r="AV308" s="14" t="s">
        <v>85</v>
      </c>
      <c r="AW308" s="14" t="s">
        <v>41</v>
      </c>
      <c r="AX308" s="14" t="s">
        <v>80</v>
      </c>
      <c r="AY308" s="221" t="s">
        <v>141</v>
      </c>
    </row>
    <row r="309" spans="1:65" s="13" customFormat="1">
      <c r="B309" s="200"/>
      <c r="C309" s="201"/>
      <c r="D309" s="202" t="s">
        <v>152</v>
      </c>
      <c r="E309" s="203" t="s">
        <v>43</v>
      </c>
      <c r="F309" s="204" t="s">
        <v>415</v>
      </c>
      <c r="G309" s="201"/>
      <c r="H309" s="205">
        <v>12.6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152</v>
      </c>
      <c r="AU309" s="211" t="s">
        <v>87</v>
      </c>
      <c r="AV309" s="13" t="s">
        <v>87</v>
      </c>
      <c r="AW309" s="13" t="s">
        <v>41</v>
      </c>
      <c r="AX309" s="13" t="s">
        <v>80</v>
      </c>
      <c r="AY309" s="211" t="s">
        <v>141</v>
      </c>
    </row>
    <row r="310" spans="1:65" s="14" customFormat="1">
      <c r="B310" s="212"/>
      <c r="C310" s="213"/>
      <c r="D310" s="202" t="s">
        <v>152</v>
      </c>
      <c r="E310" s="214" t="s">
        <v>43</v>
      </c>
      <c r="F310" s="215" t="s">
        <v>416</v>
      </c>
      <c r="G310" s="213"/>
      <c r="H310" s="214" t="s">
        <v>43</v>
      </c>
      <c r="I310" s="216"/>
      <c r="J310" s="213"/>
      <c r="K310" s="213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152</v>
      </c>
      <c r="AU310" s="221" t="s">
        <v>87</v>
      </c>
      <c r="AV310" s="14" t="s">
        <v>85</v>
      </c>
      <c r="AW310" s="14" t="s">
        <v>41</v>
      </c>
      <c r="AX310" s="14" t="s">
        <v>80</v>
      </c>
      <c r="AY310" s="221" t="s">
        <v>141</v>
      </c>
    </row>
    <row r="311" spans="1:65" s="13" customFormat="1">
      <c r="B311" s="200"/>
      <c r="C311" s="201"/>
      <c r="D311" s="202" t="s">
        <v>152</v>
      </c>
      <c r="E311" s="203" t="s">
        <v>43</v>
      </c>
      <c r="F311" s="204" t="s">
        <v>417</v>
      </c>
      <c r="G311" s="201"/>
      <c r="H311" s="205">
        <v>20.803000000000001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152</v>
      </c>
      <c r="AU311" s="211" t="s">
        <v>87</v>
      </c>
      <c r="AV311" s="13" t="s">
        <v>87</v>
      </c>
      <c r="AW311" s="13" t="s">
        <v>41</v>
      </c>
      <c r="AX311" s="13" t="s">
        <v>80</v>
      </c>
      <c r="AY311" s="211" t="s">
        <v>141</v>
      </c>
    </row>
    <row r="312" spans="1:65" s="15" customFormat="1">
      <c r="B312" s="222"/>
      <c r="C312" s="223"/>
      <c r="D312" s="202" t="s">
        <v>152</v>
      </c>
      <c r="E312" s="224" t="s">
        <v>43</v>
      </c>
      <c r="F312" s="225" t="s">
        <v>179</v>
      </c>
      <c r="G312" s="223"/>
      <c r="H312" s="226">
        <v>33.402999999999999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152</v>
      </c>
      <c r="AU312" s="232" t="s">
        <v>87</v>
      </c>
      <c r="AV312" s="15" t="s">
        <v>148</v>
      </c>
      <c r="AW312" s="15" t="s">
        <v>41</v>
      </c>
      <c r="AX312" s="15" t="s">
        <v>85</v>
      </c>
      <c r="AY312" s="232" t="s">
        <v>141</v>
      </c>
    </row>
    <row r="313" spans="1:65" s="2" customFormat="1" ht="16.5" customHeight="1">
      <c r="A313" s="36"/>
      <c r="B313" s="37"/>
      <c r="C313" s="182" t="s">
        <v>418</v>
      </c>
      <c r="D313" s="182" t="s">
        <v>143</v>
      </c>
      <c r="E313" s="183" t="s">
        <v>419</v>
      </c>
      <c r="F313" s="184" t="s">
        <v>420</v>
      </c>
      <c r="G313" s="185" t="s">
        <v>146</v>
      </c>
      <c r="H313" s="186">
        <v>33.402999999999999</v>
      </c>
      <c r="I313" s="187"/>
      <c r="J313" s="188">
        <f>ROUND(I313*H313,2)</f>
        <v>0</v>
      </c>
      <c r="K313" s="184" t="s">
        <v>147</v>
      </c>
      <c r="L313" s="41"/>
      <c r="M313" s="189" t="s">
        <v>43</v>
      </c>
      <c r="N313" s="190" t="s">
        <v>51</v>
      </c>
      <c r="O313" s="66"/>
      <c r="P313" s="191">
        <f>O313*H313</f>
        <v>0</v>
      </c>
      <c r="Q313" s="191">
        <v>1.5E-5</v>
      </c>
      <c r="R313" s="191">
        <f>Q313*H313</f>
        <v>5.0104499999999998E-4</v>
      </c>
      <c r="S313" s="191">
        <v>0</v>
      </c>
      <c r="T313" s="19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148</v>
      </c>
      <c r="AT313" s="193" t="s">
        <v>143</v>
      </c>
      <c r="AU313" s="193" t="s">
        <v>87</v>
      </c>
      <c r="AY313" s="18" t="s">
        <v>141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8" t="s">
        <v>85</v>
      </c>
      <c r="BK313" s="194">
        <f>ROUND(I313*H313,2)</f>
        <v>0</v>
      </c>
      <c r="BL313" s="18" t="s">
        <v>148</v>
      </c>
      <c r="BM313" s="193" t="s">
        <v>421</v>
      </c>
    </row>
    <row r="314" spans="1:65" s="2" customFormat="1">
      <c r="A314" s="36"/>
      <c r="B314" s="37"/>
      <c r="C314" s="38"/>
      <c r="D314" s="195" t="s">
        <v>150</v>
      </c>
      <c r="E314" s="38"/>
      <c r="F314" s="196" t="s">
        <v>422</v>
      </c>
      <c r="G314" s="38"/>
      <c r="H314" s="38"/>
      <c r="I314" s="197"/>
      <c r="J314" s="38"/>
      <c r="K314" s="38"/>
      <c r="L314" s="41"/>
      <c r="M314" s="198"/>
      <c r="N314" s="199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8" t="s">
        <v>150</v>
      </c>
      <c r="AU314" s="18" t="s">
        <v>87</v>
      </c>
    </row>
    <row r="315" spans="1:65" s="2" customFormat="1" ht="16.5" customHeight="1">
      <c r="A315" s="36"/>
      <c r="B315" s="37"/>
      <c r="C315" s="182" t="s">
        <v>28</v>
      </c>
      <c r="D315" s="182" t="s">
        <v>143</v>
      </c>
      <c r="E315" s="183" t="s">
        <v>423</v>
      </c>
      <c r="F315" s="184" t="s">
        <v>424</v>
      </c>
      <c r="G315" s="185" t="s">
        <v>222</v>
      </c>
      <c r="H315" s="186">
        <v>0.35799999999999998</v>
      </c>
      <c r="I315" s="187"/>
      <c r="J315" s="188">
        <f>ROUND(I315*H315,2)</f>
        <v>0</v>
      </c>
      <c r="K315" s="184" t="s">
        <v>147</v>
      </c>
      <c r="L315" s="41"/>
      <c r="M315" s="189" t="s">
        <v>43</v>
      </c>
      <c r="N315" s="190" t="s">
        <v>51</v>
      </c>
      <c r="O315" s="66"/>
      <c r="P315" s="191">
        <f>O315*H315</f>
        <v>0</v>
      </c>
      <c r="Q315" s="191">
        <v>1.0487652000000001</v>
      </c>
      <c r="R315" s="191">
        <f>Q315*H315</f>
        <v>0.37545794160000001</v>
      </c>
      <c r="S315" s="191">
        <v>0</v>
      </c>
      <c r="T315" s="19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3" t="s">
        <v>148</v>
      </c>
      <c r="AT315" s="193" t="s">
        <v>143</v>
      </c>
      <c r="AU315" s="193" t="s">
        <v>87</v>
      </c>
      <c r="AY315" s="18" t="s">
        <v>141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8" t="s">
        <v>85</v>
      </c>
      <c r="BK315" s="194">
        <f>ROUND(I315*H315,2)</f>
        <v>0</v>
      </c>
      <c r="BL315" s="18" t="s">
        <v>148</v>
      </c>
      <c r="BM315" s="193" t="s">
        <v>425</v>
      </c>
    </row>
    <row r="316" spans="1:65" s="2" customFormat="1">
      <c r="A316" s="36"/>
      <c r="B316" s="37"/>
      <c r="C316" s="38"/>
      <c r="D316" s="195" t="s">
        <v>150</v>
      </c>
      <c r="E316" s="38"/>
      <c r="F316" s="196" t="s">
        <v>426</v>
      </c>
      <c r="G316" s="38"/>
      <c r="H316" s="38"/>
      <c r="I316" s="197"/>
      <c r="J316" s="38"/>
      <c r="K316" s="38"/>
      <c r="L316" s="41"/>
      <c r="M316" s="198"/>
      <c r="N316" s="199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150</v>
      </c>
      <c r="AU316" s="18" t="s">
        <v>87</v>
      </c>
    </row>
    <row r="317" spans="1:65" s="14" customFormat="1">
      <c r="B317" s="212"/>
      <c r="C317" s="213"/>
      <c r="D317" s="202" t="s">
        <v>152</v>
      </c>
      <c r="E317" s="214" t="s">
        <v>43</v>
      </c>
      <c r="F317" s="215" t="s">
        <v>427</v>
      </c>
      <c r="G317" s="213"/>
      <c r="H317" s="214" t="s">
        <v>43</v>
      </c>
      <c r="I317" s="216"/>
      <c r="J317" s="213"/>
      <c r="K317" s="213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152</v>
      </c>
      <c r="AU317" s="221" t="s">
        <v>87</v>
      </c>
      <c r="AV317" s="14" t="s">
        <v>85</v>
      </c>
      <c r="AW317" s="14" t="s">
        <v>41</v>
      </c>
      <c r="AX317" s="14" t="s">
        <v>80</v>
      </c>
      <c r="AY317" s="221" t="s">
        <v>141</v>
      </c>
    </row>
    <row r="318" spans="1:65" s="13" customFormat="1">
      <c r="B318" s="200"/>
      <c r="C318" s="201"/>
      <c r="D318" s="202" t="s">
        <v>152</v>
      </c>
      <c r="E318" s="203" t="s">
        <v>43</v>
      </c>
      <c r="F318" s="204" t="s">
        <v>428</v>
      </c>
      <c r="G318" s="201"/>
      <c r="H318" s="205">
        <v>0.35799999999999998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152</v>
      </c>
      <c r="AU318" s="211" t="s">
        <v>87</v>
      </c>
      <c r="AV318" s="13" t="s">
        <v>87</v>
      </c>
      <c r="AW318" s="13" t="s">
        <v>41</v>
      </c>
      <c r="AX318" s="13" t="s">
        <v>85</v>
      </c>
      <c r="AY318" s="211" t="s">
        <v>141</v>
      </c>
    </row>
    <row r="319" spans="1:65" s="2" customFormat="1" ht="16.5" customHeight="1">
      <c r="A319" s="36"/>
      <c r="B319" s="37"/>
      <c r="C319" s="182" t="s">
        <v>429</v>
      </c>
      <c r="D319" s="182" t="s">
        <v>143</v>
      </c>
      <c r="E319" s="183" t="s">
        <v>430</v>
      </c>
      <c r="F319" s="184" t="s">
        <v>431</v>
      </c>
      <c r="G319" s="185" t="s">
        <v>183</v>
      </c>
      <c r="H319" s="186">
        <v>30.36</v>
      </c>
      <c r="I319" s="187"/>
      <c r="J319" s="188">
        <f>ROUND(I319*H319,2)</f>
        <v>0</v>
      </c>
      <c r="K319" s="184" t="s">
        <v>147</v>
      </c>
      <c r="L319" s="41"/>
      <c r="M319" s="189" t="s">
        <v>43</v>
      </c>
      <c r="N319" s="190" t="s">
        <v>51</v>
      </c>
      <c r="O319" s="66"/>
      <c r="P319" s="191">
        <f>O319*H319</f>
        <v>0</v>
      </c>
      <c r="Q319" s="191">
        <v>2.5020899999999999</v>
      </c>
      <c r="R319" s="191">
        <f>Q319*H319</f>
        <v>75.963452399999994</v>
      </c>
      <c r="S319" s="191">
        <v>0</v>
      </c>
      <c r="T319" s="19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3" t="s">
        <v>148</v>
      </c>
      <c r="AT319" s="193" t="s">
        <v>143</v>
      </c>
      <c r="AU319" s="193" t="s">
        <v>87</v>
      </c>
      <c r="AY319" s="18" t="s">
        <v>141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8" t="s">
        <v>85</v>
      </c>
      <c r="BK319" s="194">
        <f>ROUND(I319*H319,2)</f>
        <v>0</v>
      </c>
      <c r="BL319" s="18" t="s">
        <v>148</v>
      </c>
      <c r="BM319" s="193" t="s">
        <v>432</v>
      </c>
    </row>
    <row r="320" spans="1:65" s="2" customFormat="1">
      <c r="A320" s="36"/>
      <c r="B320" s="37"/>
      <c r="C320" s="38"/>
      <c r="D320" s="195" t="s">
        <v>150</v>
      </c>
      <c r="E320" s="38"/>
      <c r="F320" s="196" t="s">
        <v>433</v>
      </c>
      <c r="G320" s="38"/>
      <c r="H320" s="38"/>
      <c r="I320" s="197"/>
      <c r="J320" s="38"/>
      <c r="K320" s="38"/>
      <c r="L320" s="41"/>
      <c r="M320" s="198"/>
      <c r="N320" s="199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8" t="s">
        <v>150</v>
      </c>
      <c r="AU320" s="18" t="s">
        <v>87</v>
      </c>
    </row>
    <row r="321" spans="1:65" s="13" customFormat="1">
      <c r="B321" s="200"/>
      <c r="C321" s="201"/>
      <c r="D321" s="202" t="s">
        <v>152</v>
      </c>
      <c r="E321" s="203" t="s">
        <v>43</v>
      </c>
      <c r="F321" s="204" t="s">
        <v>434</v>
      </c>
      <c r="G321" s="201"/>
      <c r="H321" s="205">
        <v>30.36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152</v>
      </c>
      <c r="AU321" s="211" t="s">
        <v>87</v>
      </c>
      <c r="AV321" s="13" t="s">
        <v>87</v>
      </c>
      <c r="AW321" s="13" t="s">
        <v>41</v>
      </c>
      <c r="AX321" s="13" t="s">
        <v>80</v>
      </c>
      <c r="AY321" s="211" t="s">
        <v>141</v>
      </c>
    </row>
    <row r="322" spans="1:65" s="15" customFormat="1">
      <c r="B322" s="222"/>
      <c r="C322" s="223"/>
      <c r="D322" s="202" t="s">
        <v>152</v>
      </c>
      <c r="E322" s="224" t="s">
        <v>43</v>
      </c>
      <c r="F322" s="225" t="s">
        <v>179</v>
      </c>
      <c r="G322" s="223"/>
      <c r="H322" s="226">
        <v>30.36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152</v>
      </c>
      <c r="AU322" s="232" t="s">
        <v>87</v>
      </c>
      <c r="AV322" s="15" t="s">
        <v>148</v>
      </c>
      <c r="AW322" s="15" t="s">
        <v>41</v>
      </c>
      <c r="AX322" s="15" t="s">
        <v>85</v>
      </c>
      <c r="AY322" s="232" t="s">
        <v>141</v>
      </c>
    </row>
    <row r="323" spans="1:65" s="2" customFormat="1" ht="16.5" customHeight="1">
      <c r="A323" s="36"/>
      <c r="B323" s="37"/>
      <c r="C323" s="182" t="s">
        <v>435</v>
      </c>
      <c r="D323" s="182" t="s">
        <v>143</v>
      </c>
      <c r="E323" s="183" t="s">
        <v>436</v>
      </c>
      <c r="F323" s="184" t="s">
        <v>437</v>
      </c>
      <c r="G323" s="185" t="s">
        <v>183</v>
      </c>
      <c r="H323" s="186">
        <v>30.36</v>
      </c>
      <c r="I323" s="187"/>
      <c r="J323" s="188">
        <f>ROUND(I323*H323,2)</f>
        <v>0</v>
      </c>
      <c r="K323" s="184" t="s">
        <v>147</v>
      </c>
      <c r="L323" s="41"/>
      <c r="M323" s="189" t="s">
        <v>43</v>
      </c>
      <c r="N323" s="190" t="s">
        <v>51</v>
      </c>
      <c r="O323" s="66"/>
      <c r="P323" s="191">
        <f>O323*H323</f>
        <v>0</v>
      </c>
      <c r="Q323" s="191">
        <v>4.8579999999999998E-2</v>
      </c>
      <c r="R323" s="191">
        <f>Q323*H323</f>
        <v>1.4748888</v>
      </c>
      <c r="S323" s="191">
        <v>0</v>
      </c>
      <c r="T323" s="19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3" t="s">
        <v>148</v>
      </c>
      <c r="AT323" s="193" t="s">
        <v>143</v>
      </c>
      <c r="AU323" s="193" t="s">
        <v>87</v>
      </c>
      <c r="AY323" s="18" t="s">
        <v>141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8" t="s">
        <v>85</v>
      </c>
      <c r="BK323" s="194">
        <f>ROUND(I323*H323,2)</f>
        <v>0</v>
      </c>
      <c r="BL323" s="18" t="s">
        <v>148</v>
      </c>
      <c r="BM323" s="193" t="s">
        <v>438</v>
      </c>
    </row>
    <row r="324" spans="1:65" s="2" customFormat="1">
      <c r="A324" s="36"/>
      <c r="B324" s="37"/>
      <c r="C324" s="38"/>
      <c r="D324" s="195" t="s">
        <v>150</v>
      </c>
      <c r="E324" s="38"/>
      <c r="F324" s="196" t="s">
        <v>439</v>
      </c>
      <c r="G324" s="38"/>
      <c r="H324" s="38"/>
      <c r="I324" s="197"/>
      <c r="J324" s="38"/>
      <c r="K324" s="38"/>
      <c r="L324" s="41"/>
      <c r="M324" s="198"/>
      <c r="N324" s="199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8" t="s">
        <v>150</v>
      </c>
      <c r="AU324" s="18" t="s">
        <v>87</v>
      </c>
    </row>
    <row r="325" spans="1:65" s="2" customFormat="1" ht="16.5" customHeight="1">
      <c r="A325" s="36"/>
      <c r="B325" s="37"/>
      <c r="C325" s="182" t="s">
        <v>440</v>
      </c>
      <c r="D325" s="182" t="s">
        <v>143</v>
      </c>
      <c r="E325" s="183" t="s">
        <v>441</v>
      </c>
      <c r="F325" s="184" t="s">
        <v>442</v>
      </c>
      <c r="G325" s="185" t="s">
        <v>146</v>
      </c>
      <c r="H325" s="186">
        <v>128.87</v>
      </c>
      <c r="I325" s="187"/>
      <c r="J325" s="188">
        <f>ROUND(I325*H325,2)</f>
        <v>0</v>
      </c>
      <c r="K325" s="184" t="s">
        <v>147</v>
      </c>
      <c r="L325" s="41"/>
      <c r="M325" s="189" t="s">
        <v>43</v>
      </c>
      <c r="N325" s="190" t="s">
        <v>51</v>
      </c>
      <c r="O325" s="66"/>
      <c r="P325" s="191">
        <f>O325*H325</f>
        <v>0</v>
      </c>
      <c r="Q325" s="191">
        <v>1.3213999999999999E-3</v>
      </c>
      <c r="R325" s="191">
        <f>Q325*H325</f>
        <v>0.17028881800000001</v>
      </c>
      <c r="S325" s="191">
        <v>0</v>
      </c>
      <c r="T325" s="19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3" t="s">
        <v>148</v>
      </c>
      <c r="AT325" s="193" t="s">
        <v>143</v>
      </c>
      <c r="AU325" s="193" t="s">
        <v>87</v>
      </c>
      <c r="AY325" s="18" t="s">
        <v>141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8" t="s">
        <v>85</v>
      </c>
      <c r="BK325" s="194">
        <f>ROUND(I325*H325,2)</f>
        <v>0</v>
      </c>
      <c r="BL325" s="18" t="s">
        <v>148</v>
      </c>
      <c r="BM325" s="193" t="s">
        <v>443</v>
      </c>
    </row>
    <row r="326" spans="1:65" s="2" customFormat="1">
      <c r="A326" s="36"/>
      <c r="B326" s="37"/>
      <c r="C326" s="38"/>
      <c r="D326" s="195" t="s">
        <v>150</v>
      </c>
      <c r="E326" s="38"/>
      <c r="F326" s="196" t="s">
        <v>444</v>
      </c>
      <c r="G326" s="38"/>
      <c r="H326" s="38"/>
      <c r="I326" s="197"/>
      <c r="J326" s="38"/>
      <c r="K326" s="38"/>
      <c r="L326" s="41"/>
      <c r="M326" s="198"/>
      <c r="N326" s="199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8" t="s">
        <v>150</v>
      </c>
      <c r="AU326" s="18" t="s">
        <v>87</v>
      </c>
    </row>
    <row r="327" spans="1:65" s="13" customFormat="1">
      <c r="B327" s="200"/>
      <c r="C327" s="201"/>
      <c r="D327" s="202" t="s">
        <v>152</v>
      </c>
      <c r="E327" s="203" t="s">
        <v>43</v>
      </c>
      <c r="F327" s="204" t="s">
        <v>445</v>
      </c>
      <c r="G327" s="201"/>
      <c r="H327" s="205">
        <v>117.67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152</v>
      </c>
      <c r="AU327" s="211" t="s">
        <v>87</v>
      </c>
      <c r="AV327" s="13" t="s">
        <v>87</v>
      </c>
      <c r="AW327" s="13" t="s">
        <v>41</v>
      </c>
      <c r="AX327" s="13" t="s">
        <v>80</v>
      </c>
      <c r="AY327" s="211" t="s">
        <v>141</v>
      </c>
    </row>
    <row r="328" spans="1:65" s="13" customFormat="1">
      <c r="B328" s="200"/>
      <c r="C328" s="201"/>
      <c r="D328" s="202" t="s">
        <v>152</v>
      </c>
      <c r="E328" s="203" t="s">
        <v>43</v>
      </c>
      <c r="F328" s="204" t="s">
        <v>446</v>
      </c>
      <c r="G328" s="201"/>
      <c r="H328" s="205">
        <v>11.2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152</v>
      </c>
      <c r="AU328" s="211" t="s">
        <v>87</v>
      </c>
      <c r="AV328" s="13" t="s">
        <v>87</v>
      </c>
      <c r="AW328" s="13" t="s">
        <v>41</v>
      </c>
      <c r="AX328" s="13" t="s">
        <v>80</v>
      </c>
      <c r="AY328" s="211" t="s">
        <v>141</v>
      </c>
    </row>
    <row r="329" spans="1:65" s="15" customFormat="1">
      <c r="B329" s="222"/>
      <c r="C329" s="223"/>
      <c r="D329" s="202" t="s">
        <v>152</v>
      </c>
      <c r="E329" s="224" t="s">
        <v>43</v>
      </c>
      <c r="F329" s="225" t="s">
        <v>179</v>
      </c>
      <c r="G329" s="223"/>
      <c r="H329" s="226">
        <v>128.87</v>
      </c>
      <c r="I329" s="227"/>
      <c r="J329" s="223"/>
      <c r="K329" s="223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152</v>
      </c>
      <c r="AU329" s="232" t="s">
        <v>87</v>
      </c>
      <c r="AV329" s="15" t="s">
        <v>148</v>
      </c>
      <c r="AW329" s="15" t="s">
        <v>41</v>
      </c>
      <c r="AX329" s="15" t="s">
        <v>85</v>
      </c>
      <c r="AY329" s="232" t="s">
        <v>141</v>
      </c>
    </row>
    <row r="330" spans="1:65" s="2" customFormat="1" ht="16.5" customHeight="1">
      <c r="A330" s="36"/>
      <c r="B330" s="37"/>
      <c r="C330" s="182" t="s">
        <v>447</v>
      </c>
      <c r="D330" s="182" t="s">
        <v>143</v>
      </c>
      <c r="E330" s="183" t="s">
        <v>448</v>
      </c>
      <c r="F330" s="184" t="s">
        <v>449</v>
      </c>
      <c r="G330" s="185" t="s">
        <v>146</v>
      </c>
      <c r="H330" s="186">
        <v>128.87</v>
      </c>
      <c r="I330" s="187"/>
      <c r="J330" s="188">
        <f>ROUND(I330*H330,2)</f>
        <v>0</v>
      </c>
      <c r="K330" s="184" t="s">
        <v>147</v>
      </c>
      <c r="L330" s="41"/>
      <c r="M330" s="189" t="s">
        <v>43</v>
      </c>
      <c r="N330" s="190" t="s">
        <v>51</v>
      </c>
      <c r="O330" s="66"/>
      <c r="P330" s="191">
        <f>O330*H330</f>
        <v>0</v>
      </c>
      <c r="Q330" s="191">
        <v>3.6000000000000001E-5</v>
      </c>
      <c r="R330" s="191">
        <f>Q330*H330</f>
        <v>4.6393200000000006E-3</v>
      </c>
      <c r="S330" s="191">
        <v>0</v>
      </c>
      <c r="T330" s="19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3" t="s">
        <v>148</v>
      </c>
      <c r="AT330" s="193" t="s">
        <v>143</v>
      </c>
      <c r="AU330" s="193" t="s">
        <v>87</v>
      </c>
      <c r="AY330" s="18" t="s">
        <v>141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8" t="s">
        <v>85</v>
      </c>
      <c r="BK330" s="194">
        <f>ROUND(I330*H330,2)</f>
        <v>0</v>
      </c>
      <c r="BL330" s="18" t="s">
        <v>148</v>
      </c>
      <c r="BM330" s="193" t="s">
        <v>450</v>
      </c>
    </row>
    <row r="331" spans="1:65" s="2" customFormat="1">
      <c r="A331" s="36"/>
      <c r="B331" s="37"/>
      <c r="C331" s="38"/>
      <c r="D331" s="195" t="s">
        <v>150</v>
      </c>
      <c r="E331" s="38"/>
      <c r="F331" s="196" t="s">
        <v>451</v>
      </c>
      <c r="G331" s="38"/>
      <c r="H331" s="38"/>
      <c r="I331" s="197"/>
      <c r="J331" s="38"/>
      <c r="K331" s="38"/>
      <c r="L331" s="41"/>
      <c r="M331" s="198"/>
      <c r="N331" s="199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8" t="s">
        <v>150</v>
      </c>
      <c r="AU331" s="18" t="s">
        <v>87</v>
      </c>
    </row>
    <row r="332" spans="1:65" s="2" customFormat="1" ht="24.2" customHeight="1">
      <c r="A332" s="36"/>
      <c r="B332" s="37"/>
      <c r="C332" s="182" t="s">
        <v>452</v>
      </c>
      <c r="D332" s="182" t="s">
        <v>143</v>
      </c>
      <c r="E332" s="183" t="s">
        <v>453</v>
      </c>
      <c r="F332" s="184" t="s">
        <v>454</v>
      </c>
      <c r="G332" s="185" t="s">
        <v>222</v>
      </c>
      <c r="H332" s="186">
        <v>3.4369999999999998</v>
      </c>
      <c r="I332" s="187"/>
      <c r="J332" s="188">
        <f>ROUND(I332*H332,2)</f>
        <v>0</v>
      </c>
      <c r="K332" s="184" t="s">
        <v>147</v>
      </c>
      <c r="L332" s="41"/>
      <c r="M332" s="189" t="s">
        <v>43</v>
      </c>
      <c r="N332" s="190" t="s">
        <v>51</v>
      </c>
      <c r="O332" s="66"/>
      <c r="P332" s="191">
        <f>O332*H332</f>
        <v>0</v>
      </c>
      <c r="Q332" s="191">
        <v>1.0765279999999999</v>
      </c>
      <c r="R332" s="191">
        <f>Q332*H332</f>
        <v>3.7000267359999994</v>
      </c>
      <c r="S332" s="191">
        <v>0</v>
      </c>
      <c r="T332" s="19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3" t="s">
        <v>148</v>
      </c>
      <c r="AT332" s="193" t="s">
        <v>143</v>
      </c>
      <c r="AU332" s="193" t="s">
        <v>87</v>
      </c>
      <c r="AY332" s="18" t="s">
        <v>141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8" t="s">
        <v>85</v>
      </c>
      <c r="BK332" s="194">
        <f>ROUND(I332*H332,2)</f>
        <v>0</v>
      </c>
      <c r="BL332" s="18" t="s">
        <v>148</v>
      </c>
      <c r="BM332" s="193" t="s">
        <v>455</v>
      </c>
    </row>
    <row r="333" spans="1:65" s="2" customFormat="1">
      <c r="A333" s="36"/>
      <c r="B333" s="37"/>
      <c r="C333" s="38"/>
      <c r="D333" s="195" t="s">
        <v>150</v>
      </c>
      <c r="E333" s="38"/>
      <c r="F333" s="196" t="s">
        <v>456</v>
      </c>
      <c r="G333" s="38"/>
      <c r="H333" s="38"/>
      <c r="I333" s="197"/>
      <c r="J333" s="38"/>
      <c r="K333" s="38"/>
      <c r="L333" s="41"/>
      <c r="M333" s="198"/>
      <c r="N333" s="199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8" t="s">
        <v>150</v>
      </c>
      <c r="AU333" s="18" t="s">
        <v>87</v>
      </c>
    </row>
    <row r="334" spans="1:65" s="13" customFormat="1">
      <c r="B334" s="200"/>
      <c r="C334" s="201"/>
      <c r="D334" s="202" t="s">
        <v>152</v>
      </c>
      <c r="E334" s="203" t="s">
        <v>43</v>
      </c>
      <c r="F334" s="204" t="s">
        <v>457</v>
      </c>
      <c r="G334" s="201"/>
      <c r="H334" s="205">
        <v>3.4369999999999998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152</v>
      </c>
      <c r="AU334" s="211" t="s">
        <v>87</v>
      </c>
      <c r="AV334" s="13" t="s">
        <v>87</v>
      </c>
      <c r="AW334" s="13" t="s">
        <v>41</v>
      </c>
      <c r="AX334" s="13" t="s">
        <v>85</v>
      </c>
      <c r="AY334" s="211" t="s">
        <v>141</v>
      </c>
    </row>
    <row r="335" spans="1:65" s="2" customFormat="1" ht="16.5" customHeight="1">
      <c r="A335" s="36"/>
      <c r="B335" s="37"/>
      <c r="C335" s="182" t="s">
        <v>458</v>
      </c>
      <c r="D335" s="182" t="s">
        <v>143</v>
      </c>
      <c r="E335" s="183" t="s">
        <v>459</v>
      </c>
      <c r="F335" s="184" t="s">
        <v>460</v>
      </c>
      <c r="G335" s="185" t="s">
        <v>461</v>
      </c>
      <c r="H335" s="186">
        <v>6</v>
      </c>
      <c r="I335" s="187"/>
      <c r="J335" s="188">
        <f>ROUND(I335*H335,2)</f>
        <v>0</v>
      </c>
      <c r="K335" s="184" t="s">
        <v>147</v>
      </c>
      <c r="L335" s="41"/>
      <c r="M335" s="189" t="s">
        <v>43</v>
      </c>
      <c r="N335" s="190" t="s">
        <v>51</v>
      </c>
      <c r="O335" s="66"/>
      <c r="P335" s="191">
        <f>O335*H335</f>
        <v>0</v>
      </c>
      <c r="Q335" s="191">
        <v>0.34075499999999997</v>
      </c>
      <c r="R335" s="191">
        <f>Q335*H335</f>
        <v>2.04453</v>
      </c>
      <c r="S335" s="191">
        <v>0</v>
      </c>
      <c r="T335" s="19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3" t="s">
        <v>148</v>
      </c>
      <c r="AT335" s="193" t="s">
        <v>143</v>
      </c>
      <c r="AU335" s="193" t="s">
        <v>87</v>
      </c>
      <c r="AY335" s="18" t="s">
        <v>141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8" t="s">
        <v>85</v>
      </c>
      <c r="BK335" s="194">
        <f>ROUND(I335*H335,2)</f>
        <v>0</v>
      </c>
      <c r="BL335" s="18" t="s">
        <v>148</v>
      </c>
      <c r="BM335" s="193" t="s">
        <v>462</v>
      </c>
    </row>
    <row r="336" spans="1:65" s="2" customFormat="1">
      <c r="A336" s="36"/>
      <c r="B336" s="37"/>
      <c r="C336" s="38"/>
      <c r="D336" s="195" t="s">
        <v>150</v>
      </c>
      <c r="E336" s="38"/>
      <c r="F336" s="196" t="s">
        <v>463</v>
      </c>
      <c r="G336" s="38"/>
      <c r="H336" s="38"/>
      <c r="I336" s="197"/>
      <c r="J336" s="38"/>
      <c r="K336" s="38"/>
      <c r="L336" s="41"/>
      <c r="M336" s="198"/>
      <c r="N336" s="199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8" t="s">
        <v>150</v>
      </c>
      <c r="AU336" s="18" t="s">
        <v>87</v>
      </c>
    </row>
    <row r="337" spans="1:65" s="14" customFormat="1">
      <c r="B337" s="212"/>
      <c r="C337" s="213"/>
      <c r="D337" s="202" t="s">
        <v>152</v>
      </c>
      <c r="E337" s="214" t="s">
        <v>43</v>
      </c>
      <c r="F337" s="215" t="s">
        <v>464</v>
      </c>
      <c r="G337" s="213"/>
      <c r="H337" s="214" t="s">
        <v>43</v>
      </c>
      <c r="I337" s="216"/>
      <c r="J337" s="213"/>
      <c r="K337" s="213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152</v>
      </c>
      <c r="AU337" s="221" t="s">
        <v>87</v>
      </c>
      <c r="AV337" s="14" t="s">
        <v>85</v>
      </c>
      <c r="AW337" s="14" t="s">
        <v>41</v>
      </c>
      <c r="AX337" s="14" t="s">
        <v>80</v>
      </c>
      <c r="AY337" s="221" t="s">
        <v>141</v>
      </c>
    </row>
    <row r="338" spans="1:65" s="13" customFormat="1">
      <c r="B338" s="200"/>
      <c r="C338" s="201"/>
      <c r="D338" s="202" t="s">
        <v>152</v>
      </c>
      <c r="E338" s="203" t="s">
        <v>43</v>
      </c>
      <c r="F338" s="204" t="s">
        <v>180</v>
      </c>
      <c r="G338" s="201"/>
      <c r="H338" s="205">
        <v>6</v>
      </c>
      <c r="I338" s="206"/>
      <c r="J338" s="201"/>
      <c r="K338" s="201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152</v>
      </c>
      <c r="AU338" s="211" t="s">
        <v>87</v>
      </c>
      <c r="AV338" s="13" t="s">
        <v>87</v>
      </c>
      <c r="AW338" s="13" t="s">
        <v>41</v>
      </c>
      <c r="AX338" s="13" t="s">
        <v>80</v>
      </c>
      <c r="AY338" s="211" t="s">
        <v>141</v>
      </c>
    </row>
    <row r="339" spans="1:65" s="15" customFormat="1">
      <c r="B339" s="222"/>
      <c r="C339" s="223"/>
      <c r="D339" s="202" t="s">
        <v>152</v>
      </c>
      <c r="E339" s="224" t="s">
        <v>43</v>
      </c>
      <c r="F339" s="225" t="s">
        <v>179</v>
      </c>
      <c r="G339" s="223"/>
      <c r="H339" s="226">
        <v>6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152</v>
      </c>
      <c r="AU339" s="232" t="s">
        <v>87</v>
      </c>
      <c r="AV339" s="15" t="s">
        <v>148</v>
      </c>
      <c r="AW339" s="15" t="s">
        <v>41</v>
      </c>
      <c r="AX339" s="15" t="s">
        <v>85</v>
      </c>
      <c r="AY339" s="232" t="s">
        <v>141</v>
      </c>
    </row>
    <row r="340" spans="1:65" s="2" customFormat="1" ht="16.5" customHeight="1">
      <c r="A340" s="36"/>
      <c r="B340" s="37"/>
      <c r="C340" s="234" t="s">
        <v>465</v>
      </c>
      <c r="D340" s="234" t="s">
        <v>219</v>
      </c>
      <c r="E340" s="235" t="s">
        <v>466</v>
      </c>
      <c r="F340" s="236" t="s">
        <v>467</v>
      </c>
      <c r="G340" s="237" t="s">
        <v>468</v>
      </c>
      <c r="H340" s="238">
        <v>24.78</v>
      </c>
      <c r="I340" s="239"/>
      <c r="J340" s="240">
        <f>ROUND(I340*H340,2)</f>
        <v>0</v>
      </c>
      <c r="K340" s="236" t="s">
        <v>43</v>
      </c>
      <c r="L340" s="241"/>
      <c r="M340" s="242" t="s">
        <v>43</v>
      </c>
      <c r="N340" s="243" t="s">
        <v>51</v>
      </c>
      <c r="O340" s="66"/>
      <c r="P340" s="191">
        <f>O340*H340</f>
        <v>0</v>
      </c>
      <c r="Q340" s="191">
        <v>2.5</v>
      </c>
      <c r="R340" s="191">
        <f>Q340*H340</f>
        <v>61.95</v>
      </c>
      <c r="S340" s="191">
        <v>0</v>
      </c>
      <c r="T340" s="19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3" t="s">
        <v>198</v>
      </c>
      <c r="AT340" s="193" t="s">
        <v>219</v>
      </c>
      <c r="AU340" s="193" t="s">
        <v>87</v>
      </c>
      <c r="AY340" s="18" t="s">
        <v>141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8" t="s">
        <v>85</v>
      </c>
      <c r="BK340" s="194">
        <f>ROUND(I340*H340,2)</f>
        <v>0</v>
      </c>
      <c r="BL340" s="18" t="s">
        <v>148</v>
      </c>
      <c r="BM340" s="193" t="s">
        <v>469</v>
      </c>
    </row>
    <row r="341" spans="1:65" s="2" customFormat="1" ht="19.5">
      <c r="A341" s="36"/>
      <c r="B341" s="37"/>
      <c r="C341" s="38"/>
      <c r="D341" s="202" t="s">
        <v>210</v>
      </c>
      <c r="E341" s="38"/>
      <c r="F341" s="233" t="s">
        <v>470</v>
      </c>
      <c r="G341" s="38"/>
      <c r="H341" s="38"/>
      <c r="I341" s="197"/>
      <c r="J341" s="38"/>
      <c r="K341" s="38"/>
      <c r="L341" s="41"/>
      <c r="M341" s="198"/>
      <c r="N341" s="199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8" t="s">
        <v>210</v>
      </c>
      <c r="AU341" s="18" t="s">
        <v>87</v>
      </c>
    </row>
    <row r="342" spans="1:65" s="14" customFormat="1">
      <c r="B342" s="212"/>
      <c r="C342" s="213"/>
      <c r="D342" s="202" t="s">
        <v>152</v>
      </c>
      <c r="E342" s="214" t="s">
        <v>43</v>
      </c>
      <c r="F342" s="215" t="s">
        <v>471</v>
      </c>
      <c r="G342" s="213"/>
      <c r="H342" s="214" t="s">
        <v>43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152</v>
      </c>
      <c r="AU342" s="221" t="s">
        <v>87</v>
      </c>
      <c r="AV342" s="14" t="s">
        <v>85</v>
      </c>
      <c r="AW342" s="14" t="s">
        <v>41</v>
      </c>
      <c r="AX342" s="14" t="s">
        <v>80</v>
      </c>
      <c r="AY342" s="221" t="s">
        <v>141</v>
      </c>
    </row>
    <row r="343" spans="1:65" s="13" customFormat="1">
      <c r="B343" s="200"/>
      <c r="C343" s="201"/>
      <c r="D343" s="202" t="s">
        <v>152</v>
      </c>
      <c r="E343" s="203" t="s">
        <v>43</v>
      </c>
      <c r="F343" s="204" t="s">
        <v>472</v>
      </c>
      <c r="G343" s="201"/>
      <c r="H343" s="205">
        <v>24.78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152</v>
      </c>
      <c r="AU343" s="211" t="s">
        <v>87</v>
      </c>
      <c r="AV343" s="13" t="s">
        <v>87</v>
      </c>
      <c r="AW343" s="13" t="s">
        <v>41</v>
      </c>
      <c r="AX343" s="13" t="s">
        <v>85</v>
      </c>
      <c r="AY343" s="211" t="s">
        <v>141</v>
      </c>
    </row>
    <row r="344" spans="1:65" s="12" customFormat="1" ht="22.9" customHeight="1">
      <c r="B344" s="166"/>
      <c r="C344" s="167"/>
      <c r="D344" s="168" t="s">
        <v>79</v>
      </c>
      <c r="E344" s="180" t="s">
        <v>148</v>
      </c>
      <c r="F344" s="180" t="s">
        <v>473</v>
      </c>
      <c r="G344" s="167"/>
      <c r="H344" s="167"/>
      <c r="I344" s="170"/>
      <c r="J344" s="181">
        <f>BK344</f>
        <v>0</v>
      </c>
      <c r="K344" s="167"/>
      <c r="L344" s="172"/>
      <c r="M344" s="173"/>
      <c r="N344" s="174"/>
      <c r="O344" s="174"/>
      <c r="P344" s="175">
        <f>SUM(P345:P414)</f>
        <v>0</v>
      </c>
      <c r="Q344" s="174"/>
      <c r="R344" s="175">
        <f>SUM(R345:R414)</f>
        <v>374.36162065330001</v>
      </c>
      <c r="S344" s="174"/>
      <c r="T344" s="176">
        <f>SUM(T345:T414)</f>
        <v>0</v>
      </c>
      <c r="AR344" s="177" t="s">
        <v>85</v>
      </c>
      <c r="AT344" s="178" t="s">
        <v>79</v>
      </c>
      <c r="AU344" s="178" t="s">
        <v>85</v>
      </c>
      <c r="AY344" s="177" t="s">
        <v>141</v>
      </c>
      <c r="BK344" s="179">
        <f>SUM(BK345:BK414)</f>
        <v>0</v>
      </c>
    </row>
    <row r="345" spans="1:65" s="2" customFormat="1" ht="16.5" customHeight="1">
      <c r="A345" s="36"/>
      <c r="B345" s="37"/>
      <c r="C345" s="182" t="s">
        <v>474</v>
      </c>
      <c r="D345" s="182" t="s">
        <v>143</v>
      </c>
      <c r="E345" s="183" t="s">
        <v>475</v>
      </c>
      <c r="F345" s="184" t="s">
        <v>362</v>
      </c>
      <c r="G345" s="185" t="s">
        <v>222</v>
      </c>
      <c r="H345" s="186">
        <v>0.98699999999999999</v>
      </c>
      <c r="I345" s="187"/>
      <c r="J345" s="188">
        <f>ROUND(I345*H345,2)</f>
        <v>0</v>
      </c>
      <c r="K345" s="184" t="s">
        <v>147</v>
      </c>
      <c r="L345" s="41"/>
      <c r="M345" s="189" t="s">
        <v>43</v>
      </c>
      <c r="N345" s="190" t="s">
        <v>51</v>
      </c>
      <c r="O345" s="66"/>
      <c r="P345" s="191">
        <f>O345*H345</f>
        <v>0</v>
      </c>
      <c r="Q345" s="191">
        <v>1.0597380000000001</v>
      </c>
      <c r="R345" s="191">
        <f>Q345*H345</f>
        <v>1.045961406</v>
      </c>
      <c r="S345" s="191">
        <v>0</v>
      </c>
      <c r="T345" s="192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3" t="s">
        <v>148</v>
      </c>
      <c r="AT345" s="193" t="s">
        <v>143</v>
      </c>
      <c r="AU345" s="193" t="s">
        <v>87</v>
      </c>
      <c r="AY345" s="18" t="s">
        <v>141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18" t="s">
        <v>85</v>
      </c>
      <c r="BK345" s="194">
        <f>ROUND(I345*H345,2)</f>
        <v>0</v>
      </c>
      <c r="BL345" s="18" t="s">
        <v>148</v>
      </c>
      <c r="BM345" s="193" t="s">
        <v>476</v>
      </c>
    </row>
    <row r="346" spans="1:65" s="2" customFormat="1">
      <c r="A346" s="36"/>
      <c r="B346" s="37"/>
      <c r="C346" s="38"/>
      <c r="D346" s="195" t="s">
        <v>150</v>
      </c>
      <c r="E346" s="38"/>
      <c r="F346" s="196" t="s">
        <v>477</v>
      </c>
      <c r="G346" s="38"/>
      <c r="H346" s="38"/>
      <c r="I346" s="197"/>
      <c r="J346" s="38"/>
      <c r="K346" s="38"/>
      <c r="L346" s="41"/>
      <c r="M346" s="198"/>
      <c r="N346" s="199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8" t="s">
        <v>150</v>
      </c>
      <c r="AU346" s="18" t="s">
        <v>87</v>
      </c>
    </row>
    <row r="347" spans="1:65" s="14" customFormat="1">
      <c r="B347" s="212"/>
      <c r="C347" s="213"/>
      <c r="D347" s="202" t="s">
        <v>152</v>
      </c>
      <c r="E347" s="214" t="s">
        <v>43</v>
      </c>
      <c r="F347" s="215" t="s">
        <v>478</v>
      </c>
      <c r="G347" s="213"/>
      <c r="H347" s="214" t="s">
        <v>43</v>
      </c>
      <c r="I347" s="216"/>
      <c r="J347" s="213"/>
      <c r="K347" s="213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152</v>
      </c>
      <c r="AU347" s="221" t="s">
        <v>87</v>
      </c>
      <c r="AV347" s="14" t="s">
        <v>85</v>
      </c>
      <c r="AW347" s="14" t="s">
        <v>41</v>
      </c>
      <c r="AX347" s="14" t="s">
        <v>80</v>
      </c>
      <c r="AY347" s="221" t="s">
        <v>141</v>
      </c>
    </row>
    <row r="348" spans="1:65" s="13" customFormat="1">
      <c r="B348" s="200"/>
      <c r="C348" s="201"/>
      <c r="D348" s="202" t="s">
        <v>152</v>
      </c>
      <c r="E348" s="203" t="s">
        <v>43</v>
      </c>
      <c r="F348" s="204" t="s">
        <v>479</v>
      </c>
      <c r="G348" s="201"/>
      <c r="H348" s="205">
        <v>0.47799999999999998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152</v>
      </c>
      <c r="AU348" s="211" t="s">
        <v>87</v>
      </c>
      <c r="AV348" s="13" t="s">
        <v>87</v>
      </c>
      <c r="AW348" s="13" t="s">
        <v>41</v>
      </c>
      <c r="AX348" s="13" t="s">
        <v>80</v>
      </c>
      <c r="AY348" s="211" t="s">
        <v>141</v>
      </c>
    </row>
    <row r="349" spans="1:65" s="14" customFormat="1">
      <c r="B349" s="212"/>
      <c r="C349" s="213"/>
      <c r="D349" s="202" t="s">
        <v>152</v>
      </c>
      <c r="E349" s="214" t="s">
        <v>43</v>
      </c>
      <c r="F349" s="215" t="s">
        <v>480</v>
      </c>
      <c r="G349" s="213"/>
      <c r="H349" s="214" t="s">
        <v>43</v>
      </c>
      <c r="I349" s="216"/>
      <c r="J349" s="213"/>
      <c r="K349" s="213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152</v>
      </c>
      <c r="AU349" s="221" t="s">
        <v>87</v>
      </c>
      <c r="AV349" s="14" t="s">
        <v>85</v>
      </c>
      <c r="AW349" s="14" t="s">
        <v>41</v>
      </c>
      <c r="AX349" s="14" t="s">
        <v>80</v>
      </c>
      <c r="AY349" s="221" t="s">
        <v>141</v>
      </c>
    </row>
    <row r="350" spans="1:65" s="14" customFormat="1">
      <c r="B350" s="212"/>
      <c r="C350" s="213"/>
      <c r="D350" s="202" t="s">
        <v>152</v>
      </c>
      <c r="E350" s="214" t="s">
        <v>43</v>
      </c>
      <c r="F350" s="215" t="s">
        <v>481</v>
      </c>
      <c r="G350" s="213"/>
      <c r="H350" s="214" t="s">
        <v>43</v>
      </c>
      <c r="I350" s="216"/>
      <c r="J350" s="213"/>
      <c r="K350" s="213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152</v>
      </c>
      <c r="AU350" s="221" t="s">
        <v>87</v>
      </c>
      <c r="AV350" s="14" t="s">
        <v>85</v>
      </c>
      <c r="AW350" s="14" t="s">
        <v>41</v>
      </c>
      <c r="AX350" s="14" t="s">
        <v>80</v>
      </c>
      <c r="AY350" s="221" t="s">
        <v>141</v>
      </c>
    </row>
    <row r="351" spans="1:65" s="13" customFormat="1">
      <c r="B351" s="200"/>
      <c r="C351" s="201"/>
      <c r="D351" s="202" t="s">
        <v>152</v>
      </c>
      <c r="E351" s="203" t="s">
        <v>43</v>
      </c>
      <c r="F351" s="204" t="s">
        <v>482</v>
      </c>
      <c r="G351" s="201"/>
      <c r="H351" s="205">
        <v>0.191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152</v>
      </c>
      <c r="AU351" s="211" t="s">
        <v>87</v>
      </c>
      <c r="AV351" s="13" t="s">
        <v>87</v>
      </c>
      <c r="AW351" s="13" t="s">
        <v>41</v>
      </c>
      <c r="AX351" s="13" t="s">
        <v>80</v>
      </c>
      <c r="AY351" s="211" t="s">
        <v>141</v>
      </c>
    </row>
    <row r="352" spans="1:65" s="14" customFormat="1">
      <c r="B352" s="212"/>
      <c r="C352" s="213"/>
      <c r="D352" s="202" t="s">
        <v>152</v>
      </c>
      <c r="E352" s="214" t="s">
        <v>43</v>
      </c>
      <c r="F352" s="215" t="s">
        <v>189</v>
      </c>
      <c r="G352" s="213"/>
      <c r="H352" s="214" t="s">
        <v>43</v>
      </c>
      <c r="I352" s="216"/>
      <c r="J352" s="213"/>
      <c r="K352" s="213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152</v>
      </c>
      <c r="AU352" s="221" t="s">
        <v>87</v>
      </c>
      <c r="AV352" s="14" t="s">
        <v>85</v>
      </c>
      <c r="AW352" s="14" t="s">
        <v>41</v>
      </c>
      <c r="AX352" s="14" t="s">
        <v>80</v>
      </c>
      <c r="AY352" s="221" t="s">
        <v>141</v>
      </c>
    </row>
    <row r="353" spans="1:65" s="13" customFormat="1">
      <c r="B353" s="200"/>
      <c r="C353" s="201"/>
      <c r="D353" s="202" t="s">
        <v>152</v>
      </c>
      <c r="E353" s="203" t="s">
        <v>43</v>
      </c>
      <c r="F353" s="204" t="s">
        <v>483</v>
      </c>
      <c r="G353" s="201"/>
      <c r="H353" s="205">
        <v>0.318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152</v>
      </c>
      <c r="AU353" s="211" t="s">
        <v>87</v>
      </c>
      <c r="AV353" s="13" t="s">
        <v>87</v>
      </c>
      <c r="AW353" s="13" t="s">
        <v>41</v>
      </c>
      <c r="AX353" s="13" t="s">
        <v>80</v>
      </c>
      <c r="AY353" s="211" t="s">
        <v>141</v>
      </c>
    </row>
    <row r="354" spans="1:65" s="15" customFormat="1">
      <c r="B354" s="222"/>
      <c r="C354" s="223"/>
      <c r="D354" s="202" t="s">
        <v>152</v>
      </c>
      <c r="E354" s="224" t="s">
        <v>43</v>
      </c>
      <c r="F354" s="225" t="s">
        <v>179</v>
      </c>
      <c r="G354" s="223"/>
      <c r="H354" s="226">
        <v>0.98699999999999999</v>
      </c>
      <c r="I354" s="227"/>
      <c r="J354" s="223"/>
      <c r="K354" s="223"/>
      <c r="L354" s="228"/>
      <c r="M354" s="229"/>
      <c r="N354" s="230"/>
      <c r="O354" s="230"/>
      <c r="P354" s="230"/>
      <c r="Q354" s="230"/>
      <c r="R354" s="230"/>
      <c r="S354" s="230"/>
      <c r="T354" s="231"/>
      <c r="AT354" s="232" t="s">
        <v>152</v>
      </c>
      <c r="AU354" s="232" t="s">
        <v>87</v>
      </c>
      <c r="AV354" s="15" t="s">
        <v>148</v>
      </c>
      <c r="AW354" s="15" t="s">
        <v>41</v>
      </c>
      <c r="AX354" s="15" t="s">
        <v>85</v>
      </c>
      <c r="AY354" s="232" t="s">
        <v>141</v>
      </c>
    </row>
    <row r="355" spans="1:65" s="2" customFormat="1" ht="16.5" customHeight="1">
      <c r="A355" s="36"/>
      <c r="B355" s="37"/>
      <c r="C355" s="182" t="s">
        <v>250</v>
      </c>
      <c r="D355" s="182" t="s">
        <v>143</v>
      </c>
      <c r="E355" s="183" t="s">
        <v>484</v>
      </c>
      <c r="F355" s="184" t="s">
        <v>485</v>
      </c>
      <c r="G355" s="185" t="s">
        <v>146</v>
      </c>
      <c r="H355" s="186">
        <v>11.917999999999999</v>
      </c>
      <c r="I355" s="187"/>
      <c r="J355" s="188">
        <f>ROUND(I355*H355,2)</f>
        <v>0</v>
      </c>
      <c r="K355" s="184" t="s">
        <v>147</v>
      </c>
      <c r="L355" s="41"/>
      <c r="M355" s="189" t="s">
        <v>43</v>
      </c>
      <c r="N355" s="190" t="s">
        <v>51</v>
      </c>
      <c r="O355" s="66"/>
      <c r="P355" s="191">
        <f>O355*H355</f>
        <v>0</v>
      </c>
      <c r="Q355" s="191">
        <v>0</v>
      </c>
      <c r="R355" s="191">
        <f>Q355*H355</f>
        <v>0</v>
      </c>
      <c r="S355" s="191">
        <v>0</v>
      </c>
      <c r="T355" s="19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3" t="s">
        <v>148</v>
      </c>
      <c r="AT355" s="193" t="s">
        <v>143</v>
      </c>
      <c r="AU355" s="193" t="s">
        <v>87</v>
      </c>
      <c r="AY355" s="18" t="s">
        <v>141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8" t="s">
        <v>85</v>
      </c>
      <c r="BK355" s="194">
        <f>ROUND(I355*H355,2)</f>
        <v>0</v>
      </c>
      <c r="BL355" s="18" t="s">
        <v>148</v>
      </c>
      <c r="BM355" s="193" t="s">
        <v>486</v>
      </c>
    </row>
    <row r="356" spans="1:65" s="2" customFormat="1">
      <c r="A356" s="36"/>
      <c r="B356" s="37"/>
      <c r="C356" s="38"/>
      <c r="D356" s="195" t="s">
        <v>150</v>
      </c>
      <c r="E356" s="38"/>
      <c r="F356" s="196" t="s">
        <v>487</v>
      </c>
      <c r="G356" s="38"/>
      <c r="H356" s="38"/>
      <c r="I356" s="197"/>
      <c r="J356" s="38"/>
      <c r="K356" s="38"/>
      <c r="L356" s="41"/>
      <c r="M356" s="198"/>
      <c r="N356" s="199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8" t="s">
        <v>150</v>
      </c>
      <c r="AU356" s="18" t="s">
        <v>87</v>
      </c>
    </row>
    <row r="357" spans="1:65" s="14" customFormat="1">
      <c r="B357" s="212"/>
      <c r="C357" s="213"/>
      <c r="D357" s="202" t="s">
        <v>152</v>
      </c>
      <c r="E357" s="214" t="s">
        <v>43</v>
      </c>
      <c r="F357" s="215" t="s">
        <v>488</v>
      </c>
      <c r="G357" s="213"/>
      <c r="H357" s="214" t="s">
        <v>43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152</v>
      </c>
      <c r="AU357" s="221" t="s">
        <v>87</v>
      </c>
      <c r="AV357" s="14" t="s">
        <v>85</v>
      </c>
      <c r="AW357" s="14" t="s">
        <v>41</v>
      </c>
      <c r="AX357" s="14" t="s">
        <v>80</v>
      </c>
      <c r="AY357" s="221" t="s">
        <v>141</v>
      </c>
    </row>
    <row r="358" spans="1:65" s="13" customFormat="1">
      <c r="B358" s="200"/>
      <c r="C358" s="201"/>
      <c r="D358" s="202" t="s">
        <v>152</v>
      </c>
      <c r="E358" s="203" t="s">
        <v>43</v>
      </c>
      <c r="F358" s="204" t="s">
        <v>489</v>
      </c>
      <c r="G358" s="201"/>
      <c r="H358" s="205">
        <v>3.39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152</v>
      </c>
      <c r="AU358" s="211" t="s">
        <v>87</v>
      </c>
      <c r="AV358" s="13" t="s">
        <v>87</v>
      </c>
      <c r="AW358" s="13" t="s">
        <v>41</v>
      </c>
      <c r="AX358" s="13" t="s">
        <v>80</v>
      </c>
      <c r="AY358" s="211" t="s">
        <v>141</v>
      </c>
    </row>
    <row r="359" spans="1:65" s="14" customFormat="1">
      <c r="B359" s="212"/>
      <c r="C359" s="213"/>
      <c r="D359" s="202" t="s">
        <v>152</v>
      </c>
      <c r="E359" s="214" t="s">
        <v>43</v>
      </c>
      <c r="F359" s="215" t="s">
        <v>490</v>
      </c>
      <c r="G359" s="213"/>
      <c r="H359" s="214" t="s">
        <v>43</v>
      </c>
      <c r="I359" s="216"/>
      <c r="J359" s="213"/>
      <c r="K359" s="213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152</v>
      </c>
      <c r="AU359" s="221" t="s">
        <v>87</v>
      </c>
      <c r="AV359" s="14" t="s">
        <v>85</v>
      </c>
      <c r="AW359" s="14" t="s">
        <v>41</v>
      </c>
      <c r="AX359" s="14" t="s">
        <v>80</v>
      </c>
      <c r="AY359" s="221" t="s">
        <v>141</v>
      </c>
    </row>
    <row r="360" spans="1:65" s="13" customFormat="1">
      <c r="B360" s="200"/>
      <c r="C360" s="201"/>
      <c r="D360" s="202" t="s">
        <v>152</v>
      </c>
      <c r="E360" s="203" t="s">
        <v>43</v>
      </c>
      <c r="F360" s="204" t="s">
        <v>491</v>
      </c>
      <c r="G360" s="201"/>
      <c r="H360" s="205">
        <v>8.5280000000000005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152</v>
      </c>
      <c r="AU360" s="211" t="s">
        <v>87</v>
      </c>
      <c r="AV360" s="13" t="s">
        <v>87</v>
      </c>
      <c r="AW360" s="13" t="s">
        <v>41</v>
      </c>
      <c r="AX360" s="13" t="s">
        <v>80</v>
      </c>
      <c r="AY360" s="211" t="s">
        <v>141</v>
      </c>
    </row>
    <row r="361" spans="1:65" s="15" customFormat="1">
      <c r="B361" s="222"/>
      <c r="C361" s="223"/>
      <c r="D361" s="202" t="s">
        <v>152</v>
      </c>
      <c r="E361" s="224" t="s">
        <v>43</v>
      </c>
      <c r="F361" s="225" t="s">
        <v>179</v>
      </c>
      <c r="G361" s="223"/>
      <c r="H361" s="226">
        <v>11.917999999999999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152</v>
      </c>
      <c r="AU361" s="232" t="s">
        <v>87</v>
      </c>
      <c r="AV361" s="15" t="s">
        <v>148</v>
      </c>
      <c r="AW361" s="15" t="s">
        <v>41</v>
      </c>
      <c r="AX361" s="15" t="s">
        <v>85</v>
      </c>
      <c r="AY361" s="232" t="s">
        <v>141</v>
      </c>
    </row>
    <row r="362" spans="1:65" s="2" customFormat="1" ht="16.5" customHeight="1">
      <c r="A362" s="36"/>
      <c r="B362" s="37"/>
      <c r="C362" s="182" t="s">
        <v>492</v>
      </c>
      <c r="D362" s="182" t="s">
        <v>143</v>
      </c>
      <c r="E362" s="183" t="s">
        <v>493</v>
      </c>
      <c r="F362" s="184" t="s">
        <v>494</v>
      </c>
      <c r="G362" s="185" t="s">
        <v>146</v>
      </c>
      <c r="H362" s="186">
        <v>80.92</v>
      </c>
      <c r="I362" s="187"/>
      <c r="J362" s="188">
        <f>ROUND(I362*H362,2)</f>
        <v>0</v>
      </c>
      <c r="K362" s="184" t="s">
        <v>147</v>
      </c>
      <c r="L362" s="41"/>
      <c r="M362" s="189" t="s">
        <v>43</v>
      </c>
      <c r="N362" s="190" t="s">
        <v>51</v>
      </c>
      <c r="O362" s="66"/>
      <c r="P362" s="191">
        <f>O362*H362</f>
        <v>0</v>
      </c>
      <c r="Q362" s="191">
        <v>0.22797600000000001</v>
      </c>
      <c r="R362" s="191">
        <f>Q362*H362</f>
        <v>18.447817920000002</v>
      </c>
      <c r="S362" s="191">
        <v>0</v>
      </c>
      <c r="T362" s="192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3" t="s">
        <v>148</v>
      </c>
      <c r="AT362" s="193" t="s">
        <v>143</v>
      </c>
      <c r="AU362" s="193" t="s">
        <v>87</v>
      </c>
      <c r="AY362" s="18" t="s">
        <v>141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8" t="s">
        <v>85</v>
      </c>
      <c r="BK362" s="194">
        <f>ROUND(I362*H362,2)</f>
        <v>0</v>
      </c>
      <c r="BL362" s="18" t="s">
        <v>148</v>
      </c>
      <c r="BM362" s="193" t="s">
        <v>495</v>
      </c>
    </row>
    <row r="363" spans="1:65" s="2" customFormat="1">
      <c r="A363" s="36"/>
      <c r="B363" s="37"/>
      <c r="C363" s="38"/>
      <c r="D363" s="195" t="s">
        <v>150</v>
      </c>
      <c r="E363" s="38"/>
      <c r="F363" s="196" t="s">
        <v>496</v>
      </c>
      <c r="G363" s="38"/>
      <c r="H363" s="38"/>
      <c r="I363" s="197"/>
      <c r="J363" s="38"/>
      <c r="K363" s="38"/>
      <c r="L363" s="41"/>
      <c r="M363" s="198"/>
      <c r="N363" s="199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8" t="s">
        <v>150</v>
      </c>
      <c r="AU363" s="18" t="s">
        <v>87</v>
      </c>
    </row>
    <row r="364" spans="1:65" s="14" customFormat="1">
      <c r="B364" s="212"/>
      <c r="C364" s="213"/>
      <c r="D364" s="202" t="s">
        <v>152</v>
      </c>
      <c r="E364" s="214" t="s">
        <v>43</v>
      </c>
      <c r="F364" s="215" t="s">
        <v>497</v>
      </c>
      <c r="G364" s="213"/>
      <c r="H364" s="214" t="s">
        <v>43</v>
      </c>
      <c r="I364" s="216"/>
      <c r="J364" s="213"/>
      <c r="K364" s="213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152</v>
      </c>
      <c r="AU364" s="221" t="s">
        <v>87</v>
      </c>
      <c r="AV364" s="14" t="s">
        <v>85</v>
      </c>
      <c r="AW364" s="14" t="s">
        <v>41</v>
      </c>
      <c r="AX364" s="14" t="s">
        <v>80</v>
      </c>
      <c r="AY364" s="221" t="s">
        <v>141</v>
      </c>
    </row>
    <row r="365" spans="1:65" s="13" customFormat="1">
      <c r="B365" s="200"/>
      <c r="C365" s="201"/>
      <c r="D365" s="202" t="s">
        <v>152</v>
      </c>
      <c r="E365" s="203" t="s">
        <v>43</v>
      </c>
      <c r="F365" s="204" t="s">
        <v>498</v>
      </c>
      <c r="G365" s="201"/>
      <c r="H365" s="205">
        <v>37.4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152</v>
      </c>
      <c r="AU365" s="211" t="s">
        <v>87</v>
      </c>
      <c r="AV365" s="13" t="s">
        <v>87</v>
      </c>
      <c r="AW365" s="13" t="s">
        <v>41</v>
      </c>
      <c r="AX365" s="13" t="s">
        <v>80</v>
      </c>
      <c r="AY365" s="211" t="s">
        <v>141</v>
      </c>
    </row>
    <row r="366" spans="1:65" s="14" customFormat="1">
      <c r="B366" s="212"/>
      <c r="C366" s="213"/>
      <c r="D366" s="202" t="s">
        <v>152</v>
      </c>
      <c r="E366" s="214" t="s">
        <v>43</v>
      </c>
      <c r="F366" s="215" t="s">
        <v>499</v>
      </c>
      <c r="G366" s="213"/>
      <c r="H366" s="214" t="s">
        <v>43</v>
      </c>
      <c r="I366" s="216"/>
      <c r="J366" s="213"/>
      <c r="K366" s="213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152</v>
      </c>
      <c r="AU366" s="221" t="s">
        <v>87</v>
      </c>
      <c r="AV366" s="14" t="s">
        <v>85</v>
      </c>
      <c r="AW366" s="14" t="s">
        <v>41</v>
      </c>
      <c r="AX366" s="14" t="s">
        <v>80</v>
      </c>
      <c r="AY366" s="221" t="s">
        <v>141</v>
      </c>
    </row>
    <row r="367" spans="1:65" s="13" customFormat="1">
      <c r="B367" s="200"/>
      <c r="C367" s="201"/>
      <c r="D367" s="202" t="s">
        <v>152</v>
      </c>
      <c r="E367" s="203" t="s">
        <v>43</v>
      </c>
      <c r="F367" s="204" t="s">
        <v>500</v>
      </c>
      <c r="G367" s="201"/>
      <c r="H367" s="205">
        <v>43.52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152</v>
      </c>
      <c r="AU367" s="211" t="s">
        <v>87</v>
      </c>
      <c r="AV367" s="13" t="s">
        <v>87</v>
      </c>
      <c r="AW367" s="13" t="s">
        <v>41</v>
      </c>
      <c r="AX367" s="13" t="s">
        <v>80</v>
      </c>
      <c r="AY367" s="211" t="s">
        <v>141</v>
      </c>
    </row>
    <row r="368" spans="1:65" s="15" customFormat="1">
      <c r="B368" s="222"/>
      <c r="C368" s="223"/>
      <c r="D368" s="202" t="s">
        <v>152</v>
      </c>
      <c r="E368" s="224" t="s">
        <v>43</v>
      </c>
      <c r="F368" s="225" t="s">
        <v>179</v>
      </c>
      <c r="G368" s="223"/>
      <c r="H368" s="226">
        <v>80.92</v>
      </c>
      <c r="I368" s="227"/>
      <c r="J368" s="223"/>
      <c r="K368" s="223"/>
      <c r="L368" s="228"/>
      <c r="M368" s="229"/>
      <c r="N368" s="230"/>
      <c r="O368" s="230"/>
      <c r="P368" s="230"/>
      <c r="Q368" s="230"/>
      <c r="R368" s="230"/>
      <c r="S368" s="230"/>
      <c r="T368" s="231"/>
      <c r="AT368" s="232" t="s">
        <v>152</v>
      </c>
      <c r="AU368" s="232" t="s">
        <v>87</v>
      </c>
      <c r="AV368" s="15" t="s">
        <v>148</v>
      </c>
      <c r="AW368" s="15" t="s">
        <v>41</v>
      </c>
      <c r="AX368" s="15" t="s">
        <v>85</v>
      </c>
      <c r="AY368" s="232" t="s">
        <v>141</v>
      </c>
    </row>
    <row r="369" spans="1:65" s="2" customFormat="1" ht="16.5" customHeight="1">
      <c r="A369" s="36"/>
      <c r="B369" s="37"/>
      <c r="C369" s="182" t="s">
        <v>501</v>
      </c>
      <c r="D369" s="182" t="s">
        <v>143</v>
      </c>
      <c r="E369" s="183" t="s">
        <v>502</v>
      </c>
      <c r="F369" s="184" t="s">
        <v>503</v>
      </c>
      <c r="G369" s="185" t="s">
        <v>146</v>
      </c>
      <c r="H369" s="186">
        <v>0.83199999999999996</v>
      </c>
      <c r="I369" s="187"/>
      <c r="J369" s="188">
        <f>ROUND(I369*H369,2)</f>
        <v>0</v>
      </c>
      <c r="K369" s="184" t="s">
        <v>147</v>
      </c>
      <c r="L369" s="41"/>
      <c r="M369" s="189" t="s">
        <v>43</v>
      </c>
      <c r="N369" s="190" t="s">
        <v>51</v>
      </c>
      <c r="O369" s="66"/>
      <c r="P369" s="191">
        <f>O369*H369</f>
        <v>0</v>
      </c>
      <c r="Q369" s="191">
        <v>2.102E-2</v>
      </c>
      <c r="R369" s="191">
        <f>Q369*H369</f>
        <v>1.748864E-2</v>
      </c>
      <c r="S369" s="191">
        <v>0</v>
      </c>
      <c r="T369" s="192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3" t="s">
        <v>148</v>
      </c>
      <c r="AT369" s="193" t="s">
        <v>143</v>
      </c>
      <c r="AU369" s="193" t="s">
        <v>87</v>
      </c>
      <c r="AY369" s="18" t="s">
        <v>141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18" t="s">
        <v>85</v>
      </c>
      <c r="BK369" s="194">
        <f>ROUND(I369*H369,2)</f>
        <v>0</v>
      </c>
      <c r="BL369" s="18" t="s">
        <v>148</v>
      </c>
      <c r="BM369" s="193" t="s">
        <v>504</v>
      </c>
    </row>
    <row r="370" spans="1:65" s="2" customFormat="1">
      <c r="A370" s="36"/>
      <c r="B370" s="37"/>
      <c r="C370" s="38"/>
      <c r="D370" s="195" t="s">
        <v>150</v>
      </c>
      <c r="E370" s="38"/>
      <c r="F370" s="196" t="s">
        <v>505</v>
      </c>
      <c r="G370" s="38"/>
      <c r="H370" s="38"/>
      <c r="I370" s="197"/>
      <c r="J370" s="38"/>
      <c r="K370" s="38"/>
      <c r="L370" s="41"/>
      <c r="M370" s="198"/>
      <c r="N370" s="199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8" t="s">
        <v>150</v>
      </c>
      <c r="AU370" s="18" t="s">
        <v>87</v>
      </c>
    </row>
    <row r="371" spans="1:65" s="14" customFormat="1">
      <c r="B371" s="212"/>
      <c r="C371" s="213"/>
      <c r="D371" s="202" t="s">
        <v>152</v>
      </c>
      <c r="E371" s="214" t="s">
        <v>43</v>
      </c>
      <c r="F371" s="215" t="s">
        <v>506</v>
      </c>
      <c r="G371" s="213"/>
      <c r="H371" s="214" t="s">
        <v>43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152</v>
      </c>
      <c r="AU371" s="221" t="s">
        <v>87</v>
      </c>
      <c r="AV371" s="14" t="s">
        <v>85</v>
      </c>
      <c r="AW371" s="14" t="s">
        <v>41</v>
      </c>
      <c r="AX371" s="14" t="s">
        <v>80</v>
      </c>
      <c r="AY371" s="221" t="s">
        <v>141</v>
      </c>
    </row>
    <row r="372" spans="1:65" s="13" customFormat="1">
      <c r="B372" s="200"/>
      <c r="C372" s="201"/>
      <c r="D372" s="202" t="s">
        <v>152</v>
      </c>
      <c r="E372" s="203" t="s">
        <v>43</v>
      </c>
      <c r="F372" s="204" t="s">
        <v>507</v>
      </c>
      <c r="G372" s="201"/>
      <c r="H372" s="205">
        <v>0.83199999999999996</v>
      </c>
      <c r="I372" s="206"/>
      <c r="J372" s="201"/>
      <c r="K372" s="201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152</v>
      </c>
      <c r="AU372" s="211" t="s">
        <v>87</v>
      </c>
      <c r="AV372" s="13" t="s">
        <v>87</v>
      </c>
      <c r="AW372" s="13" t="s">
        <v>41</v>
      </c>
      <c r="AX372" s="13" t="s">
        <v>80</v>
      </c>
      <c r="AY372" s="211" t="s">
        <v>141</v>
      </c>
    </row>
    <row r="373" spans="1:65" s="15" customFormat="1">
      <c r="B373" s="222"/>
      <c r="C373" s="223"/>
      <c r="D373" s="202" t="s">
        <v>152</v>
      </c>
      <c r="E373" s="224" t="s">
        <v>43</v>
      </c>
      <c r="F373" s="225" t="s">
        <v>179</v>
      </c>
      <c r="G373" s="223"/>
      <c r="H373" s="226">
        <v>0.83199999999999996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152</v>
      </c>
      <c r="AU373" s="232" t="s">
        <v>87</v>
      </c>
      <c r="AV373" s="15" t="s">
        <v>148</v>
      </c>
      <c r="AW373" s="15" t="s">
        <v>41</v>
      </c>
      <c r="AX373" s="15" t="s">
        <v>85</v>
      </c>
      <c r="AY373" s="232" t="s">
        <v>141</v>
      </c>
    </row>
    <row r="374" spans="1:65" s="2" customFormat="1" ht="16.5" customHeight="1">
      <c r="A374" s="36"/>
      <c r="B374" s="37"/>
      <c r="C374" s="182" t="s">
        <v>508</v>
      </c>
      <c r="D374" s="182" t="s">
        <v>143</v>
      </c>
      <c r="E374" s="183" t="s">
        <v>509</v>
      </c>
      <c r="F374" s="184" t="s">
        <v>510</v>
      </c>
      <c r="G374" s="185" t="s">
        <v>146</v>
      </c>
      <c r="H374" s="186">
        <v>0.83199999999999996</v>
      </c>
      <c r="I374" s="187"/>
      <c r="J374" s="188">
        <f>ROUND(I374*H374,2)</f>
        <v>0</v>
      </c>
      <c r="K374" s="184" t="s">
        <v>147</v>
      </c>
      <c r="L374" s="41"/>
      <c r="M374" s="189" t="s">
        <v>43</v>
      </c>
      <c r="N374" s="190" t="s">
        <v>51</v>
      </c>
      <c r="O374" s="66"/>
      <c r="P374" s="191">
        <f>O374*H374</f>
        <v>0</v>
      </c>
      <c r="Q374" s="191">
        <v>2.102E-2</v>
      </c>
      <c r="R374" s="191">
        <f>Q374*H374</f>
        <v>1.748864E-2</v>
      </c>
      <c r="S374" s="191">
        <v>0</v>
      </c>
      <c r="T374" s="192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3" t="s">
        <v>148</v>
      </c>
      <c r="AT374" s="193" t="s">
        <v>143</v>
      </c>
      <c r="AU374" s="193" t="s">
        <v>87</v>
      </c>
      <c r="AY374" s="18" t="s">
        <v>141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8" t="s">
        <v>85</v>
      </c>
      <c r="BK374" s="194">
        <f>ROUND(I374*H374,2)</f>
        <v>0</v>
      </c>
      <c r="BL374" s="18" t="s">
        <v>148</v>
      </c>
      <c r="BM374" s="193" t="s">
        <v>511</v>
      </c>
    </row>
    <row r="375" spans="1:65" s="2" customFormat="1">
      <c r="A375" s="36"/>
      <c r="B375" s="37"/>
      <c r="C375" s="38"/>
      <c r="D375" s="195" t="s">
        <v>150</v>
      </c>
      <c r="E375" s="38"/>
      <c r="F375" s="196" t="s">
        <v>512</v>
      </c>
      <c r="G375" s="38"/>
      <c r="H375" s="38"/>
      <c r="I375" s="197"/>
      <c r="J375" s="38"/>
      <c r="K375" s="38"/>
      <c r="L375" s="41"/>
      <c r="M375" s="198"/>
      <c r="N375" s="199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8" t="s">
        <v>150</v>
      </c>
      <c r="AU375" s="18" t="s">
        <v>87</v>
      </c>
    </row>
    <row r="376" spans="1:65" s="13" customFormat="1">
      <c r="B376" s="200"/>
      <c r="C376" s="201"/>
      <c r="D376" s="202" t="s">
        <v>152</v>
      </c>
      <c r="E376" s="203" t="s">
        <v>43</v>
      </c>
      <c r="F376" s="204" t="s">
        <v>513</v>
      </c>
      <c r="G376" s="201"/>
      <c r="H376" s="205">
        <v>0.83199999999999996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152</v>
      </c>
      <c r="AU376" s="211" t="s">
        <v>87</v>
      </c>
      <c r="AV376" s="13" t="s">
        <v>87</v>
      </c>
      <c r="AW376" s="13" t="s">
        <v>41</v>
      </c>
      <c r="AX376" s="13" t="s">
        <v>85</v>
      </c>
      <c r="AY376" s="211" t="s">
        <v>141</v>
      </c>
    </row>
    <row r="377" spans="1:65" s="2" customFormat="1" ht="16.5" customHeight="1">
      <c r="A377" s="36"/>
      <c r="B377" s="37"/>
      <c r="C377" s="182" t="s">
        <v>514</v>
      </c>
      <c r="D377" s="182" t="s">
        <v>143</v>
      </c>
      <c r="E377" s="183" t="s">
        <v>515</v>
      </c>
      <c r="F377" s="184" t="s">
        <v>516</v>
      </c>
      <c r="G377" s="185" t="s">
        <v>183</v>
      </c>
      <c r="H377" s="186">
        <v>86.85</v>
      </c>
      <c r="I377" s="187"/>
      <c r="J377" s="188">
        <f>ROUND(I377*H377,2)</f>
        <v>0</v>
      </c>
      <c r="K377" s="184" t="s">
        <v>147</v>
      </c>
      <c r="L377" s="41"/>
      <c r="M377" s="189" t="s">
        <v>43</v>
      </c>
      <c r="N377" s="190" t="s">
        <v>51</v>
      </c>
      <c r="O377" s="66"/>
      <c r="P377" s="191">
        <f>O377*H377</f>
        <v>0</v>
      </c>
      <c r="Q377" s="191">
        <v>2.3050199999999998</v>
      </c>
      <c r="R377" s="191">
        <f>Q377*H377</f>
        <v>200.19098699999998</v>
      </c>
      <c r="S377" s="191">
        <v>0</v>
      </c>
      <c r="T377" s="192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3" t="s">
        <v>148</v>
      </c>
      <c r="AT377" s="193" t="s">
        <v>143</v>
      </c>
      <c r="AU377" s="193" t="s">
        <v>87</v>
      </c>
      <c r="AY377" s="18" t="s">
        <v>141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8" t="s">
        <v>85</v>
      </c>
      <c r="BK377" s="194">
        <f>ROUND(I377*H377,2)</f>
        <v>0</v>
      </c>
      <c r="BL377" s="18" t="s">
        <v>148</v>
      </c>
      <c r="BM377" s="193" t="s">
        <v>517</v>
      </c>
    </row>
    <row r="378" spans="1:65" s="2" customFormat="1">
      <c r="A378" s="36"/>
      <c r="B378" s="37"/>
      <c r="C378" s="38"/>
      <c r="D378" s="195" t="s">
        <v>150</v>
      </c>
      <c r="E378" s="38"/>
      <c r="F378" s="196" t="s">
        <v>518</v>
      </c>
      <c r="G378" s="38"/>
      <c r="H378" s="38"/>
      <c r="I378" s="197"/>
      <c r="J378" s="38"/>
      <c r="K378" s="38"/>
      <c r="L378" s="41"/>
      <c r="M378" s="198"/>
      <c r="N378" s="199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8" t="s">
        <v>150</v>
      </c>
      <c r="AU378" s="18" t="s">
        <v>87</v>
      </c>
    </row>
    <row r="379" spans="1:65" s="14" customFormat="1">
      <c r="B379" s="212"/>
      <c r="C379" s="213"/>
      <c r="D379" s="202" t="s">
        <v>152</v>
      </c>
      <c r="E379" s="214" t="s">
        <v>43</v>
      </c>
      <c r="F379" s="215" t="s">
        <v>519</v>
      </c>
      <c r="G379" s="213"/>
      <c r="H379" s="214" t="s">
        <v>43</v>
      </c>
      <c r="I379" s="216"/>
      <c r="J379" s="213"/>
      <c r="K379" s="213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152</v>
      </c>
      <c r="AU379" s="221" t="s">
        <v>87</v>
      </c>
      <c r="AV379" s="14" t="s">
        <v>85</v>
      </c>
      <c r="AW379" s="14" t="s">
        <v>41</v>
      </c>
      <c r="AX379" s="14" t="s">
        <v>80</v>
      </c>
      <c r="AY379" s="221" t="s">
        <v>141</v>
      </c>
    </row>
    <row r="380" spans="1:65" s="14" customFormat="1">
      <c r="B380" s="212"/>
      <c r="C380" s="213"/>
      <c r="D380" s="202" t="s">
        <v>152</v>
      </c>
      <c r="E380" s="214" t="s">
        <v>43</v>
      </c>
      <c r="F380" s="215" t="s">
        <v>520</v>
      </c>
      <c r="G380" s="213"/>
      <c r="H380" s="214" t="s">
        <v>43</v>
      </c>
      <c r="I380" s="216"/>
      <c r="J380" s="213"/>
      <c r="K380" s="213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152</v>
      </c>
      <c r="AU380" s="221" t="s">
        <v>87</v>
      </c>
      <c r="AV380" s="14" t="s">
        <v>85</v>
      </c>
      <c r="AW380" s="14" t="s">
        <v>41</v>
      </c>
      <c r="AX380" s="14" t="s">
        <v>80</v>
      </c>
      <c r="AY380" s="221" t="s">
        <v>141</v>
      </c>
    </row>
    <row r="381" spans="1:65" s="14" customFormat="1">
      <c r="B381" s="212"/>
      <c r="C381" s="213"/>
      <c r="D381" s="202" t="s">
        <v>152</v>
      </c>
      <c r="E381" s="214" t="s">
        <v>43</v>
      </c>
      <c r="F381" s="215" t="s">
        <v>187</v>
      </c>
      <c r="G381" s="213"/>
      <c r="H381" s="214" t="s">
        <v>43</v>
      </c>
      <c r="I381" s="216"/>
      <c r="J381" s="213"/>
      <c r="K381" s="213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152</v>
      </c>
      <c r="AU381" s="221" t="s">
        <v>87</v>
      </c>
      <c r="AV381" s="14" t="s">
        <v>85</v>
      </c>
      <c r="AW381" s="14" t="s">
        <v>41</v>
      </c>
      <c r="AX381" s="14" t="s">
        <v>80</v>
      </c>
      <c r="AY381" s="221" t="s">
        <v>141</v>
      </c>
    </row>
    <row r="382" spans="1:65" s="13" customFormat="1">
      <c r="B382" s="200"/>
      <c r="C382" s="201"/>
      <c r="D382" s="202" t="s">
        <v>152</v>
      </c>
      <c r="E382" s="203" t="s">
        <v>43</v>
      </c>
      <c r="F382" s="204" t="s">
        <v>521</v>
      </c>
      <c r="G382" s="201"/>
      <c r="H382" s="205">
        <v>32.85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152</v>
      </c>
      <c r="AU382" s="211" t="s">
        <v>87</v>
      </c>
      <c r="AV382" s="13" t="s">
        <v>87</v>
      </c>
      <c r="AW382" s="13" t="s">
        <v>41</v>
      </c>
      <c r="AX382" s="13" t="s">
        <v>80</v>
      </c>
      <c r="AY382" s="211" t="s">
        <v>141</v>
      </c>
    </row>
    <row r="383" spans="1:65" s="14" customFormat="1">
      <c r="B383" s="212"/>
      <c r="C383" s="213"/>
      <c r="D383" s="202" t="s">
        <v>152</v>
      </c>
      <c r="E383" s="214" t="s">
        <v>43</v>
      </c>
      <c r="F383" s="215" t="s">
        <v>189</v>
      </c>
      <c r="G383" s="213"/>
      <c r="H383" s="214" t="s">
        <v>43</v>
      </c>
      <c r="I383" s="216"/>
      <c r="J383" s="213"/>
      <c r="K383" s="213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152</v>
      </c>
      <c r="AU383" s="221" t="s">
        <v>87</v>
      </c>
      <c r="AV383" s="14" t="s">
        <v>85</v>
      </c>
      <c r="AW383" s="14" t="s">
        <v>41</v>
      </c>
      <c r="AX383" s="14" t="s">
        <v>80</v>
      </c>
      <c r="AY383" s="221" t="s">
        <v>141</v>
      </c>
    </row>
    <row r="384" spans="1:65" s="13" customFormat="1">
      <c r="B384" s="200"/>
      <c r="C384" s="201"/>
      <c r="D384" s="202" t="s">
        <v>152</v>
      </c>
      <c r="E384" s="203" t="s">
        <v>43</v>
      </c>
      <c r="F384" s="204" t="s">
        <v>522</v>
      </c>
      <c r="G384" s="201"/>
      <c r="H384" s="205">
        <v>54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152</v>
      </c>
      <c r="AU384" s="211" t="s">
        <v>87</v>
      </c>
      <c r="AV384" s="13" t="s">
        <v>87</v>
      </c>
      <c r="AW384" s="13" t="s">
        <v>41</v>
      </c>
      <c r="AX384" s="13" t="s">
        <v>80</v>
      </c>
      <c r="AY384" s="211" t="s">
        <v>141</v>
      </c>
    </row>
    <row r="385" spans="1:65" s="15" customFormat="1">
      <c r="B385" s="222"/>
      <c r="C385" s="223"/>
      <c r="D385" s="202" t="s">
        <v>152</v>
      </c>
      <c r="E385" s="224" t="s">
        <v>43</v>
      </c>
      <c r="F385" s="225" t="s">
        <v>179</v>
      </c>
      <c r="G385" s="223"/>
      <c r="H385" s="226">
        <v>86.85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152</v>
      </c>
      <c r="AU385" s="232" t="s">
        <v>87</v>
      </c>
      <c r="AV385" s="15" t="s">
        <v>148</v>
      </c>
      <c r="AW385" s="15" t="s">
        <v>41</v>
      </c>
      <c r="AX385" s="15" t="s">
        <v>85</v>
      </c>
      <c r="AY385" s="232" t="s">
        <v>141</v>
      </c>
    </row>
    <row r="386" spans="1:65" s="2" customFormat="1" ht="16.5" customHeight="1">
      <c r="A386" s="36"/>
      <c r="B386" s="37"/>
      <c r="C386" s="182" t="s">
        <v>523</v>
      </c>
      <c r="D386" s="182" t="s">
        <v>143</v>
      </c>
      <c r="E386" s="183" t="s">
        <v>524</v>
      </c>
      <c r="F386" s="184" t="s">
        <v>525</v>
      </c>
      <c r="G386" s="185" t="s">
        <v>183</v>
      </c>
      <c r="H386" s="186">
        <v>12.04</v>
      </c>
      <c r="I386" s="187"/>
      <c r="J386" s="188">
        <f>ROUND(I386*H386,2)</f>
        <v>0</v>
      </c>
      <c r="K386" s="184" t="s">
        <v>147</v>
      </c>
      <c r="L386" s="41"/>
      <c r="M386" s="189" t="s">
        <v>43</v>
      </c>
      <c r="N386" s="190" t="s">
        <v>51</v>
      </c>
      <c r="O386" s="66"/>
      <c r="P386" s="191">
        <f>O386*H386</f>
        <v>0</v>
      </c>
      <c r="Q386" s="191">
        <v>2.5058699999999998</v>
      </c>
      <c r="R386" s="191">
        <f>Q386*H386</f>
        <v>30.170674799999997</v>
      </c>
      <c r="S386" s="191">
        <v>0</v>
      </c>
      <c r="T386" s="19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3" t="s">
        <v>148</v>
      </c>
      <c r="AT386" s="193" t="s">
        <v>143</v>
      </c>
      <c r="AU386" s="193" t="s">
        <v>87</v>
      </c>
      <c r="AY386" s="18" t="s">
        <v>141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8" t="s">
        <v>85</v>
      </c>
      <c r="BK386" s="194">
        <f>ROUND(I386*H386,2)</f>
        <v>0</v>
      </c>
      <c r="BL386" s="18" t="s">
        <v>148</v>
      </c>
      <c r="BM386" s="193" t="s">
        <v>526</v>
      </c>
    </row>
    <row r="387" spans="1:65" s="2" customFormat="1">
      <c r="A387" s="36"/>
      <c r="B387" s="37"/>
      <c r="C387" s="38"/>
      <c r="D387" s="195" t="s">
        <v>150</v>
      </c>
      <c r="E387" s="38"/>
      <c r="F387" s="196" t="s">
        <v>527</v>
      </c>
      <c r="G387" s="38"/>
      <c r="H387" s="38"/>
      <c r="I387" s="197"/>
      <c r="J387" s="38"/>
      <c r="K387" s="38"/>
      <c r="L387" s="41"/>
      <c r="M387" s="198"/>
      <c r="N387" s="199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8" t="s">
        <v>150</v>
      </c>
      <c r="AU387" s="18" t="s">
        <v>87</v>
      </c>
    </row>
    <row r="388" spans="1:65" s="14" customFormat="1">
      <c r="B388" s="212"/>
      <c r="C388" s="213"/>
      <c r="D388" s="202" t="s">
        <v>152</v>
      </c>
      <c r="E388" s="214" t="s">
        <v>43</v>
      </c>
      <c r="F388" s="215" t="s">
        <v>528</v>
      </c>
      <c r="G388" s="213"/>
      <c r="H388" s="214" t="s">
        <v>43</v>
      </c>
      <c r="I388" s="216"/>
      <c r="J388" s="213"/>
      <c r="K388" s="213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152</v>
      </c>
      <c r="AU388" s="221" t="s">
        <v>87</v>
      </c>
      <c r="AV388" s="14" t="s">
        <v>85</v>
      </c>
      <c r="AW388" s="14" t="s">
        <v>41</v>
      </c>
      <c r="AX388" s="14" t="s">
        <v>80</v>
      </c>
      <c r="AY388" s="221" t="s">
        <v>141</v>
      </c>
    </row>
    <row r="389" spans="1:65" s="14" customFormat="1">
      <c r="B389" s="212"/>
      <c r="C389" s="213"/>
      <c r="D389" s="202" t="s">
        <v>152</v>
      </c>
      <c r="E389" s="214" t="s">
        <v>43</v>
      </c>
      <c r="F389" s="215" t="s">
        <v>520</v>
      </c>
      <c r="G389" s="213"/>
      <c r="H389" s="214" t="s">
        <v>43</v>
      </c>
      <c r="I389" s="216"/>
      <c r="J389" s="213"/>
      <c r="K389" s="213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152</v>
      </c>
      <c r="AU389" s="221" t="s">
        <v>87</v>
      </c>
      <c r="AV389" s="14" t="s">
        <v>85</v>
      </c>
      <c r="AW389" s="14" t="s">
        <v>41</v>
      </c>
      <c r="AX389" s="14" t="s">
        <v>80</v>
      </c>
      <c r="AY389" s="221" t="s">
        <v>141</v>
      </c>
    </row>
    <row r="390" spans="1:65" s="14" customFormat="1">
      <c r="B390" s="212"/>
      <c r="C390" s="213"/>
      <c r="D390" s="202" t="s">
        <v>152</v>
      </c>
      <c r="E390" s="214" t="s">
        <v>43</v>
      </c>
      <c r="F390" s="215" t="s">
        <v>187</v>
      </c>
      <c r="G390" s="213"/>
      <c r="H390" s="214" t="s">
        <v>43</v>
      </c>
      <c r="I390" s="216"/>
      <c r="J390" s="213"/>
      <c r="K390" s="213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152</v>
      </c>
      <c r="AU390" s="221" t="s">
        <v>87</v>
      </c>
      <c r="AV390" s="14" t="s">
        <v>85</v>
      </c>
      <c r="AW390" s="14" t="s">
        <v>41</v>
      </c>
      <c r="AX390" s="14" t="s">
        <v>80</v>
      </c>
      <c r="AY390" s="221" t="s">
        <v>141</v>
      </c>
    </row>
    <row r="391" spans="1:65" s="13" customFormat="1">
      <c r="B391" s="200"/>
      <c r="C391" s="201"/>
      <c r="D391" s="202" t="s">
        <v>152</v>
      </c>
      <c r="E391" s="203" t="s">
        <v>43</v>
      </c>
      <c r="F391" s="204" t="s">
        <v>529</v>
      </c>
      <c r="G391" s="201"/>
      <c r="H391" s="205">
        <v>4.34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152</v>
      </c>
      <c r="AU391" s="211" t="s">
        <v>87</v>
      </c>
      <c r="AV391" s="13" t="s">
        <v>87</v>
      </c>
      <c r="AW391" s="13" t="s">
        <v>41</v>
      </c>
      <c r="AX391" s="13" t="s">
        <v>80</v>
      </c>
      <c r="AY391" s="211" t="s">
        <v>141</v>
      </c>
    </row>
    <row r="392" spans="1:65" s="14" customFormat="1">
      <c r="B392" s="212"/>
      <c r="C392" s="213"/>
      <c r="D392" s="202" t="s">
        <v>152</v>
      </c>
      <c r="E392" s="214" t="s">
        <v>43</v>
      </c>
      <c r="F392" s="215" t="s">
        <v>189</v>
      </c>
      <c r="G392" s="213"/>
      <c r="H392" s="214" t="s">
        <v>43</v>
      </c>
      <c r="I392" s="216"/>
      <c r="J392" s="213"/>
      <c r="K392" s="213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152</v>
      </c>
      <c r="AU392" s="221" t="s">
        <v>87</v>
      </c>
      <c r="AV392" s="14" t="s">
        <v>85</v>
      </c>
      <c r="AW392" s="14" t="s">
        <v>41</v>
      </c>
      <c r="AX392" s="14" t="s">
        <v>80</v>
      </c>
      <c r="AY392" s="221" t="s">
        <v>141</v>
      </c>
    </row>
    <row r="393" spans="1:65" s="13" customFormat="1">
      <c r="B393" s="200"/>
      <c r="C393" s="201"/>
      <c r="D393" s="202" t="s">
        <v>152</v>
      </c>
      <c r="E393" s="203" t="s">
        <v>43</v>
      </c>
      <c r="F393" s="204" t="s">
        <v>530</v>
      </c>
      <c r="G393" s="201"/>
      <c r="H393" s="205">
        <v>7.7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152</v>
      </c>
      <c r="AU393" s="211" t="s">
        <v>87</v>
      </c>
      <c r="AV393" s="13" t="s">
        <v>87</v>
      </c>
      <c r="AW393" s="13" t="s">
        <v>41</v>
      </c>
      <c r="AX393" s="13" t="s">
        <v>80</v>
      </c>
      <c r="AY393" s="211" t="s">
        <v>141</v>
      </c>
    </row>
    <row r="394" spans="1:65" s="15" customFormat="1">
      <c r="B394" s="222"/>
      <c r="C394" s="223"/>
      <c r="D394" s="202" t="s">
        <v>152</v>
      </c>
      <c r="E394" s="224" t="s">
        <v>43</v>
      </c>
      <c r="F394" s="225" t="s">
        <v>179</v>
      </c>
      <c r="G394" s="223"/>
      <c r="H394" s="226">
        <v>12.04</v>
      </c>
      <c r="I394" s="227"/>
      <c r="J394" s="223"/>
      <c r="K394" s="223"/>
      <c r="L394" s="228"/>
      <c r="M394" s="229"/>
      <c r="N394" s="230"/>
      <c r="O394" s="230"/>
      <c r="P394" s="230"/>
      <c r="Q394" s="230"/>
      <c r="R394" s="230"/>
      <c r="S394" s="230"/>
      <c r="T394" s="231"/>
      <c r="AT394" s="232" t="s">
        <v>152</v>
      </c>
      <c r="AU394" s="232" t="s">
        <v>87</v>
      </c>
      <c r="AV394" s="15" t="s">
        <v>148</v>
      </c>
      <c r="AW394" s="15" t="s">
        <v>41</v>
      </c>
      <c r="AX394" s="15" t="s">
        <v>85</v>
      </c>
      <c r="AY394" s="232" t="s">
        <v>141</v>
      </c>
    </row>
    <row r="395" spans="1:65" s="2" customFormat="1" ht="24.2" customHeight="1">
      <c r="A395" s="36"/>
      <c r="B395" s="37"/>
      <c r="C395" s="182" t="s">
        <v>531</v>
      </c>
      <c r="D395" s="182" t="s">
        <v>143</v>
      </c>
      <c r="E395" s="183" t="s">
        <v>532</v>
      </c>
      <c r="F395" s="184" t="s">
        <v>533</v>
      </c>
      <c r="G395" s="185" t="s">
        <v>146</v>
      </c>
      <c r="H395" s="186">
        <v>26.04</v>
      </c>
      <c r="I395" s="187"/>
      <c r="J395" s="188">
        <f>ROUND(I395*H395,2)</f>
        <v>0</v>
      </c>
      <c r="K395" s="184" t="s">
        <v>147</v>
      </c>
      <c r="L395" s="41"/>
      <c r="M395" s="189" t="s">
        <v>43</v>
      </c>
      <c r="N395" s="190" t="s">
        <v>51</v>
      </c>
      <c r="O395" s="66"/>
      <c r="P395" s="191">
        <f>O395*H395</f>
        <v>0</v>
      </c>
      <c r="Q395" s="191">
        <v>0.15679630750000001</v>
      </c>
      <c r="R395" s="191">
        <f>Q395*H395</f>
        <v>4.0829758473000002</v>
      </c>
      <c r="S395" s="191">
        <v>0</v>
      </c>
      <c r="T395" s="192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3" t="s">
        <v>148</v>
      </c>
      <c r="AT395" s="193" t="s">
        <v>143</v>
      </c>
      <c r="AU395" s="193" t="s">
        <v>87</v>
      </c>
      <c r="AY395" s="18" t="s">
        <v>141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8" t="s">
        <v>85</v>
      </c>
      <c r="BK395" s="194">
        <f>ROUND(I395*H395,2)</f>
        <v>0</v>
      </c>
      <c r="BL395" s="18" t="s">
        <v>148</v>
      </c>
      <c r="BM395" s="193" t="s">
        <v>534</v>
      </c>
    </row>
    <row r="396" spans="1:65" s="2" customFormat="1">
      <c r="A396" s="36"/>
      <c r="B396" s="37"/>
      <c r="C396" s="38"/>
      <c r="D396" s="195" t="s">
        <v>150</v>
      </c>
      <c r="E396" s="38"/>
      <c r="F396" s="196" t="s">
        <v>535</v>
      </c>
      <c r="G396" s="38"/>
      <c r="H396" s="38"/>
      <c r="I396" s="197"/>
      <c r="J396" s="38"/>
      <c r="K396" s="38"/>
      <c r="L396" s="41"/>
      <c r="M396" s="198"/>
      <c r="N396" s="199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8" t="s">
        <v>150</v>
      </c>
      <c r="AU396" s="18" t="s">
        <v>87</v>
      </c>
    </row>
    <row r="397" spans="1:65" s="13" customFormat="1">
      <c r="B397" s="200"/>
      <c r="C397" s="201"/>
      <c r="D397" s="202" t="s">
        <v>152</v>
      </c>
      <c r="E397" s="203" t="s">
        <v>43</v>
      </c>
      <c r="F397" s="204" t="s">
        <v>536</v>
      </c>
      <c r="G397" s="201"/>
      <c r="H397" s="205">
        <v>26.04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152</v>
      </c>
      <c r="AU397" s="211" t="s">
        <v>87</v>
      </c>
      <c r="AV397" s="13" t="s">
        <v>87</v>
      </c>
      <c r="AW397" s="13" t="s">
        <v>41</v>
      </c>
      <c r="AX397" s="13" t="s">
        <v>80</v>
      </c>
      <c r="AY397" s="211" t="s">
        <v>141</v>
      </c>
    </row>
    <row r="398" spans="1:65" s="15" customFormat="1">
      <c r="B398" s="222"/>
      <c r="C398" s="223"/>
      <c r="D398" s="202" t="s">
        <v>152</v>
      </c>
      <c r="E398" s="224" t="s">
        <v>43</v>
      </c>
      <c r="F398" s="225" t="s">
        <v>179</v>
      </c>
      <c r="G398" s="223"/>
      <c r="H398" s="226">
        <v>26.04</v>
      </c>
      <c r="I398" s="227"/>
      <c r="J398" s="223"/>
      <c r="K398" s="223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152</v>
      </c>
      <c r="AU398" s="232" t="s">
        <v>87</v>
      </c>
      <c r="AV398" s="15" t="s">
        <v>148</v>
      </c>
      <c r="AW398" s="15" t="s">
        <v>41</v>
      </c>
      <c r="AX398" s="15" t="s">
        <v>85</v>
      </c>
      <c r="AY398" s="232" t="s">
        <v>141</v>
      </c>
    </row>
    <row r="399" spans="1:65" s="2" customFormat="1" ht="24.2" customHeight="1">
      <c r="A399" s="36"/>
      <c r="B399" s="37"/>
      <c r="C399" s="182" t="s">
        <v>537</v>
      </c>
      <c r="D399" s="182" t="s">
        <v>143</v>
      </c>
      <c r="E399" s="183" t="s">
        <v>538</v>
      </c>
      <c r="F399" s="184" t="s">
        <v>539</v>
      </c>
      <c r="G399" s="185" t="s">
        <v>183</v>
      </c>
      <c r="H399" s="186">
        <v>10.8</v>
      </c>
      <c r="I399" s="187"/>
      <c r="J399" s="188">
        <f>ROUND(I399*H399,2)</f>
        <v>0</v>
      </c>
      <c r="K399" s="184" t="s">
        <v>147</v>
      </c>
      <c r="L399" s="41"/>
      <c r="M399" s="189" t="s">
        <v>43</v>
      </c>
      <c r="N399" s="190" t="s">
        <v>51</v>
      </c>
      <c r="O399" s="66"/>
      <c r="P399" s="191">
        <f>O399*H399</f>
        <v>0</v>
      </c>
      <c r="Q399" s="191">
        <v>2.21</v>
      </c>
      <c r="R399" s="191">
        <f>Q399*H399</f>
        <v>23.868000000000002</v>
      </c>
      <c r="S399" s="191">
        <v>0</v>
      </c>
      <c r="T399" s="192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3" t="s">
        <v>148</v>
      </c>
      <c r="AT399" s="193" t="s">
        <v>143</v>
      </c>
      <c r="AU399" s="193" t="s">
        <v>87</v>
      </c>
      <c r="AY399" s="18" t="s">
        <v>141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8" t="s">
        <v>85</v>
      </c>
      <c r="BK399" s="194">
        <f>ROUND(I399*H399,2)</f>
        <v>0</v>
      </c>
      <c r="BL399" s="18" t="s">
        <v>148</v>
      </c>
      <c r="BM399" s="193" t="s">
        <v>540</v>
      </c>
    </row>
    <row r="400" spans="1:65" s="2" customFormat="1">
      <c r="A400" s="36"/>
      <c r="B400" s="37"/>
      <c r="C400" s="38"/>
      <c r="D400" s="195" t="s">
        <v>150</v>
      </c>
      <c r="E400" s="38"/>
      <c r="F400" s="196" t="s">
        <v>541</v>
      </c>
      <c r="G400" s="38"/>
      <c r="H400" s="38"/>
      <c r="I400" s="197"/>
      <c r="J400" s="38"/>
      <c r="K400" s="38"/>
      <c r="L400" s="41"/>
      <c r="M400" s="198"/>
      <c r="N400" s="199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8" t="s">
        <v>150</v>
      </c>
      <c r="AU400" s="18" t="s">
        <v>87</v>
      </c>
    </row>
    <row r="401" spans="1:65" s="14" customFormat="1">
      <c r="B401" s="212"/>
      <c r="C401" s="213"/>
      <c r="D401" s="202" t="s">
        <v>152</v>
      </c>
      <c r="E401" s="214" t="s">
        <v>43</v>
      </c>
      <c r="F401" s="215" t="s">
        <v>542</v>
      </c>
      <c r="G401" s="213"/>
      <c r="H401" s="214" t="s">
        <v>43</v>
      </c>
      <c r="I401" s="216"/>
      <c r="J401" s="213"/>
      <c r="K401" s="213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152</v>
      </c>
      <c r="AU401" s="221" t="s">
        <v>87</v>
      </c>
      <c r="AV401" s="14" t="s">
        <v>85</v>
      </c>
      <c r="AW401" s="14" t="s">
        <v>41</v>
      </c>
      <c r="AX401" s="14" t="s">
        <v>80</v>
      </c>
      <c r="AY401" s="221" t="s">
        <v>141</v>
      </c>
    </row>
    <row r="402" spans="1:65" s="13" customFormat="1">
      <c r="B402" s="200"/>
      <c r="C402" s="201"/>
      <c r="D402" s="202" t="s">
        <v>152</v>
      </c>
      <c r="E402" s="203" t="s">
        <v>43</v>
      </c>
      <c r="F402" s="204" t="s">
        <v>543</v>
      </c>
      <c r="G402" s="201"/>
      <c r="H402" s="205">
        <v>10.8</v>
      </c>
      <c r="I402" s="206"/>
      <c r="J402" s="201"/>
      <c r="K402" s="201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152</v>
      </c>
      <c r="AU402" s="211" t="s">
        <v>87</v>
      </c>
      <c r="AV402" s="13" t="s">
        <v>87</v>
      </c>
      <c r="AW402" s="13" t="s">
        <v>41</v>
      </c>
      <c r="AX402" s="13" t="s">
        <v>85</v>
      </c>
      <c r="AY402" s="211" t="s">
        <v>141</v>
      </c>
    </row>
    <row r="403" spans="1:65" s="2" customFormat="1" ht="24.2" customHeight="1">
      <c r="A403" s="36"/>
      <c r="B403" s="37"/>
      <c r="C403" s="182" t="s">
        <v>544</v>
      </c>
      <c r="D403" s="182" t="s">
        <v>143</v>
      </c>
      <c r="E403" s="183" t="s">
        <v>545</v>
      </c>
      <c r="F403" s="184" t="s">
        <v>546</v>
      </c>
      <c r="G403" s="185" t="s">
        <v>146</v>
      </c>
      <c r="H403" s="186">
        <v>93.6</v>
      </c>
      <c r="I403" s="187"/>
      <c r="J403" s="188">
        <f>ROUND(I403*H403,2)</f>
        <v>0</v>
      </c>
      <c r="K403" s="184" t="s">
        <v>147</v>
      </c>
      <c r="L403" s="41"/>
      <c r="M403" s="189" t="s">
        <v>43</v>
      </c>
      <c r="N403" s="190" t="s">
        <v>51</v>
      </c>
      <c r="O403" s="66"/>
      <c r="P403" s="191">
        <f>O403*H403</f>
        <v>0</v>
      </c>
      <c r="Q403" s="191">
        <v>1.031199</v>
      </c>
      <c r="R403" s="191">
        <f>Q403*H403</f>
        <v>96.520226399999999</v>
      </c>
      <c r="S403" s="191">
        <v>0</v>
      </c>
      <c r="T403" s="192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3" t="s">
        <v>148</v>
      </c>
      <c r="AT403" s="193" t="s">
        <v>143</v>
      </c>
      <c r="AU403" s="193" t="s">
        <v>87</v>
      </c>
      <c r="AY403" s="18" t="s">
        <v>141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8" t="s">
        <v>85</v>
      </c>
      <c r="BK403" s="194">
        <f>ROUND(I403*H403,2)</f>
        <v>0</v>
      </c>
      <c r="BL403" s="18" t="s">
        <v>148</v>
      </c>
      <c r="BM403" s="193" t="s">
        <v>547</v>
      </c>
    </row>
    <row r="404" spans="1:65" s="2" customFormat="1">
      <c r="A404" s="36"/>
      <c r="B404" s="37"/>
      <c r="C404" s="38"/>
      <c r="D404" s="195" t="s">
        <v>150</v>
      </c>
      <c r="E404" s="38"/>
      <c r="F404" s="196" t="s">
        <v>548</v>
      </c>
      <c r="G404" s="38"/>
      <c r="H404" s="38"/>
      <c r="I404" s="197"/>
      <c r="J404" s="38"/>
      <c r="K404" s="38"/>
      <c r="L404" s="41"/>
      <c r="M404" s="198"/>
      <c r="N404" s="199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8" t="s">
        <v>150</v>
      </c>
      <c r="AU404" s="18" t="s">
        <v>87</v>
      </c>
    </row>
    <row r="405" spans="1:65" s="14" customFormat="1">
      <c r="B405" s="212"/>
      <c r="C405" s="213"/>
      <c r="D405" s="202" t="s">
        <v>152</v>
      </c>
      <c r="E405" s="214" t="s">
        <v>43</v>
      </c>
      <c r="F405" s="215" t="s">
        <v>177</v>
      </c>
      <c r="G405" s="213"/>
      <c r="H405" s="214" t="s">
        <v>43</v>
      </c>
      <c r="I405" s="216"/>
      <c r="J405" s="213"/>
      <c r="K405" s="213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152</v>
      </c>
      <c r="AU405" s="221" t="s">
        <v>87</v>
      </c>
      <c r="AV405" s="14" t="s">
        <v>85</v>
      </c>
      <c r="AW405" s="14" t="s">
        <v>41</v>
      </c>
      <c r="AX405" s="14" t="s">
        <v>80</v>
      </c>
      <c r="AY405" s="221" t="s">
        <v>141</v>
      </c>
    </row>
    <row r="406" spans="1:65" s="13" customFormat="1">
      <c r="B406" s="200"/>
      <c r="C406" s="201"/>
      <c r="D406" s="202" t="s">
        <v>152</v>
      </c>
      <c r="E406" s="203" t="s">
        <v>43</v>
      </c>
      <c r="F406" s="204" t="s">
        <v>549</v>
      </c>
      <c r="G406" s="201"/>
      <c r="H406" s="205">
        <v>12.8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152</v>
      </c>
      <c r="AU406" s="211" t="s">
        <v>87</v>
      </c>
      <c r="AV406" s="13" t="s">
        <v>87</v>
      </c>
      <c r="AW406" s="13" t="s">
        <v>41</v>
      </c>
      <c r="AX406" s="13" t="s">
        <v>80</v>
      </c>
      <c r="AY406" s="211" t="s">
        <v>141</v>
      </c>
    </row>
    <row r="407" spans="1:65" s="14" customFormat="1">
      <c r="B407" s="212"/>
      <c r="C407" s="213"/>
      <c r="D407" s="202" t="s">
        <v>152</v>
      </c>
      <c r="E407" s="214" t="s">
        <v>43</v>
      </c>
      <c r="F407" s="215" t="s">
        <v>175</v>
      </c>
      <c r="G407" s="213"/>
      <c r="H407" s="214" t="s">
        <v>43</v>
      </c>
      <c r="I407" s="216"/>
      <c r="J407" s="213"/>
      <c r="K407" s="213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152</v>
      </c>
      <c r="AU407" s="221" t="s">
        <v>87</v>
      </c>
      <c r="AV407" s="14" t="s">
        <v>85</v>
      </c>
      <c r="AW407" s="14" t="s">
        <v>41</v>
      </c>
      <c r="AX407" s="14" t="s">
        <v>80</v>
      </c>
      <c r="AY407" s="221" t="s">
        <v>141</v>
      </c>
    </row>
    <row r="408" spans="1:65" s="13" customFormat="1">
      <c r="B408" s="200"/>
      <c r="C408" s="201"/>
      <c r="D408" s="202" t="s">
        <v>152</v>
      </c>
      <c r="E408" s="203" t="s">
        <v>43</v>
      </c>
      <c r="F408" s="204" t="s">
        <v>549</v>
      </c>
      <c r="G408" s="201"/>
      <c r="H408" s="205">
        <v>12.8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152</v>
      </c>
      <c r="AU408" s="211" t="s">
        <v>87</v>
      </c>
      <c r="AV408" s="13" t="s">
        <v>87</v>
      </c>
      <c r="AW408" s="13" t="s">
        <v>41</v>
      </c>
      <c r="AX408" s="13" t="s">
        <v>80</v>
      </c>
      <c r="AY408" s="211" t="s">
        <v>141</v>
      </c>
    </row>
    <row r="409" spans="1:65" s="14" customFormat="1">
      <c r="B409" s="212"/>
      <c r="C409" s="213"/>
      <c r="D409" s="202" t="s">
        <v>152</v>
      </c>
      <c r="E409" s="214" t="s">
        <v>43</v>
      </c>
      <c r="F409" s="215" t="s">
        <v>550</v>
      </c>
      <c r="G409" s="213"/>
      <c r="H409" s="214" t="s">
        <v>43</v>
      </c>
      <c r="I409" s="216"/>
      <c r="J409" s="213"/>
      <c r="K409" s="213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152</v>
      </c>
      <c r="AU409" s="221" t="s">
        <v>87</v>
      </c>
      <c r="AV409" s="14" t="s">
        <v>85</v>
      </c>
      <c r="AW409" s="14" t="s">
        <v>41</v>
      </c>
      <c r="AX409" s="14" t="s">
        <v>80</v>
      </c>
      <c r="AY409" s="221" t="s">
        <v>141</v>
      </c>
    </row>
    <row r="410" spans="1:65" s="13" customFormat="1">
      <c r="B410" s="200"/>
      <c r="C410" s="201"/>
      <c r="D410" s="202" t="s">
        <v>152</v>
      </c>
      <c r="E410" s="203" t="s">
        <v>43</v>
      </c>
      <c r="F410" s="204" t="s">
        <v>551</v>
      </c>
      <c r="G410" s="201"/>
      <c r="H410" s="205">
        <v>21</v>
      </c>
      <c r="I410" s="206"/>
      <c r="J410" s="201"/>
      <c r="K410" s="201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152</v>
      </c>
      <c r="AU410" s="211" t="s">
        <v>87</v>
      </c>
      <c r="AV410" s="13" t="s">
        <v>87</v>
      </c>
      <c r="AW410" s="13" t="s">
        <v>41</v>
      </c>
      <c r="AX410" s="13" t="s">
        <v>80</v>
      </c>
      <c r="AY410" s="211" t="s">
        <v>141</v>
      </c>
    </row>
    <row r="411" spans="1:65" s="14" customFormat="1">
      <c r="B411" s="212"/>
      <c r="C411" s="213"/>
      <c r="D411" s="202" t="s">
        <v>152</v>
      </c>
      <c r="E411" s="214" t="s">
        <v>43</v>
      </c>
      <c r="F411" s="215" t="s">
        <v>552</v>
      </c>
      <c r="G411" s="213"/>
      <c r="H411" s="214" t="s">
        <v>43</v>
      </c>
      <c r="I411" s="216"/>
      <c r="J411" s="213"/>
      <c r="K411" s="213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152</v>
      </c>
      <c r="AU411" s="221" t="s">
        <v>87</v>
      </c>
      <c r="AV411" s="14" t="s">
        <v>85</v>
      </c>
      <c r="AW411" s="14" t="s">
        <v>41</v>
      </c>
      <c r="AX411" s="14" t="s">
        <v>80</v>
      </c>
      <c r="AY411" s="221" t="s">
        <v>141</v>
      </c>
    </row>
    <row r="412" spans="1:65" s="13" customFormat="1">
      <c r="B412" s="200"/>
      <c r="C412" s="201"/>
      <c r="D412" s="202" t="s">
        <v>152</v>
      </c>
      <c r="E412" s="203" t="s">
        <v>43</v>
      </c>
      <c r="F412" s="204" t="s">
        <v>300</v>
      </c>
      <c r="G412" s="201"/>
      <c r="H412" s="205">
        <v>23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152</v>
      </c>
      <c r="AU412" s="211" t="s">
        <v>87</v>
      </c>
      <c r="AV412" s="13" t="s">
        <v>87</v>
      </c>
      <c r="AW412" s="13" t="s">
        <v>41</v>
      </c>
      <c r="AX412" s="13" t="s">
        <v>80</v>
      </c>
      <c r="AY412" s="211" t="s">
        <v>141</v>
      </c>
    </row>
    <row r="413" spans="1:65" s="13" customFormat="1">
      <c r="B413" s="200"/>
      <c r="C413" s="201"/>
      <c r="D413" s="202" t="s">
        <v>152</v>
      </c>
      <c r="E413" s="203" t="s">
        <v>43</v>
      </c>
      <c r="F413" s="204" t="s">
        <v>306</v>
      </c>
      <c r="G413" s="201"/>
      <c r="H413" s="205">
        <v>24</v>
      </c>
      <c r="I413" s="206"/>
      <c r="J413" s="201"/>
      <c r="K413" s="201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152</v>
      </c>
      <c r="AU413" s="211" t="s">
        <v>87</v>
      </c>
      <c r="AV413" s="13" t="s">
        <v>87</v>
      </c>
      <c r="AW413" s="13" t="s">
        <v>41</v>
      </c>
      <c r="AX413" s="13" t="s">
        <v>80</v>
      </c>
      <c r="AY413" s="211" t="s">
        <v>141</v>
      </c>
    </row>
    <row r="414" spans="1:65" s="15" customFormat="1">
      <c r="B414" s="222"/>
      <c r="C414" s="223"/>
      <c r="D414" s="202" t="s">
        <v>152</v>
      </c>
      <c r="E414" s="224" t="s">
        <v>43</v>
      </c>
      <c r="F414" s="225" t="s">
        <v>179</v>
      </c>
      <c r="G414" s="223"/>
      <c r="H414" s="226">
        <v>93.6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152</v>
      </c>
      <c r="AU414" s="232" t="s">
        <v>87</v>
      </c>
      <c r="AV414" s="15" t="s">
        <v>148</v>
      </c>
      <c r="AW414" s="15" t="s">
        <v>41</v>
      </c>
      <c r="AX414" s="15" t="s">
        <v>85</v>
      </c>
      <c r="AY414" s="232" t="s">
        <v>141</v>
      </c>
    </row>
    <row r="415" spans="1:65" s="12" customFormat="1" ht="22.9" customHeight="1">
      <c r="B415" s="166"/>
      <c r="C415" s="167"/>
      <c r="D415" s="168" t="s">
        <v>79</v>
      </c>
      <c r="E415" s="180" t="s">
        <v>169</v>
      </c>
      <c r="F415" s="180" t="s">
        <v>553</v>
      </c>
      <c r="G415" s="167"/>
      <c r="H415" s="167"/>
      <c r="I415" s="170"/>
      <c r="J415" s="181">
        <f>BK415</f>
        <v>0</v>
      </c>
      <c r="K415" s="167"/>
      <c r="L415" s="172"/>
      <c r="M415" s="173"/>
      <c r="N415" s="174"/>
      <c r="O415" s="174"/>
      <c r="P415" s="175">
        <f>SUM(P416:P421)</f>
        <v>0</v>
      </c>
      <c r="Q415" s="174"/>
      <c r="R415" s="175">
        <f>SUM(R416:R421)</f>
        <v>1.1659999999999999E-3</v>
      </c>
      <c r="S415" s="174"/>
      <c r="T415" s="176">
        <f>SUM(T416:T421)</f>
        <v>0.33200000000000002</v>
      </c>
      <c r="AR415" s="177" t="s">
        <v>85</v>
      </c>
      <c r="AT415" s="178" t="s">
        <v>79</v>
      </c>
      <c r="AU415" s="178" t="s">
        <v>85</v>
      </c>
      <c r="AY415" s="177" t="s">
        <v>141</v>
      </c>
      <c r="BK415" s="179">
        <f>SUM(BK416:BK421)</f>
        <v>0</v>
      </c>
    </row>
    <row r="416" spans="1:65" s="2" customFormat="1" ht="16.5" customHeight="1">
      <c r="A416" s="36"/>
      <c r="B416" s="37"/>
      <c r="C416" s="182" t="s">
        <v>554</v>
      </c>
      <c r="D416" s="182" t="s">
        <v>143</v>
      </c>
      <c r="E416" s="183" t="s">
        <v>555</v>
      </c>
      <c r="F416" s="184" t="s">
        <v>556</v>
      </c>
      <c r="G416" s="185" t="s">
        <v>166</v>
      </c>
      <c r="H416" s="186">
        <v>8.32</v>
      </c>
      <c r="I416" s="187"/>
      <c r="J416" s="188">
        <f>ROUND(I416*H416,2)</f>
        <v>0</v>
      </c>
      <c r="K416" s="184" t="s">
        <v>147</v>
      </c>
      <c r="L416" s="41"/>
      <c r="M416" s="189" t="s">
        <v>43</v>
      </c>
      <c r="N416" s="190" t="s">
        <v>51</v>
      </c>
      <c r="O416" s="66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3" t="s">
        <v>148</v>
      </c>
      <c r="AT416" s="193" t="s">
        <v>143</v>
      </c>
      <c r="AU416" s="193" t="s">
        <v>87</v>
      </c>
      <c r="AY416" s="18" t="s">
        <v>141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8" t="s">
        <v>85</v>
      </c>
      <c r="BK416" s="194">
        <f>ROUND(I416*H416,2)</f>
        <v>0</v>
      </c>
      <c r="BL416" s="18" t="s">
        <v>148</v>
      </c>
      <c r="BM416" s="193" t="s">
        <v>557</v>
      </c>
    </row>
    <row r="417" spans="1:65" s="2" customFormat="1">
      <c r="A417" s="36"/>
      <c r="B417" s="37"/>
      <c r="C417" s="38"/>
      <c r="D417" s="195" t="s">
        <v>150</v>
      </c>
      <c r="E417" s="38"/>
      <c r="F417" s="196" t="s">
        <v>558</v>
      </c>
      <c r="G417" s="38"/>
      <c r="H417" s="38"/>
      <c r="I417" s="197"/>
      <c r="J417" s="38"/>
      <c r="K417" s="38"/>
      <c r="L417" s="41"/>
      <c r="M417" s="198"/>
      <c r="N417" s="199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8" t="s">
        <v>150</v>
      </c>
      <c r="AU417" s="18" t="s">
        <v>87</v>
      </c>
    </row>
    <row r="418" spans="1:65" s="13" customFormat="1">
      <c r="B418" s="200"/>
      <c r="C418" s="201"/>
      <c r="D418" s="202" t="s">
        <v>152</v>
      </c>
      <c r="E418" s="203" t="s">
        <v>43</v>
      </c>
      <c r="F418" s="204" t="s">
        <v>559</v>
      </c>
      <c r="G418" s="201"/>
      <c r="H418" s="205">
        <v>8.32</v>
      </c>
      <c r="I418" s="206"/>
      <c r="J418" s="201"/>
      <c r="K418" s="201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152</v>
      </c>
      <c r="AU418" s="211" t="s">
        <v>87</v>
      </c>
      <c r="AV418" s="13" t="s">
        <v>87</v>
      </c>
      <c r="AW418" s="13" t="s">
        <v>41</v>
      </c>
      <c r="AX418" s="13" t="s">
        <v>85</v>
      </c>
      <c r="AY418" s="211" t="s">
        <v>141</v>
      </c>
    </row>
    <row r="419" spans="1:65" s="2" customFormat="1" ht="16.5" customHeight="1">
      <c r="A419" s="36"/>
      <c r="B419" s="37"/>
      <c r="C419" s="182" t="s">
        <v>560</v>
      </c>
      <c r="D419" s="182" t="s">
        <v>143</v>
      </c>
      <c r="E419" s="183" t="s">
        <v>561</v>
      </c>
      <c r="F419" s="184" t="s">
        <v>562</v>
      </c>
      <c r="G419" s="185" t="s">
        <v>461</v>
      </c>
      <c r="H419" s="186">
        <v>2</v>
      </c>
      <c r="I419" s="187"/>
      <c r="J419" s="188">
        <f>ROUND(I419*H419,2)</f>
        <v>0</v>
      </c>
      <c r="K419" s="184" t="s">
        <v>147</v>
      </c>
      <c r="L419" s="41"/>
      <c r="M419" s="189" t="s">
        <v>43</v>
      </c>
      <c r="N419" s="190" t="s">
        <v>51</v>
      </c>
      <c r="O419" s="66"/>
      <c r="P419" s="191">
        <f>O419*H419</f>
        <v>0</v>
      </c>
      <c r="Q419" s="191">
        <v>5.8299999999999997E-4</v>
      </c>
      <c r="R419" s="191">
        <f>Q419*H419</f>
        <v>1.1659999999999999E-3</v>
      </c>
      <c r="S419" s="191">
        <v>0.16600000000000001</v>
      </c>
      <c r="T419" s="192">
        <f>S419*H419</f>
        <v>0.33200000000000002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3" t="s">
        <v>148</v>
      </c>
      <c r="AT419" s="193" t="s">
        <v>143</v>
      </c>
      <c r="AU419" s="193" t="s">
        <v>87</v>
      </c>
      <c r="AY419" s="18" t="s">
        <v>141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8" t="s">
        <v>85</v>
      </c>
      <c r="BK419" s="194">
        <f>ROUND(I419*H419,2)</f>
        <v>0</v>
      </c>
      <c r="BL419" s="18" t="s">
        <v>148</v>
      </c>
      <c r="BM419" s="193" t="s">
        <v>563</v>
      </c>
    </row>
    <row r="420" spans="1:65" s="2" customFormat="1">
      <c r="A420" s="36"/>
      <c r="B420" s="37"/>
      <c r="C420" s="38"/>
      <c r="D420" s="195" t="s">
        <v>150</v>
      </c>
      <c r="E420" s="38"/>
      <c r="F420" s="196" t="s">
        <v>564</v>
      </c>
      <c r="G420" s="38"/>
      <c r="H420" s="38"/>
      <c r="I420" s="197"/>
      <c r="J420" s="38"/>
      <c r="K420" s="38"/>
      <c r="L420" s="41"/>
      <c r="M420" s="198"/>
      <c r="N420" s="199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8" t="s">
        <v>150</v>
      </c>
      <c r="AU420" s="18" t="s">
        <v>87</v>
      </c>
    </row>
    <row r="421" spans="1:65" s="13" customFormat="1">
      <c r="B421" s="200"/>
      <c r="C421" s="201"/>
      <c r="D421" s="202" t="s">
        <v>152</v>
      </c>
      <c r="E421" s="203" t="s">
        <v>43</v>
      </c>
      <c r="F421" s="204" t="s">
        <v>87</v>
      </c>
      <c r="G421" s="201"/>
      <c r="H421" s="205">
        <v>2</v>
      </c>
      <c r="I421" s="206"/>
      <c r="J421" s="201"/>
      <c r="K421" s="201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152</v>
      </c>
      <c r="AU421" s="211" t="s">
        <v>87</v>
      </c>
      <c r="AV421" s="13" t="s">
        <v>87</v>
      </c>
      <c r="AW421" s="13" t="s">
        <v>41</v>
      </c>
      <c r="AX421" s="13" t="s">
        <v>85</v>
      </c>
      <c r="AY421" s="211" t="s">
        <v>141</v>
      </c>
    </row>
    <row r="422" spans="1:65" s="12" customFormat="1" ht="22.9" customHeight="1">
      <c r="B422" s="166"/>
      <c r="C422" s="167"/>
      <c r="D422" s="168" t="s">
        <v>79</v>
      </c>
      <c r="E422" s="180" t="s">
        <v>180</v>
      </c>
      <c r="F422" s="180" t="s">
        <v>565</v>
      </c>
      <c r="G422" s="167"/>
      <c r="H422" s="167"/>
      <c r="I422" s="170"/>
      <c r="J422" s="181">
        <f>BK422</f>
        <v>0</v>
      </c>
      <c r="K422" s="167"/>
      <c r="L422" s="172"/>
      <c r="M422" s="173"/>
      <c r="N422" s="174"/>
      <c r="O422" s="174"/>
      <c r="P422" s="175">
        <f>SUM(P423:P435)</f>
        <v>0</v>
      </c>
      <c r="Q422" s="174"/>
      <c r="R422" s="175">
        <f>SUM(R423:R435)</f>
        <v>2.0692206888999998</v>
      </c>
      <c r="S422" s="174"/>
      <c r="T422" s="176">
        <f>SUM(T423:T435)</f>
        <v>2.2662749999999998</v>
      </c>
      <c r="AR422" s="177" t="s">
        <v>85</v>
      </c>
      <c r="AT422" s="178" t="s">
        <v>79</v>
      </c>
      <c r="AU422" s="178" t="s">
        <v>85</v>
      </c>
      <c r="AY422" s="177" t="s">
        <v>141</v>
      </c>
      <c r="BK422" s="179">
        <f>SUM(BK423:BK435)</f>
        <v>0</v>
      </c>
    </row>
    <row r="423" spans="1:65" s="2" customFormat="1" ht="24.2" customHeight="1">
      <c r="A423" s="36"/>
      <c r="B423" s="37"/>
      <c r="C423" s="182" t="s">
        <v>566</v>
      </c>
      <c r="D423" s="182" t="s">
        <v>143</v>
      </c>
      <c r="E423" s="183" t="s">
        <v>567</v>
      </c>
      <c r="F423" s="184" t="s">
        <v>568</v>
      </c>
      <c r="G423" s="185" t="s">
        <v>146</v>
      </c>
      <c r="H423" s="186">
        <v>30.216999999999999</v>
      </c>
      <c r="I423" s="187"/>
      <c r="J423" s="188">
        <f>ROUND(I423*H423,2)</f>
        <v>0</v>
      </c>
      <c r="K423" s="184" t="s">
        <v>147</v>
      </c>
      <c r="L423" s="41"/>
      <c r="M423" s="189" t="s">
        <v>43</v>
      </c>
      <c r="N423" s="190" t="s">
        <v>51</v>
      </c>
      <c r="O423" s="66"/>
      <c r="P423" s="191">
        <f>O423*H423</f>
        <v>0</v>
      </c>
      <c r="Q423" s="191">
        <v>6.6961699999999999E-2</v>
      </c>
      <c r="R423" s="191">
        <f>Q423*H423</f>
        <v>2.0233816888999998</v>
      </c>
      <c r="S423" s="191">
        <v>7.4999999999999997E-2</v>
      </c>
      <c r="T423" s="192">
        <f>S423*H423</f>
        <v>2.2662749999999998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3" t="s">
        <v>148</v>
      </c>
      <c r="AT423" s="193" t="s">
        <v>143</v>
      </c>
      <c r="AU423" s="193" t="s">
        <v>87</v>
      </c>
      <c r="AY423" s="18" t="s">
        <v>141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18" t="s">
        <v>85</v>
      </c>
      <c r="BK423" s="194">
        <f>ROUND(I423*H423,2)</f>
        <v>0</v>
      </c>
      <c r="BL423" s="18" t="s">
        <v>148</v>
      </c>
      <c r="BM423" s="193" t="s">
        <v>569</v>
      </c>
    </row>
    <row r="424" spans="1:65" s="2" customFormat="1">
      <c r="A424" s="36"/>
      <c r="B424" s="37"/>
      <c r="C424" s="38"/>
      <c r="D424" s="195" t="s">
        <v>150</v>
      </c>
      <c r="E424" s="38"/>
      <c r="F424" s="196" t="s">
        <v>570</v>
      </c>
      <c r="G424" s="38"/>
      <c r="H424" s="38"/>
      <c r="I424" s="197"/>
      <c r="J424" s="38"/>
      <c r="K424" s="38"/>
      <c r="L424" s="41"/>
      <c r="M424" s="198"/>
      <c r="N424" s="199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8" t="s">
        <v>150</v>
      </c>
      <c r="AU424" s="18" t="s">
        <v>87</v>
      </c>
    </row>
    <row r="425" spans="1:65" s="14" customFormat="1">
      <c r="B425" s="212"/>
      <c r="C425" s="213"/>
      <c r="D425" s="202" t="s">
        <v>152</v>
      </c>
      <c r="E425" s="214" t="s">
        <v>43</v>
      </c>
      <c r="F425" s="215" t="s">
        <v>571</v>
      </c>
      <c r="G425" s="213"/>
      <c r="H425" s="214" t="s">
        <v>43</v>
      </c>
      <c r="I425" s="216"/>
      <c r="J425" s="213"/>
      <c r="K425" s="213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152</v>
      </c>
      <c r="AU425" s="221" t="s">
        <v>87</v>
      </c>
      <c r="AV425" s="14" t="s">
        <v>85</v>
      </c>
      <c r="AW425" s="14" t="s">
        <v>41</v>
      </c>
      <c r="AX425" s="14" t="s">
        <v>80</v>
      </c>
      <c r="AY425" s="221" t="s">
        <v>141</v>
      </c>
    </row>
    <row r="426" spans="1:65" s="14" customFormat="1">
      <c r="B426" s="212"/>
      <c r="C426" s="213"/>
      <c r="D426" s="202" t="s">
        <v>152</v>
      </c>
      <c r="E426" s="214" t="s">
        <v>43</v>
      </c>
      <c r="F426" s="215" t="s">
        <v>572</v>
      </c>
      <c r="G426" s="213"/>
      <c r="H426" s="214" t="s">
        <v>43</v>
      </c>
      <c r="I426" s="216"/>
      <c r="J426" s="213"/>
      <c r="K426" s="213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152</v>
      </c>
      <c r="AU426" s="221" t="s">
        <v>87</v>
      </c>
      <c r="AV426" s="14" t="s">
        <v>85</v>
      </c>
      <c r="AW426" s="14" t="s">
        <v>41</v>
      </c>
      <c r="AX426" s="14" t="s">
        <v>80</v>
      </c>
      <c r="AY426" s="221" t="s">
        <v>141</v>
      </c>
    </row>
    <row r="427" spans="1:65" s="13" customFormat="1">
      <c r="B427" s="200"/>
      <c r="C427" s="201"/>
      <c r="D427" s="202" t="s">
        <v>152</v>
      </c>
      <c r="E427" s="203" t="s">
        <v>43</v>
      </c>
      <c r="F427" s="204" t="s">
        <v>573</v>
      </c>
      <c r="G427" s="201"/>
      <c r="H427" s="205">
        <v>4.6470000000000002</v>
      </c>
      <c r="I427" s="206"/>
      <c r="J427" s="201"/>
      <c r="K427" s="201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152</v>
      </c>
      <c r="AU427" s="211" t="s">
        <v>87</v>
      </c>
      <c r="AV427" s="13" t="s">
        <v>87</v>
      </c>
      <c r="AW427" s="13" t="s">
        <v>41</v>
      </c>
      <c r="AX427" s="13" t="s">
        <v>80</v>
      </c>
      <c r="AY427" s="211" t="s">
        <v>141</v>
      </c>
    </row>
    <row r="428" spans="1:65" s="14" customFormat="1">
      <c r="B428" s="212"/>
      <c r="C428" s="213"/>
      <c r="D428" s="202" t="s">
        <v>152</v>
      </c>
      <c r="E428" s="214" t="s">
        <v>43</v>
      </c>
      <c r="F428" s="215" t="s">
        <v>574</v>
      </c>
      <c r="G428" s="213"/>
      <c r="H428" s="214" t="s">
        <v>43</v>
      </c>
      <c r="I428" s="216"/>
      <c r="J428" s="213"/>
      <c r="K428" s="213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152</v>
      </c>
      <c r="AU428" s="221" t="s">
        <v>87</v>
      </c>
      <c r="AV428" s="14" t="s">
        <v>85</v>
      </c>
      <c r="AW428" s="14" t="s">
        <v>41</v>
      </c>
      <c r="AX428" s="14" t="s">
        <v>80</v>
      </c>
      <c r="AY428" s="221" t="s">
        <v>141</v>
      </c>
    </row>
    <row r="429" spans="1:65" s="13" customFormat="1">
      <c r="B429" s="200"/>
      <c r="C429" s="201"/>
      <c r="D429" s="202" t="s">
        <v>152</v>
      </c>
      <c r="E429" s="203" t="s">
        <v>43</v>
      </c>
      <c r="F429" s="204" t="s">
        <v>575</v>
      </c>
      <c r="G429" s="201"/>
      <c r="H429" s="205">
        <v>24.29</v>
      </c>
      <c r="I429" s="206"/>
      <c r="J429" s="201"/>
      <c r="K429" s="201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152</v>
      </c>
      <c r="AU429" s="211" t="s">
        <v>87</v>
      </c>
      <c r="AV429" s="13" t="s">
        <v>87</v>
      </c>
      <c r="AW429" s="13" t="s">
        <v>41</v>
      </c>
      <c r="AX429" s="13" t="s">
        <v>80</v>
      </c>
      <c r="AY429" s="211" t="s">
        <v>141</v>
      </c>
    </row>
    <row r="430" spans="1:65" s="14" customFormat="1">
      <c r="B430" s="212"/>
      <c r="C430" s="213"/>
      <c r="D430" s="202" t="s">
        <v>152</v>
      </c>
      <c r="E430" s="214" t="s">
        <v>43</v>
      </c>
      <c r="F430" s="215" t="s">
        <v>576</v>
      </c>
      <c r="G430" s="213"/>
      <c r="H430" s="214" t="s">
        <v>43</v>
      </c>
      <c r="I430" s="216"/>
      <c r="J430" s="213"/>
      <c r="K430" s="213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152</v>
      </c>
      <c r="AU430" s="221" t="s">
        <v>87</v>
      </c>
      <c r="AV430" s="14" t="s">
        <v>85</v>
      </c>
      <c r="AW430" s="14" t="s">
        <v>41</v>
      </c>
      <c r="AX430" s="14" t="s">
        <v>80</v>
      </c>
      <c r="AY430" s="221" t="s">
        <v>141</v>
      </c>
    </row>
    <row r="431" spans="1:65" s="13" customFormat="1">
      <c r="B431" s="200"/>
      <c r="C431" s="201"/>
      <c r="D431" s="202" t="s">
        <v>152</v>
      </c>
      <c r="E431" s="203" t="s">
        <v>43</v>
      </c>
      <c r="F431" s="204" t="s">
        <v>577</v>
      </c>
      <c r="G431" s="201"/>
      <c r="H431" s="205">
        <v>1.28</v>
      </c>
      <c r="I431" s="206"/>
      <c r="J431" s="201"/>
      <c r="K431" s="201"/>
      <c r="L431" s="207"/>
      <c r="M431" s="208"/>
      <c r="N431" s="209"/>
      <c r="O431" s="209"/>
      <c r="P431" s="209"/>
      <c r="Q431" s="209"/>
      <c r="R431" s="209"/>
      <c r="S431" s="209"/>
      <c r="T431" s="210"/>
      <c r="AT431" s="211" t="s">
        <v>152</v>
      </c>
      <c r="AU431" s="211" t="s">
        <v>87</v>
      </c>
      <c r="AV431" s="13" t="s">
        <v>87</v>
      </c>
      <c r="AW431" s="13" t="s">
        <v>41</v>
      </c>
      <c r="AX431" s="13" t="s">
        <v>80</v>
      </c>
      <c r="AY431" s="211" t="s">
        <v>141</v>
      </c>
    </row>
    <row r="432" spans="1:65" s="15" customFormat="1">
      <c r="B432" s="222"/>
      <c r="C432" s="223"/>
      <c r="D432" s="202" t="s">
        <v>152</v>
      </c>
      <c r="E432" s="224" t="s">
        <v>43</v>
      </c>
      <c r="F432" s="225" t="s">
        <v>179</v>
      </c>
      <c r="G432" s="223"/>
      <c r="H432" s="226">
        <v>30.216999999999999</v>
      </c>
      <c r="I432" s="227"/>
      <c r="J432" s="223"/>
      <c r="K432" s="223"/>
      <c r="L432" s="228"/>
      <c r="M432" s="229"/>
      <c r="N432" s="230"/>
      <c r="O432" s="230"/>
      <c r="P432" s="230"/>
      <c r="Q432" s="230"/>
      <c r="R432" s="230"/>
      <c r="S432" s="230"/>
      <c r="T432" s="231"/>
      <c r="AT432" s="232" t="s">
        <v>152</v>
      </c>
      <c r="AU432" s="232" t="s">
        <v>87</v>
      </c>
      <c r="AV432" s="15" t="s">
        <v>148</v>
      </c>
      <c r="AW432" s="15" t="s">
        <v>41</v>
      </c>
      <c r="AX432" s="15" t="s">
        <v>85</v>
      </c>
      <c r="AY432" s="232" t="s">
        <v>141</v>
      </c>
    </row>
    <row r="433" spans="1:65" s="2" customFormat="1" ht="16.5" customHeight="1">
      <c r="A433" s="36"/>
      <c r="B433" s="37"/>
      <c r="C433" s="234" t="s">
        <v>578</v>
      </c>
      <c r="D433" s="234" t="s">
        <v>219</v>
      </c>
      <c r="E433" s="235" t="s">
        <v>579</v>
      </c>
      <c r="F433" s="236" t="s">
        <v>580</v>
      </c>
      <c r="G433" s="237" t="s">
        <v>315</v>
      </c>
      <c r="H433" s="238">
        <v>45.838999999999999</v>
      </c>
      <c r="I433" s="239"/>
      <c r="J433" s="240">
        <f>ROUND(I433*H433,2)</f>
        <v>0</v>
      </c>
      <c r="K433" s="236" t="s">
        <v>147</v>
      </c>
      <c r="L433" s="241"/>
      <c r="M433" s="242" t="s">
        <v>43</v>
      </c>
      <c r="N433" s="243" t="s">
        <v>51</v>
      </c>
      <c r="O433" s="66"/>
      <c r="P433" s="191">
        <f>O433*H433</f>
        <v>0</v>
      </c>
      <c r="Q433" s="191">
        <v>1E-3</v>
      </c>
      <c r="R433" s="191">
        <f>Q433*H433</f>
        <v>4.5838999999999998E-2</v>
      </c>
      <c r="S433" s="191">
        <v>0</v>
      </c>
      <c r="T433" s="192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3" t="s">
        <v>198</v>
      </c>
      <c r="AT433" s="193" t="s">
        <v>219</v>
      </c>
      <c r="AU433" s="193" t="s">
        <v>87</v>
      </c>
      <c r="AY433" s="18" t="s">
        <v>141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8" t="s">
        <v>85</v>
      </c>
      <c r="BK433" s="194">
        <f>ROUND(I433*H433,2)</f>
        <v>0</v>
      </c>
      <c r="BL433" s="18" t="s">
        <v>148</v>
      </c>
      <c r="BM433" s="193" t="s">
        <v>581</v>
      </c>
    </row>
    <row r="434" spans="1:65" s="13" customFormat="1">
      <c r="B434" s="200"/>
      <c r="C434" s="201"/>
      <c r="D434" s="202" t="s">
        <v>152</v>
      </c>
      <c r="E434" s="203" t="s">
        <v>43</v>
      </c>
      <c r="F434" s="204" t="s">
        <v>582</v>
      </c>
      <c r="G434" s="201"/>
      <c r="H434" s="205">
        <v>45.838999999999999</v>
      </c>
      <c r="I434" s="206"/>
      <c r="J434" s="201"/>
      <c r="K434" s="201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152</v>
      </c>
      <c r="AU434" s="211" t="s">
        <v>87</v>
      </c>
      <c r="AV434" s="13" t="s">
        <v>87</v>
      </c>
      <c r="AW434" s="13" t="s">
        <v>41</v>
      </c>
      <c r="AX434" s="13" t="s">
        <v>80</v>
      </c>
      <c r="AY434" s="211" t="s">
        <v>141</v>
      </c>
    </row>
    <row r="435" spans="1:65" s="15" customFormat="1">
      <c r="B435" s="222"/>
      <c r="C435" s="223"/>
      <c r="D435" s="202" t="s">
        <v>152</v>
      </c>
      <c r="E435" s="224" t="s">
        <v>43</v>
      </c>
      <c r="F435" s="225" t="s">
        <v>179</v>
      </c>
      <c r="G435" s="223"/>
      <c r="H435" s="226">
        <v>45.838999999999999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152</v>
      </c>
      <c r="AU435" s="232" t="s">
        <v>87</v>
      </c>
      <c r="AV435" s="15" t="s">
        <v>148</v>
      </c>
      <c r="AW435" s="15" t="s">
        <v>41</v>
      </c>
      <c r="AX435" s="15" t="s">
        <v>85</v>
      </c>
      <c r="AY435" s="232" t="s">
        <v>141</v>
      </c>
    </row>
    <row r="436" spans="1:65" s="12" customFormat="1" ht="22.9" customHeight="1">
      <c r="B436" s="166"/>
      <c r="C436" s="167"/>
      <c r="D436" s="168" t="s">
        <v>79</v>
      </c>
      <c r="E436" s="180" t="s">
        <v>205</v>
      </c>
      <c r="F436" s="180" t="s">
        <v>583</v>
      </c>
      <c r="G436" s="167"/>
      <c r="H436" s="167"/>
      <c r="I436" s="170"/>
      <c r="J436" s="181">
        <f>BK436</f>
        <v>0</v>
      </c>
      <c r="K436" s="167"/>
      <c r="L436" s="172"/>
      <c r="M436" s="173"/>
      <c r="N436" s="174"/>
      <c r="O436" s="174"/>
      <c r="P436" s="175">
        <f>SUM(P437:P523)</f>
        <v>0</v>
      </c>
      <c r="Q436" s="174"/>
      <c r="R436" s="175">
        <f>SUM(R437:R523)</f>
        <v>19.833972185</v>
      </c>
      <c r="S436" s="174"/>
      <c r="T436" s="176">
        <f>SUM(T437:T523)</f>
        <v>187.18260000000001</v>
      </c>
      <c r="AR436" s="177" t="s">
        <v>85</v>
      </c>
      <c r="AT436" s="178" t="s">
        <v>79</v>
      </c>
      <c r="AU436" s="178" t="s">
        <v>85</v>
      </c>
      <c r="AY436" s="177" t="s">
        <v>141</v>
      </c>
      <c r="BK436" s="179">
        <f>SUM(BK437:BK523)</f>
        <v>0</v>
      </c>
    </row>
    <row r="437" spans="1:65" s="2" customFormat="1" ht="16.5" customHeight="1">
      <c r="A437" s="36"/>
      <c r="B437" s="37"/>
      <c r="C437" s="182" t="s">
        <v>584</v>
      </c>
      <c r="D437" s="182" t="s">
        <v>143</v>
      </c>
      <c r="E437" s="183" t="s">
        <v>585</v>
      </c>
      <c r="F437" s="184" t="s">
        <v>586</v>
      </c>
      <c r="G437" s="185" t="s">
        <v>166</v>
      </c>
      <c r="H437" s="186">
        <v>27.4</v>
      </c>
      <c r="I437" s="187"/>
      <c r="J437" s="188">
        <f>ROUND(I437*H437,2)</f>
        <v>0</v>
      </c>
      <c r="K437" s="184" t="s">
        <v>147</v>
      </c>
      <c r="L437" s="41"/>
      <c r="M437" s="189" t="s">
        <v>43</v>
      </c>
      <c r="N437" s="190" t="s">
        <v>51</v>
      </c>
      <c r="O437" s="66"/>
      <c r="P437" s="191">
        <f>O437*H437</f>
        <v>0</v>
      </c>
      <c r="Q437" s="191">
        <v>1.9320000000000001E-4</v>
      </c>
      <c r="R437" s="191">
        <f>Q437*H437</f>
        <v>5.2936800000000003E-3</v>
      </c>
      <c r="S437" s="191">
        <v>0</v>
      </c>
      <c r="T437" s="192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3" t="s">
        <v>148</v>
      </c>
      <c r="AT437" s="193" t="s">
        <v>143</v>
      </c>
      <c r="AU437" s="193" t="s">
        <v>87</v>
      </c>
      <c r="AY437" s="18" t="s">
        <v>141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8" t="s">
        <v>85</v>
      </c>
      <c r="BK437" s="194">
        <f>ROUND(I437*H437,2)</f>
        <v>0</v>
      </c>
      <c r="BL437" s="18" t="s">
        <v>148</v>
      </c>
      <c r="BM437" s="193" t="s">
        <v>587</v>
      </c>
    </row>
    <row r="438" spans="1:65" s="2" customFormat="1">
      <c r="A438" s="36"/>
      <c r="B438" s="37"/>
      <c r="C438" s="38"/>
      <c r="D438" s="195" t="s">
        <v>150</v>
      </c>
      <c r="E438" s="38"/>
      <c r="F438" s="196" t="s">
        <v>588</v>
      </c>
      <c r="G438" s="38"/>
      <c r="H438" s="38"/>
      <c r="I438" s="197"/>
      <c r="J438" s="38"/>
      <c r="K438" s="38"/>
      <c r="L438" s="41"/>
      <c r="M438" s="198"/>
      <c r="N438" s="199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8" t="s">
        <v>150</v>
      </c>
      <c r="AU438" s="18" t="s">
        <v>87</v>
      </c>
    </row>
    <row r="439" spans="1:65" s="14" customFormat="1">
      <c r="B439" s="212"/>
      <c r="C439" s="213"/>
      <c r="D439" s="202" t="s">
        <v>152</v>
      </c>
      <c r="E439" s="214" t="s">
        <v>43</v>
      </c>
      <c r="F439" s="215" t="s">
        <v>589</v>
      </c>
      <c r="G439" s="213"/>
      <c r="H439" s="214" t="s">
        <v>43</v>
      </c>
      <c r="I439" s="216"/>
      <c r="J439" s="213"/>
      <c r="K439" s="213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152</v>
      </c>
      <c r="AU439" s="221" t="s">
        <v>87</v>
      </c>
      <c r="AV439" s="14" t="s">
        <v>85</v>
      </c>
      <c r="AW439" s="14" t="s">
        <v>41</v>
      </c>
      <c r="AX439" s="14" t="s">
        <v>80</v>
      </c>
      <c r="AY439" s="221" t="s">
        <v>141</v>
      </c>
    </row>
    <row r="440" spans="1:65" s="14" customFormat="1">
      <c r="B440" s="212"/>
      <c r="C440" s="213"/>
      <c r="D440" s="202" t="s">
        <v>152</v>
      </c>
      <c r="E440" s="214" t="s">
        <v>43</v>
      </c>
      <c r="F440" s="215" t="s">
        <v>590</v>
      </c>
      <c r="G440" s="213"/>
      <c r="H440" s="214" t="s">
        <v>43</v>
      </c>
      <c r="I440" s="216"/>
      <c r="J440" s="213"/>
      <c r="K440" s="213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152</v>
      </c>
      <c r="AU440" s="221" t="s">
        <v>87</v>
      </c>
      <c r="AV440" s="14" t="s">
        <v>85</v>
      </c>
      <c r="AW440" s="14" t="s">
        <v>41</v>
      </c>
      <c r="AX440" s="14" t="s">
        <v>80</v>
      </c>
      <c r="AY440" s="221" t="s">
        <v>141</v>
      </c>
    </row>
    <row r="441" spans="1:65" s="13" customFormat="1">
      <c r="B441" s="200"/>
      <c r="C441" s="201"/>
      <c r="D441" s="202" t="s">
        <v>152</v>
      </c>
      <c r="E441" s="203" t="s">
        <v>43</v>
      </c>
      <c r="F441" s="204" t="s">
        <v>591</v>
      </c>
      <c r="G441" s="201"/>
      <c r="H441" s="205">
        <v>12</v>
      </c>
      <c r="I441" s="206"/>
      <c r="J441" s="201"/>
      <c r="K441" s="201"/>
      <c r="L441" s="207"/>
      <c r="M441" s="208"/>
      <c r="N441" s="209"/>
      <c r="O441" s="209"/>
      <c r="P441" s="209"/>
      <c r="Q441" s="209"/>
      <c r="R441" s="209"/>
      <c r="S441" s="209"/>
      <c r="T441" s="210"/>
      <c r="AT441" s="211" t="s">
        <v>152</v>
      </c>
      <c r="AU441" s="211" t="s">
        <v>87</v>
      </c>
      <c r="AV441" s="13" t="s">
        <v>87</v>
      </c>
      <c r="AW441" s="13" t="s">
        <v>41</v>
      </c>
      <c r="AX441" s="13" t="s">
        <v>80</v>
      </c>
      <c r="AY441" s="211" t="s">
        <v>141</v>
      </c>
    </row>
    <row r="442" spans="1:65" s="14" customFormat="1">
      <c r="B442" s="212"/>
      <c r="C442" s="213"/>
      <c r="D442" s="202" t="s">
        <v>152</v>
      </c>
      <c r="E442" s="214" t="s">
        <v>43</v>
      </c>
      <c r="F442" s="215" t="s">
        <v>592</v>
      </c>
      <c r="G442" s="213"/>
      <c r="H442" s="214" t="s">
        <v>43</v>
      </c>
      <c r="I442" s="216"/>
      <c r="J442" s="213"/>
      <c r="K442" s="213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152</v>
      </c>
      <c r="AU442" s="221" t="s">
        <v>87</v>
      </c>
      <c r="AV442" s="14" t="s">
        <v>85</v>
      </c>
      <c r="AW442" s="14" t="s">
        <v>41</v>
      </c>
      <c r="AX442" s="14" t="s">
        <v>80</v>
      </c>
      <c r="AY442" s="221" t="s">
        <v>141</v>
      </c>
    </row>
    <row r="443" spans="1:65" s="13" customFormat="1">
      <c r="B443" s="200"/>
      <c r="C443" s="201"/>
      <c r="D443" s="202" t="s">
        <v>152</v>
      </c>
      <c r="E443" s="203" t="s">
        <v>43</v>
      </c>
      <c r="F443" s="204" t="s">
        <v>593</v>
      </c>
      <c r="G443" s="201"/>
      <c r="H443" s="205">
        <v>15.4</v>
      </c>
      <c r="I443" s="206"/>
      <c r="J443" s="201"/>
      <c r="K443" s="201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152</v>
      </c>
      <c r="AU443" s="211" t="s">
        <v>87</v>
      </c>
      <c r="AV443" s="13" t="s">
        <v>87</v>
      </c>
      <c r="AW443" s="13" t="s">
        <v>41</v>
      </c>
      <c r="AX443" s="13" t="s">
        <v>80</v>
      </c>
      <c r="AY443" s="211" t="s">
        <v>141</v>
      </c>
    </row>
    <row r="444" spans="1:65" s="15" customFormat="1">
      <c r="B444" s="222"/>
      <c r="C444" s="223"/>
      <c r="D444" s="202" t="s">
        <v>152</v>
      </c>
      <c r="E444" s="224" t="s">
        <v>43</v>
      </c>
      <c r="F444" s="225" t="s">
        <v>179</v>
      </c>
      <c r="G444" s="223"/>
      <c r="H444" s="226">
        <v>27.4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152</v>
      </c>
      <c r="AU444" s="232" t="s">
        <v>87</v>
      </c>
      <c r="AV444" s="15" t="s">
        <v>148</v>
      </c>
      <c r="AW444" s="15" t="s">
        <v>41</v>
      </c>
      <c r="AX444" s="15" t="s">
        <v>85</v>
      </c>
      <c r="AY444" s="232" t="s">
        <v>141</v>
      </c>
    </row>
    <row r="445" spans="1:65" s="2" customFormat="1" ht="16.5" customHeight="1">
      <c r="A445" s="36"/>
      <c r="B445" s="37"/>
      <c r="C445" s="182" t="s">
        <v>594</v>
      </c>
      <c r="D445" s="182" t="s">
        <v>143</v>
      </c>
      <c r="E445" s="183" t="s">
        <v>595</v>
      </c>
      <c r="F445" s="184" t="s">
        <v>596</v>
      </c>
      <c r="G445" s="185" t="s">
        <v>166</v>
      </c>
      <c r="H445" s="186">
        <v>21.77</v>
      </c>
      <c r="I445" s="187"/>
      <c r="J445" s="188">
        <f>ROUND(I445*H445,2)</f>
        <v>0</v>
      </c>
      <c r="K445" s="184" t="s">
        <v>147</v>
      </c>
      <c r="L445" s="41"/>
      <c r="M445" s="189" t="s">
        <v>43</v>
      </c>
      <c r="N445" s="190" t="s">
        <v>51</v>
      </c>
      <c r="O445" s="66"/>
      <c r="P445" s="191">
        <f>O445*H445</f>
        <v>0</v>
      </c>
      <c r="Q445" s="191">
        <v>1.17E-3</v>
      </c>
      <c r="R445" s="191">
        <f>Q445*H445</f>
        <v>2.5470900000000001E-2</v>
      </c>
      <c r="S445" s="191">
        <v>0</v>
      </c>
      <c r="T445" s="192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3" t="s">
        <v>148</v>
      </c>
      <c r="AT445" s="193" t="s">
        <v>143</v>
      </c>
      <c r="AU445" s="193" t="s">
        <v>87</v>
      </c>
      <c r="AY445" s="18" t="s">
        <v>141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8" t="s">
        <v>85</v>
      </c>
      <c r="BK445" s="194">
        <f>ROUND(I445*H445,2)</f>
        <v>0</v>
      </c>
      <c r="BL445" s="18" t="s">
        <v>148</v>
      </c>
      <c r="BM445" s="193" t="s">
        <v>597</v>
      </c>
    </row>
    <row r="446" spans="1:65" s="2" customFormat="1">
      <c r="A446" s="36"/>
      <c r="B446" s="37"/>
      <c r="C446" s="38"/>
      <c r="D446" s="195" t="s">
        <v>150</v>
      </c>
      <c r="E446" s="38"/>
      <c r="F446" s="196" t="s">
        <v>598</v>
      </c>
      <c r="G446" s="38"/>
      <c r="H446" s="38"/>
      <c r="I446" s="197"/>
      <c r="J446" s="38"/>
      <c r="K446" s="38"/>
      <c r="L446" s="41"/>
      <c r="M446" s="198"/>
      <c r="N446" s="199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8" t="s">
        <v>150</v>
      </c>
      <c r="AU446" s="18" t="s">
        <v>87</v>
      </c>
    </row>
    <row r="447" spans="1:65" s="14" customFormat="1">
      <c r="B447" s="212"/>
      <c r="C447" s="213"/>
      <c r="D447" s="202" t="s">
        <v>152</v>
      </c>
      <c r="E447" s="214" t="s">
        <v>43</v>
      </c>
      <c r="F447" s="215" t="s">
        <v>599</v>
      </c>
      <c r="G447" s="213"/>
      <c r="H447" s="214" t="s">
        <v>43</v>
      </c>
      <c r="I447" s="216"/>
      <c r="J447" s="213"/>
      <c r="K447" s="213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152</v>
      </c>
      <c r="AU447" s="221" t="s">
        <v>87</v>
      </c>
      <c r="AV447" s="14" t="s">
        <v>85</v>
      </c>
      <c r="AW447" s="14" t="s">
        <v>41</v>
      </c>
      <c r="AX447" s="14" t="s">
        <v>80</v>
      </c>
      <c r="AY447" s="221" t="s">
        <v>141</v>
      </c>
    </row>
    <row r="448" spans="1:65" s="13" customFormat="1">
      <c r="B448" s="200"/>
      <c r="C448" s="201"/>
      <c r="D448" s="202" t="s">
        <v>152</v>
      </c>
      <c r="E448" s="203" t="s">
        <v>43</v>
      </c>
      <c r="F448" s="204" t="s">
        <v>600</v>
      </c>
      <c r="G448" s="201"/>
      <c r="H448" s="205">
        <v>10.885</v>
      </c>
      <c r="I448" s="206"/>
      <c r="J448" s="201"/>
      <c r="K448" s="201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152</v>
      </c>
      <c r="AU448" s="211" t="s">
        <v>87</v>
      </c>
      <c r="AV448" s="13" t="s">
        <v>87</v>
      </c>
      <c r="AW448" s="13" t="s">
        <v>41</v>
      </c>
      <c r="AX448" s="13" t="s">
        <v>80</v>
      </c>
      <c r="AY448" s="211" t="s">
        <v>141</v>
      </c>
    </row>
    <row r="449" spans="1:65" s="14" customFormat="1">
      <c r="B449" s="212"/>
      <c r="C449" s="213"/>
      <c r="D449" s="202" t="s">
        <v>152</v>
      </c>
      <c r="E449" s="214" t="s">
        <v>43</v>
      </c>
      <c r="F449" s="215" t="s">
        <v>177</v>
      </c>
      <c r="G449" s="213"/>
      <c r="H449" s="214" t="s">
        <v>43</v>
      </c>
      <c r="I449" s="216"/>
      <c r="J449" s="213"/>
      <c r="K449" s="213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152</v>
      </c>
      <c r="AU449" s="221" t="s">
        <v>87</v>
      </c>
      <c r="AV449" s="14" t="s">
        <v>85</v>
      </c>
      <c r="AW449" s="14" t="s">
        <v>41</v>
      </c>
      <c r="AX449" s="14" t="s">
        <v>80</v>
      </c>
      <c r="AY449" s="221" t="s">
        <v>141</v>
      </c>
    </row>
    <row r="450" spans="1:65" s="13" customFormat="1">
      <c r="B450" s="200"/>
      <c r="C450" s="201"/>
      <c r="D450" s="202" t="s">
        <v>152</v>
      </c>
      <c r="E450" s="203" t="s">
        <v>43</v>
      </c>
      <c r="F450" s="204" t="s">
        <v>600</v>
      </c>
      <c r="G450" s="201"/>
      <c r="H450" s="205">
        <v>10.885</v>
      </c>
      <c r="I450" s="206"/>
      <c r="J450" s="201"/>
      <c r="K450" s="201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152</v>
      </c>
      <c r="AU450" s="211" t="s">
        <v>87</v>
      </c>
      <c r="AV450" s="13" t="s">
        <v>87</v>
      </c>
      <c r="AW450" s="13" t="s">
        <v>41</v>
      </c>
      <c r="AX450" s="13" t="s">
        <v>80</v>
      </c>
      <c r="AY450" s="211" t="s">
        <v>141</v>
      </c>
    </row>
    <row r="451" spans="1:65" s="15" customFormat="1">
      <c r="B451" s="222"/>
      <c r="C451" s="223"/>
      <c r="D451" s="202" t="s">
        <v>152</v>
      </c>
      <c r="E451" s="224" t="s">
        <v>43</v>
      </c>
      <c r="F451" s="225" t="s">
        <v>179</v>
      </c>
      <c r="G451" s="223"/>
      <c r="H451" s="226">
        <v>21.77</v>
      </c>
      <c r="I451" s="227"/>
      <c r="J451" s="223"/>
      <c r="K451" s="223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152</v>
      </c>
      <c r="AU451" s="232" t="s">
        <v>87</v>
      </c>
      <c r="AV451" s="15" t="s">
        <v>148</v>
      </c>
      <c r="AW451" s="15" t="s">
        <v>41</v>
      </c>
      <c r="AX451" s="15" t="s">
        <v>85</v>
      </c>
      <c r="AY451" s="232" t="s">
        <v>141</v>
      </c>
    </row>
    <row r="452" spans="1:65" s="2" customFormat="1" ht="16.5" customHeight="1">
      <c r="A452" s="36"/>
      <c r="B452" s="37"/>
      <c r="C452" s="182" t="s">
        <v>601</v>
      </c>
      <c r="D452" s="182" t="s">
        <v>143</v>
      </c>
      <c r="E452" s="183" t="s">
        <v>602</v>
      </c>
      <c r="F452" s="184" t="s">
        <v>603</v>
      </c>
      <c r="G452" s="185" t="s">
        <v>166</v>
      </c>
      <c r="H452" s="186">
        <v>21.77</v>
      </c>
      <c r="I452" s="187"/>
      <c r="J452" s="188">
        <f>ROUND(I452*H452,2)</f>
        <v>0</v>
      </c>
      <c r="K452" s="184" t="s">
        <v>147</v>
      </c>
      <c r="L452" s="41"/>
      <c r="M452" s="189" t="s">
        <v>43</v>
      </c>
      <c r="N452" s="190" t="s">
        <v>51</v>
      </c>
      <c r="O452" s="66"/>
      <c r="P452" s="191">
        <f>O452*H452</f>
        <v>0</v>
      </c>
      <c r="Q452" s="191">
        <v>5.8049999999999996E-4</v>
      </c>
      <c r="R452" s="191">
        <f>Q452*H452</f>
        <v>1.2637484999999999E-2</v>
      </c>
      <c r="S452" s="191">
        <v>0</v>
      </c>
      <c r="T452" s="192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3" t="s">
        <v>148</v>
      </c>
      <c r="AT452" s="193" t="s">
        <v>143</v>
      </c>
      <c r="AU452" s="193" t="s">
        <v>87</v>
      </c>
      <c r="AY452" s="18" t="s">
        <v>141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8" t="s">
        <v>85</v>
      </c>
      <c r="BK452" s="194">
        <f>ROUND(I452*H452,2)</f>
        <v>0</v>
      </c>
      <c r="BL452" s="18" t="s">
        <v>148</v>
      </c>
      <c r="BM452" s="193" t="s">
        <v>604</v>
      </c>
    </row>
    <row r="453" spans="1:65" s="2" customFormat="1">
      <c r="A453" s="36"/>
      <c r="B453" s="37"/>
      <c r="C453" s="38"/>
      <c r="D453" s="195" t="s">
        <v>150</v>
      </c>
      <c r="E453" s="38"/>
      <c r="F453" s="196" t="s">
        <v>605</v>
      </c>
      <c r="G453" s="38"/>
      <c r="H453" s="38"/>
      <c r="I453" s="197"/>
      <c r="J453" s="38"/>
      <c r="K453" s="38"/>
      <c r="L453" s="41"/>
      <c r="M453" s="198"/>
      <c r="N453" s="199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8" t="s">
        <v>150</v>
      </c>
      <c r="AU453" s="18" t="s">
        <v>87</v>
      </c>
    </row>
    <row r="454" spans="1:65" s="14" customFormat="1">
      <c r="B454" s="212"/>
      <c r="C454" s="213"/>
      <c r="D454" s="202" t="s">
        <v>152</v>
      </c>
      <c r="E454" s="214" t="s">
        <v>43</v>
      </c>
      <c r="F454" s="215" t="s">
        <v>599</v>
      </c>
      <c r="G454" s="213"/>
      <c r="H454" s="214" t="s">
        <v>43</v>
      </c>
      <c r="I454" s="216"/>
      <c r="J454" s="213"/>
      <c r="K454" s="213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152</v>
      </c>
      <c r="AU454" s="221" t="s">
        <v>87</v>
      </c>
      <c r="AV454" s="14" t="s">
        <v>85</v>
      </c>
      <c r="AW454" s="14" t="s">
        <v>41</v>
      </c>
      <c r="AX454" s="14" t="s">
        <v>80</v>
      </c>
      <c r="AY454" s="221" t="s">
        <v>141</v>
      </c>
    </row>
    <row r="455" spans="1:65" s="13" customFormat="1">
      <c r="B455" s="200"/>
      <c r="C455" s="201"/>
      <c r="D455" s="202" t="s">
        <v>152</v>
      </c>
      <c r="E455" s="203" t="s">
        <v>43</v>
      </c>
      <c r="F455" s="204" t="s">
        <v>600</v>
      </c>
      <c r="G455" s="201"/>
      <c r="H455" s="205">
        <v>10.885</v>
      </c>
      <c r="I455" s="206"/>
      <c r="J455" s="201"/>
      <c r="K455" s="201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152</v>
      </c>
      <c r="AU455" s="211" t="s">
        <v>87</v>
      </c>
      <c r="AV455" s="13" t="s">
        <v>87</v>
      </c>
      <c r="AW455" s="13" t="s">
        <v>41</v>
      </c>
      <c r="AX455" s="13" t="s">
        <v>80</v>
      </c>
      <c r="AY455" s="211" t="s">
        <v>141</v>
      </c>
    </row>
    <row r="456" spans="1:65" s="14" customFormat="1">
      <c r="B456" s="212"/>
      <c r="C456" s="213"/>
      <c r="D456" s="202" t="s">
        <v>152</v>
      </c>
      <c r="E456" s="214" t="s">
        <v>43</v>
      </c>
      <c r="F456" s="215" t="s">
        <v>177</v>
      </c>
      <c r="G456" s="213"/>
      <c r="H456" s="214" t="s">
        <v>43</v>
      </c>
      <c r="I456" s="216"/>
      <c r="J456" s="213"/>
      <c r="K456" s="213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152</v>
      </c>
      <c r="AU456" s="221" t="s">
        <v>87</v>
      </c>
      <c r="AV456" s="14" t="s">
        <v>85</v>
      </c>
      <c r="AW456" s="14" t="s">
        <v>41</v>
      </c>
      <c r="AX456" s="14" t="s">
        <v>80</v>
      </c>
      <c r="AY456" s="221" t="s">
        <v>141</v>
      </c>
    </row>
    <row r="457" spans="1:65" s="13" customFormat="1">
      <c r="B457" s="200"/>
      <c r="C457" s="201"/>
      <c r="D457" s="202" t="s">
        <v>152</v>
      </c>
      <c r="E457" s="203" t="s">
        <v>43</v>
      </c>
      <c r="F457" s="204" t="s">
        <v>600</v>
      </c>
      <c r="G457" s="201"/>
      <c r="H457" s="205">
        <v>10.885</v>
      </c>
      <c r="I457" s="206"/>
      <c r="J457" s="201"/>
      <c r="K457" s="201"/>
      <c r="L457" s="207"/>
      <c r="M457" s="208"/>
      <c r="N457" s="209"/>
      <c r="O457" s="209"/>
      <c r="P457" s="209"/>
      <c r="Q457" s="209"/>
      <c r="R457" s="209"/>
      <c r="S457" s="209"/>
      <c r="T457" s="210"/>
      <c r="AT457" s="211" t="s">
        <v>152</v>
      </c>
      <c r="AU457" s="211" t="s">
        <v>87</v>
      </c>
      <c r="AV457" s="13" t="s">
        <v>87</v>
      </c>
      <c r="AW457" s="13" t="s">
        <v>41</v>
      </c>
      <c r="AX457" s="13" t="s">
        <v>80</v>
      </c>
      <c r="AY457" s="211" t="s">
        <v>141</v>
      </c>
    </row>
    <row r="458" spans="1:65" s="15" customFormat="1">
      <c r="B458" s="222"/>
      <c r="C458" s="223"/>
      <c r="D458" s="202" t="s">
        <v>152</v>
      </c>
      <c r="E458" s="224" t="s">
        <v>43</v>
      </c>
      <c r="F458" s="225" t="s">
        <v>179</v>
      </c>
      <c r="G458" s="223"/>
      <c r="H458" s="226">
        <v>21.77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152</v>
      </c>
      <c r="AU458" s="232" t="s">
        <v>87</v>
      </c>
      <c r="AV458" s="15" t="s">
        <v>148</v>
      </c>
      <c r="AW458" s="15" t="s">
        <v>41</v>
      </c>
      <c r="AX458" s="15" t="s">
        <v>85</v>
      </c>
      <c r="AY458" s="232" t="s">
        <v>141</v>
      </c>
    </row>
    <row r="459" spans="1:65" s="2" customFormat="1" ht="16.5" customHeight="1">
      <c r="A459" s="36"/>
      <c r="B459" s="37"/>
      <c r="C459" s="234" t="s">
        <v>606</v>
      </c>
      <c r="D459" s="234" t="s">
        <v>219</v>
      </c>
      <c r="E459" s="235" t="s">
        <v>607</v>
      </c>
      <c r="F459" s="236" t="s">
        <v>608</v>
      </c>
      <c r="G459" s="237" t="s">
        <v>222</v>
      </c>
      <c r="H459" s="238">
        <v>0.45</v>
      </c>
      <c r="I459" s="239"/>
      <c r="J459" s="240">
        <f>ROUND(I459*H459,2)</f>
        <v>0</v>
      </c>
      <c r="K459" s="236" t="s">
        <v>147</v>
      </c>
      <c r="L459" s="241"/>
      <c r="M459" s="242" t="s">
        <v>43</v>
      </c>
      <c r="N459" s="243" t="s">
        <v>51</v>
      </c>
      <c r="O459" s="66"/>
      <c r="P459" s="191">
        <f>O459*H459</f>
        <v>0</v>
      </c>
      <c r="Q459" s="191">
        <v>1</v>
      </c>
      <c r="R459" s="191">
        <f>Q459*H459</f>
        <v>0.45</v>
      </c>
      <c r="S459" s="191">
        <v>0</v>
      </c>
      <c r="T459" s="192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3" t="s">
        <v>198</v>
      </c>
      <c r="AT459" s="193" t="s">
        <v>219</v>
      </c>
      <c r="AU459" s="193" t="s">
        <v>87</v>
      </c>
      <c r="AY459" s="18" t="s">
        <v>141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8" t="s">
        <v>85</v>
      </c>
      <c r="BK459" s="194">
        <f>ROUND(I459*H459,2)</f>
        <v>0</v>
      </c>
      <c r="BL459" s="18" t="s">
        <v>148</v>
      </c>
      <c r="BM459" s="193" t="s">
        <v>609</v>
      </c>
    </row>
    <row r="460" spans="1:65" s="14" customFormat="1">
      <c r="B460" s="212"/>
      <c r="C460" s="213"/>
      <c r="D460" s="202" t="s">
        <v>152</v>
      </c>
      <c r="E460" s="214" t="s">
        <v>43</v>
      </c>
      <c r="F460" s="215" t="s">
        <v>610</v>
      </c>
      <c r="G460" s="213"/>
      <c r="H460" s="214" t="s">
        <v>43</v>
      </c>
      <c r="I460" s="216"/>
      <c r="J460" s="213"/>
      <c r="K460" s="213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152</v>
      </c>
      <c r="AU460" s="221" t="s">
        <v>87</v>
      </c>
      <c r="AV460" s="14" t="s">
        <v>85</v>
      </c>
      <c r="AW460" s="14" t="s">
        <v>41</v>
      </c>
      <c r="AX460" s="14" t="s">
        <v>80</v>
      </c>
      <c r="AY460" s="221" t="s">
        <v>141</v>
      </c>
    </row>
    <row r="461" spans="1:65" s="13" customFormat="1">
      <c r="B461" s="200"/>
      <c r="C461" s="201"/>
      <c r="D461" s="202" t="s">
        <v>152</v>
      </c>
      <c r="E461" s="203" t="s">
        <v>43</v>
      </c>
      <c r="F461" s="204" t="s">
        <v>611</v>
      </c>
      <c r="G461" s="201"/>
      <c r="H461" s="205">
        <v>0.14599999999999999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152</v>
      </c>
      <c r="AU461" s="211" t="s">
        <v>87</v>
      </c>
      <c r="AV461" s="13" t="s">
        <v>87</v>
      </c>
      <c r="AW461" s="13" t="s">
        <v>41</v>
      </c>
      <c r="AX461" s="13" t="s">
        <v>80</v>
      </c>
      <c r="AY461" s="211" t="s">
        <v>141</v>
      </c>
    </row>
    <row r="462" spans="1:65" s="14" customFormat="1">
      <c r="B462" s="212"/>
      <c r="C462" s="213"/>
      <c r="D462" s="202" t="s">
        <v>152</v>
      </c>
      <c r="E462" s="214" t="s">
        <v>43</v>
      </c>
      <c r="F462" s="215" t="s">
        <v>612</v>
      </c>
      <c r="G462" s="213"/>
      <c r="H462" s="214" t="s">
        <v>43</v>
      </c>
      <c r="I462" s="216"/>
      <c r="J462" s="213"/>
      <c r="K462" s="213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152</v>
      </c>
      <c r="AU462" s="221" t="s">
        <v>87</v>
      </c>
      <c r="AV462" s="14" t="s">
        <v>85</v>
      </c>
      <c r="AW462" s="14" t="s">
        <v>41</v>
      </c>
      <c r="AX462" s="14" t="s">
        <v>80</v>
      </c>
      <c r="AY462" s="221" t="s">
        <v>141</v>
      </c>
    </row>
    <row r="463" spans="1:65" s="13" customFormat="1">
      <c r="B463" s="200"/>
      <c r="C463" s="201"/>
      <c r="D463" s="202" t="s">
        <v>152</v>
      </c>
      <c r="E463" s="203" t="s">
        <v>43</v>
      </c>
      <c r="F463" s="204" t="s">
        <v>613</v>
      </c>
      <c r="G463" s="201"/>
      <c r="H463" s="205">
        <v>0.30399999999999999</v>
      </c>
      <c r="I463" s="206"/>
      <c r="J463" s="201"/>
      <c r="K463" s="201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152</v>
      </c>
      <c r="AU463" s="211" t="s">
        <v>87</v>
      </c>
      <c r="AV463" s="13" t="s">
        <v>87</v>
      </c>
      <c r="AW463" s="13" t="s">
        <v>41</v>
      </c>
      <c r="AX463" s="13" t="s">
        <v>80</v>
      </c>
      <c r="AY463" s="211" t="s">
        <v>141</v>
      </c>
    </row>
    <row r="464" spans="1:65" s="15" customFormat="1">
      <c r="B464" s="222"/>
      <c r="C464" s="223"/>
      <c r="D464" s="202" t="s">
        <v>152</v>
      </c>
      <c r="E464" s="224" t="s">
        <v>43</v>
      </c>
      <c r="F464" s="225" t="s">
        <v>179</v>
      </c>
      <c r="G464" s="223"/>
      <c r="H464" s="226">
        <v>0.45</v>
      </c>
      <c r="I464" s="227"/>
      <c r="J464" s="223"/>
      <c r="K464" s="223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152</v>
      </c>
      <c r="AU464" s="232" t="s">
        <v>87</v>
      </c>
      <c r="AV464" s="15" t="s">
        <v>148</v>
      </c>
      <c r="AW464" s="15" t="s">
        <v>41</v>
      </c>
      <c r="AX464" s="15" t="s">
        <v>85</v>
      </c>
      <c r="AY464" s="232" t="s">
        <v>141</v>
      </c>
    </row>
    <row r="465" spans="1:65" s="2" customFormat="1" ht="16.5" customHeight="1">
      <c r="A465" s="36"/>
      <c r="B465" s="37"/>
      <c r="C465" s="234" t="s">
        <v>614</v>
      </c>
      <c r="D465" s="234" t="s">
        <v>219</v>
      </c>
      <c r="E465" s="235" t="s">
        <v>615</v>
      </c>
      <c r="F465" s="236" t="s">
        <v>616</v>
      </c>
      <c r="G465" s="237" t="s">
        <v>222</v>
      </c>
      <c r="H465" s="238">
        <v>0.14199999999999999</v>
      </c>
      <c r="I465" s="239"/>
      <c r="J465" s="240">
        <f>ROUND(I465*H465,2)</f>
        <v>0</v>
      </c>
      <c r="K465" s="236" t="s">
        <v>147</v>
      </c>
      <c r="L465" s="241"/>
      <c r="M465" s="242" t="s">
        <v>43</v>
      </c>
      <c r="N465" s="243" t="s">
        <v>51</v>
      </c>
      <c r="O465" s="66"/>
      <c r="P465" s="191">
        <f>O465*H465</f>
        <v>0</v>
      </c>
      <c r="Q465" s="191">
        <v>1</v>
      </c>
      <c r="R465" s="191">
        <f>Q465*H465</f>
        <v>0.14199999999999999</v>
      </c>
      <c r="S465" s="191">
        <v>0</v>
      </c>
      <c r="T465" s="192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3" t="s">
        <v>198</v>
      </c>
      <c r="AT465" s="193" t="s">
        <v>219</v>
      </c>
      <c r="AU465" s="193" t="s">
        <v>87</v>
      </c>
      <c r="AY465" s="18" t="s">
        <v>141</v>
      </c>
      <c r="BE465" s="194">
        <f>IF(N465="základní",J465,0)</f>
        <v>0</v>
      </c>
      <c r="BF465" s="194">
        <f>IF(N465="snížená",J465,0)</f>
        <v>0</v>
      </c>
      <c r="BG465" s="194">
        <f>IF(N465="zákl. přenesená",J465,0)</f>
        <v>0</v>
      </c>
      <c r="BH465" s="194">
        <f>IF(N465="sníž. přenesená",J465,0)</f>
        <v>0</v>
      </c>
      <c r="BI465" s="194">
        <f>IF(N465="nulová",J465,0)</f>
        <v>0</v>
      </c>
      <c r="BJ465" s="18" t="s">
        <v>85</v>
      </c>
      <c r="BK465" s="194">
        <f>ROUND(I465*H465,2)</f>
        <v>0</v>
      </c>
      <c r="BL465" s="18" t="s">
        <v>148</v>
      </c>
      <c r="BM465" s="193" t="s">
        <v>617</v>
      </c>
    </row>
    <row r="466" spans="1:65" s="13" customFormat="1">
      <c r="B466" s="200"/>
      <c r="C466" s="201"/>
      <c r="D466" s="202" t="s">
        <v>152</v>
      </c>
      <c r="E466" s="203" t="s">
        <v>43</v>
      </c>
      <c r="F466" s="204" t="s">
        <v>618</v>
      </c>
      <c r="G466" s="201"/>
      <c r="H466" s="205">
        <v>0.14199999999999999</v>
      </c>
      <c r="I466" s="206"/>
      <c r="J466" s="201"/>
      <c r="K466" s="201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152</v>
      </c>
      <c r="AU466" s="211" t="s">
        <v>87</v>
      </c>
      <c r="AV466" s="13" t="s">
        <v>87</v>
      </c>
      <c r="AW466" s="13" t="s">
        <v>41</v>
      </c>
      <c r="AX466" s="13" t="s">
        <v>85</v>
      </c>
      <c r="AY466" s="211" t="s">
        <v>141</v>
      </c>
    </row>
    <row r="467" spans="1:65" s="2" customFormat="1" ht="16.5" customHeight="1">
      <c r="A467" s="36"/>
      <c r="B467" s="37"/>
      <c r="C467" s="234" t="s">
        <v>619</v>
      </c>
      <c r="D467" s="234" t="s">
        <v>219</v>
      </c>
      <c r="E467" s="235" t="s">
        <v>620</v>
      </c>
      <c r="F467" s="236" t="s">
        <v>621</v>
      </c>
      <c r="G467" s="237" t="s">
        <v>222</v>
      </c>
      <c r="H467" s="238">
        <v>0.1</v>
      </c>
      <c r="I467" s="239"/>
      <c r="J467" s="240">
        <f>ROUND(I467*H467,2)</f>
        <v>0</v>
      </c>
      <c r="K467" s="236" t="s">
        <v>147</v>
      </c>
      <c r="L467" s="241"/>
      <c r="M467" s="242" t="s">
        <v>43</v>
      </c>
      <c r="N467" s="243" t="s">
        <v>51</v>
      </c>
      <c r="O467" s="66"/>
      <c r="P467" s="191">
        <f>O467*H467</f>
        <v>0</v>
      </c>
      <c r="Q467" s="191">
        <v>1</v>
      </c>
      <c r="R467" s="191">
        <f>Q467*H467</f>
        <v>0.1</v>
      </c>
      <c r="S467" s="191">
        <v>0</v>
      </c>
      <c r="T467" s="192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3" t="s">
        <v>198</v>
      </c>
      <c r="AT467" s="193" t="s">
        <v>219</v>
      </c>
      <c r="AU467" s="193" t="s">
        <v>87</v>
      </c>
      <c r="AY467" s="18" t="s">
        <v>141</v>
      </c>
      <c r="BE467" s="194">
        <f>IF(N467="základní",J467,0)</f>
        <v>0</v>
      </c>
      <c r="BF467" s="194">
        <f>IF(N467="snížená",J467,0)</f>
        <v>0</v>
      </c>
      <c r="BG467" s="194">
        <f>IF(N467="zákl. přenesená",J467,0)</f>
        <v>0</v>
      </c>
      <c r="BH467" s="194">
        <f>IF(N467="sníž. přenesená",J467,0)</f>
        <v>0</v>
      </c>
      <c r="BI467" s="194">
        <f>IF(N467="nulová",J467,0)</f>
        <v>0</v>
      </c>
      <c r="BJ467" s="18" t="s">
        <v>85</v>
      </c>
      <c r="BK467" s="194">
        <f>ROUND(I467*H467,2)</f>
        <v>0</v>
      </c>
      <c r="BL467" s="18" t="s">
        <v>148</v>
      </c>
      <c r="BM467" s="193" t="s">
        <v>622</v>
      </c>
    </row>
    <row r="468" spans="1:65" s="13" customFormat="1">
      <c r="B468" s="200"/>
      <c r="C468" s="201"/>
      <c r="D468" s="202" t="s">
        <v>152</v>
      </c>
      <c r="E468" s="203" t="s">
        <v>43</v>
      </c>
      <c r="F468" s="204" t="s">
        <v>623</v>
      </c>
      <c r="G468" s="201"/>
      <c r="H468" s="205">
        <v>0.1</v>
      </c>
      <c r="I468" s="206"/>
      <c r="J468" s="201"/>
      <c r="K468" s="201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152</v>
      </c>
      <c r="AU468" s="211" t="s">
        <v>87</v>
      </c>
      <c r="AV468" s="13" t="s">
        <v>87</v>
      </c>
      <c r="AW468" s="13" t="s">
        <v>41</v>
      </c>
      <c r="AX468" s="13" t="s">
        <v>85</v>
      </c>
      <c r="AY468" s="211" t="s">
        <v>141</v>
      </c>
    </row>
    <row r="469" spans="1:65" s="2" customFormat="1" ht="16.5" customHeight="1">
      <c r="A469" s="36"/>
      <c r="B469" s="37"/>
      <c r="C469" s="182" t="s">
        <v>624</v>
      </c>
      <c r="D469" s="182" t="s">
        <v>143</v>
      </c>
      <c r="E469" s="183" t="s">
        <v>625</v>
      </c>
      <c r="F469" s="184" t="s">
        <v>626</v>
      </c>
      <c r="G469" s="185" t="s">
        <v>166</v>
      </c>
      <c r="H469" s="186">
        <v>11</v>
      </c>
      <c r="I469" s="187"/>
      <c r="J469" s="188">
        <f>ROUND(I469*H469,2)</f>
        <v>0</v>
      </c>
      <c r="K469" s="184" t="s">
        <v>147</v>
      </c>
      <c r="L469" s="41"/>
      <c r="M469" s="189" t="s">
        <v>43</v>
      </c>
      <c r="N469" s="190" t="s">
        <v>51</v>
      </c>
      <c r="O469" s="66"/>
      <c r="P469" s="191">
        <f>O469*H469</f>
        <v>0</v>
      </c>
      <c r="Q469" s="191">
        <v>0.61348080000000005</v>
      </c>
      <c r="R469" s="191">
        <f>Q469*H469</f>
        <v>6.748288800000001</v>
      </c>
      <c r="S469" s="191">
        <v>0</v>
      </c>
      <c r="T469" s="192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3" t="s">
        <v>148</v>
      </c>
      <c r="AT469" s="193" t="s">
        <v>143</v>
      </c>
      <c r="AU469" s="193" t="s">
        <v>87</v>
      </c>
      <c r="AY469" s="18" t="s">
        <v>141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8" t="s">
        <v>85</v>
      </c>
      <c r="BK469" s="194">
        <f>ROUND(I469*H469,2)</f>
        <v>0</v>
      </c>
      <c r="BL469" s="18" t="s">
        <v>148</v>
      </c>
      <c r="BM469" s="193" t="s">
        <v>627</v>
      </c>
    </row>
    <row r="470" spans="1:65" s="2" customFormat="1">
      <c r="A470" s="36"/>
      <c r="B470" s="37"/>
      <c r="C470" s="38"/>
      <c r="D470" s="195" t="s">
        <v>150</v>
      </c>
      <c r="E470" s="38"/>
      <c r="F470" s="196" t="s">
        <v>628</v>
      </c>
      <c r="G470" s="38"/>
      <c r="H470" s="38"/>
      <c r="I470" s="197"/>
      <c r="J470" s="38"/>
      <c r="K470" s="38"/>
      <c r="L470" s="41"/>
      <c r="M470" s="198"/>
      <c r="N470" s="199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8" t="s">
        <v>150</v>
      </c>
      <c r="AU470" s="18" t="s">
        <v>87</v>
      </c>
    </row>
    <row r="471" spans="1:65" s="13" customFormat="1">
      <c r="B471" s="200"/>
      <c r="C471" s="201"/>
      <c r="D471" s="202" t="s">
        <v>152</v>
      </c>
      <c r="E471" s="203" t="s">
        <v>43</v>
      </c>
      <c r="F471" s="204" t="s">
        <v>629</v>
      </c>
      <c r="G471" s="201"/>
      <c r="H471" s="205">
        <v>11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152</v>
      </c>
      <c r="AU471" s="211" t="s">
        <v>87</v>
      </c>
      <c r="AV471" s="13" t="s">
        <v>87</v>
      </c>
      <c r="AW471" s="13" t="s">
        <v>41</v>
      </c>
      <c r="AX471" s="13" t="s">
        <v>85</v>
      </c>
      <c r="AY471" s="211" t="s">
        <v>141</v>
      </c>
    </row>
    <row r="472" spans="1:65" s="2" customFormat="1" ht="16.5" customHeight="1">
      <c r="A472" s="36"/>
      <c r="B472" s="37"/>
      <c r="C472" s="234" t="s">
        <v>630</v>
      </c>
      <c r="D472" s="234" t="s">
        <v>219</v>
      </c>
      <c r="E472" s="235" t="s">
        <v>631</v>
      </c>
      <c r="F472" s="236" t="s">
        <v>632</v>
      </c>
      <c r="G472" s="237" t="s">
        <v>166</v>
      </c>
      <c r="H472" s="238">
        <v>11</v>
      </c>
      <c r="I472" s="239"/>
      <c r="J472" s="240">
        <f>ROUND(I472*H472,2)</f>
        <v>0</v>
      </c>
      <c r="K472" s="236" t="s">
        <v>147</v>
      </c>
      <c r="L472" s="241"/>
      <c r="M472" s="242" t="s">
        <v>43</v>
      </c>
      <c r="N472" s="243" t="s">
        <v>51</v>
      </c>
      <c r="O472" s="66"/>
      <c r="P472" s="191">
        <f>O472*H472</f>
        <v>0</v>
      </c>
      <c r="Q472" s="191">
        <v>0.29959999999999998</v>
      </c>
      <c r="R472" s="191">
        <f>Q472*H472</f>
        <v>3.2955999999999999</v>
      </c>
      <c r="S472" s="191">
        <v>0</v>
      </c>
      <c r="T472" s="192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3" t="s">
        <v>198</v>
      </c>
      <c r="AT472" s="193" t="s">
        <v>219</v>
      </c>
      <c r="AU472" s="193" t="s">
        <v>87</v>
      </c>
      <c r="AY472" s="18" t="s">
        <v>141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18" t="s">
        <v>85</v>
      </c>
      <c r="BK472" s="194">
        <f>ROUND(I472*H472,2)</f>
        <v>0</v>
      </c>
      <c r="BL472" s="18" t="s">
        <v>148</v>
      </c>
      <c r="BM472" s="193" t="s">
        <v>633</v>
      </c>
    </row>
    <row r="473" spans="1:65" s="2" customFormat="1" ht="16.5" customHeight="1">
      <c r="A473" s="36"/>
      <c r="B473" s="37"/>
      <c r="C473" s="182" t="s">
        <v>634</v>
      </c>
      <c r="D473" s="182" t="s">
        <v>143</v>
      </c>
      <c r="E473" s="183" t="s">
        <v>635</v>
      </c>
      <c r="F473" s="184" t="s">
        <v>636</v>
      </c>
      <c r="G473" s="185" t="s">
        <v>146</v>
      </c>
      <c r="H473" s="186">
        <v>8.2200000000000006</v>
      </c>
      <c r="I473" s="187"/>
      <c r="J473" s="188">
        <f>ROUND(I473*H473,2)</f>
        <v>0</v>
      </c>
      <c r="K473" s="184" t="s">
        <v>147</v>
      </c>
      <c r="L473" s="41"/>
      <c r="M473" s="189" t="s">
        <v>43</v>
      </c>
      <c r="N473" s="190" t="s">
        <v>51</v>
      </c>
      <c r="O473" s="66"/>
      <c r="P473" s="191">
        <f>O473*H473</f>
        <v>0</v>
      </c>
      <c r="Q473" s="191">
        <v>6.3000000000000003E-4</v>
      </c>
      <c r="R473" s="191">
        <f>Q473*H473</f>
        <v>5.1786000000000002E-3</v>
      </c>
      <c r="S473" s="191">
        <v>0</v>
      </c>
      <c r="T473" s="192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3" t="s">
        <v>148</v>
      </c>
      <c r="AT473" s="193" t="s">
        <v>143</v>
      </c>
      <c r="AU473" s="193" t="s">
        <v>87</v>
      </c>
      <c r="AY473" s="18" t="s">
        <v>141</v>
      </c>
      <c r="BE473" s="194">
        <f>IF(N473="základní",J473,0)</f>
        <v>0</v>
      </c>
      <c r="BF473" s="194">
        <f>IF(N473="snížená",J473,0)</f>
        <v>0</v>
      </c>
      <c r="BG473" s="194">
        <f>IF(N473="zákl. přenesená",J473,0)</f>
        <v>0</v>
      </c>
      <c r="BH473" s="194">
        <f>IF(N473="sníž. přenesená",J473,0)</f>
        <v>0</v>
      </c>
      <c r="BI473" s="194">
        <f>IF(N473="nulová",J473,0)</f>
        <v>0</v>
      </c>
      <c r="BJ473" s="18" t="s">
        <v>85</v>
      </c>
      <c r="BK473" s="194">
        <f>ROUND(I473*H473,2)</f>
        <v>0</v>
      </c>
      <c r="BL473" s="18" t="s">
        <v>148</v>
      </c>
      <c r="BM473" s="193" t="s">
        <v>637</v>
      </c>
    </row>
    <row r="474" spans="1:65" s="2" customFormat="1">
      <c r="A474" s="36"/>
      <c r="B474" s="37"/>
      <c r="C474" s="38"/>
      <c r="D474" s="195" t="s">
        <v>150</v>
      </c>
      <c r="E474" s="38"/>
      <c r="F474" s="196" t="s">
        <v>638</v>
      </c>
      <c r="G474" s="38"/>
      <c r="H474" s="38"/>
      <c r="I474" s="197"/>
      <c r="J474" s="38"/>
      <c r="K474" s="38"/>
      <c r="L474" s="41"/>
      <c r="M474" s="198"/>
      <c r="N474" s="199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8" t="s">
        <v>150</v>
      </c>
      <c r="AU474" s="18" t="s">
        <v>87</v>
      </c>
    </row>
    <row r="475" spans="1:65" s="14" customFormat="1">
      <c r="B475" s="212"/>
      <c r="C475" s="213"/>
      <c r="D475" s="202" t="s">
        <v>152</v>
      </c>
      <c r="E475" s="214" t="s">
        <v>43</v>
      </c>
      <c r="F475" s="215" t="s">
        <v>589</v>
      </c>
      <c r="G475" s="213"/>
      <c r="H475" s="214" t="s">
        <v>43</v>
      </c>
      <c r="I475" s="216"/>
      <c r="J475" s="213"/>
      <c r="K475" s="213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152</v>
      </c>
      <c r="AU475" s="221" t="s">
        <v>87</v>
      </c>
      <c r="AV475" s="14" t="s">
        <v>85</v>
      </c>
      <c r="AW475" s="14" t="s">
        <v>41</v>
      </c>
      <c r="AX475" s="14" t="s">
        <v>80</v>
      </c>
      <c r="AY475" s="221" t="s">
        <v>141</v>
      </c>
    </row>
    <row r="476" spans="1:65" s="14" customFormat="1">
      <c r="B476" s="212"/>
      <c r="C476" s="213"/>
      <c r="D476" s="202" t="s">
        <v>152</v>
      </c>
      <c r="E476" s="214" t="s">
        <v>43</v>
      </c>
      <c r="F476" s="215" t="s">
        <v>590</v>
      </c>
      <c r="G476" s="213"/>
      <c r="H476" s="214" t="s">
        <v>43</v>
      </c>
      <c r="I476" s="216"/>
      <c r="J476" s="213"/>
      <c r="K476" s="213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152</v>
      </c>
      <c r="AU476" s="221" t="s">
        <v>87</v>
      </c>
      <c r="AV476" s="14" t="s">
        <v>85</v>
      </c>
      <c r="AW476" s="14" t="s">
        <v>41</v>
      </c>
      <c r="AX476" s="14" t="s">
        <v>80</v>
      </c>
      <c r="AY476" s="221" t="s">
        <v>141</v>
      </c>
    </row>
    <row r="477" spans="1:65" s="13" customFormat="1">
      <c r="B477" s="200"/>
      <c r="C477" s="201"/>
      <c r="D477" s="202" t="s">
        <v>152</v>
      </c>
      <c r="E477" s="203" t="s">
        <v>43</v>
      </c>
      <c r="F477" s="204" t="s">
        <v>639</v>
      </c>
      <c r="G477" s="201"/>
      <c r="H477" s="205">
        <v>3.6</v>
      </c>
      <c r="I477" s="206"/>
      <c r="J477" s="201"/>
      <c r="K477" s="201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152</v>
      </c>
      <c r="AU477" s="211" t="s">
        <v>87</v>
      </c>
      <c r="AV477" s="13" t="s">
        <v>87</v>
      </c>
      <c r="AW477" s="13" t="s">
        <v>41</v>
      </c>
      <c r="AX477" s="13" t="s">
        <v>80</v>
      </c>
      <c r="AY477" s="211" t="s">
        <v>141</v>
      </c>
    </row>
    <row r="478" spans="1:65" s="14" customFormat="1">
      <c r="B478" s="212"/>
      <c r="C478" s="213"/>
      <c r="D478" s="202" t="s">
        <v>152</v>
      </c>
      <c r="E478" s="214" t="s">
        <v>43</v>
      </c>
      <c r="F478" s="215" t="s">
        <v>592</v>
      </c>
      <c r="G478" s="213"/>
      <c r="H478" s="214" t="s">
        <v>43</v>
      </c>
      <c r="I478" s="216"/>
      <c r="J478" s="213"/>
      <c r="K478" s="213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152</v>
      </c>
      <c r="AU478" s="221" t="s">
        <v>87</v>
      </c>
      <c r="AV478" s="14" t="s">
        <v>85</v>
      </c>
      <c r="AW478" s="14" t="s">
        <v>41</v>
      </c>
      <c r="AX478" s="14" t="s">
        <v>80</v>
      </c>
      <c r="AY478" s="221" t="s">
        <v>141</v>
      </c>
    </row>
    <row r="479" spans="1:65" s="13" customFormat="1">
      <c r="B479" s="200"/>
      <c r="C479" s="201"/>
      <c r="D479" s="202" t="s">
        <v>152</v>
      </c>
      <c r="E479" s="203" t="s">
        <v>43</v>
      </c>
      <c r="F479" s="204" t="s">
        <v>640</v>
      </c>
      <c r="G479" s="201"/>
      <c r="H479" s="205">
        <v>4.62</v>
      </c>
      <c r="I479" s="206"/>
      <c r="J479" s="201"/>
      <c r="K479" s="201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152</v>
      </c>
      <c r="AU479" s="211" t="s">
        <v>87</v>
      </c>
      <c r="AV479" s="13" t="s">
        <v>87</v>
      </c>
      <c r="AW479" s="13" t="s">
        <v>41</v>
      </c>
      <c r="AX479" s="13" t="s">
        <v>80</v>
      </c>
      <c r="AY479" s="211" t="s">
        <v>141</v>
      </c>
    </row>
    <row r="480" spans="1:65" s="15" customFormat="1">
      <c r="B480" s="222"/>
      <c r="C480" s="223"/>
      <c r="D480" s="202" t="s">
        <v>152</v>
      </c>
      <c r="E480" s="224" t="s">
        <v>43</v>
      </c>
      <c r="F480" s="225" t="s">
        <v>179</v>
      </c>
      <c r="G480" s="223"/>
      <c r="H480" s="226">
        <v>8.2200000000000006</v>
      </c>
      <c r="I480" s="227"/>
      <c r="J480" s="223"/>
      <c r="K480" s="223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152</v>
      </c>
      <c r="AU480" s="232" t="s">
        <v>87</v>
      </c>
      <c r="AV480" s="15" t="s">
        <v>148</v>
      </c>
      <c r="AW480" s="15" t="s">
        <v>41</v>
      </c>
      <c r="AX480" s="15" t="s">
        <v>85</v>
      </c>
      <c r="AY480" s="232" t="s">
        <v>141</v>
      </c>
    </row>
    <row r="481" spans="1:65" s="2" customFormat="1" ht="16.5" customHeight="1">
      <c r="A481" s="36"/>
      <c r="B481" s="37"/>
      <c r="C481" s="182" t="s">
        <v>641</v>
      </c>
      <c r="D481" s="182" t="s">
        <v>143</v>
      </c>
      <c r="E481" s="183" t="s">
        <v>642</v>
      </c>
      <c r="F481" s="184" t="s">
        <v>643</v>
      </c>
      <c r="G481" s="185" t="s">
        <v>461</v>
      </c>
      <c r="H481" s="186">
        <v>2</v>
      </c>
      <c r="I481" s="187"/>
      <c r="J481" s="188">
        <f>ROUND(I481*H481,2)</f>
        <v>0</v>
      </c>
      <c r="K481" s="184" t="s">
        <v>147</v>
      </c>
      <c r="L481" s="41"/>
      <c r="M481" s="189" t="s">
        <v>43</v>
      </c>
      <c r="N481" s="190" t="s">
        <v>51</v>
      </c>
      <c r="O481" s="66"/>
      <c r="P481" s="191">
        <f>O481*H481</f>
        <v>0</v>
      </c>
      <c r="Q481" s="191">
        <v>6.4850000000000003E-3</v>
      </c>
      <c r="R481" s="191">
        <f>Q481*H481</f>
        <v>1.2970000000000001E-2</v>
      </c>
      <c r="S481" s="191">
        <v>0</v>
      </c>
      <c r="T481" s="192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3" t="s">
        <v>148</v>
      </c>
      <c r="AT481" s="193" t="s">
        <v>143</v>
      </c>
      <c r="AU481" s="193" t="s">
        <v>87</v>
      </c>
      <c r="AY481" s="18" t="s">
        <v>141</v>
      </c>
      <c r="BE481" s="194">
        <f>IF(N481="základní",J481,0)</f>
        <v>0</v>
      </c>
      <c r="BF481" s="194">
        <f>IF(N481="snížená",J481,0)</f>
        <v>0</v>
      </c>
      <c r="BG481" s="194">
        <f>IF(N481="zákl. přenesená",J481,0)</f>
        <v>0</v>
      </c>
      <c r="BH481" s="194">
        <f>IF(N481="sníž. přenesená",J481,0)</f>
        <v>0</v>
      </c>
      <c r="BI481" s="194">
        <f>IF(N481="nulová",J481,0)</f>
        <v>0</v>
      </c>
      <c r="BJ481" s="18" t="s">
        <v>85</v>
      </c>
      <c r="BK481" s="194">
        <f>ROUND(I481*H481,2)</f>
        <v>0</v>
      </c>
      <c r="BL481" s="18" t="s">
        <v>148</v>
      </c>
      <c r="BM481" s="193" t="s">
        <v>644</v>
      </c>
    </row>
    <row r="482" spans="1:65" s="2" customFormat="1">
      <c r="A482" s="36"/>
      <c r="B482" s="37"/>
      <c r="C482" s="38"/>
      <c r="D482" s="195" t="s">
        <v>150</v>
      </c>
      <c r="E482" s="38"/>
      <c r="F482" s="196" t="s">
        <v>645</v>
      </c>
      <c r="G482" s="38"/>
      <c r="H482" s="38"/>
      <c r="I482" s="197"/>
      <c r="J482" s="38"/>
      <c r="K482" s="38"/>
      <c r="L482" s="41"/>
      <c r="M482" s="198"/>
      <c r="N482" s="199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8" t="s">
        <v>150</v>
      </c>
      <c r="AU482" s="18" t="s">
        <v>87</v>
      </c>
    </row>
    <row r="483" spans="1:65" s="2" customFormat="1" ht="19.5">
      <c r="A483" s="36"/>
      <c r="B483" s="37"/>
      <c r="C483" s="38"/>
      <c r="D483" s="202" t="s">
        <v>210</v>
      </c>
      <c r="E483" s="38"/>
      <c r="F483" s="233" t="s">
        <v>646</v>
      </c>
      <c r="G483" s="38"/>
      <c r="H483" s="38"/>
      <c r="I483" s="197"/>
      <c r="J483" s="38"/>
      <c r="K483" s="38"/>
      <c r="L483" s="41"/>
      <c r="M483" s="198"/>
      <c r="N483" s="199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8" t="s">
        <v>210</v>
      </c>
      <c r="AU483" s="18" t="s">
        <v>87</v>
      </c>
    </row>
    <row r="484" spans="1:65" s="14" customFormat="1">
      <c r="B484" s="212"/>
      <c r="C484" s="213"/>
      <c r="D484" s="202" t="s">
        <v>152</v>
      </c>
      <c r="E484" s="214" t="s">
        <v>43</v>
      </c>
      <c r="F484" s="215" t="s">
        <v>647</v>
      </c>
      <c r="G484" s="213"/>
      <c r="H484" s="214" t="s">
        <v>43</v>
      </c>
      <c r="I484" s="216"/>
      <c r="J484" s="213"/>
      <c r="K484" s="213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152</v>
      </c>
      <c r="AU484" s="221" t="s">
        <v>87</v>
      </c>
      <c r="AV484" s="14" t="s">
        <v>85</v>
      </c>
      <c r="AW484" s="14" t="s">
        <v>41</v>
      </c>
      <c r="AX484" s="14" t="s">
        <v>80</v>
      </c>
      <c r="AY484" s="221" t="s">
        <v>141</v>
      </c>
    </row>
    <row r="485" spans="1:65" s="13" customFormat="1">
      <c r="B485" s="200"/>
      <c r="C485" s="201"/>
      <c r="D485" s="202" t="s">
        <v>152</v>
      </c>
      <c r="E485" s="203" t="s">
        <v>43</v>
      </c>
      <c r="F485" s="204" t="s">
        <v>87</v>
      </c>
      <c r="G485" s="201"/>
      <c r="H485" s="205">
        <v>2</v>
      </c>
      <c r="I485" s="206"/>
      <c r="J485" s="201"/>
      <c r="K485" s="201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152</v>
      </c>
      <c r="AU485" s="211" t="s">
        <v>87</v>
      </c>
      <c r="AV485" s="13" t="s">
        <v>87</v>
      </c>
      <c r="AW485" s="13" t="s">
        <v>41</v>
      </c>
      <c r="AX485" s="13" t="s">
        <v>85</v>
      </c>
      <c r="AY485" s="211" t="s">
        <v>141</v>
      </c>
    </row>
    <row r="486" spans="1:65" s="2" customFormat="1" ht="24.2" customHeight="1">
      <c r="A486" s="36"/>
      <c r="B486" s="37"/>
      <c r="C486" s="182" t="s">
        <v>648</v>
      </c>
      <c r="D486" s="182" t="s">
        <v>143</v>
      </c>
      <c r="E486" s="183" t="s">
        <v>649</v>
      </c>
      <c r="F486" s="184" t="s">
        <v>650</v>
      </c>
      <c r="G486" s="185" t="s">
        <v>146</v>
      </c>
      <c r="H486" s="186">
        <v>66</v>
      </c>
      <c r="I486" s="187"/>
      <c r="J486" s="188">
        <f>ROUND(I486*H486,2)</f>
        <v>0</v>
      </c>
      <c r="K486" s="184" t="s">
        <v>147</v>
      </c>
      <c r="L486" s="41"/>
      <c r="M486" s="189" t="s">
        <v>43</v>
      </c>
      <c r="N486" s="190" t="s">
        <v>51</v>
      </c>
      <c r="O486" s="66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3" t="s">
        <v>148</v>
      </c>
      <c r="AT486" s="193" t="s">
        <v>143</v>
      </c>
      <c r="AU486" s="193" t="s">
        <v>87</v>
      </c>
      <c r="AY486" s="18" t="s">
        <v>141</v>
      </c>
      <c r="BE486" s="194">
        <f>IF(N486="základní",J486,0)</f>
        <v>0</v>
      </c>
      <c r="BF486" s="194">
        <f>IF(N486="snížená",J486,0)</f>
        <v>0</v>
      </c>
      <c r="BG486" s="194">
        <f>IF(N486="zákl. přenesená",J486,0)</f>
        <v>0</v>
      </c>
      <c r="BH486" s="194">
        <f>IF(N486="sníž. přenesená",J486,0)</f>
        <v>0</v>
      </c>
      <c r="BI486" s="194">
        <f>IF(N486="nulová",J486,0)</f>
        <v>0</v>
      </c>
      <c r="BJ486" s="18" t="s">
        <v>85</v>
      </c>
      <c r="BK486" s="194">
        <f>ROUND(I486*H486,2)</f>
        <v>0</v>
      </c>
      <c r="BL486" s="18" t="s">
        <v>148</v>
      </c>
      <c r="BM486" s="193" t="s">
        <v>651</v>
      </c>
    </row>
    <row r="487" spans="1:65" s="2" customFormat="1">
      <c r="A487" s="36"/>
      <c r="B487" s="37"/>
      <c r="C487" s="38"/>
      <c r="D487" s="195" t="s">
        <v>150</v>
      </c>
      <c r="E487" s="38"/>
      <c r="F487" s="196" t="s">
        <v>652</v>
      </c>
      <c r="G487" s="38"/>
      <c r="H487" s="38"/>
      <c r="I487" s="197"/>
      <c r="J487" s="38"/>
      <c r="K487" s="38"/>
      <c r="L487" s="41"/>
      <c r="M487" s="198"/>
      <c r="N487" s="199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8" t="s">
        <v>150</v>
      </c>
      <c r="AU487" s="18" t="s">
        <v>87</v>
      </c>
    </row>
    <row r="488" spans="1:65" s="14" customFormat="1">
      <c r="B488" s="212"/>
      <c r="C488" s="213"/>
      <c r="D488" s="202" t="s">
        <v>152</v>
      </c>
      <c r="E488" s="214" t="s">
        <v>43</v>
      </c>
      <c r="F488" s="215" t="s">
        <v>177</v>
      </c>
      <c r="G488" s="213"/>
      <c r="H488" s="214" t="s">
        <v>43</v>
      </c>
      <c r="I488" s="216"/>
      <c r="J488" s="213"/>
      <c r="K488" s="213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152</v>
      </c>
      <c r="AU488" s="221" t="s">
        <v>87</v>
      </c>
      <c r="AV488" s="14" t="s">
        <v>85</v>
      </c>
      <c r="AW488" s="14" t="s">
        <v>41</v>
      </c>
      <c r="AX488" s="14" t="s">
        <v>80</v>
      </c>
      <c r="AY488" s="221" t="s">
        <v>141</v>
      </c>
    </row>
    <row r="489" spans="1:65" s="13" customFormat="1">
      <c r="B489" s="200"/>
      <c r="C489" s="201"/>
      <c r="D489" s="202" t="s">
        <v>152</v>
      </c>
      <c r="E489" s="203" t="s">
        <v>43</v>
      </c>
      <c r="F489" s="204" t="s">
        <v>653</v>
      </c>
      <c r="G489" s="201"/>
      <c r="H489" s="205">
        <v>33</v>
      </c>
      <c r="I489" s="206"/>
      <c r="J489" s="201"/>
      <c r="K489" s="201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152</v>
      </c>
      <c r="AU489" s="211" t="s">
        <v>87</v>
      </c>
      <c r="AV489" s="13" t="s">
        <v>87</v>
      </c>
      <c r="AW489" s="13" t="s">
        <v>41</v>
      </c>
      <c r="AX489" s="13" t="s">
        <v>80</v>
      </c>
      <c r="AY489" s="211" t="s">
        <v>141</v>
      </c>
    </row>
    <row r="490" spans="1:65" s="14" customFormat="1">
      <c r="B490" s="212"/>
      <c r="C490" s="213"/>
      <c r="D490" s="202" t="s">
        <v>152</v>
      </c>
      <c r="E490" s="214" t="s">
        <v>43</v>
      </c>
      <c r="F490" s="215" t="s">
        <v>599</v>
      </c>
      <c r="G490" s="213"/>
      <c r="H490" s="214" t="s">
        <v>43</v>
      </c>
      <c r="I490" s="216"/>
      <c r="J490" s="213"/>
      <c r="K490" s="213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152</v>
      </c>
      <c r="AU490" s="221" t="s">
        <v>87</v>
      </c>
      <c r="AV490" s="14" t="s">
        <v>85</v>
      </c>
      <c r="AW490" s="14" t="s">
        <v>41</v>
      </c>
      <c r="AX490" s="14" t="s">
        <v>80</v>
      </c>
      <c r="AY490" s="221" t="s">
        <v>141</v>
      </c>
    </row>
    <row r="491" spans="1:65" s="13" customFormat="1">
      <c r="B491" s="200"/>
      <c r="C491" s="201"/>
      <c r="D491" s="202" t="s">
        <v>152</v>
      </c>
      <c r="E491" s="203" t="s">
        <v>43</v>
      </c>
      <c r="F491" s="204" t="s">
        <v>653</v>
      </c>
      <c r="G491" s="201"/>
      <c r="H491" s="205">
        <v>33</v>
      </c>
      <c r="I491" s="206"/>
      <c r="J491" s="201"/>
      <c r="K491" s="201"/>
      <c r="L491" s="207"/>
      <c r="M491" s="208"/>
      <c r="N491" s="209"/>
      <c r="O491" s="209"/>
      <c r="P491" s="209"/>
      <c r="Q491" s="209"/>
      <c r="R491" s="209"/>
      <c r="S491" s="209"/>
      <c r="T491" s="210"/>
      <c r="AT491" s="211" t="s">
        <v>152</v>
      </c>
      <c r="AU491" s="211" t="s">
        <v>87</v>
      </c>
      <c r="AV491" s="13" t="s">
        <v>87</v>
      </c>
      <c r="AW491" s="13" t="s">
        <v>41</v>
      </c>
      <c r="AX491" s="13" t="s">
        <v>80</v>
      </c>
      <c r="AY491" s="211" t="s">
        <v>141</v>
      </c>
    </row>
    <row r="492" spans="1:65" s="15" customFormat="1">
      <c r="B492" s="222"/>
      <c r="C492" s="223"/>
      <c r="D492" s="202" t="s">
        <v>152</v>
      </c>
      <c r="E492" s="224" t="s">
        <v>43</v>
      </c>
      <c r="F492" s="225" t="s">
        <v>179</v>
      </c>
      <c r="G492" s="223"/>
      <c r="H492" s="226">
        <v>66</v>
      </c>
      <c r="I492" s="227"/>
      <c r="J492" s="223"/>
      <c r="K492" s="223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152</v>
      </c>
      <c r="AU492" s="232" t="s">
        <v>87</v>
      </c>
      <c r="AV492" s="15" t="s">
        <v>148</v>
      </c>
      <c r="AW492" s="15" t="s">
        <v>41</v>
      </c>
      <c r="AX492" s="15" t="s">
        <v>85</v>
      </c>
      <c r="AY492" s="232" t="s">
        <v>141</v>
      </c>
    </row>
    <row r="493" spans="1:65" s="2" customFormat="1" ht="24.2" customHeight="1">
      <c r="A493" s="36"/>
      <c r="B493" s="37"/>
      <c r="C493" s="182" t="s">
        <v>654</v>
      </c>
      <c r="D493" s="182" t="s">
        <v>143</v>
      </c>
      <c r="E493" s="183" t="s">
        <v>655</v>
      </c>
      <c r="F493" s="184" t="s">
        <v>656</v>
      </c>
      <c r="G493" s="185" t="s">
        <v>146</v>
      </c>
      <c r="H493" s="186">
        <v>1980</v>
      </c>
      <c r="I493" s="187"/>
      <c r="J493" s="188">
        <f>ROUND(I493*H493,2)</f>
        <v>0</v>
      </c>
      <c r="K493" s="184" t="s">
        <v>147</v>
      </c>
      <c r="L493" s="41"/>
      <c r="M493" s="189" t="s">
        <v>43</v>
      </c>
      <c r="N493" s="190" t="s">
        <v>51</v>
      </c>
      <c r="O493" s="66"/>
      <c r="P493" s="191">
        <f>O493*H493</f>
        <v>0</v>
      </c>
      <c r="Q493" s="191">
        <v>0</v>
      </c>
      <c r="R493" s="191">
        <f>Q493*H493</f>
        <v>0</v>
      </c>
      <c r="S493" s="191">
        <v>0</v>
      </c>
      <c r="T493" s="192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3" t="s">
        <v>148</v>
      </c>
      <c r="AT493" s="193" t="s">
        <v>143</v>
      </c>
      <c r="AU493" s="193" t="s">
        <v>87</v>
      </c>
      <c r="AY493" s="18" t="s">
        <v>141</v>
      </c>
      <c r="BE493" s="194">
        <f>IF(N493="základní",J493,0)</f>
        <v>0</v>
      </c>
      <c r="BF493" s="194">
        <f>IF(N493="snížená",J493,0)</f>
        <v>0</v>
      </c>
      <c r="BG493" s="194">
        <f>IF(N493="zákl. přenesená",J493,0)</f>
        <v>0</v>
      </c>
      <c r="BH493" s="194">
        <f>IF(N493="sníž. přenesená",J493,0)</f>
        <v>0</v>
      </c>
      <c r="BI493" s="194">
        <f>IF(N493="nulová",J493,0)</f>
        <v>0</v>
      </c>
      <c r="BJ493" s="18" t="s">
        <v>85</v>
      </c>
      <c r="BK493" s="194">
        <f>ROUND(I493*H493,2)</f>
        <v>0</v>
      </c>
      <c r="BL493" s="18" t="s">
        <v>148</v>
      </c>
      <c r="BM493" s="193" t="s">
        <v>657</v>
      </c>
    </row>
    <row r="494" spans="1:65" s="2" customFormat="1">
      <c r="A494" s="36"/>
      <c r="B494" s="37"/>
      <c r="C494" s="38"/>
      <c r="D494" s="195" t="s">
        <v>150</v>
      </c>
      <c r="E494" s="38"/>
      <c r="F494" s="196" t="s">
        <v>658</v>
      </c>
      <c r="G494" s="38"/>
      <c r="H494" s="38"/>
      <c r="I494" s="197"/>
      <c r="J494" s="38"/>
      <c r="K494" s="38"/>
      <c r="L494" s="41"/>
      <c r="M494" s="198"/>
      <c r="N494" s="199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8" t="s">
        <v>150</v>
      </c>
      <c r="AU494" s="18" t="s">
        <v>87</v>
      </c>
    </row>
    <row r="495" spans="1:65" s="13" customFormat="1">
      <c r="B495" s="200"/>
      <c r="C495" s="201"/>
      <c r="D495" s="202" t="s">
        <v>152</v>
      </c>
      <c r="E495" s="203" t="s">
        <v>43</v>
      </c>
      <c r="F495" s="204" t="s">
        <v>659</v>
      </c>
      <c r="G495" s="201"/>
      <c r="H495" s="205">
        <v>1980</v>
      </c>
      <c r="I495" s="206"/>
      <c r="J495" s="201"/>
      <c r="K495" s="201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152</v>
      </c>
      <c r="AU495" s="211" t="s">
        <v>87</v>
      </c>
      <c r="AV495" s="13" t="s">
        <v>87</v>
      </c>
      <c r="AW495" s="13" t="s">
        <v>41</v>
      </c>
      <c r="AX495" s="13" t="s">
        <v>80</v>
      </c>
      <c r="AY495" s="211" t="s">
        <v>141</v>
      </c>
    </row>
    <row r="496" spans="1:65" s="15" customFormat="1">
      <c r="B496" s="222"/>
      <c r="C496" s="223"/>
      <c r="D496" s="202" t="s">
        <v>152</v>
      </c>
      <c r="E496" s="224" t="s">
        <v>43</v>
      </c>
      <c r="F496" s="225" t="s">
        <v>179</v>
      </c>
      <c r="G496" s="223"/>
      <c r="H496" s="226">
        <v>1980</v>
      </c>
      <c r="I496" s="227"/>
      <c r="J496" s="223"/>
      <c r="K496" s="223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152</v>
      </c>
      <c r="AU496" s="232" t="s">
        <v>87</v>
      </c>
      <c r="AV496" s="15" t="s">
        <v>148</v>
      </c>
      <c r="AW496" s="15" t="s">
        <v>41</v>
      </c>
      <c r="AX496" s="15" t="s">
        <v>85</v>
      </c>
      <c r="AY496" s="232" t="s">
        <v>141</v>
      </c>
    </row>
    <row r="497" spans="1:65" s="2" customFormat="1" ht="24.2" customHeight="1">
      <c r="A497" s="36"/>
      <c r="B497" s="37"/>
      <c r="C497" s="182" t="s">
        <v>660</v>
      </c>
      <c r="D497" s="182" t="s">
        <v>143</v>
      </c>
      <c r="E497" s="183" t="s">
        <v>661</v>
      </c>
      <c r="F497" s="184" t="s">
        <v>662</v>
      </c>
      <c r="G497" s="185" t="s">
        <v>146</v>
      </c>
      <c r="H497" s="186">
        <v>66</v>
      </c>
      <c r="I497" s="187"/>
      <c r="J497" s="188">
        <f>ROUND(I497*H497,2)</f>
        <v>0</v>
      </c>
      <c r="K497" s="184" t="s">
        <v>147</v>
      </c>
      <c r="L497" s="41"/>
      <c r="M497" s="189" t="s">
        <v>43</v>
      </c>
      <c r="N497" s="190" t="s">
        <v>51</v>
      </c>
      <c r="O497" s="66"/>
      <c r="P497" s="191">
        <f>O497*H497</f>
        <v>0</v>
      </c>
      <c r="Q497" s="191">
        <v>0</v>
      </c>
      <c r="R497" s="191">
        <f>Q497*H497</f>
        <v>0</v>
      </c>
      <c r="S497" s="191">
        <v>0</v>
      </c>
      <c r="T497" s="192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3" t="s">
        <v>148</v>
      </c>
      <c r="AT497" s="193" t="s">
        <v>143</v>
      </c>
      <c r="AU497" s="193" t="s">
        <v>87</v>
      </c>
      <c r="AY497" s="18" t="s">
        <v>141</v>
      </c>
      <c r="BE497" s="194">
        <f>IF(N497="základní",J497,0)</f>
        <v>0</v>
      </c>
      <c r="BF497" s="194">
        <f>IF(N497="snížená",J497,0)</f>
        <v>0</v>
      </c>
      <c r="BG497" s="194">
        <f>IF(N497="zákl. přenesená",J497,0)</f>
        <v>0</v>
      </c>
      <c r="BH497" s="194">
        <f>IF(N497="sníž. přenesená",J497,0)</f>
        <v>0</v>
      </c>
      <c r="BI497" s="194">
        <f>IF(N497="nulová",J497,0)</f>
        <v>0</v>
      </c>
      <c r="BJ497" s="18" t="s">
        <v>85</v>
      </c>
      <c r="BK497" s="194">
        <f>ROUND(I497*H497,2)</f>
        <v>0</v>
      </c>
      <c r="BL497" s="18" t="s">
        <v>148</v>
      </c>
      <c r="BM497" s="193" t="s">
        <v>663</v>
      </c>
    </row>
    <row r="498" spans="1:65" s="2" customFormat="1">
      <c r="A498" s="36"/>
      <c r="B498" s="37"/>
      <c r="C498" s="38"/>
      <c r="D498" s="195" t="s">
        <v>150</v>
      </c>
      <c r="E498" s="38"/>
      <c r="F498" s="196" t="s">
        <v>664</v>
      </c>
      <c r="G498" s="38"/>
      <c r="H498" s="38"/>
      <c r="I498" s="197"/>
      <c r="J498" s="38"/>
      <c r="K498" s="38"/>
      <c r="L498" s="41"/>
      <c r="M498" s="198"/>
      <c r="N498" s="199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8" t="s">
        <v>150</v>
      </c>
      <c r="AU498" s="18" t="s">
        <v>87</v>
      </c>
    </row>
    <row r="499" spans="1:65" s="13" customFormat="1">
      <c r="B499" s="200"/>
      <c r="C499" s="201"/>
      <c r="D499" s="202" t="s">
        <v>152</v>
      </c>
      <c r="E499" s="203" t="s">
        <v>43</v>
      </c>
      <c r="F499" s="204" t="s">
        <v>601</v>
      </c>
      <c r="G499" s="201"/>
      <c r="H499" s="205">
        <v>66</v>
      </c>
      <c r="I499" s="206"/>
      <c r="J499" s="201"/>
      <c r="K499" s="201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152</v>
      </c>
      <c r="AU499" s="211" t="s">
        <v>87</v>
      </c>
      <c r="AV499" s="13" t="s">
        <v>87</v>
      </c>
      <c r="AW499" s="13" t="s">
        <v>41</v>
      </c>
      <c r="AX499" s="13" t="s">
        <v>80</v>
      </c>
      <c r="AY499" s="211" t="s">
        <v>141</v>
      </c>
    </row>
    <row r="500" spans="1:65" s="15" customFormat="1">
      <c r="B500" s="222"/>
      <c r="C500" s="223"/>
      <c r="D500" s="202" t="s">
        <v>152</v>
      </c>
      <c r="E500" s="224" t="s">
        <v>43</v>
      </c>
      <c r="F500" s="225" t="s">
        <v>179</v>
      </c>
      <c r="G500" s="223"/>
      <c r="H500" s="226">
        <v>66</v>
      </c>
      <c r="I500" s="227"/>
      <c r="J500" s="223"/>
      <c r="K500" s="223"/>
      <c r="L500" s="228"/>
      <c r="M500" s="229"/>
      <c r="N500" s="230"/>
      <c r="O500" s="230"/>
      <c r="P500" s="230"/>
      <c r="Q500" s="230"/>
      <c r="R500" s="230"/>
      <c r="S500" s="230"/>
      <c r="T500" s="231"/>
      <c r="AT500" s="232" t="s">
        <v>152</v>
      </c>
      <c r="AU500" s="232" t="s">
        <v>87</v>
      </c>
      <c r="AV500" s="15" t="s">
        <v>148</v>
      </c>
      <c r="AW500" s="15" t="s">
        <v>41</v>
      </c>
      <c r="AX500" s="15" t="s">
        <v>85</v>
      </c>
      <c r="AY500" s="232" t="s">
        <v>141</v>
      </c>
    </row>
    <row r="501" spans="1:65" s="2" customFormat="1" ht="21.75" customHeight="1">
      <c r="A501" s="36"/>
      <c r="B501" s="37"/>
      <c r="C501" s="182" t="s">
        <v>665</v>
      </c>
      <c r="D501" s="182" t="s">
        <v>143</v>
      </c>
      <c r="E501" s="183" t="s">
        <v>666</v>
      </c>
      <c r="F501" s="184" t="s">
        <v>667</v>
      </c>
      <c r="G501" s="185" t="s">
        <v>461</v>
      </c>
      <c r="H501" s="186">
        <v>64</v>
      </c>
      <c r="I501" s="187"/>
      <c r="J501" s="188">
        <f>ROUND(I501*H501,2)</f>
        <v>0</v>
      </c>
      <c r="K501" s="184" t="s">
        <v>147</v>
      </c>
      <c r="L501" s="41"/>
      <c r="M501" s="189" t="s">
        <v>43</v>
      </c>
      <c r="N501" s="190" t="s">
        <v>51</v>
      </c>
      <c r="O501" s="66"/>
      <c r="P501" s="191">
        <f>O501*H501</f>
        <v>0</v>
      </c>
      <c r="Q501" s="191">
        <v>3.6999999999999999E-4</v>
      </c>
      <c r="R501" s="191">
        <f>Q501*H501</f>
        <v>2.368E-2</v>
      </c>
      <c r="S501" s="191">
        <v>0</v>
      </c>
      <c r="T501" s="192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3" t="s">
        <v>148</v>
      </c>
      <c r="AT501" s="193" t="s">
        <v>143</v>
      </c>
      <c r="AU501" s="193" t="s">
        <v>87</v>
      </c>
      <c r="AY501" s="18" t="s">
        <v>141</v>
      </c>
      <c r="BE501" s="194">
        <f>IF(N501="základní",J501,0)</f>
        <v>0</v>
      </c>
      <c r="BF501" s="194">
        <f>IF(N501="snížená",J501,0)</f>
        <v>0</v>
      </c>
      <c r="BG501" s="194">
        <f>IF(N501="zákl. přenesená",J501,0)</f>
        <v>0</v>
      </c>
      <c r="BH501" s="194">
        <f>IF(N501="sníž. přenesená",J501,0)</f>
        <v>0</v>
      </c>
      <c r="BI501" s="194">
        <f>IF(N501="nulová",J501,0)</f>
        <v>0</v>
      </c>
      <c r="BJ501" s="18" t="s">
        <v>85</v>
      </c>
      <c r="BK501" s="194">
        <f>ROUND(I501*H501,2)</f>
        <v>0</v>
      </c>
      <c r="BL501" s="18" t="s">
        <v>148</v>
      </c>
      <c r="BM501" s="193" t="s">
        <v>668</v>
      </c>
    </row>
    <row r="502" spans="1:65" s="2" customFormat="1">
      <c r="A502" s="36"/>
      <c r="B502" s="37"/>
      <c r="C502" s="38"/>
      <c r="D502" s="195" t="s">
        <v>150</v>
      </c>
      <c r="E502" s="38"/>
      <c r="F502" s="196" t="s">
        <v>669</v>
      </c>
      <c r="G502" s="38"/>
      <c r="H502" s="38"/>
      <c r="I502" s="197"/>
      <c r="J502" s="38"/>
      <c r="K502" s="38"/>
      <c r="L502" s="41"/>
      <c r="M502" s="198"/>
      <c r="N502" s="199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8" t="s">
        <v>150</v>
      </c>
      <c r="AU502" s="18" t="s">
        <v>87</v>
      </c>
    </row>
    <row r="503" spans="1:65" s="2" customFormat="1" ht="16.5" customHeight="1">
      <c r="A503" s="36"/>
      <c r="B503" s="37"/>
      <c r="C503" s="182" t="s">
        <v>670</v>
      </c>
      <c r="D503" s="182" t="s">
        <v>143</v>
      </c>
      <c r="E503" s="183" t="s">
        <v>671</v>
      </c>
      <c r="F503" s="184" t="s">
        <v>672</v>
      </c>
      <c r="G503" s="185" t="s">
        <v>183</v>
      </c>
      <c r="H503" s="186">
        <v>75.099999999999994</v>
      </c>
      <c r="I503" s="187"/>
      <c r="J503" s="188">
        <f>ROUND(I503*H503,2)</f>
        <v>0</v>
      </c>
      <c r="K503" s="184" t="s">
        <v>147</v>
      </c>
      <c r="L503" s="41"/>
      <c r="M503" s="189" t="s">
        <v>43</v>
      </c>
      <c r="N503" s="190" t="s">
        <v>51</v>
      </c>
      <c r="O503" s="66"/>
      <c r="P503" s="191">
        <f>O503*H503</f>
        <v>0</v>
      </c>
      <c r="Q503" s="191">
        <v>0.12</v>
      </c>
      <c r="R503" s="191">
        <f>Q503*H503</f>
        <v>9.0119999999999987</v>
      </c>
      <c r="S503" s="191">
        <v>2.4900000000000002</v>
      </c>
      <c r="T503" s="192">
        <f>S503*H503</f>
        <v>186.999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3" t="s">
        <v>148</v>
      </c>
      <c r="AT503" s="193" t="s">
        <v>143</v>
      </c>
      <c r="AU503" s="193" t="s">
        <v>87</v>
      </c>
      <c r="AY503" s="18" t="s">
        <v>141</v>
      </c>
      <c r="BE503" s="194">
        <f>IF(N503="základní",J503,0)</f>
        <v>0</v>
      </c>
      <c r="BF503" s="194">
        <f>IF(N503="snížená",J503,0)</f>
        <v>0</v>
      </c>
      <c r="BG503" s="194">
        <f>IF(N503="zákl. přenesená",J503,0)</f>
        <v>0</v>
      </c>
      <c r="BH503" s="194">
        <f>IF(N503="sníž. přenesená",J503,0)</f>
        <v>0</v>
      </c>
      <c r="BI503" s="194">
        <f>IF(N503="nulová",J503,0)</f>
        <v>0</v>
      </c>
      <c r="BJ503" s="18" t="s">
        <v>85</v>
      </c>
      <c r="BK503" s="194">
        <f>ROUND(I503*H503,2)</f>
        <v>0</v>
      </c>
      <c r="BL503" s="18" t="s">
        <v>148</v>
      </c>
      <c r="BM503" s="193" t="s">
        <v>673</v>
      </c>
    </row>
    <row r="504" spans="1:65" s="2" customFormat="1">
      <c r="A504" s="36"/>
      <c r="B504" s="37"/>
      <c r="C504" s="38"/>
      <c r="D504" s="195" t="s">
        <v>150</v>
      </c>
      <c r="E504" s="38"/>
      <c r="F504" s="196" t="s">
        <v>674</v>
      </c>
      <c r="G504" s="38"/>
      <c r="H504" s="38"/>
      <c r="I504" s="197"/>
      <c r="J504" s="38"/>
      <c r="K504" s="38"/>
      <c r="L504" s="41"/>
      <c r="M504" s="198"/>
      <c r="N504" s="199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8" t="s">
        <v>150</v>
      </c>
      <c r="AU504" s="18" t="s">
        <v>87</v>
      </c>
    </row>
    <row r="505" spans="1:65" s="14" customFormat="1">
      <c r="B505" s="212"/>
      <c r="C505" s="213"/>
      <c r="D505" s="202" t="s">
        <v>152</v>
      </c>
      <c r="E505" s="214" t="s">
        <v>43</v>
      </c>
      <c r="F505" s="215" t="s">
        <v>675</v>
      </c>
      <c r="G505" s="213"/>
      <c r="H505" s="214" t="s">
        <v>43</v>
      </c>
      <c r="I505" s="216"/>
      <c r="J505" s="213"/>
      <c r="K505" s="213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152</v>
      </c>
      <c r="AU505" s="221" t="s">
        <v>87</v>
      </c>
      <c r="AV505" s="14" t="s">
        <v>85</v>
      </c>
      <c r="AW505" s="14" t="s">
        <v>41</v>
      </c>
      <c r="AX505" s="14" t="s">
        <v>80</v>
      </c>
      <c r="AY505" s="221" t="s">
        <v>141</v>
      </c>
    </row>
    <row r="506" spans="1:65" s="13" customFormat="1">
      <c r="B506" s="200"/>
      <c r="C506" s="201"/>
      <c r="D506" s="202" t="s">
        <v>152</v>
      </c>
      <c r="E506" s="203" t="s">
        <v>43</v>
      </c>
      <c r="F506" s="204" t="s">
        <v>676</v>
      </c>
      <c r="G506" s="201"/>
      <c r="H506" s="205">
        <v>12.32</v>
      </c>
      <c r="I506" s="206"/>
      <c r="J506" s="201"/>
      <c r="K506" s="201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152</v>
      </c>
      <c r="AU506" s="211" t="s">
        <v>87</v>
      </c>
      <c r="AV506" s="13" t="s">
        <v>87</v>
      </c>
      <c r="AW506" s="13" t="s">
        <v>41</v>
      </c>
      <c r="AX506" s="13" t="s">
        <v>80</v>
      </c>
      <c r="AY506" s="211" t="s">
        <v>141</v>
      </c>
    </row>
    <row r="507" spans="1:65" s="13" customFormat="1">
      <c r="B507" s="200"/>
      <c r="C507" s="201"/>
      <c r="D507" s="202" t="s">
        <v>152</v>
      </c>
      <c r="E507" s="203" t="s">
        <v>43</v>
      </c>
      <c r="F507" s="204" t="s">
        <v>677</v>
      </c>
      <c r="G507" s="201"/>
      <c r="H507" s="205">
        <v>11.88</v>
      </c>
      <c r="I507" s="206"/>
      <c r="J507" s="201"/>
      <c r="K507" s="201"/>
      <c r="L507" s="207"/>
      <c r="M507" s="208"/>
      <c r="N507" s="209"/>
      <c r="O507" s="209"/>
      <c r="P507" s="209"/>
      <c r="Q507" s="209"/>
      <c r="R507" s="209"/>
      <c r="S507" s="209"/>
      <c r="T507" s="210"/>
      <c r="AT507" s="211" t="s">
        <v>152</v>
      </c>
      <c r="AU507" s="211" t="s">
        <v>87</v>
      </c>
      <c r="AV507" s="13" t="s">
        <v>87</v>
      </c>
      <c r="AW507" s="13" t="s">
        <v>41</v>
      </c>
      <c r="AX507" s="13" t="s">
        <v>80</v>
      </c>
      <c r="AY507" s="211" t="s">
        <v>141</v>
      </c>
    </row>
    <row r="508" spans="1:65" s="14" customFormat="1">
      <c r="B508" s="212"/>
      <c r="C508" s="213"/>
      <c r="D508" s="202" t="s">
        <v>152</v>
      </c>
      <c r="E508" s="214" t="s">
        <v>43</v>
      </c>
      <c r="F508" s="215" t="s">
        <v>678</v>
      </c>
      <c r="G508" s="213"/>
      <c r="H508" s="214" t="s">
        <v>43</v>
      </c>
      <c r="I508" s="216"/>
      <c r="J508" s="213"/>
      <c r="K508" s="213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152</v>
      </c>
      <c r="AU508" s="221" t="s">
        <v>87</v>
      </c>
      <c r="AV508" s="14" t="s">
        <v>85</v>
      </c>
      <c r="AW508" s="14" t="s">
        <v>41</v>
      </c>
      <c r="AX508" s="14" t="s">
        <v>80</v>
      </c>
      <c r="AY508" s="221" t="s">
        <v>141</v>
      </c>
    </row>
    <row r="509" spans="1:65" s="13" customFormat="1">
      <c r="B509" s="200"/>
      <c r="C509" s="201"/>
      <c r="D509" s="202" t="s">
        <v>152</v>
      </c>
      <c r="E509" s="203" t="s">
        <v>43</v>
      </c>
      <c r="F509" s="204" t="s">
        <v>679</v>
      </c>
      <c r="G509" s="201"/>
      <c r="H509" s="205">
        <v>4</v>
      </c>
      <c r="I509" s="206"/>
      <c r="J509" s="201"/>
      <c r="K509" s="201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152</v>
      </c>
      <c r="AU509" s="211" t="s">
        <v>87</v>
      </c>
      <c r="AV509" s="13" t="s">
        <v>87</v>
      </c>
      <c r="AW509" s="13" t="s">
        <v>41</v>
      </c>
      <c r="AX509" s="13" t="s">
        <v>80</v>
      </c>
      <c r="AY509" s="211" t="s">
        <v>141</v>
      </c>
    </row>
    <row r="510" spans="1:65" s="13" customFormat="1">
      <c r="B510" s="200"/>
      <c r="C510" s="201"/>
      <c r="D510" s="202" t="s">
        <v>152</v>
      </c>
      <c r="E510" s="203" t="s">
        <v>43</v>
      </c>
      <c r="F510" s="204" t="s">
        <v>680</v>
      </c>
      <c r="G510" s="201"/>
      <c r="H510" s="205">
        <v>6.5</v>
      </c>
      <c r="I510" s="206"/>
      <c r="J510" s="201"/>
      <c r="K510" s="201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152</v>
      </c>
      <c r="AU510" s="211" t="s">
        <v>87</v>
      </c>
      <c r="AV510" s="13" t="s">
        <v>87</v>
      </c>
      <c r="AW510" s="13" t="s">
        <v>41</v>
      </c>
      <c r="AX510" s="13" t="s">
        <v>80</v>
      </c>
      <c r="AY510" s="211" t="s">
        <v>141</v>
      </c>
    </row>
    <row r="511" spans="1:65" s="14" customFormat="1">
      <c r="B511" s="212"/>
      <c r="C511" s="213"/>
      <c r="D511" s="202" t="s">
        <v>152</v>
      </c>
      <c r="E511" s="214" t="s">
        <v>43</v>
      </c>
      <c r="F511" s="215" t="s">
        <v>681</v>
      </c>
      <c r="G511" s="213"/>
      <c r="H511" s="214" t="s">
        <v>43</v>
      </c>
      <c r="I511" s="216"/>
      <c r="J511" s="213"/>
      <c r="K511" s="213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152</v>
      </c>
      <c r="AU511" s="221" t="s">
        <v>87</v>
      </c>
      <c r="AV511" s="14" t="s">
        <v>85</v>
      </c>
      <c r="AW511" s="14" t="s">
        <v>41</v>
      </c>
      <c r="AX511" s="14" t="s">
        <v>80</v>
      </c>
      <c r="AY511" s="221" t="s">
        <v>141</v>
      </c>
    </row>
    <row r="512" spans="1:65" s="14" customFormat="1">
      <c r="B512" s="212"/>
      <c r="C512" s="213"/>
      <c r="D512" s="202" t="s">
        <v>152</v>
      </c>
      <c r="E512" s="214" t="s">
        <v>43</v>
      </c>
      <c r="F512" s="215" t="s">
        <v>175</v>
      </c>
      <c r="G512" s="213"/>
      <c r="H512" s="214" t="s">
        <v>43</v>
      </c>
      <c r="I512" s="216"/>
      <c r="J512" s="213"/>
      <c r="K512" s="213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152</v>
      </c>
      <c r="AU512" s="221" t="s">
        <v>87</v>
      </c>
      <c r="AV512" s="14" t="s">
        <v>85</v>
      </c>
      <c r="AW512" s="14" t="s">
        <v>41</v>
      </c>
      <c r="AX512" s="14" t="s">
        <v>80</v>
      </c>
      <c r="AY512" s="221" t="s">
        <v>141</v>
      </c>
    </row>
    <row r="513" spans="1:65" s="13" customFormat="1">
      <c r="B513" s="200"/>
      <c r="C513" s="201"/>
      <c r="D513" s="202" t="s">
        <v>152</v>
      </c>
      <c r="E513" s="203" t="s">
        <v>43</v>
      </c>
      <c r="F513" s="204" t="s">
        <v>682</v>
      </c>
      <c r="G513" s="201"/>
      <c r="H513" s="205">
        <v>18</v>
      </c>
      <c r="I513" s="206"/>
      <c r="J513" s="201"/>
      <c r="K513" s="201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152</v>
      </c>
      <c r="AU513" s="211" t="s">
        <v>87</v>
      </c>
      <c r="AV513" s="13" t="s">
        <v>87</v>
      </c>
      <c r="AW513" s="13" t="s">
        <v>41</v>
      </c>
      <c r="AX513" s="13" t="s">
        <v>80</v>
      </c>
      <c r="AY513" s="211" t="s">
        <v>141</v>
      </c>
    </row>
    <row r="514" spans="1:65" s="14" customFormat="1">
      <c r="B514" s="212"/>
      <c r="C514" s="213"/>
      <c r="D514" s="202" t="s">
        <v>152</v>
      </c>
      <c r="E514" s="214" t="s">
        <v>43</v>
      </c>
      <c r="F514" s="215" t="s">
        <v>177</v>
      </c>
      <c r="G514" s="213"/>
      <c r="H514" s="214" t="s">
        <v>43</v>
      </c>
      <c r="I514" s="216"/>
      <c r="J514" s="213"/>
      <c r="K514" s="213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152</v>
      </c>
      <c r="AU514" s="221" t="s">
        <v>87</v>
      </c>
      <c r="AV514" s="14" t="s">
        <v>85</v>
      </c>
      <c r="AW514" s="14" t="s">
        <v>41</v>
      </c>
      <c r="AX514" s="14" t="s">
        <v>80</v>
      </c>
      <c r="AY514" s="221" t="s">
        <v>141</v>
      </c>
    </row>
    <row r="515" spans="1:65" s="13" customFormat="1">
      <c r="B515" s="200"/>
      <c r="C515" s="201"/>
      <c r="D515" s="202" t="s">
        <v>152</v>
      </c>
      <c r="E515" s="203" t="s">
        <v>43</v>
      </c>
      <c r="F515" s="204" t="s">
        <v>682</v>
      </c>
      <c r="G515" s="201"/>
      <c r="H515" s="205">
        <v>18</v>
      </c>
      <c r="I515" s="206"/>
      <c r="J515" s="201"/>
      <c r="K515" s="201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152</v>
      </c>
      <c r="AU515" s="211" t="s">
        <v>87</v>
      </c>
      <c r="AV515" s="13" t="s">
        <v>87</v>
      </c>
      <c r="AW515" s="13" t="s">
        <v>41</v>
      </c>
      <c r="AX515" s="13" t="s">
        <v>80</v>
      </c>
      <c r="AY515" s="211" t="s">
        <v>141</v>
      </c>
    </row>
    <row r="516" spans="1:65" s="14" customFormat="1">
      <c r="B516" s="212"/>
      <c r="C516" s="213"/>
      <c r="D516" s="202" t="s">
        <v>152</v>
      </c>
      <c r="E516" s="214" t="s">
        <v>43</v>
      </c>
      <c r="F516" s="215" t="s">
        <v>683</v>
      </c>
      <c r="G516" s="213"/>
      <c r="H516" s="214" t="s">
        <v>43</v>
      </c>
      <c r="I516" s="216"/>
      <c r="J516" s="213"/>
      <c r="K516" s="213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152</v>
      </c>
      <c r="AU516" s="221" t="s">
        <v>87</v>
      </c>
      <c r="AV516" s="14" t="s">
        <v>85</v>
      </c>
      <c r="AW516" s="14" t="s">
        <v>41</v>
      </c>
      <c r="AX516" s="14" t="s">
        <v>80</v>
      </c>
      <c r="AY516" s="221" t="s">
        <v>141</v>
      </c>
    </row>
    <row r="517" spans="1:65" s="13" customFormat="1">
      <c r="B517" s="200"/>
      <c r="C517" s="201"/>
      <c r="D517" s="202" t="s">
        <v>152</v>
      </c>
      <c r="E517" s="203" t="s">
        <v>43</v>
      </c>
      <c r="F517" s="204" t="s">
        <v>684</v>
      </c>
      <c r="G517" s="201"/>
      <c r="H517" s="205">
        <v>4.4000000000000004</v>
      </c>
      <c r="I517" s="206"/>
      <c r="J517" s="201"/>
      <c r="K517" s="201"/>
      <c r="L517" s="207"/>
      <c r="M517" s="208"/>
      <c r="N517" s="209"/>
      <c r="O517" s="209"/>
      <c r="P517" s="209"/>
      <c r="Q517" s="209"/>
      <c r="R517" s="209"/>
      <c r="S517" s="209"/>
      <c r="T517" s="210"/>
      <c r="AT517" s="211" t="s">
        <v>152</v>
      </c>
      <c r="AU517" s="211" t="s">
        <v>87</v>
      </c>
      <c r="AV517" s="13" t="s">
        <v>87</v>
      </c>
      <c r="AW517" s="13" t="s">
        <v>41</v>
      </c>
      <c r="AX517" s="13" t="s">
        <v>80</v>
      </c>
      <c r="AY517" s="211" t="s">
        <v>141</v>
      </c>
    </row>
    <row r="518" spans="1:65" s="15" customFormat="1">
      <c r="B518" s="222"/>
      <c r="C518" s="223"/>
      <c r="D518" s="202" t="s">
        <v>152</v>
      </c>
      <c r="E518" s="224" t="s">
        <v>43</v>
      </c>
      <c r="F518" s="225" t="s">
        <v>179</v>
      </c>
      <c r="G518" s="223"/>
      <c r="H518" s="226">
        <v>75.099999999999994</v>
      </c>
      <c r="I518" s="227"/>
      <c r="J518" s="223"/>
      <c r="K518" s="223"/>
      <c r="L518" s="228"/>
      <c r="M518" s="229"/>
      <c r="N518" s="230"/>
      <c r="O518" s="230"/>
      <c r="P518" s="230"/>
      <c r="Q518" s="230"/>
      <c r="R518" s="230"/>
      <c r="S518" s="230"/>
      <c r="T518" s="231"/>
      <c r="AT518" s="232" t="s">
        <v>152</v>
      </c>
      <c r="AU518" s="232" t="s">
        <v>87</v>
      </c>
      <c r="AV518" s="15" t="s">
        <v>148</v>
      </c>
      <c r="AW518" s="15" t="s">
        <v>41</v>
      </c>
      <c r="AX518" s="15" t="s">
        <v>85</v>
      </c>
      <c r="AY518" s="232" t="s">
        <v>141</v>
      </c>
    </row>
    <row r="519" spans="1:65" s="2" customFormat="1" ht="16.5" customHeight="1">
      <c r="A519" s="36"/>
      <c r="B519" s="37"/>
      <c r="C519" s="182" t="s">
        <v>685</v>
      </c>
      <c r="D519" s="182" t="s">
        <v>143</v>
      </c>
      <c r="E519" s="183" t="s">
        <v>686</v>
      </c>
      <c r="F519" s="184" t="s">
        <v>687</v>
      </c>
      <c r="G519" s="185" t="s">
        <v>166</v>
      </c>
      <c r="H519" s="186">
        <v>10.199999999999999</v>
      </c>
      <c r="I519" s="187"/>
      <c r="J519" s="188">
        <f>ROUND(I519*H519,2)</f>
        <v>0</v>
      </c>
      <c r="K519" s="184" t="s">
        <v>147</v>
      </c>
      <c r="L519" s="41"/>
      <c r="M519" s="189" t="s">
        <v>43</v>
      </c>
      <c r="N519" s="190" t="s">
        <v>51</v>
      </c>
      <c r="O519" s="66"/>
      <c r="P519" s="191">
        <f>O519*H519</f>
        <v>0</v>
      </c>
      <c r="Q519" s="191">
        <v>8.3599999999999999E-5</v>
      </c>
      <c r="R519" s="191">
        <f>Q519*H519</f>
        <v>8.5271999999999995E-4</v>
      </c>
      <c r="S519" s="191">
        <v>1.7999999999999999E-2</v>
      </c>
      <c r="T519" s="192">
        <f>S519*H519</f>
        <v>0.18359999999999999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3" t="s">
        <v>148</v>
      </c>
      <c r="AT519" s="193" t="s">
        <v>143</v>
      </c>
      <c r="AU519" s="193" t="s">
        <v>87</v>
      </c>
      <c r="AY519" s="18" t="s">
        <v>141</v>
      </c>
      <c r="BE519" s="194">
        <f>IF(N519="základní",J519,0)</f>
        <v>0</v>
      </c>
      <c r="BF519" s="194">
        <f>IF(N519="snížená",J519,0)</f>
        <v>0</v>
      </c>
      <c r="BG519" s="194">
        <f>IF(N519="zákl. přenesená",J519,0)</f>
        <v>0</v>
      </c>
      <c r="BH519" s="194">
        <f>IF(N519="sníž. přenesená",J519,0)</f>
        <v>0</v>
      </c>
      <c r="BI519" s="194">
        <f>IF(N519="nulová",J519,0)</f>
        <v>0</v>
      </c>
      <c r="BJ519" s="18" t="s">
        <v>85</v>
      </c>
      <c r="BK519" s="194">
        <f>ROUND(I519*H519,2)</f>
        <v>0</v>
      </c>
      <c r="BL519" s="18" t="s">
        <v>148</v>
      </c>
      <c r="BM519" s="193" t="s">
        <v>688</v>
      </c>
    </row>
    <row r="520" spans="1:65" s="2" customFormat="1">
      <c r="A520" s="36"/>
      <c r="B520" s="37"/>
      <c r="C520" s="38"/>
      <c r="D520" s="195" t="s">
        <v>150</v>
      </c>
      <c r="E520" s="38"/>
      <c r="F520" s="196" t="s">
        <v>689</v>
      </c>
      <c r="G520" s="38"/>
      <c r="H520" s="38"/>
      <c r="I520" s="197"/>
      <c r="J520" s="38"/>
      <c r="K520" s="38"/>
      <c r="L520" s="41"/>
      <c r="M520" s="198"/>
      <c r="N520" s="199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8" t="s">
        <v>150</v>
      </c>
      <c r="AU520" s="18" t="s">
        <v>87</v>
      </c>
    </row>
    <row r="521" spans="1:65" s="14" customFormat="1">
      <c r="B521" s="212"/>
      <c r="C521" s="213"/>
      <c r="D521" s="202" t="s">
        <v>152</v>
      </c>
      <c r="E521" s="214" t="s">
        <v>43</v>
      </c>
      <c r="F521" s="215" t="s">
        <v>690</v>
      </c>
      <c r="G521" s="213"/>
      <c r="H521" s="214" t="s">
        <v>43</v>
      </c>
      <c r="I521" s="216"/>
      <c r="J521" s="213"/>
      <c r="K521" s="213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152</v>
      </c>
      <c r="AU521" s="221" t="s">
        <v>87</v>
      </c>
      <c r="AV521" s="14" t="s">
        <v>85</v>
      </c>
      <c r="AW521" s="14" t="s">
        <v>41</v>
      </c>
      <c r="AX521" s="14" t="s">
        <v>80</v>
      </c>
      <c r="AY521" s="221" t="s">
        <v>141</v>
      </c>
    </row>
    <row r="522" spans="1:65" s="13" customFormat="1">
      <c r="B522" s="200"/>
      <c r="C522" s="201"/>
      <c r="D522" s="202" t="s">
        <v>152</v>
      </c>
      <c r="E522" s="203" t="s">
        <v>43</v>
      </c>
      <c r="F522" s="204" t="s">
        <v>691</v>
      </c>
      <c r="G522" s="201"/>
      <c r="H522" s="205">
        <v>10.199999999999999</v>
      </c>
      <c r="I522" s="206"/>
      <c r="J522" s="201"/>
      <c r="K522" s="201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152</v>
      </c>
      <c r="AU522" s="211" t="s">
        <v>87</v>
      </c>
      <c r="AV522" s="13" t="s">
        <v>87</v>
      </c>
      <c r="AW522" s="13" t="s">
        <v>41</v>
      </c>
      <c r="AX522" s="13" t="s">
        <v>80</v>
      </c>
      <c r="AY522" s="211" t="s">
        <v>141</v>
      </c>
    </row>
    <row r="523" spans="1:65" s="15" customFormat="1">
      <c r="B523" s="222"/>
      <c r="C523" s="223"/>
      <c r="D523" s="202" t="s">
        <v>152</v>
      </c>
      <c r="E523" s="224" t="s">
        <v>43</v>
      </c>
      <c r="F523" s="225" t="s">
        <v>179</v>
      </c>
      <c r="G523" s="223"/>
      <c r="H523" s="226">
        <v>10.199999999999999</v>
      </c>
      <c r="I523" s="227"/>
      <c r="J523" s="223"/>
      <c r="K523" s="223"/>
      <c r="L523" s="228"/>
      <c r="M523" s="229"/>
      <c r="N523" s="230"/>
      <c r="O523" s="230"/>
      <c r="P523" s="230"/>
      <c r="Q523" s="230"/>
      <c r="R523" s="230"/>
      <c r="S523" s="230"/>
      <c r="T523" s="231"/>
      <c r="AT523" s="232" t="s">
        <v>152</v>
      </c>
      <c r="AU523" s="232" t="s">
        <v>87</v>
      </c>
      <c r="AV523" s="15" t="s">
        <v>148</v>
      </c>
      <c r="AW523" s="15" t="s">
        <v>41</v>
      </c>
      <c r="AX523" s="15" t="s">
        <v>85</v>
      </c>
      <c r="AY523" s="232" t="s">
        <v>141</v>
      </c>
    </row>
    <row r="524" spans="1:65" s="12" customFormat="1" ht="22.9" customHeight="1">
      <c r="B524" s="166"/>
      <c r="C524" s="167"/>
      <c r="D524" s="168" t="s">
        <v>79</v>
      </c>
      <c r="E524" s="180" t="s">
        <v>692</v>
      </c>
      <c r="F524" s="180" t="s">
        <v>693</v>
      </c>
      <c r="G524" s="167"/>
      <c r="H524" s="167"/>
      <c r="I524" s="170"/>
      <c r="J524" s="181">
        <f>BK524</f>
        <v>0</v>
      </c>
      <c r="K524" s="167"/>
      <c r="L524" s="172"/>
      <c r="M524" s="173"/>
      <c r="N524" s="174"/>
      <c r="O524" s="174"/>
      <c r="P524" s="175">
        <f>SUM(P525:P543)</f>
        <v>0</v>
      </c>
      <c r="Q524" s="174"/>
      <c r="R524" s="175">
        <f>SUM(R525:R543)</f>
        <v>0</v>
      </c>
      <c r="S524" s="174"/>
      <c r="T524" s="176">
        <f>SUM(T525:T543)</f>
        <v>0</v>
      </c>
      <c r="AR524" s="177" t="s">
        <v>85</v>
      </c>
      <c r="AT524" s="178" t="s">
        <v>79</v>
      </c>
      <c r="AU524" s="178" t="s">
        <v>85</v>
      </c>
      <c r="AY524" s="177" t="s">
        <v>141</v>
      </c>
      <c r="BK524" s="179">
        <f>SUM(BK525:BK543)</f>
        <v>0</v>
      </c>
    </row>
    <row r="525" spans="1:65" s="2" customFormat="1" ht="33" customHeight="1">
      <c r="A525" s="36"/>
      <c r="B525" s="37"/>
      <c r="C525" s="182" t="s">
        <v>694</v>
      </c>
      <c r="D525" s="182" t="s">
        <v>143</v>
      </c>
      <c r="E525" s="183" t="s">
        <v>695</v>
      </c>
      <c r="F525" s="184" t="s">
        <v>696</v>
      </c>
      <c r="G525" s="185" t="s">
        <v>222</v>
      </c>
      <c r="H525" s="186">
        <v>205.251</v>
      </c>
      <c r="I525" s="187"/>
      <c r="J525" s="188">
        <f>ROUND(I525*H525,2)</f>
        <v>0</v>
      </c>
      <c r="K525" s="184" t="s">
        <v>147</v>
      </c>
      <c r="L525" s="41"/>
      <c r="M525" s="189" t="s">
        <v>43</v>
      </c>
      <c r="N525" s="190" t="s">
        <v>51</v>
      </c>
      <c r="O525" s="66"/>
      <c r="P525" s="191">
        <f>O525*H525</f>
        <v>0</v>
      </c>
      <c r="Q525" s="191">
        <v>0</v>
      </c>
      <c r="R525" s="191">
        <f>Q525*H525</f>
        <v>0</v>
      </c>
      <c r="S525" s="191">
        <v>0</v>
      </c>
      <c r="T525" s="192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3" t="s">
        <v>148</v>
      </c>
      <c r="AT525" s="193" t="s">
        <v>143</v>
      </c>
      <c r="AU525" s="193" t="s">
        <v>87</v>
      </c>
      <c r="AY525" s="18" t="s">
        <v>141</v>
      </c>
      <c r="BE525" s="194">
        <f>IF(N525="základní",J525,0)</f>
        <v>0</v>
      </c>
      <c r="BF525" s="194">
        <f>IF(N525="snížená",J525,0)</f>
        <v>0</v>
      </c>
      <c r="BG525" s="194">
        <f>IF(N525="zákl. přenesená",J525,0)</f>
        <v>0</v>
      </c>
      <c r="BH525" s="194">
        <f>IF(N525="sníž. přenesená",J525,0)</f>
        <v>0</v>
      </c>
      <c r="BI525" s="194">
        <f>IF(N525="nulová",J525,0)</f>
        <v>0</v>
      </c>
      <c r="BJ525" s="18" t="s">
        <v>85</v>
      </c>
      <c r="BK525" s="194">
        <f>ROUND(I525*H525,2)</f>
        <v>0</v>
      </c>
      <c r="BL525" s="18" t="s">
        <v>148</v>
      </c>
      <c r="BM525" s="193" t="s">
        <v>697</v>
      </c>
    </row>
    <row r="526" spans="1:65" s="2" customFormat="1">
      <c r="A526" s="36"/>
      <c r="B526" s="37"/>
      <c r="C526" s="38"/>
      <c r="D526" s="195" t="s">
        <v>150</v>
      </c>
      <c r="E526" s="38"/>
      <c r="F526" s="196" t="s">
        <v>698</v>
      </c>
      <c r="G526" s="38"/>
      <c r="H526" s="38"/>
      <c r="I526" s="197"/>
      <c r="J526" s="38"/>
      <c r="K526" s="38"/>
      <c r="L526" s="41"/>
      <c r="M526" s="198"/>
      <c r="N526" s="199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8" t="s">
        <v>150</v>
      </c>
      <c r="AU526" s="18" t="s">
        <v>87</v>
      </c>
    </row>
    <row r="527" spans="1:65" s="2" customFormat="1" ht="21.75" customHeight="1">
      <c r="A527" s="36"/>
      <c r="B527" s="37"/>
      <c r="C527" s="182" t="s">
        <v>699</v>
      </c>
      <c r="D527" s="182" t="s">
        <v>143</v>
      </c>
      <c r="E527" s="183" t="s">
        <v>700</v>
      </c>
      <c r="F527" s="184" t="s">
        <v>701</v>
      </c>
      <c r="G527" s="185" t="s">
        <v>222</v>
      </c>
      <c r="H527" s="186">
        <v>205.251</v>
      </c>
      <c r="I527" s="187"/>
      <c r="J527" s="188">
        <f>ROUND(I527*H527,2)</f>
        <v>0</v>
      </c>
      <c r="K527" s="184" t="s">
        <v>147</v>
      </c>
      <c r="L527" s="41"/>
      <c r="M527" s="189" t="s">
        <v>43</v>
      </c>
      <c r="N527" s="190" t="s">
        <v>51</v>
      </c>
      <c r="O527" s="66"/>
      <c r="P527" s="191">
        <f>O527*H527</f>
        <v>0</v>
      </c>
      <c r="Q527" s="191">
        <v>0</v>
      </c>
      <c r="R527" s="191">
        <f>Q527*H527</f>
        <v>0</v>
      </c>
      <c r="S527" s="191">
        <v>0</v>
      </c>
      <c r="T527" s="192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3" t="s">
        <v>148</v>
      </c>
      <c r="AT527" s="193" t="s">
        <v>143</v>
      </c>
      <c r="AU527" s="193" t="s">
        <v>87</v>
      </c>
      <c r="AY527" s="18" t="s">
        <v>141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8" t="s">
        <v>85</v>
      </c>
      <c r="BK527" s="194">
        <f>ROUND(I527*H527,2)</f>
        <v>0</v>
      </c>
      <c r="BL527" s="18" t="s">
        <v>148</v>
      </c>
      <c r="BM527" s="193" t="s">
        <v>702</v>
      </c>
    </row>
    <row r="528" spans="1:65" s="2" customFormat="1">
      <c r="A528" s="36"/>
      <c r="B528" s="37"/>
      <c r="C528" s="38"/>
      <c r="D528" s="195" t="s">
        <v>150</v>
      </c>
      <c r="E528" s="38"/>
      <c r="F528" s="196" t="s">
        <v>703</v>
      </c>
      <c r="G528" s="38"/>
      <c r="H528" s="38"/>
      <c r="I528" s="197"/>
      <c r="J528" s="38"/>
      <c r="K528" s="38"/>
      <c r="L528" s="41"/>
      <c r="M528" s="198"/>
      <c r="N528" s="199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8" t="s">
        <v>150</v>
      </c>
      <c r="AU528" s="18" t="s">
        <v>87</v>
      </c>
    </row>
    <row r="529" spans="1:65" s="2" customFormat="1" ht="24.2" customHeight="1">
      <c r="A529" s="36"/>
      <c r="B529" s="37"/>
      <c r="C529" s="182" t="s">
        <v>704</v>
      </c>
      <c r="D529" s="182" t="s">
        <v>143</v>
      </c>
      <c r="E529" s="183" t="s">
        <v>705</v>
      </c>
      <c r="F529" s="184" t="s">
        <v>706</v>
      </c>
      <c r="G529" s="185" t="s">
        <v>222</v>
      </c>
      <c r="H529" s="186">
        <v>3078.7649999999999</v>
      </c>
      <c r="I529" s="187"/>
      <c r="J529" s="188">
        <f>ROUND(I529*H529,2)</f>
        <v>0</v>
      </c>
      <c r="K529" s="184" t="s">
        <v>147</v>
      </c>
      <c r="L529" s="41"/>
      <c r="M529" s="189" t="s">
        <v>43</v>
      </c>
      <c r="N529" s="190" t="s">
        <v>51</v>
      </c>
      <c r="O529" s="6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3" t="s">
        <v>148</v>
      </c>
      <c r="AT529" s="193" t="s">
        <v>143</v>
      </c>
      <c r="AU529" s="193" t="s">
        <v>87</v>
      </c>
      <c r="AY529" s="18" t="s">
        <v>141</v>
      </c>
      <c r="BE529" s="194">
        <f>IF(N529="základní",J529,0)</f>
        <v>0</v>
      </c>
      <c r="BF529" s="194">
        <f>IF(N529="snížená",J529,0)</f>
        <v>0</v>
      </c>
      <c r="BG529" s="194">
        <f>IF(N529="zákl. přenesená",J529,0)</f>
        <v>0</v>
      </c>
      <c r="BH529" s="194">
        <f>IF(N529="sníž. přenesená",J529,0)</f>
        <v>0</v>
      </c>
      <c r="BI529" s="194">
        <f>IF(N529="nulová",J529,0)</f>
        <v>0</v>
      </c>
      <c r="BJ529" s="18" t="s">
        <v>85</v>
      </c>
      <c r="BK529" s="194">
        <f>ROUND(I529*H529,2)</f>
        <v>0</v>
      </c>
      <c r="BL529" s="18" t="s">
        <v>148</v>
      </c>
      <c r="BM529" s="193" t="s">
        <v>707</v>
      </c>
    </row>
    <row r="530" spans="1:65" s="2" customFormat="1">
      <c r="A530" s="36"/>
      <c r="B530" s="37"/>
      <c r="C530" s="38"/>
      <c r="D530" s="195" t="s">
        <v>150</v>
      </c>
      <c r="E530" s="38"/>
      <c r="F530" s="196" t="s">
        <v>708</v>
      </c>
      <c r="G530" s="38"/>
      <c r="H530" s="38"/>
      <c r="I530" s="197"/>
      <c r="J530" s="38"/>
      <c r="K530" s="38"/>
      <c r="L530" s="41"/>
      <c r="M530" s="198"/>
      <c r="N530" s="199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8" t="s">
        <v>150</v>
      </c>
      <c r="AU530" s="18" t="s">
        <v>87</v>
      </c>
    </row>
    <row r="531" spans="1:65" s="13" customFormat="1">
      <c r="B531" s="200"/>
      <c r="C531" s="201"/>
      <c r="D531" s="202" t="s">
        <v>152</v>
      </c>
      <c r="E531" s="203" t="s">
        <v>43</v>
      </c>
      <c r="F531" s="204" t="s">
        <v>709</v>
      </c>
      <c r="G531" s="201"/>
      <c r="H531" s="205">
        <v>3078.7649999999999</v>
      </c>
      <c r="I531" s="206"/>
      <c r="J531" s="201"/>
      <c r="K531" s="201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152</v>
      </c>
      <c r="AU531" s="211" t="s">
        <v>87</v>
      </c>
      <c r="AV531" s="13" t="s">
        <v>87</v>
      </c>
      <c r="AW531" s="13" t="s">
        <v>41</v>
      </c>
      <c r="AX531" s="13" t="s">
        <v>85</v>
      </c>
      <c r="AY531" s="211" t="s">
        <v>141</v>
      </c>
    </row>
    <row r="532" spans="1:65" s="2" customFormat="1" ht="16.5" customHeight="1">
      <c r="A532" s="36"/>
      <c r="B532" s="37"/>
      <c r="C532" s="182" t="s">
        <v>710</v>
      </c>
      <c r="D532" s="182" t="s">
        <v>143</v>
      </c>
      <c r="E532" s="183" t="s">
        <v>711</v>
      </c>
      <c r="F532" s="184" t="s">
        <v>712</v>
      </c>
      <c r="G532" s="185" t="s">
        <v>222</v>
      </c>
      <c r="H532" s="186">
        <v>205.251</v>
      </c>
      <c r="I532" s="187"/>
      <c r="J532" s="188">
        <f>ROUND(I532*H532,2)</f>
        <v>0</v>
      </c>
      <c r="K532" s="184" t="s">
        <v>147</v>
      </c>
      <c r="L532" s="41"/>
      <c r="M532" s="189" t="s">
        <v>43</v>
      </c>
      <c r="N532" s="190" t="s">
        <v>51</v>
      </c>
      <c r="O532" s="66"/>
      <c r="P532" s="191">
        <f>O532*H532</f>
        <v>0</v>
      </c>
      <c r="Q532" s="191">
        <v>0</v>
      </c>
      <c r="R532" s="191">
        <f>Q532*H532</f>
        <v>0</v>
      </c>
      <c r="S532" s="191">
        <v>0</v>
      </c>
      <c r="T532" s="192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3" t="s">
        <v>148</v>
      </c>
      <c r="AT532" s="193" t="s">
        <v>143</v>
      </c>
      <c r="AU532" s="193" t="s">
        <v>87</v>
      </c>
      <c r="AY532" s="18" t="s">
        <v>141</v>
      </c>
      <c r="BE532" s="194">
        <f>IF(N532="základní",J532,0)</f>
        <v>0</v>
      </c>
      <c r="BF532" s="194">
        <f>IF(N532="snížená",J532,0)</f>
        <v>0</v>
      </c>
      <c r="BG532" s="194">
        <f>IF(N532="zákl. přenesená",J532,0)</f>
        <v>0</v>
      </c>
      <c r="BH532" s="194">
        <f>IF(N532="sníž. přenesená",J532,0)</f>
        <v>0</v>
      </c>
      <c r="BI532" s="194">
        <f>IF(N532="nulová",J532,0)</f>
        <v>0</v>
      </c>
      <c r="BJ532" s="18" t="s">
        <v>85</v>
      </c>
      <c r="BK532" s="194">
        <f>ROUND(I532*H532,2)</f>
        <v>0</v>
      </c>
      <c r="BL532" s="18" t="s">
        <v>148</v>
      </c>
      <c r="BM532" s="193" t="s">
        <v>713</v>
      </c>
    </row>
    <row r="533" spans="1:65" s="2" customFormat="1">
      <c r="A533" s="36"/>
      <c r="B533" s="37"/>
      <c r="C533" s="38"/>
      <c r="D533" s="195" t="s">
        <v>150</v>
      </c>
      <c r="E533" s="38"/>
      <c r="F533" s="196" t="s">
        <v>714</v>
      </c>
      <c r="G533" s="38"/>
      <c r="H533" s="38"/>
      <c r="I533" s="197"/>
      <c r="J533" s="38"/>
      <c r="K533" s="38"/>
      <c r="L533" s="41"/>
      <c r="M533" s="198"/>
      <c r="N533" s="199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8" t="s">
        <v>150</v>
      </c>
      <c r="AU533" s="18" t="s">
        <v>87</v>
      </c>
    </row>
    <row r="534" spans="1:65" s="2" customFormat="1" ht="16.5" customHeight="1">
      <c r="A534" s="36"/>
      <c r="B534" s="37"/>
      <c r="C534" s="182" t="s">
        <v>715</v>
      </c>
      <c r="D534" s="182" t="s">
        <v>143</v>
      </c>
      <c r="E534" s="183" t="s">
        <v>716</v>
      </c>
      <c r="F534" s="184" t="s">
        <v>717</v>
      </c>
      <c r="G534" s="185" t="s">
        <v>461</v>
      </c>
      <c r="H534" s="186">
        <v>6</v>
      </c>
      <c r="I534" s="187"/>
      <c r="J534" s="188">
        <f>ROUND(I534*H534,2)</f>
        <v>0</v>
      </c>
      <c r="K534" s="184" t="s">
        <v>147</v>
      </c>
      <c r="L534" s="41"/>
      <c r="M534" s="189" t="s">
        <v>43</v>
      </c>
      <c r="N534" s="190" t="s">
        <v>51</v>
      </c>
      <c r="O534" s="66"/>
      <c r="P534" s="191">
        <f>O534*H534</f>
        <v>0</v>
      </c>
      <c r="Q534" s="191">
        <v>0</v>
      </c>
      <c r="R534" s="191">
        <f>Q534*H534</f>
        <v>0</v>
      </c>
      <c r="S534" s="191">
        <v>0</v>
      </c>
      <c r="T534" s="192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3" t="s">
        <v>148</v>
      </c>
      <c r="AT534" s="193" t="s">
        <v>143</v>
      </c>
      <c r="AU534" s="193" t="s">
        <v>87</v>
      </c>
      <c r="AY534" s="18" t="s">
        <v>141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8" t="s">
        <v>85</v>
      </c>
      <c r="BK534" s="194">
        <f>ROUND(I534*H534,2)</f>
        <v>0</v>
      </c>
      <c r="BL534" s="18" t="s">
        <v>148</v>
      </c>
      <c r="BM534" s="193" t="s">
        <v>718</v>
      </c>
    </row>
    <row r="535" spans="1:65" s="2" customFormat="1">
      <c r="A535" s="36"/>
      <c r="B535" s="37"/>
      <c r="C535" s="38"/>
      <c r="D535" s="195" t="s">
        <v>150</v>
      </c>
      <c r="E535" s="38"/>
      <c r="F535" s="196" t="s">
        <v>719</v>
      </c>
      <c r="G535" s="38"/>
      <c r="H535" s="38"/>
      <c r="I535" s="197"/>
      <c r="J535" s="38"/>
      <c r="K535" s="38"/>
      <c r="L535" s="41"/>
      <c r="M535" s="198"/>
      <c r="N535" s="199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8" t="s">
        <v>150</v>
      </c>
      <c r="AU535" s="18" t="s">
        <v>87</v>
      </c>
    </row>
    <row r="536" spans="1:65" s="14" customFormat="1">
      <c r="B536" s="212"/>
      <c r="C536" s="213"/>
      <c r="D536" s="202" t="s">
        <v>152</v>
      </c>
      <c r="E536" s="214" t="s">
        <v>43</v>
      </c>
      <c r="F536" s="215" t="s">
        <v>720</v>
      </c>
      <c r="G536" s="213"/>
      <c r="H536" s="214" t="s">
        <v>43</v>
      </c>
      <c r="I536" s="216"/>
      <c r="J536" s="213"/>
      <c r="K536" s="213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152</v>
      </c>
      <c r="AU536" s="221" t="s">
        <v>87</v>
      </c>
      <c r="AV536" s="14" t="s">
        <v>85</v>
      </c>
      <c r="AW536" s="14" t="s">
        <v>41</v>
      </c>
      <c r="AX536" s="14" t="s">
        <v>80</v>
      </c>
      <c r="AY536" s="221" t="s">
        <v>141</v>
      </c>
    </row>
    <row r="537" spans="1:65" s="13" customFormat="1">
      <c r="B537" s="200"/>
      <c r="C537" s="201"/>
      <c r="D537" s="202" t="s">
        <v>152</v>
      </c>
      <c r="E537" s="203" t="s">
        <v>43</v>
      </c>
      <c r="F537" s="204" t="s">
        <v>87</v>
      </c>
      <c r="G537" s="201"/>
      <c r="H537" s="205">
        <v>2</v>
      </c>
      <c r="I537" s="206"/>
      <c r="J537" s="201"/>
      <c r="K537" s="201"/>
      <c r="L537" s="207"/>
      <c r="M537" s="208"/>
      <c r="N537" s="209"/>
      <c r="O537" s="209"/>
      <c r="P537" s="209"/>
      <c r="Q537" s="209"/>
      <c r="R537" s="209"/>
      <c r="S537" s="209"/>
      <c r="T537" s="210"/>
      <c r="AT537" s="211" t="s">
        <v>152</v>
      </c>
      <c r="AU537" s="211" t="s">
        <v>87</v>
      </c>
      <c r="AV537" s="13" t="s">
        <v>87</v>
      </c>
      <c r="AW537" s="13" t="s">
        <v>41</v>
      </c>
      <c r="AX537" s="13" t="s">
        <v>80</v>
      </c>
      <c r="AY537" s="211" t="s">
        <v>141</v>
      </c>
    </row>
    <row r="538" spans="1:65" s="14" customFormat="1">
      <c r="B538" s="212"/>
      <c r="C538" s="213"/>
      <c r="D538" s="202" t="s">
        <v>152</v>
      </c>
      <c r="E538" s="214" t="s">
        <v>43</v>
      </c>
      <c r="F538" s="215" t="s">
        <v>721</v>
      </c>
      <c r="G538" s="213"/>
      <c r="H538" s="214" t="s">
        <v>43</v>
      </c>
      <c r="I538" s="216"/>
      <c r="J538" s="213"/>
      <c r="K538" s="213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152</v>
      </c>
      <c r="AU538" s="221" t="s">
        <v>87</v>
      </c>
      <c r="AV538" s="14" t="s">
        <v>85</v>
      </c>
      <c r="AW538" s="14" t="s">
        <v>41</v>
      </c>
      <c r="AX538" s="14" t="s">
        <v>80</v>
      </c>
      <c r="AY538" s="221" t="s">
        <v>141</v>
      </c>
    </row>
    <row r="539" spans="1:65" s="13" customFormat="1">
      <c r="B539" s="200"/>
      <c r="C539" s="201"/>
      <c r="D539" s="202" t="s">
        <v>152</v>
      </c>
      <c r="E539" s="203" t="s">
        <v>43</v>
      </c>
      <c r="F539" s="204" t="s">
        <v>722</v>
      </c>
      <c r="G539" s="201"/>
      <c r="H539" s="205">
        <v>4</v>
      </c>
      <c r="I539" s="206"/>
      <c r="J539" s="201"/>
      <c r="K539" s="201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152</v>
      </c>
      <c r="AU539" s="211" t="s">
        <v>87</v>
      </c>
      <c r="AV539" s="13" t="s">
        <v>87</v>
      </c>
      <c r="AW539" s="13" t="s">
        <v>41</v>
      </c>
      <c r="AX539" s="13" t="s">
        <v>80</v>
      </c>
      <c r="AY539" s="211" t="s">
        <v>141</v>
      </c>
    </row>
    <row r="540" spans="1:65" s="15" customFormat="1">
      <c r="B540" s="222"/>
      <c r="C540" s="223"/>
      <c r="D540" s="202" t="s">
        <v>152</v>
      </c>
      <c r="E540" s="224" t="s">
        <v>43</v>
      </c>
      <c r="F540" s="225" t="s">
        <v>179</v>
      </c>
      <c r="G540" s="223"/>
      <c r="H540" s="226">
        <v>6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152</v>
      </c>
      <c r="AU540" s="232" t="s">
        <v>87</v>
      </c>
      <c r="AV540" s="15" t="s">
        <v>148</v>
      </c>
      <c r="AW540" s="15" t="s">
        <v>41</v>
      </c>
      <c r="AX540" s="15" t="s">
        <v>85</v>
      </c>
      <c r="AY540" s="232" t="s">
        <v>141</v>
      </c>
    </row>
    <row r="541" spans="1:65" s="2" customFormat="1" ht="24.2" customHeight="1">
      <c r="A541" s="36"/>
      <c r="B541" s="37"/>
      <c r="C541" s="182" t="s">
        <v>723</v>
      </c>
      <c r="D541" s="182" t="s">
        <v>143</v>
      </c>
      <c r="E541" s="183" t="s">
        <v>724</v>
      </c>
      <c r="F541" s="184" t="s">
        <v>274</v>
      </c>
      <c r="G541" s="185" t="s">
        <v>222</v>
      </c>
      <c r="H541" s="186">
        <v>315.113</v>
      </c>
      <c r="I541" s="187"/>
      <c r="J541" s="188">
        <f>ROUND(I541*H541,2)</f>
        <v>0</v>
      </c>
      <c r="K541" s="184" t="s">
        <v>147</v>
      </c>
      <c r="L541" s="41"/>
      <c r="M541" s="189" t="s">
        <v>43</v>
      </c>
      <c r="N541" s="190" t="s">
        <v>51</v>
      </c>
      <c r="O541" s="66"/>
      <c r="P541" s="191">
        <f>O541*H541</f>
        <v>0</v>
      </c>
      <c r="Q541" s="191">
        <v>0</v>
      </c>
      <c r="R541" s="191">
        <f>Q541*H541</f>
        <v>0</v>
      </c>
      <c r="S541" s="191">
        <v>0</v>
      </c>
      <c r="T541" s="192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3" t="s">
        <v>148</v>
      </c>
      <c r="AT541" s="193" t="s">
        <v>143</v>
      </c>
      <c r="AU541" s="193" t="s">
        <v>87</v>
      </c>
      <c r="AY541" s="18" t="s">
        <v>141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18" t="s">
        <v>85</v>
      </c>
      <c r="BK541" s="194">
        <f>ROUND(I541*H541,2)</f>
        <v>0</v>
      </c>
      <c r="BL541" s="18" t="s">
        <v>148</v>
      </c>
      <c r="BM541" s="193" t="s">
        <v>725</v>
      </c>
    </row>
    <row r="542" spans="1:65" s="2" customFormat="1">
      <c r="A542" s="36"/>
      <c r="B542" s="37"/>
      <c r="C542" s="38"/>
      <c r="D542" s="195" t="s">
        <v>150</v>
      </c>
      <c r="E542" s="38"/>
      <c r="F542" s="196" t="s">
        <v>726</v>
      </c>
      <c r="G542" s="38"/>
      <c r="H542" s="38"/>
      <c r="I542" s="197"/>
      <c r="J542" s="38"/>
      <c r="K542" s="38"/>
      <c r="L542" s="41"/>
      <c r="M542" s="198"/>
      <c r="N542" s="199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8" t="s">
        <v>150</v>
      </c>
      <c r="AU542" s="18" t="s">
        <v>87</v>
      </c>
    </row>
    <row r="543" spans="1:65" s="13" customFormat="1">
      <c r="B543" s="200"/>
      <c r="C543" s="201"/>
      <c r="D543" s="202" t="s">
        <v>152</v>
      </c>
      <c r="E543" s="203" t="s">
        <v>43</v>
      </c>
      <c r="F543" s="204" t="s">
        <v>727</v>
      </c>
      <c r="G543" s="201"/>
      <c r="H543" s="205">
        <v>315.113</v>
      </c>
      <c r="I543" s="206"/>
      <c r="J543" s="201"/>
      <c r="K543" s="201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152</v>
      </c>
      <c r="AU543" s="211" t="s">
        <v>87</v>
      </c>
      <c r="AV543" s="13" t="s">
        <v>87</v>
      </c>
      <c r="AW543" s="13" t="s">
        <v>41</v>
      </c>
      <c r="AX543" s="13" t="s">
        <v>85</v>
      </c>
      <c r="AY543" s="211" t="s">
        <v>141</v>
      </c>
    </row>
    <row r="544" spans="1:65" s="12" customFormat="1" ht="22.9" customHeight="1">
      <c r="B544" s="166"/>
      <c r="C544" s="167"/>
      <c r="D544" s="168" t="s">
        <v>79</v>
      </c>
      <c r="E544" s="180" t="s">
        <v>728</v>
      </c>
      <c r="F544" s="180" t="s">
        <v>729</v>
      </c>
      <c r="G544" s="167"/>
      <c r="H544" s="167"/>
      <c r="I544" s="170"/>
      <c r="J544" s="181">
        <f>BK544</f>
        <v>0</v>
      </c>
      <c r="K544" s="167"/>
      <c r="L544" s="172"/>
      <c r="M544" s="173"/>
      <c r="N544" s="174"/>
      <c r="O544" s="174"/>
      <c r="P544" s="175">
        <f>SUM(P545:P548)</f>
        <v>0</v>
      </c>
      <c r="Q544" s="174"/>
      <c r="R544" s="175">
        <f>SUM(R545:R548)</f>
        <v>0</v>
      </c>
      <c r="S544" s="174"/>
      <c r="T544" s="176">
        <f>SUM(T545:T548)</f>
        <v>0</v>
      </c>
      <c r="AR544" s="177" t="s">
        <v>85</v>
      </c>
      <c r="AT544" s="178" t="s">
        <v>79</v>
      </c>
      <c r="AU544" s="178" t="s">
        <v>85</v>
      </c>
      <c r="AY544" s="177" t="s">
        <v>141</v>
      </c>
      <c r="BK544" s="179">
        <f>SUM(BK545:BK548)</f>
        <v>0</v>
      </c>
    </row>
    <row r="545" spans="1:65" s="2" customFormat="1" ht="24.2" customHeight="1">
      <c r="A545" s="36"/>
      <c r="B545" s="37"/>
      <c r="C545" s="182" t="s">
        <v>730</v>
      </c>
      <c r="D545" s="182" t="s">
        <v>143</v>
      </c>
      <c r="E545" s="183" t="s">
        <v>731</v>
      </c>
      <c r="F545" s="184" t="s">
        <v>732</v>
      </c>
      <c r="G545" s="185" t="s">
        <v>222</v>
      </c>
      <c r="H545" s="186">
        <v>729.77599999999995</v>
      </c>
      <c r="I545" s="187"/>
      <c r="J545" s="188">
        <f>ROUND(I545*H545,2)</f>
        <v>0</v>
      </c>
      <c r="K545" s="184" t="s">
        <v>147</v>
      </c>
      <c r="L545" s="41"/>
      <c r="M545" s="189" t="s">
        <v>43</v>
      </c>
      <c r="N545" s="190" t="s">
        <v>51</v>
      </c>
      <c r="O545" s="66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3" t="s">
        <v>148</v>
      </c>
      <c r="AT545" s="193" t="s">
        <v>143</v>
      </c>
      <c r="AU545" s="193" t="s">
        <v>87</v>
      </c>
      <c r="AY545" s="18" t="s">
        <v>141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8" t="s">
        <v>85</v>
      </c>
      <c r="BK545" s="194">
        <f>ROUND(I545*H545,2)</f>
        <v>0</v>
      </c>
      <c r="BL545" s="18" t="s">
        <v>148</v>
      </c>
      <c r="BM545" s="193" t="s">
        <v>733</v>
      </c>
    </row>
    <row r="546" spans="1:65" s="2" customFormat="1">
      <c r="A546" s="36"/>
      <c r="B546" s="37"/>
      <c r="C546" s="38"/>
      <c r="D546" s="195" t="s">
        <v>150</v>
      </c>
      <c r="E546" s="38"/>
      <c r="F546" s="196" t="s">
        <v>734</v>
      </c>
      <c r="G546" s="38"/>
      <c r="H546" s="38"/>
      <c r="I546" s="197"/>
      <c r="J546" s="38"/>
      <c r="K546" s="38"/>
      <c r="L546" s="41"/>
      <c r="M546" s="198"/>
      <c r="N546" s="199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8" t="s">
        <v>150</v>
      </c>
      <c r="AU546" s="18" t="s">
        <v>87</v>
      </c>
    </row>
    <row r="547" spans="1:65" s="2" customFormat="1" ht="33" customHeight="1">
      <c r="A547" s="36"/>
      <c r="B547" s="37"/>
      <c r="C547" s="182" t="s">
        <v>735</v>
      </c>
      <c r="D547" s="182" t="s">
        <v>143</v>
      </c>
      <c r="E547" s="183" t="s">
        <v>736</v>
      </c>
      <c r="F547" s="184" t="s">
        <v>737</v>
      </c>
      <c r="G547" s="185" t="s">
        <v>222</v>
      </c>
      <c r="H547" s="186">
        <v>728.75300000000004</v>
      </c>
      <c r="I547" s="187"/>
      <c r="J547" s="188">
        <f>ROUND(I547*H547,2)</f>
        <v>0</v>
      </c>
      <c r="K547" s="184" t="s">
        <v>147</v>
      </c>
      <c r="L547" s="41"/>
      <c r="M547" s="189" t="s">
        <v>43</v>
      </c>
      <c r="N547" s="190" t="s">
        <v>51</v>
      </c>
      <c r="O547" s="66"/>
      <c r="P547" s="191">
        <f>O547*H547</f>
        <v>0</v>
      </c>
      <c r="Q547" s="191">
        <v>0</v>
      </c>
      <c r="R547" s="191">
        <f>Q547*H547</f>
        <v>0</v>
      </c>
      <c r="S547" s="191">
        <v>0</v>
      </c>
      <c r="T547" s="192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3" t="s">
        <v>148</v>
      </c>
      <c r="AT547" s="193" t="s">
        <v>143</v>
      </c>
      <c r="AU547" s="193" t="s">
        <v>87</v>
      </c>
      <c r="AY547" s="18" t="s">
        <v>141</v>
      </c>
      <c r="BE547" s="194">
        <f>IF(N547="základní",J547,0)</f>
        <v>0</v>
      </c>
      <c r="BF547" s="194">
        <f>IF(N547="snížená",J547,0)</f>
        <v>0</v>
      </c>
      <c r="BG547" s="194">
        <f>IF(N547="zákl. přenesená",J547,0)</f>
        <v>0</v>
      </c>
      <c r="BH547" s="194">
        <f>IF(N547="sníž. přenesená",J547,0)</f>
        <v>0</v>
      </c>
      <c r="BI547" s="194">
        <f>IF(N547="nulová",J547,0)</f>
        <v>0</v>
      </c>
      <c r="BJ547" s="18" t="s">
        <v>85</v>
      </c>
      <c r="BK547" s="194">
        <f>ROUND(I547*H547,2)</f>
        <v>0</v>
      </c>
      <c r="BL547" s="18" t="s">
        <v>148</v>
      </c>
      <c r="BM547" s="193" t="s">
        <v>738</v>
      </c>
    </row>
    <row r="548" spans="1:65" s="2" customFormat="1">
      <c r="A548" s="36"/>
      <c r="B548" s="37"/>
      <c r="C548" s="38"/>
      <c r="D548" s="195" t="s">
        <v>150</v>
      </c>
      <c r="E548" s="38"/>
      <c r="F548" s="196" t="s">
        <v>739</v>
      </c>
      <c r="G548" s="38"/>
      <c r="H548" s="38"/>
      <c r="I548" s="197"/>
      <c r="J548" s="38"/>
      <c r="K548" s="38"/>
      <c r="L548" s="41"/>
      <c r="M548" s="198"/>
      <c r="N548" s="199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8" t="s">
        <v>150</v>
      </c>
      <c r="AU548" s="18" t="s">
        <v>87</v>
      </c>
    </row>
    <row r="549" spans="1:65" s="12" customFormat="1" ht="25.9" customHeight="1">
      <c r="B549" s="166"/>
      <c r="C549" s="167"/>
      <c r="D549" s="168" t="s">
        <v>79</v>
      </c>
      <c r="E549" s="169" t="s">
        <v>740</v>
      </c>
      <c r="F549" s="169" t="s">
        <v>741</v>
      </c>
      <c r="G549" s="167"/>
      <c r="H549" s="167"/>
      <c r="I549" s="170"/>
      <c r="J549" s="171">
        <f>BK549</f>
        <v>0</v>
      </c>
      <c r="K549" s="167"/>
      <c r="L549" s="172"/>
      <c r="M549" s="173"/>
      <c r="N549" s="174"/>
      <c r="O549" s="174"/>
      <c r="P549" s="175">
        <f>P550+P590</f>
        <v>0</v>
      </c>
      <c r="Q549" s="174"/>
      <c r="R549" s="175">
        <f>R550+R590</f>
        <v>1.3658834</v>
      </c>
      <c r="S549" s="174"/>
      <c r="T549" s="176">
        <f>T550+T590</f>
        <v>0</v>
      </c>
      <c r="AR549" s="177" t="s">
        <v>87</v>
      </c>
      <c r="AT549" s="178" t="s">
        <v>79</v>
      </c>
      <c r="AU549" s="178" t="s">
        <v>80</v>
      </c>
      <c r="AY549" s="177" t="s">
        <v>141</v>
      </c>
      <c r="BK549" s="179">
        <f>BK550+BK590</f>
        <v>0</v>
      </c>
    </row>
    <row r="550" spans="1:65" s="12" customFormat="1" ht="22.9" customHeight="1">
      <c r="B550" s="166"/>
      <c r="C550" s="167"/>
      <c r="D550" s="168" t="s">
        <v>79</v>
      </c>
      <c r="E550" s="180" t="s">
        <v>742</v>
      </c>
      <c r="F550" s="180" t="s">
        <v>743</v>
      </c>
      <c r="G550" s="167"/>
      <c r="H550" s="167"/>
      <c r="I550" s="170"/>
      <c r="J550" s="181">
        <f>BK550</f>
        <v>0</v>
      </c>
      <c r="K550" s="167"/>
      <c r="L550" s="172"/>
      <c r="M550" s="173"/>
      <c r="N550" s="174"/>
      <c r="O550" s="174"/>
      <c r="P550" s="175">
        <f>SUM(P551:P589)</f>
        <v>0</v>
      </c>
      <c r="Q550" s="174"/>
      <c r="R550" s="175">
        <f>SUM(R551:R589)</f>
        <v>0.34371289999999999</v>
      </c>
      <c r="S550" s="174"/>
      <c r="T550" s="176">
        <f>SUM(T551:T589)</f>
        <v>0</v>
      </c>
      <c r="AR550" s="177" t="s">
        <v>87</v>
      </c>
      <c r="AT550" s="178" t="s">
        <v>79</v>
      </c>
      <c r="AU550" s="178" t="s">
        <v>85</v>
      </c>
      <c r="AY550" s="177" t="s">
        <v>141</v>
      </c>
      <c r="BK550" s="179">
        <f>SUM(BK551:BK589)</f>
        <v>0</v>
      </c>
    </row>
    <row r="551" spans="1:65" s="2" customFormat="1" ht="16.5" customHeight="1">
      <c r="A551" s="36"/>
      <c r="B551" s="37"/>
      <c r="C551" s="182" t="s">
        <v>744</v>
      </c>
      <c r="D551" s="182" t="s">
        <v>143</v>
      </c>
      <c r="E551" s="183" t="s">
        <v>745</v>
      </c>
      <c r="F551" s="184" t="s">
        <v>746</v>
      </c>
      <c r="G551" s="185" t="s">
        <v>146</v>
      </c>
      <c r="H551" s="186">
        <v>217.94</v>
      </c>
      <c r="I551" s="187"/>
      <c r="J551" s="188">
        <f>ROUND(I551*H551,2)</f>
        <v>0</v>
      </c>
      <c r="K551" s="184" t="s">
        <v>147</v>
      </c>
      <c r="L551" s="41"/>
      <c r="M551" s="189" t="s">
        <v>43</v>
      </c>
      <c r="N551" s="190" t="s">
        <v>51</v>
      </c>
      <c r="O551" s="66"/>
      <c r="P551" s="191">
        <f>O551*H551</f>
        <v>0</v>
      </c>
      <c r="Q551" s="191">
        <v>0</v>
      </c>
      <c r="R551" s="191">
        <f>Q551*H551</f>
        <v>0</v>
      </c>
      <c r="S551" s="191">
        <v>0</v>
      </c>
      <c r="T551" s="192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3" t="s">
        <v>148</v>
      </c>
      <c r="AT551" s="193" t="s">
        <v>143</v>
      </c>
      <c r="AU551" s="193" t="s">
        <v>87</v>
      </c>
      <c r="AY551" s="18" t="s">
        <v>141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18" t="s">
        <v>85</v>
      </c>
      <c r="BK551" s="194">
        <f>ROUND(I551*H551,2)</f>
        <v>0</v>
      </c>
      <c r="BL551" s="18" t="s">
        <v>148</v>
      </c>
      <c r="BM551" s="193" t="s">
        <v>747</v>
      </c>
    </row>
    <row r="552" spans="1:65" s="2" customFormat="1">
      <c r="A552" s="36"/>
      <c r="B552" s="37"/>
      <c r="C552" s="38"/>
      <c r="D552" s="195" t="s">
        <v>150</v>
      </c>
      <c r="E552" s="38"/>
      <c r="F552" s="196" t="s">
        <v>748</v>
      </c>
      <c r="G552" s="38"/>
      <c r="H552" s="38"/>
      <c r="I552" s="197"/>
      <c r="J552" s="38"/>
      <c r="K552" s="38"/>
      <c r="L552" s="41"/>
      <c r="M552" s="198"/>
      <c r="N552" s="199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8" t="s">
        <v>150</v>
      </c>
      <c r="AU552" s="18" t="s">
        <v>87</v>
      </c>
    </row>
    <row r="553" spans="1:65" s="14" customFormat="1">
      <c r="B553" s="212"/>
      <c r="C553" s="213"/>
      <c r="D553" s="202" t="s">
        <v>152</v>
      </c>
      <c r="E553" s="214" t="s">
        <v>43</v>
      </c>
      <c r="F553" s="215" t="s">
        <v>414</v>
      </c>
      <c r="G553" s="213"/>
      <c r="H553" s="214" t="s">
        <v>43</v>
      </c>
      <c r="I553" s="216"/>
      <c r="J553" s="213"/>
      <c r="K553" s="213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152</v>
      </c>
      <c r="AU553" s="221" t="s">
        <v>87</v>
      </c>
      <c r="AV553" s="14" t="s">
        <v>85</v>
      </c>
      <c r="AW553" s="14" t="s">
        <v>41</v>
      </c>
      <c r="AX553" s="14" t="s">
        <v>80</v>
      </c>
      <c r="AY553" s="221" t="s">
        <v>141</v>
      </c>
    </row>
    <row r="554" spans="1:65" s="13" customFormat="1">
      <c r="B554" s="200"/>
      <c r="C554" s="201"/>
      <c r="D554" s="202" t="s">
        <v>152</v>
      </c>
      <c r="E554" s="203" t="s">
        <v>43</v>
      </c>
      <c r="F554" s="204" t="s">
        <v>749</v>
      </c>
      <c r="G554" s="201"/>
      <c r="H554" s="205">
        <v>24.8</v>
      </c>
      <c r="I554" s="206"/>
      <c r="J554" s="201"/>
      <c r="K554" s="201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152</v>
      </c>
      <c r="AU554" s="211" t="s">
        <v>87</v>
      </c>
      <c r="AV554" s="13" t="s">
        <v>87</v>
      </c>
      <c r="AW554" s="13" t="s">
        <v>41</v>
      </c>
      <c r="AX554" s="13" t="s">
        <v>80</v>
      </c>
      <c r="AY554" s="211" t="s">
        <v>141</v>
      </c>
    </row>
    <row r="555" spans="1:65" s="14" customFormat="1">
      <c r="B555" s="212"/>
      <c r="C555" s="213"/>
      <c r="D555" s="202" t="s">
        <v>152</v>
      </c>
      <c r="E555" s="214" t="s">
        <v>43</v>
      </c>
      <c r="F555" s="215" t="s">
        <v>542</v>
      </c>
      <c r="G555" s="213"/>
      <c r="H555" s="214" t="s">
        <v>43</v>
      </c>
      <c r="I555" s="216"/>
      <c r="J555" s="213"/>
      <c r="K555" s="213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152</v>
      </c>
      <c r="AU555" s="221" t="s">
        <v>87</v>
      </c>
      <c r="AV555" s="14" t="s">
        <v>85</v>
      </c>
      <c r="AW555" s="14" t="s">
        <v>41</v>
      </c>
      <c r="AX555" s="14" t="s">
        <v>80</v>
      </c>
      <c r="AY555" s="221" t="s">
        <v>141</v>
      </c>
    </row>
    <row r="556" spans="1:65" s="14" customFormat="1">
      <c r="B556" s="212"/>
      <c r="C556" s="213"/>
      <c r="D556" s="202" t="s">
        <v>152</v>
      </c>
      <c r="E556" s="214" t="s">
        <v>43</v>
      </c>
      <c r="F556" s="215" t="s">
        <v>187</v>
      </c>
      <c r="G556" s="213"/>
      <c r="H556" s="214" t="s">
        <v>43</v>
      </c>
      <c r="I556" s="216"/>
      <c r="J556" s="213"/>
      <c r="K556" s="213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152</v>
      </c>
      <c r="AU556" s="221" t="s">
        <v>87</v>
      </c>
      <c r="AV556" s="14" t="s">
        <v>85</v>
      </c>
      <c r="AW556" s="14" t="s">
        <v>41</v>
      </c>
      <c r="AX556" s="14" t="s">
        <v>80</v>
      </c>
      <c r="AY556" s="221" t="s">
        <v>141</v>
      </c>
    </row>
    <row r="557" spans="1:65" s="13" customFormat="1">
      <c r="B557" s="200"/>
      <c r="C557" s="201"/>
      <c r="D557" s="202" t="s">
        <v>152</v>
      </c>
      <c r="E557" s="203" t="s">
        <v>43</v>
      </c>
      <c r="F557" s="204" t="s">
        <v>214</v>
      </c>
      <c r="G557" s="201"/>
      <c r="H557" s="205">
        <v>24</v>
      </c>
      <c r="I557" s="206"/>
      <c r="J557" s="201"/>
      <c r="K557" s="201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152</v>
      </c>
      <c r="AU557" s="211" t="s">
        <v>87</v>
      </c>
      <c r="AV557" s="13" t="s">
        <v>87</v>
      </c>
      <c r="AW557" s="13" t="s">
        <v>41</v>
      </c>
      <c r="AX557" s="13" t="s">
        <v>80</v>
      </c>
      <c r="AY557" s="211" t="s">
        <v>141</v>
      </c>
    </row>
    <row r="558" spans="1:65" s="14" customFormat="1">
      <c r="B558" s="212"/>
      <c r="C558" s="213"/>
      <c r="D558" s="202" t="s">
        <v>152</v>
      </c>
      <c r="E558" s="214" t="s">
        <v>43</v>
      </c>
      <c r="F558" s="215" t="s">
        <v>189</v>
      </c>
      <c r="G558" s="213"/>
      <c r="H558" s="214" t="s">
        <v>43</v>
      </c>
      <c r="I558" s="216"/>
      <c r="J558" s="213"/>
      <c r="K558" s="213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152</v>
      </c>
      <c r="AU558" s="221" t="s">
        <v>87</v>
      </c>
      <c r="AV558" s="14" t="s">
        <v>85</v>
      </c>
      <c r="AW558" s="14" t="s">
        <v>41</v>
      </c>
      <c r="AX558" s="14" t="s">
        <v>80</v>
      </c>
      <c r="AY558" s="221" t="s">
        <v>141</v>
      </c>
    </row>
    <row r="559" spans="1:65" s="13" customFormat="1">
      <c r="B559" s="200"/>
      <c r="C559" s="201"/>
      <c r="D559" s="202" t="s">
        <v>152</v>
      </c>
      <c r="E559" s="203" t="s">
        <v>43</v>
      </c>
      <c r="F559" s="204" t="s">
        <v>214</v>
      </c>
      <c r="G559" s="201"/>
      <c r="H559" s="205">
        <v>24</v>
      </c>
      <c r="I559" s="206"/>
      <c r="J559" s="201"/>
      <c r="K559" s="201"/>
      <c r="L559" s="207"/>
      <c r="M559" s="208"/>
      <c r="N559" s="209"/>
      <c r="O559" s="209"/>
      <c r="P559" s="209"/>
      <c r="Q559" s="209"/>
      <c r="R559" s="209"/>
      <c r="S559" s="209"/>
      <c r="T559" s="210"/>
      <c r="AT559" s="211" t="s">
        <v>152</v>
      </c>
      <c r="AU559" s="211" t="s">
        <v>87</v>
      </c>
      <c r="AV559" s="13" t="s">
        <v>87</v>
      </c>
      <c r="AW559" s="13" t="s">
        <v>41</v>
      </c>
      <c r="AX559" s="13" t="s">
        <v>80</v>
      </c>
      <c r="AY559" s="211" t="s">
        <v>141</v>
      </c>
    </row>
    <row r="560" spans="1:65" s="14" customFormat="1">
      <c r="B560" s="212"/>
      <c r="C560" s="213"/>
      <c r="D560" s="202" t="s">
        <v>152</v>
      </c>
      <c r="E560" s="214" t="s">
        <v>43</v>
      </c>
      <c r="F560" s="215" t="s">
        <v>750</v>
      </c>
      <c r="G560" s="213"/>
      <c r="H560" s="214" t="s">
        <v>43</v>
      </c>
      <c r="I560" s="216"/>
      <c r="J560" s="213"/>
      <c r="K560" s="213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152</v>
      </c>
      <c r="AU560" s="221" t="s">
        <v>87</v>
      </c>
      <c r="AV560" s="14" t="s">
        <v>85</v>
      </c>
      <c r="AW560" s="14" t="s">
        <v>41</v>
      </c>
      <c r="AX560" s="14" t="s">
        <v>80</v>
      </c>
      <c r="AY560" s="221" t="s">
        <v>141</v>
      </c>
    </row>
    <row r="561" spans="1:65" s="14" customFormat="1">
      <c r="B561" s="212"/>
      <c r="C561" s="213"/>
      <c r="D561" s="202" t="s">
        <v>152</v>
      </c>
      <c r="E561" s="214" t="s">
        <v>43</v>
      </c>
      <c r="F561" s="215" t="s">
        <v>187</v>
      </c>
      <c r="G561" s="213"/>
      <c r="H561" s="214" t="s">
        <v>43</v>
      </c>
      <c r="I561" s="216"/>
      <c r="J561" s="213"/>
      <c r="K561" s="213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152</v>
      </c>
      <c r="AU561" s="221" t="s">
        <v>87</v>
      </c>
      <c r="AV561" s="14" t="s">
        <v>85</v>
      </c>
      <c r="AW561" s="14" t="s">
        <v>41</v>
      </c>
      <c r="AX561" s="14" t="s">
        <v>80</v>
      </c>
      <c r="AY561" s="221" t="s">
        <v>141</v>
      </c>
    </row>
    <row r="562" spans="1:65" s="13" customFormat="1">
      <c r="B562" s="200"/>
      <c r="C562" s="201"/>
      <c r="D562" s="202" t="s">
        <v>152</v>
      </c>
      <c r="E562" s="203" t="s">
        <v>43</v>
      </c>
      <c r="F562" s="204" t="s">
        <v>751</v>
      </c>
      <c r="G562" s="201"/>
      <c r="H562" s="205">
        <v>27</v>
      </c>
      <c r="I562" s="206"/>
      <c r="J562" s="201"/>
      <c r="K562" s="201"/>
      <c r="L562" s="207"/>
      <c r="M562" s="208"/>
      <c r="N562" s="209"/>
      <c r="O562" s="209"/>
      <c r="P562" s="209"/>
      <c r="Q562" s="209"/>
      <c r="R562" s="209"/>
      <c r="S562" s="209"/>
      <c r="T562" s="210"/>
      <c r="AT562" s="211" t="s">
        <v>152</v>
      </c>
      <c r="AU562" s="211" t="s">
        <v>87</v>
      </c>
      <c r="AV562" s="13" t="s">
        <v>87</v>
      </c>
      <c r="AW562" s="13" t="s">
        <v>41</v>
      </c>
      <c r="AX562" s="13" t="s">
        <v>80</v>
      </c>
      <c r="AY562" s="211" t="s">
        <v>141</v>
      </c>
    </row>
    <row r="563" spans="1:65" s="14" customFormat="1">
      <c r="B563" s="212"/>
      <c r="C563" s="213"/>
      <c r="D563" s="202" t="s">
        <v>152</v>
      </c>
      <c r="E563" s="214" t="s">
        <v>43</v>
      </c>
      <c r="F563" s="215" t="s">
        <v>189</v>
      </c>
      <c r="G563" s="213"/>
      <c r="H563" s="214" t="s">
        <v>43</v>
      </c>
      <c r="I563" s="216"/>
      <c r="J563" s="213"/>
      <c r="K563" s="213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152</v>
      </c>
      <c r="AU563" s="221" t="s">
        <v>87</v>
      </c>
      <c r="AV563" s="14" t="s">
        <v>85</v>
      </c>
      <c r="AW563" s="14" t="s">
        <v>41</v>
      </c>
      <c r="AX563" s="14" t="s">
        <v>80</v>
      </c>
      <c r="AY563" s="221" t="s">
        <v>141</v>
      </c>
    </row>
    <row r="564" spans="1:65" s="13" customFormat="1">
      <c r="B564" s="200"/>
      <c r="C564" s="201"/>
      <c r="D564" s="202" t="s">
        <v>152</v>
      </c>
      <c r="E564" s="203" t="s">
        <v>43</v>
      </c>
      <c r="F564" s="204" t="s">
        <v>752</v>
      </c>
      <c r="G564" s="201"/>
      <c r="H564" s="205">
        <v>31.2</v>
      </c>
      <c r="I564" s="206"/>
      <c r="J564" s="201"/>
      <c r="K564" s="201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152</v>
      </c>
      <c r="AU564" s="211" t="s">
        <v>87</v>
      </c>
      <c r="AV564" s="13" t="s">
        <v>87</v>
      </c>
      <c r="AW564" s="13" t="s">
        <v>41</v>
      </c>
      <c r="AX564" s="13" t="s">
        <v>80</v>
      </c>
      <c r="AY564" s="211" t="s">
        <v>141</v>
      </c>
    </row>
    <row r="565" spans="1:65" s="14" customFormat="1">
      <c r="B565" s="212"/>
      <c r="C565" s="213"/>
      <c r="D565" s="202" t="s">
        <v>152</v>
      </c>
      <c r="E565" s="214" t="s">
        <v>43</v>
      </c>
      <c r="F565" s="215" t="s">
        <v>681</v>
      </c>
      <c r="G565" s="213"/>
      <c r="H565" s="214" t="s">
        <v>43</v>
      </c>
      <c r="I565" s="216"/>
      <c r="J565" s="213"/>
      <c r="K565" s="213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152</v>
      </c>
      <c r="AU565" s="221" t="s">
        <v>87</v>
      </c>
      <c r="AV565" s="14" t="s">
        <v>85</v>
      </c>
      <c r="AW565" s="14" t="s">
        <v>41</v>
      </c>
      <c r="AX565" s="14" t="s">
        <v>80</v>
      </c>
      <c r="AY565" s="221" t="s">
        <v>141</v>
      </c>
    </row>
    <row r="566" spans="1:65" s="13" customFormat="1">
      <c r="B566" s="200"/>
      <c r="C566" s="201"/>
      <c r="D566" s="202" t="s">
        <v>152</v>
      </c>
      <c r="E566" s="203" t="s">
        <v>43</v>
      </c>
      <c r="F566" s="204" t="s">
        <v>753</v>
      </c>
      <c r="G566" s="201"/>
      <c r="H566" s="205">
        <v>86.94</v>
      </c>
      <c r="I566" s="206"/>
      <c r="J566" s="201"/>
      <c r="K566" s="201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152</v>
      </c>
      <c r="AU566" s="211" t="s">
        <v>87</v>
      </c>
      <c r="AV566" s="13" t="s">
        <v>87</v>
      </c>
      <c r="AW566" s="13" t="s">
        <v>41</v>
      </c>
      <c r="AX566" s="13" t="s">
        <v>80</v>
      </c>
      <c r="AY566" s="211" t="s">
        <v>141</v>
      </c>
    </row>
    <row r="567" spans="1:65" s="15" customFormat="1">
      <c r="B567" s="222"/>
      <c r="C567" s="223"/>
      <c r="D567" s="202" t="s">
        <v>152</v>
      </c>
      <c r="E567" s="224" t="s">
        <v>43</v>
      </c>
      <c r="F567" s="225" t="s">
        <v>179</v>
      </c>
      <c r="G567" s="223"/>
      <c r="H567" s="226">
        <v>217.94</v>
      </c>
      <c r="I567" s="227"/>
      <c r="J567" s="223"/>
      <c r="K567" s="223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152</v>
      </c>
      <c r="AU567" s="232" t="s">
        <v>87</v>
      </c>
      <c r="AV567" s="15" t="s">
        <v>148</v>
      </c>
      <c r="AW567" s="15" t="s">
        <v>41</v>
      </c>
      <c r="AX567" s="15" t="s">
        <v>85</v>
      </c>
      <c r="AY567" s="232" t="s">
        <v>141</v>
      </c>
    </row>
    <row r="568" spans="1:65" s="2" customFormat="1" ht="16.5" customHeight="1">
      <c r="A568" s="36"/>
      <c r="B568" s="37"/>
      <c r="C568" s="234" t="s">
        <v>754</v>
      </c>
      <c r="D568" s="234" t="s">
        <v>219</v>
      </c>
      <c r="E568" s="235" t="s">
        <v>755</v>
      </c>
      <c r="F568" s="236" t="s">
        <v>756</v>
      </c>
      <c r="G568" s="237" t="s">
        <v>222</v>
      </c>
      <c r="H568" s="238">
        <v>7.1999999999999995E-2</v>
      </c>
      <c r="I568" s="239"/>
      <c r="J568" s="240">
        <f>ROUND(I568*H568,2)</f>
        <v>0</v>
      </c>
      <c r="K568" s="236" t="s">
        <v>147</v>
      </c>
      <c r="L568" s="241"/>
      <c r="M568" s="242" t="s">
        <v>43</v>
      </c>
      <c r="N568" s="243" t="s">
        <v>51</v>
      </c>
      <c r="O568" s="66"/>
      <c r="P568" s="191">
        <f>O568*H568</f>
        <v>0</v>
      </c>
      <c r="Q568" s="191">
        <v>1</v>
      </c>
      <c r="R568" s="191">
        <f>Q568*H568</f>
        <v>7.1999999999999995E-2</v>
      </c>
      <c r="S568" s="191">
        <v>0</v>
      </c>
      <c r="T568" s="192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3" t="s">
        <v>198</v>
      </c>
      <c r="AT568" s="193" t="s">
        <v>219</v>
      </c>
      <c r="AU568" s="193" t="s">
        <v>87</v>
      </c>
      <c r="AY568" s="18" t="s">
        <v>141</v>
      </c>
      <c r="BE568" s="194">
        <f>IF(N568="základní",J568,0)</f>
        <v>0</v>
      </c>
      <c r="BF568" s="194">
        <f>IF(N568="snížená",J568,0)</f>
        <v>0</v>
      </c>
      <c r="BG568" s="194">
        <f>IF(N568="zákl. přenesená",J568,0)</f>
        <v>0</v>
      </c>
      <c r="BH568" s="194">
        <f>IF(N568="sníž. přenesená",J568,0)</f>
        <v>0</v>
      </c>
      <c r="BI568" s="194">
        <f>IF(N568="nulová",J568,0)</f>
        <v>0</v>
      </c>
      <c r="BJ568" s="18" t="s">
        <v>85</v>
      </c>
      <c r="BK568" s="194">
        <f>ROUND(I568*H568,2)</f>
        <v>0</v>
      </c>
      <c r="BL568" s="18" t="s">
        <v>148</v>
      </c>
      <c r="BM568" s="193" t="s">
        <v>757</v>
      </c>
    </row>
    <row r="569" spans="1:65" s="13" customFormat="1">
      <c r="B569" s="200"/>
      <c r="C569" s="201"/>
      <c r="D569" s="202" t="s">
        <v>152</v>
      </c>
      <c r="E569" s="201"/>
      <c r="F569" s="204" t="s">
        <v>758</v>
      </c>
      <c r="G569" s="201"/>
      <c r="H569" s="205">
        <v>7.1999999999999995E-2</v>
      </c>
      <c r="I569" s="206"/>
      <c r="J569" s="201"/>
      <c r="K569" s="201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152</v>
      </c>
      <c r="AU569" s="211" t="s">
        <v>87</v>
      </c>
      <c r="AV569" s="13" t="s">
        <v>87</v>
      </c>
      <c r="AW569" s="13" t="s">
        <v>4</v>
      </c>
      <c r="AX569" s="13" t="s">
        <v>85</v>
      </c>
      <c r="AY569" s="211" t="s">
        <v>141</v>
      </c>
    </row>
    <row r="570" spans="1:65" s="2" customFormat="1" ht="16.5" customHeight="1">
      <c r="A570" s="36"/>
      <c r="B570" s="37"/>
      <c r="C570" s="182" t="s">
        <v>759</v>
      </c>
      <c r="D570" s="182" t="s">
        <v>143</v>
      </c>
      <c r="E570" s="183" t="s">
        <v>760</v>
      </c>
      <c r="F570" s="184" t="s">
        <v>761</v>
      </c>
      <c r="G570" s="185" t="s">
        <v>146</v>
      </c>
      <c r="H570" s="186">
        <v>217.94</v>
      </c>
      <c r="I570" s="187"/>
      <c r="J570" s="188">
        <f>ROUND(I570*H570,2)</f>
        <v>0</v>
      </c>
      <c r="K570" s="184" t="s">
        <v>147</v>
      </c>
      <c r="L570" s="41"/>
      <c r="M570" s="189" t="s">
        <v>43</v>
      </c>
      <c r="N570" s="190" t="s">
        <v>51</v>
      </c>
      <c r="O570" s="66"/>
      <c r="P570" s="191">
        <f>O570*H570</f>
        <v>0</v>
      </c>
      <c r="Q570" s="191">
        <v>3.8000000000000002E-4</v>
      </c>
      <c r="R570" s="191">
        <f>Q570*H570</f>
        <v>8.2817200000000007E-2</v>
      </c>
      <c r="S570" s="191">
        <v>0</v>
      </c>
      <c r="T570" s="192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3" t="s">
        <v>148</v>
      </c>
      <c r="AT570" s="193" t="s">
        <v>143</v>
      </c>
      <c r="AU570" s="193" t="s">
        <v>87</v>
      </c>
      <c r="AY570" s="18" t="s">
        <v>141</v>
      </c>
      <c r="BE570" s="194">
        <f>IF(N570="základní",J570,0)</f>
        <v>0</v>
      </c>
      <c r="BF570" s="194">
        <f>IF(N570="snížená",J570,0)</f>
        <v>0</v>
      </c>
      <c r="BG570" s="194">
        <f>IF(N570="zákl. přenesená",J570,0)</f>
        <v>0</v>
      </c>
      <c r="BH570" s="194">
        <f>IF(N570="sníž. přenesená",J570,0)</f>
        <v>0</v>
      </c>
      <c r="BI570" s="194">
        <f>IF(N570="nulová",J570,0)</f>
        <v>0</v>
      </c>
      <c r="BJ570" s="18" t="s">
        <v>85</v>
      </c>
      <c r="BK570" s="194">
        <f>ROUND(I570*H570,2)</f>
        <v>0</v>
      </c>
      <c r="BL570" s="18" t="s">
        <v>148</v>
      </c>
      <c r="BM570" s="193" t="s">
        <v>762</v>
      </c>
    </row>
    <row r="571" spans="1:65" s="2" customFormat="1">
      <c r="A571" s="36"/>
      <c r="B571" s="37"/>
      <c r="C571" s="38"/>
      <c r="D571" s="195" t="s">
        <v>150</v>
      </c>
      <c r="E571" s="38"/>
      <c r="F571" s="196" t="s">
        <v>763</v>
      </c>
      <c r="G571" s="38"/>
      <c r="H571" s="38"/>
      <c r="I571" s="197"/>
      <c r="J571" s="38"/>
      <c r="K571" s="38"/>
      <c r="L571" s="41"/>
      <c r="M571" s="198"/>
      <c r="N571" s="199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8" t="s">
        <v>150</v>
      </c>
      <c r="AU571" s="18" t="s">
        <v>87</v>
      </c>
    </row>
    <row r="572" spans="1:65" s="2" customFormat="1" ht="16.5" customHeight="1">
      <c r="A572" s="36"/>
      <c r="B572" s="37"/>
      <c r="C572" s="234" t="s">
        <v>764</v>
      </c>
      <c r="D572" s="234" t="s">
        <v>219</v>
      </c>
      <c r="E572" s="235" t="s">
        <v>765</v>
      </c>
      <c r="F572" s="236" t="s">
        <v>766</v>
      </c>
      <c r="G572" s="237" t="s">
        <v>146</v>
      </c>
      <c r="H572" s="238">
        <v>254.00899999999999</v>
      </c>
      <c r="I572" s="239"/>
      <c r="J572" s="240">
        <f>ROUND(I572*H572,2)</f>
        <v>0</v>
      </c>
      <c r="K572" s="236" t="s">
        <v>43</v>
      </c>
      <c r="L572" s="241"/>
      <c r="M572" s="242" t="s">
        <v>43</v>
      </c>
      <c r="N572" s="243" t="s">
        <v>51</v>
      </c>
      <c r="O572" s="6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3" t="s">
        <v>198</v>
      </c>
      <c r="AT572" s="193" t="s">
        <v>219</v>
      </c>
      <c r="AU572" s="193" t="s">
        <v>87</v>
      </c>
      <c r="AY572" s="18" t="s">
        <v>141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18" t="s">
        <v>85</v>
      </c>
      <c r="BK572" s="194">
        <f>ROUND(I572*H572,2)</f>
        <v>0</v>
      </c>
      <c r="BL572" s="18" t="s">
        <v>148</v>
      </c>
      <c r="BM572" s="193" t="s">
        <v>767</v>
      </c>
    </row>
    <row r="573" spans="1:65" s="13" customFormat="1">
      <c r="B573" s="200"/>
      <c r="C573" s="201"/>
      <c r="D573" s="202" t="s">
        <v>152</v>
      </c>
      <c r="E573" s="201"/>
      <c r="F573" s="204" t="s">
        <v>768</v>
      </c>
      <c r="G573" s="201"/>
      <c r="H573" s="205">
        <v>254.00899999999999</v>
      </c>
      <c r="I573" s="206"/>
      <c r="J573" s="201"/>
      <c r="K573" s="201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152</v>
      </c>
      <c r="AU573" s="211" t="s">
        <v>87</v>
      </c>
      <c r="AV573" s="13" t="s">
        <v>87</v>
      </c>
      <c r="AW573" s="13" t="s">
        <v>4</v>
      </c>
      <c r="AX573" s="13" t="s">
        <v>85</v>
      </c>
      <c r="AY573" s="211" t="s">
        <v>141</v>
      </c>
    </row>
    <row r="574" spans="1:65" s="2" customFormat="1" ht="16.5" customHeight="1">
      <c r="A574" s="36"/>
      <c r="B574" s="37"/>
      <c r="C574" s="182" t="s">
        <v>769</v>
      </c>
      <c r="D574" s="182" t="s">
        <v>143</v>
      </c>
      <c r="E574" s="183" t="s">
        <v>770</v>
      </c>
      <c r="F574" s="184" t="s">
        <v>771</v>
      </c>
      <c r="G574" s="185" t="s">
        <v>166</v>
      </c>
      <c r="H574" s="186">
        <v>22.19</v>
      </c>
      <c r="I574" s="187"/>
      <c r="J574" s="188">
        <f>ROUND(I574*H574,2)</f>
        <v>0</v>
      </c>
      <c r="K574" s="184" t="s">
        <v>147</v>
      </c>
      <c r="L574" s="41"/>
      <c r="M574" s="189" t="s">
        <v>43</v>
      </c>
      <c r="N574" s="190" t="s">
        <v>51</v>
      </c>
      <c r="O574" s="66"/>
      <c r="P574" s="191">
        <f>O574*H574</f>
        <v>0</v>
      </c>
      <c r="Q574" s="191">
        <v>1.1E-4</v>
      </c>
      <c r="R574" s="191">
        <f>Q574*H574</f>
        <v>2.4409000000000002E-3</v>
      </c>
      <c r="S574" s="191">
        <v>0</v>
      </c>
      <c r="T574" s="192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3" t="s">
        <v>148</v>
      </c>
      <c r="AT574" s="193" t="s">
        <v>143</v>
      </c>
      <c r="AU574" s="193" t="s">
        <v>87</v>
      </c>
      <c r="AY574" s="18" t="s">
        <v>141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8" t="s">
        <v>85</v>
      </c>
      <c r="BK574" s="194">
        <f>ROUND(I574*H574,2)</f>
        <v>0</v>
      </c>
      <c r="BL574" s="18" t="s">
        <v>148</v>
      </c>
      <c r="BM574" s="193" t="s">
        <v>772</v>
      </c>
    </row>
    <row r="575" spans="1:65" s="2" customFormat="1">
      <c r="A575" s="36"/>
      <c r="B575" s="37"/>
      <c r="C575" s="38"/>
      <c r="D575" s="195" t="s">
        <v>150</v>
      </c>
      <c r="E575" s="38"/>
      <c r="F575" s="196" t="s">
        <v>773</v>
      </c>
      <c r="G575" s="38"/>
      <c r="H575" s="38"/>
      <c r="I575" s="197"/>
      <c r="J575" s="38"/>
      <c r="K575" s="38"/>
      <c r="L575" s="41"/>
      <c r="M575" s="198"/>
      <c r="N575" s="199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8" t="s">
        <v>150</v>
      </c>
      <c r="AU575" s="18" t="s">
        <v>87</v>
      </c>
    </row>
    <row r="576" spans="1:65" s="2" customFormat="1" ht="19.5">
      <c r="A576" s="36"/>
      <c r="B576" s="37"/>
      <c r="C576" s="38"/>
      <c r="D576" s="202" t="s">
        <v>210</v>
      </c>
      <c r="E576" s="38"/>
      <c r="F576" s="233" t="s">
        <v>774</v>
      </c>
      <c r="G576" s="38"/>
      <c r="H576" s="38"/>
      <c r="I576" s="197"/>
      <c r="J576" s="38"/>
      <c r="K576" s="38"/>
      <c r="L576" s="41"/>
      <c r="M576" s="198"/>
      <c r="N576" s="199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8" t="s">
        <v>210</v>
      </c>
      <c r="AU576" s="18" t="s">
        <v>87</v>
      </c>
    </row>
    <row r="577" spans="1:65" s="13" customFormat="1">
      <c r="B577" s="200"/>
      <c r="C577" s="201"/>
      <c r="D577" s="202" t="s">
        <v>152</v>
      </c>
      <c r="E577" s="203" t="s">
        <v>43</v>
      </c>
      <c r="F577" s="204" t="s">
        <v>775</v>
      </c>
      <c r="G577" s="201"/>
      <c r="H577" s="205">
        <v>22.19</v>
      </c>
      <c r="I577" s="206"/>
      <c r="J577" s="201"/>
      <c r="K577" s="201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152</v>
      </c>
      <c r="AU577" s="211" t="s">
        <v>87</v>
      </c>
      <c r="AV577" s="13" t="s">
        <v>87</v>
      </c>
      <c r="AW577" s="13" t="s">
        <v>41</v>
      </c>
      <c r="AX577" s="13" t="s">
        <v>85</v>
      </c>
      <c r="AY577" s="211" t="s">
        <v>141</v>
      </c>
    </row>
    <row r="578" spans="1:65" s="2" customFormat="1" ht="16.5" customHeight="1">
      <c r="A578" s="36"/>
      <c r="B578" s="37"/>
      <c r="C578" s="234" t="s">
        <v>776</v>
      </c>
      <c r="D578" s="234" t="s">
        <v>219</v>
      </c>
      <c r="E578" s="235" t="s">
        <v>777</v>
      </c>
      <c r="F578" s="236" t="s">
        <v>778</v>
      </c>
      <c r="G578" s="237" t="s">
        <v>166</v>
      </c>
      <c r="H578" s="238">
        <v>22.815000000000001</v>
      </c>
      <c r="I578" s="239"/>
      <c r="J578" s="240">
        <f>ROUND(I578*H578,2)</f>
        <v>0</v>
      </c>
      <c r="K578" s="236" t="s">
        <v>43</v>
      </c>
      <c r="L578" s="241"/>
      <c r="M578" s="242" t="s">
        <v>43</v>
      </c>
      <c r="N578" s="243" t="s">
        <v>51</v>
      </c>
      <c r="O578" s="66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3" t="s">
        <v>198</v>
      </c>
      <c r="AT578" s="193" t="s">
        <v>219</v>
      </c>
      <c r="AU578" s="193" t="s">
        <v>87</v>
      </c>
      <c r="AY578" s="18" t="s">
        <v>141</v>
      </c>
      <c r="BE578" s="194">
        <f>IF(N578="základní",J578,0)</f>
        <v>0</v>
      </c>
      <c r="BF578" s="194">
        <f>IF(N578="snížená",J578,0)</f>
        <v>0</v>
      </c>
      <c r="BG578" s="194">
        <f>IF(N578="zákl. přenesená",J578,0)</f>
        <v>0</v>
      </c>
      <c r="BH578" s="194">
        <f>IF(N578="sníž. přenesená",J578,0)</f>
        <v>0</v>
      </c>
      <c r="BI578" s="194">
        <f>IF(N578="nulová",J578,0)</f>
        <v>0</v>
      </c>
      <c r="BJ578" s="18" t="s">
        <v>85</v>
      </c>
      <c r="BK578" s="194">
        <f>ROUND(I578*H578,2)</f>
        <v>0</v>
      </c>
      <c r="BL578" s="18" t="s">
        <v>148</v>
      </c>
      <c r="BM578" s="193" t="s">
        <v>779</v>
      </c>
    </row>
    <row r="579" spans="1:65" s="13" customFormat="1">
      <c r="B579" s="200"/>
      <c r="C579" s="201"/>
      <c r="D579" s="202" t="s">
        <v>152</v>
      </c>
      <c r="E579" s="203" t="s">
        <v>43</v>
      </c>
      <c r="F579" s="204" t="s">
        <v>780</v>
      </c>
      <c r="G579" s="201"/>
      <c r="H579" s="205">
        <v>22.815000000000001</v>
      </c>
      <c r="I579" s="206"/>
      <c r="J579" s="201"/>
      <c r="K579" s="201"/>
      <c r="L579" s="207"/>
      <c r="M579" s="208"/>
      <c r="N579" s="209"/>
      <c r="O579" s="209"/>
      <c r="P579" s="209"/>
      <c r="Q579" s="209"/>
      <c r="R579" s="209"/>
      <c r="S579" s="209"/>
      <c r="T579" s="210"/>
      <c r="AT579" s="211" t="s">
        <v>152</v>
      </c>
      <c r="AU579" s="211" t="s">
        <v>87</v>
      </c>
      <c r="AV579" s="13" t="s">
        <v>87</v>
      </c>
      <c r="AW579" s="13" t="s">
        <v>41</v>
      </c>
      <c r="AX579" s="13" t="s">
        <v>85</v>
      </c>
      <c r="AY579" s="211" t="s">
        <v>141</v>
      </c>
    </row>
    <row r="580" spans="1:65" s="2" customFormat="1" ht="16.5" customHeight="1">
      <c r="A580" s="36"/>
      <c r="B580" s="37"/>
      <c r="C580" s="234" t="s">
        <v>781</v>
      </c>
      <c r="D580" s="234" t="s">
        <v>219</v>
      </c>
      <c r="E580" s="235" t="s">
        <v>782</v>
      </c>
      <c r="F580" s="236" t="s">
        <v>783</v>
      </c>
      <c r="G580" s="237" t="s">
        <v>461</v>
      </c>
      <c r="H580" s="238">
        <v>72</v>
      </c>
      <c r="I580" s="239"/>
      <c r="J580" s="240">
        <f>ROUND(I580*H580,2)</f>
        <v>0</v>
      </c>
      <c r="K580" s="236" t="s">
        <v>43</v>
      </c>
      <c r="L580" s="241"/>
      <c r="M580" s="242" t="s">
        <v>43</v>
      </c>
      <c r="N580" s="243" t="s">
        <v>51</v>
      </c>
      <c r="O580" s="66"/>
      <c r="P580" s="191">
        <f>O580*H580</f>
        <v>0</v>
      </c>
      <c r="Q580" s="191">
        <v>0</v>
      </c>
      <c r="R580" s="191">
        <f>Q580*H580</f>
        <v>0</v>
      </c>
      <c r="S580" s="191">
        <v>0</v>
      </c>
      <c r="T580" s="192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3" t="s">
        <v>198</v>
      </c>
      <c r="AT580" s="193" t="s">
        <v>219</v>
      </c>
      <c r="AU580" s="193" t="s">
        <v>87</v>
      </c>
      <c r="AY580" s="18" t="s">
        <v>141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8" t="s">
        <v>85</v>
      </c>
      <c r="BK580" s="194">
        <f>ROUND(I580*H580,2)</f>
        <v>0</v>
      </c>
      <c r="BL580" s="18" t="s">
        <v>148</v>
      </c>
      <c r="BM580" s="193" t="s">
        <v>784</v>
      </c>
    </row>
    <row r="581" spans="1:65" s="2" customFormat="1" ht="16.5" customHeight="1">
      <c r="A581" s="36"/>
      <c r="B581" s="37"/>
      <c r="C581" s="182" t="s">
        <v>785</v>
      </c>
      <c r="D581" s="182" t="s">
        <v>143</v>
      </c>
      <c r="E581" s="183" t="s">
        <v>786</v>
      </c>
      <c r="F581" s="184" t="s">
        <v>787</v>
      </c>
      <c r="G581" s="185" t="s">
        <v>146</v>
      </c>
      <c r="H581" s="186">
        <v>217.94</v>
      </c>
      <c r="I581" s="187"/>
      <c r="J581" s="188">
        <f>ROUND(I581*H581,2)</f>
        <v>0</v>
      </c>
      <c r="K581" s="184" t="s">
        <v>147</v>
      </c>
      <c r="L581" s="41"/>
      <c r="M581" s="189" t="s">
        <v>43</v>
      </c>
      <c r="N581" s="190" t="s">
        <v>51</v>
      </c>
      <c r="O581" s="66"/>
      <c r="P581" s="191">
        <f>O581*H581</f>
        <v>0</v>
      </c>
      <c r="Q581" s="191">
        <v>0</v>
      </c>
      <c r="R581" s="191">
        <f>Q581*H581</f>
        <v>0</v>
      </c>
      <c r="S581" s="191">
        <v>0</v>
      </c>
      <c r="T581" s="192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3" t="s">
        <v>255</v>
      </c>
      <c r="AT581" s="193" t="s">
        <v>143</v>
      </c>
      <c r="AU581" s="193" t="s">
        <v>87</v>
      </c>
      <c r="AY581" s="18" t="s">
        <v>141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8" t="s">
        <v>85</v>
      </c>
      <c r="BK581" s="194">
        <f>ROUND(I581*H581,2)</f>
        <v>0</v>
      </c>
      <c r="BL581" s="18" t="s">
        <v>255</v>
      </c>
      <c r="BM581" s="193" t="s">
        <v>788</v>
      </c>
    </row>
    <row r="582" spans="1:65" s="2" customFormat="1">
      <c r="A582" s="36"/>
      <c r="B582" s="37"/>
      <c r="C582" s="38"/>
      <c r="D582" s="195" t="s">
        <v>150</v>
      </c>
      <c r="E582" s="38"/>
      <c r="F582" s="196" t="s">
        <v>789</v>
      </c>
      <c r="G582" s="38"/>
      <c r="H582" s="38"/>
      <c r="I582" s="197"/>
      <c r="J582" s="38"/>
      <c r="K582" s="38"/>
      <c r="L582" s="41"/>
      <c r="M582" s="198"/>
      <c r="N582" s="199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8" t="s">
        <v>150</v>
      </c>
      <c r="AU582" s="18" t="s">
        <v>87</v>
      </c>
    </row>
    <row r="583" spans="1:65" s="2" customFormat="1" ht="16.5" customHeight="1">
      <c r="A583" s="36"/>
      <c r="B583" s="37"/>
      <c r="C583" s="234" t="s">
        <v>790</v>
      </c>
      <c r="D583" s="234" t="s">
        <v>219</v>
      </c>
      <c r="E583" s="235" t="s">
        <v>791</v>
      </c>
      <c r="F583" s="236" t="s">
        <v>792</v>
      </c>
      <c r="G583" s="237" t="s">
        <v>146</v>
      </c>
      <c r="H583" s="238">
        <v>228.83699999999999</v>
      </c>
      <c r="I583" s="239"/>
      <c r="J583" s="240">
        <f>ROUND(I583*H583,2)</f>
        <v>0</v>
      </c>
      <c r="K583" s="236" t="s">
        <v>147</v>
      </c>
      <c r="L583" s="241"/>
      <c r="M583" s="242" t="s">
        <v>43</v>
      </c>
      <c r="N583" s="243" t="s">
        <v>51</v>
      </c>
      <c r="O583" s="66"/>
      <c r="P583" s="191">
        <f>O583*H583</f>
        <v>0</v>
      </c>
      <c r="Q583" s="191">
        <v>8.0000000000000004E-4</v>
      </c>
      <c r="R583" s="191">
        <f>Q583*H583</f>
        <v>0.1830696</v>
      </c>
      <c r="S583" s="191">
        <v>0</v>
      </c>
      <c r="T583" s="192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3" t="s">
        <v>355</v>
      </c>
      <c r="AT583" s="193" t="s">
        <v>219</v>
      </c>
      <c r="AU583" s="193" t="s">
        <v>87</v>
      </c>
      <c r="AY583" s="18" t="s">
        <v>141</v>
      </c>
      <c r="BE583" s="194">
        <f>IF(N583="základní",J583,0)</f>
        <v>0</v>
      </c>
      <c r="BF583" s="194">
        <f>IF(N583="snížená",J583,0)</f>
        <v>0</v>
      </c>
      <c r="BG583" s="194">
        <f>IF(N583="zákl. přenesená",J583,0)</f>
        <v>0</v>
      </c>
      <c r="BH583" s="194">
        <f>IF(N583="sníž. přenesená",J583,0)</f>
        <v>0</v>
      </c>
      <c r="BI583" s="194">
        <f>IF(N583="nulová",J583,0)</f>
        <v>0</v>
      </c>
      <c r="BJ583" s="18" t="s">
        <v>85</v>
      </c>
      <c r="BK583" s="194">
        <f>ROUND(I583*H583,2)</f>
        <v>0</v>
      </c>
      <c r="BL583" s="18" t="s">
        <v>255</v>
      </c>
      <c r="BM583" s="193" t="s">
        <v>793</v>
      </c>
    </row>
    <row r="584" spans="1:65" s="13" customFormat="1">
      <c r="B584" s="200"/>
      <c r="C584" s="201"/>
      <c r="D584" s="202" t="s">
        <v>152</v>
      </c>
      <c r="E584" s="201"/>
      <c r="F584" s="204" t="s">
        <v>794</v>
      </c>
      <c r="G584" s="201"/>
      <c r="H584" s="205">
        <v>228.83699999999999</v>
      </c>
      <c r="I584" s="206"/>
      <c r="J584" s="201"/>
      <c r="K584" s="201"/>
      <c r="L584" s="207"/>
      <c r="M584" s="208"/>
      <c r="N584" s="209"/>
      <c r="O584" s="209"/>
      <c r="P584" s="209"/>
      <c r="Q584" s="209"/>
      <c r="R584" s="209"/>
      <c r="S584" s="209"/>
      <c r="T584" s="210"/>
      <c r="AT584" s="211" t="s">
        <v>152</v>
      </c>
      <c r="AU584" s="211" t="s">
        <v>87</v>
      </c>
      <c r="AV584" s="13" t="s">
        <v>87</v>
      </c>
      <c r="AW584" s="13" t="s">
        <v>4</v>
      </c>
      <c r="AX584" s="13" t="s">
        <v>85</v>
      </c>
      <c r="AY584" s="211" t="s">
        <v>141</v>
      </c>
    </row>
    <row r="585" spans="1:65" s="2" customFormat="1" ht="16.5" customHeight="1">
      <c r="A585" s="36"/>
      <c r="B585" s="37"/>
      <c r="C585" s="182" t="s">
        <v>795</v>
      </c>
      <c r="D585" s="182" t="s">
        <v>143</v>
      </c>
      <c r="E585" s="183" t="s">
        <v>796</v>
      </c>
      <c r="F585" s="184" t="s">
        <v>797</v>
      </c>
      <c r="G585" s="185" t="s">
        <v>146</v>
      </c>
      <c r="H585" s="186">
        <v>26.04</v>
      </c>
      <c r="I585" s="187"/>
      <c r="J585" s="188">
        <f>ROUND(I585*H585,2)</f>
        <v>0</v>
      </c>
      <c r="K585" s="184" t="s">
        <v>147</v>
      </c>
      <c r="L585" s="41"/>
      <c r="M585" s="189" t="s">
        <v>43</v>
      </c>
      <c r="N585" s="190" t="s">
        <v>51</v>
      </c>
      <c r="O585" s="66"/>
      <c r="P585" s="191">
        <f>O585*H585</f>
        <v>0</v>
      </c>
      <c r="Q585" s="191">
        <v>1.2999999999999999E-4</v>
      </c>
      <c r="R585" s="191">
        <f>Q585*H585</f>
        <v>3.3851999999999997E-3</v>
      </c>
      <c r="S585" s="191">
        <v>0</v>
      </c>
      <c r="T585" s="192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3" t="s">
        <v>255</v>
      </c>
      <c r="AT585" s="193" t="s">
        <v>143</v>
      </c>
      <c r="AU585" s="193" t="s">
        <v>87</v>
      </c>
      <c r="AY585" s="18" t="s">
        <v>141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8" t="s">
        <v>85</v>
      </c>
      <c r="BK585" s="194">
        <f>ROUND(I585*H585,2)</f>
        <v>0</v>
      </c>
      <c r="BL585" s="18" t="s">
        <v>255</v>
      </c>
      <c r="BM585" s="193" t="s">
        <v>798</v>
      </c>
    </row>
    <row r="586" spans="1:65" s="2" customFormat="1">
      <c r="A586" s="36"/>
      <c r="B586" s="37"/>
      <c r="C586" s="38"/>
      <c r="D586" s="195" t="s">
        <v>150</v>
      </c>
      <c r="E586" s="38"/>
      <c r="F586" s="196" t="s">
        <v>799</v>
      </c>
      <c r="G586" s="38"/>
      <c r="H586" s="38"/>
      <c r="I586" s="197"/>
      <c r="J586" s="38"/>
      <c r="K586" s="38"/>
      <c r="L586" s="41"/>
      <c r="M586" s="198"/>
      <c r="N586" s="199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8" t="s">
        <v>150</v>
      </c>
      <c r="AU586" s="18" t="s">
        <v>87</v>
      </c>
    </row>
    <row r="587" spans="1:65" s="13" customFormat="1">
      <c r="B587" s="200"/>
      <c r="C587" s="201"/>
      <c r="D587" s="202" t="s">
        <v>152</v>
      </c>
      <c r="E587" s="203" t="s">
        <v>43</v>
      </c>
      <c r="F587" s="204" t="s">
        <v>800</v>
      </c>
      <c r="G587" s="201"/>
      <c r="H587" s="205">
        <v>26.04</v>
      </c>
      <c r="I587" s="206"/>
      <c r="J587" s="201"/>
      <c r="K587" s="201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152</v>
      </c>
      <c r="AU587" s="211" t="s">
        <v>87</v>
      </c>
      <c r="AV587" s="13" t="s">
        <v>87</v>
      </c>
      <c r="AW587" s="13" t="s">
        <v>41</v>
      </c>
      <c r="AX587" s="13" t="s">
        <v>85</v>
      </c>
      <c r="AY587" s="211" t="s">
        <v>141</v>
      </c>
    </row>
    <row r="588" spans="1:65" s="2" customFormat="1" ht="24.2" customHeight="1">
      <c r="A588" s="36"/>
      <c r="B588" s="37"/>
      <c r="C588" s="182" t="s">
        <v>801</v>
      </c>
      <c r="D588" s="182" t="s">
        <v>143</v>
      </c>
      <c r="E588" s="183" t="s">
        <v>802</v>
      </c>
      <c r="F588" s="184" t="s">
        <v>803</v>
      </c>
      <c r="G588" s="185" t="s">
        <v>804</v>
      </c>
      <c r="H588" s="244"/>
      <c r="I588" s="187"/>
      <c r="J588" s="188">
        <f>ROUND(I588*H588,2)</f>
        <v>0</v>
      </c>
      <c r="K588" s="184" t="s">
        <v>147</v>
      </c>
      <c r="L588" s="41"/>
      <c r="M588" s="189" t="s">
        <v>43</v>
      </c>
      <c r="N588" s="190" t="s">
        <v>51</v>
      </c>
      <c r="O588" s="66"/>
      <c r="P588" s="191">
        <f>O588*H588</f>
        <v>0</v>
      </c>
      <c r="Q588" s="191">
        <v>0</v>
      </c>
      <c r="R588" s="191">
        <f>Q588*H588</f>
        <v>0</v>
      </c>
      <c r="S588" s="191">
        <v>0</v>
      </c>
      <c r="T588" s="192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3" t="s">
        <v>255</v>
      </c>
      <c r="AT588" s="193" t="s">
        <v>143</v>
      </c>
      <c r="AU588" s="193" t="s">
        <v>87</v>
      </c>
      <c r="AY588" s="18" t="s">
        <v>141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8" t="s">
        <v>85</v>
      </c>
      <c r="BK588" s="194">
        <f>ROUND(I588*H588,2)</f>
        <v>0</v>
      </c>
      <c r="BL588" s="18" t="s">
        <v>255</v>
      </c>
      <c r="BM588" s="193" t="s">
        <v>805</v>
      </c>
    </row>
    <row r="589" spans="1:65" s="2" customFormat="1">
      <c r="A589" s="36"/>
      <c r="B589" s="37"/>
      <c r="C589" s="38"/>
      <c r="D589" s="195" t="s">
        <v>150</v>
      </c>
      <c r="E589" s="38"/>
      <c r="F589" s="196" t="s">
        <v>806</v>
      </c>
      <c r="G589" s="38"/>
      <c r="H589" s="38"/>
      <c r="I589" s="197"/>
      <c r="J589" s="38"/>
      <c r="K589" s="38"/>
      <c r="L589" s="41"/>
      <c r="M589" s="198"/>
      <c r="N589" s="199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8" t="s">
        <v>150</v>
      </c>
      <c r="AU589" s="18" t="s">
        <v>87</v>
      </c>
    </row>
    <row r="590" spans="1:65" s="12" customFormat="1" ht="22.9" customHeight="1">
      <c r="B590" s="166"/>
      <c r="C590" s="167"/>
      <c r="D590" s="168" t="s">
        <v>79</v>
      </c>
      <c r="E590" s="180" t="s">
        <v>807</v>
      </c>
      <c r="F590" s="180" t="s">
        <v>808</v>
      </c>
      <c r="G590" s="167"/>
      <c r="H590" s="167"/>
      <c r="I590" s="170"/>
      <c r="J590" s="181">
        <f>BK590</f>
        <v>0</v>
      </c>
      <c r="K590" s="167"/>
      <c r="L590" s="172"/>
      <c r="M590" s="173"/>
      <c r="N590" s="174"/>
      <c r="O590" s="174"/>
      <c r="P590" s="175">
        <f>SUM(P591:P602)</f>
        <v>0</v>
      </c>
      <c r="Q590" s="174"/>
      <c r="R590" s="175">
        <f>SUM(R591:R602)</f>
        <v>1.0221705000000001</v>
      </c>
      <c r="S590" s="174"/>
      <c r="T590" s="176">
        <f>SUM(T591:T602)</f>
        <v>0</v>
      </c>
      <c r="AR590" s="177" t="s">
        <v>87</v>
      </c>
      <c r="AT590" s="178" t="s">
        <v>79</v>
      </c>
      <c r="AU590" s="178" t="s">
        <v>85</v>
      </c>
      <c r="AY590" s="177" t="s">
        <v>141</v>
      </c>
      <c r="BK590" s="179">
        <f>SUM(BK591:BK602)</f>
        <v>0</v>
      </c>
    </row>
    <row r="591" spans="1:65" s="2" customFormat="1" ht="24.2" customHeight="1">
      <c r="A591" s="36"/>
      <c r="B591" s="37"/>
      <c r="C591" s="182" t="s">
        <v>809</v>
      </c>
      <c r="D591" s="182" t="s">
        <v>143</v>
      </c>
      <c r="E591" s="183" t="s">
        <v>810</v>
      </c>
      <c r="F591" s="184" t="s">
        <v>811</v>
      </c>
      <c r="G591" s="185" t="s">
        <v>146</v>
      </c>
      <c r="H591" s="186">
        <v>134.94</v>
      </c>
      <c r="I591" s="187"/>
      <c r="J591" s="188">
        <f>ROUND(I591*H591,2)</f>
        <v>0</v>
      </c>
      <c r="K591" s="184" t="s">
        <v>147</v>
      </c>
      <c r="L591" s="41"/>
      <c r="M591" s="189" t="s">
        <v>43</v>
      </c>
      <c r="N591" s="190" t="s">
        <v>51</v>
      </c>
      <c r="O591" s="66"/>
      <c r="P591" s="191">
        <f>O591*H591</f>
        <v>0</v>
      </c>
      <c r="Q591" s="191">
        <v>6.0000000000000001E-3</v>
      </c>
      <c r="R591" s="191">
        <f>Q591*H591</f>
        <v>0.80964000000000003</v>
      </c>
      <c r="S591" s="191">
        <v>0</v>
      </c>
      <c r="T591" s="192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3" t="s">
        <v>255</v>
      </c>
      <c r="AT591" s="193" t="s">
        <v>143</v>
      </c>
      <c r="AU591" s="193" t="s">
        <v>87</v>
      </c>
      <c r="AY591" s="18" t="s">
        <v>141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8" t="s">
        <v>85</v>
      </c>
      <c r="BK591" s="194">
        <f>ROUND(I591*H591,2)</f>
        <v>0</v>
      </c>
      <c r="BL591" s="18" t="s">
        <v>255</v>
      </c>
      <c r="BM591" s="193" t="s">
        <v>812</v>
      </c>
    </row>
    <row r="592" spans="1:65" s="2" customFormat="1">
      <c r="A592" s="36"/>
      <c r="B592" s="37"/>
      <c r="C592" s="38"/>
      <c r="D592" s="195" t="s">
        <v>150</v>
      </c>
      <c r="E592" s="38"/>
      <c r="F592" s="196" t="s">
        <v>813</v>
      </c>
      <c r="G592" s="38"/>
      <c r="H592" s="38"/>
      <c r="I592" s="197"/>
      <c r="J592" s="38"/>
      <c r="K592" s="38"/>
      <c r="L592" s="41"/>
      <c r="M592" s="198"/>
      <c r="N592" s="199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8" t="s">
        <v>150</v>
      </c>
      <c r="AU592" s="18" t="s">
        <v>87</v>
      </c>
    </row>
    <row r="593" spans="1:65" s="14" customFormat="1">
      <c r="B593" s="212"/>
      <c r="C593" s="213"/>
      <c r="D593" s="202" t="s">
        <v>152</v>
      </c>
      <c r="E593" s="214" t="s">
        <v>43</v>
      </c>
      <c r="F593" s="215" t="s">
        <v>542</v>
      </c>
      <c r="G593" s="213"/>
      <c r="H593" s="214" t="s">
        <v>43</v>
      </c>
      <c r="I593" s="216"/>
      <c r="J593" s="213"/>
      <c r="K593" s="213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152</v>
      </c>
      <c r="AU593" s="221" t="s">
        <v>87</v>
      </c>
      <c r="AV593" s="14" t="s">
        <v>85</v>
      </c>
      <c r="AW593" s="14" t="s">
        <v>41</v>
      </c>
      <c r="AX593" s="14" t="s">
        <v>80</v>
      </c>
      <c r="AY593" s="221" t="s">
        <v>141</v>
      </c>
    </row>
    <row r="594" spans="1:65" s="14" customFormat="1">
      <c r="B594" s="212"/>
      <c r="C594" s="213"/>
      <c r="D594" s="202" t="s">
        <v>152</v>
      </c>
      <c r="E594" s="214" t="s">
        <v>43</v>
      </c>
      <c r="F594" s="215" t="s">
        <v>187</v>
      </c>
      <c r="G594" s="213"/>
      <c r="H594" s="214" t="s">
        <v>43</v>
      </c>
      <c r="I594" s="216"/>
      <c r="J594" s="213"/>
      <c r="K594" s="213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152</v>
      </c>
      <c r="AU594" s="221" t="s">
        <v>87</v>
      </c>
      <c r="AV594" s="14" t="s">
        <v>85</v>
      </c>
      <c r="AW594" s="14" t="s">
        <v>41</v>
      </c>
      <c r="AX594" s="14" t="s">
        <v>80</v>
      </c>
      <c r="AY594" s="221" t="s">
        <v>141</v>
      </c>
    </row>
    <row r="595" spans="1:65" s="13" customFormat="1">
      <c r="B595" s="200"/>
      <c r="C595" s="201"/>
      <c r="D595" s="202" t="s">
        <v>152</v>
      </c>
      <c r="E595" s="203" t="s">
        <v>43</v>
      </c>
      <c r="F595" s="204" t="s">
        <v>214</v>
      </c>
      <c r="G595" s="201"/>
      <c r="H595" s="205">
        <v>24</v>
      </c>
      <c r="I595" s="206"/>
      <c r="J595" s="201"/>
      <c r="K595" s="201"/>
      <c r="L595" s="207"/>
      <c r="M595" s="208"/>
      <c r="N595" s="209"/>
      <c r="O595" s="209"/>
      <c r="P595" s="209"/>
      <c r="Q595" s="209"/>
      <c r="R595" s="209"/>
      <c r="S595" s="209"/>
      <c r="T595" s="210"/>
      <c r="AT595" s="211" t="s">
        <v>152</v>
      </c>
      <c r="AU595" s="211" t="s">
        <v>87</v>
      </c>
      <c r="AV595" s="13" t="s">
        <v>87</v>
      </c>
      <c r="AW595" s="13" t="s">
        <v>41</v>
      </c>
      <c r="AX595" s="13" t="s">
        <v>80</v>
      </c>
      <c r="AY595" s="211" t="s">
        <v>141</v>
      </c>
    </row>
    <row r="596" spans="1:65" s="14" customFormat="1">
      <c r="B596" s="212"/>
      <c r="C596" s="213"/>
      <c r="D596" s="202" t="s">
        <v>152</v>
      </c>
      <c r="E596" s="214" t="s">
        <v>43</v>
      </c>
      <c r="F596" s="215" t="s">
        <v>189</v>
      </c>
      <c r="G596" s="213"/>
      <c r="H596" s="214" t="s">
        <v>43</v>
      </c>
      <c r="I596" s="216"/>
      <c r="J596" s="213"/>
      <c r="K596" s="213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152</v>
      </c>
      <c r="AU596" s="221" t="s">
        <v>87</v>
      </c>
      <c r="AV596" s="14" t="s">
        <v>85</v>
      </c>
      <c r="AW596" s="14" t="s">
        <v>41</v>
      </c>
      <c r="AX596" s="14" t="s">
        <v>80</v>
      </c>
      <c r="AY596" s="221" t="s">
        <v>141</v>
      </c>
    </row>
    <row r="597" spans="1:65" s="13" customFormat="1">
      <c r="B597" s="200"/>
      <c r="C597" s="201"/>
      <c r="D597" s="202" t="s">
        <v>152</v>
      </c>
      <c r="E597" s="203" t="s">
        <v>43</v>
      </c>
      <c r="F597" s="204" t="s">
        <v>214</v>
      </c>
      <c r="G597" s="201"/>
      <c r="H597" s="205">
        <v>24</v>
      </c>
      <c r="I597" s="206"/>
      <c r="J597" s="201"/>
      <c r="K597" s="201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152</v>
      </c>
      <c r="AU597" s="211" t="s">
        <v>87</v>
      </c>
      <c r="AV597" s="13" t="s">
        <v>87</v>
      </c>
      <c r="AW597" s="13" t="s">
        <v>41</v>
      </c>
      <c r="AX597" s="13" t="s">
        <v>80</v>
      </c>
      <c r="AY597" s="211" t="s">
        <v>141</v>
      </c>
    </row>
    <row r="598" spans="1:65" s="14" customFormat="1">
      <c r="B598" s="212"/>
      <c r="C598" s="213"/>
      <c r="D598" s="202" t="s">
        <v>152</v>
      </c>
      <c r="E598" s="214" t="s">
        <v>43</v>
      </c>
      <c r="F598" s="215" t="s">
        <v>681</v>
      </c>
      <c r="G598" s="213"/>
      <c r="H598" s="214" t="s">
        <v>43</v>
      </c>
      <c r="I598" s="216"/>
      <c r="J598" s="213"/>
      <c r="K598" s="213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152</v>
      </c>
      <c r="AU598" s="221" t="s">
        <v>87</v>
      </c>
      <c r="AV598" s="14" t="s">
        <v>85</v>
      </c>
      <c r="AW598" s="14" t="s">
        <v>41</v>
      </c>
      <c r="AX598" s="14" t="s">
        <v>80</v>
      </c>
      <c r="AY598" s="221" t="s">
        <v>141</v>
      </c>
    </row>
    <row r="599" spans="1:65" s="13" customFormat="1">
      <c r="B599" s="200"/>
      <c r="C599" s="201"/>
      <c r="D599" s="202" t="s">
        <v>152</v>
      </c>
      <c r="E599" s="203" t="s">
        <v>43</v>
      </c>
      <c r="F599" s="204" t="s">
        <v>753</v>
      </c>
      <c r="G599" s="201"/>
      <c r="H599" s="205">
        <v>86.94</v>
      </c>
      <c r="I599" s="206"/>
      <c r="J599" s="201"/>
      <c r="K599" s="201"/>
      <c r="L599" s="207"/>
      <c r="M599" s="208"/>
      <c r="N599" s="209"/>
      <c r="O599" s="209"/>
      <c r="P599" s="209"/>
      <c r="Q599" s="209"/>
      <c r="R599" s="209"/>
      <c r="S599" s="209"/>
      <c r="T599" s="210"/>
      <c r="AT599" s="211" t="s">
        <v>152</v>
      </c>
      <c r="AU599" s="211" t="s">
        <v>87</v>
      </c>
      <c r="AV599" s="13" t="s">
        <v>87</v>
      </c>
      <c r="AW599" s="13" t="s">
        <v>41</v>
      </c>
      <c r="AX599" s="13" t="s">
        <v>80</v>
      </c>
      <c r="AY599" s="211" t="s">
        <v>141</v>
      </c>
    </row>
    <row r="600" spans="1:65" s="15" customFormat="1">
      <c r="B600" s="222"/>
      <c r="C600" s="223"/>
      <c r="D600" s="202" t="s">
        <v>152</v>
      </c>
      <c r="E600" s="224" t="s">
        <v>43</v>
      </c>
      <c r="F600" s="225" t="s">
        <v>179</v>
      </c>
      <c r="G600" s="223"/>
      <c r="H600" s="226">
        <v>134.94</v>
      </c>
      <c r="I600" s="227"/>
      <c r="J600" s="223"/>
      <c r="K600" s="223"/>
      <c r="L600" s="228"/>
      <c r="M600" s="229"/>
      <c r="N600" s="230"/>
      <c r="O600" s="230"/>
      <c r="P600" s="230"/>
      <c r="Q600" s="230"/>
      <c r="R600" s="230"/>
      <c r="S600" s="230"/>
      <c r="T600" s="231"/>
      <c r="AT600" s="232" t="s">
        <v>152</v>
      </c>
      <c r="AU600" s="232" t="s">
        <v>87</v>
      </c>
      <c r="AV600" s="15" t="s">
        <v>148</v>
      </c>
      <c r="AW600" s="15" t="s">
        <v>41</v>
      </c>
      <c r="AX600" s="15" t="s">
        <v>85</v>
      </c>
      <c r="AY600" s="232" t="s">
        <v>141</v>
      </c>
    </row>
    <row r="601" spans="1:65" s="2" customFormat="1" ht="16.5" customHeight="1">
      <c r="A601" s="36"/>
      <c r="B601" s="37"/>
      <c r="C601" s="234" t="s">
        <v>814</v>
      </c>
      <c r="D601" s="234" t="s">
        <v>219</v>
      </c>
      <c r="E601" s="235" t="s">
        <v>815</v>
      </c>
      <c r="F601" s="236" t="s">
        <v>816</v>
      </c>
      <c r="G601" s="237" t="s">
        <v>146</v>
      </c>
      <c r="H601" s="238">
        <v>141.68700000000001</v>
      </c>
      <c r="I601" s="239"/>
      <c r="J601" s="240">
        <f>ROUND(I601*H601,2)</f>
        <v>0</v>
      </c>
      <c r="K601" s="236" t="s">
        <v>147</v>
      </c>
      <c r="L601" s="241"/>
      <c r="M601" s="242" t="s">
        <v>43</v>
      </c>
      <c r="N601" s="243" t="s">
        <v>51</v>
      </c>
      <c r="O601" s="66"/>
      <c r="P601" s="191">
        <f>O601*H601</f>
        <v>0</v>
      </c>
      <c r="Q601" s="191">
        <v>1.5E-3</v>
      </c>
      <c r="R601" s="191">
        <f>Q601*H601</f>
        <v>0.21253050000000001</v>
      </c>
      <c r="S601" s="191">
        <v>0</v>
      </c>
      <c r="T601" s="192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3" t="s">
        <v>355</v>
      </c>
      <c r="AT601" s="193" t="s">
        <v>219</v>
      </c>
      <c r="AU601" s="193" t="s">
        <v>87</v>
      </c>
      <c r="AY601" s="18" t="s">
        <v>141</v>
      </c>
      <c r="BE601" s="194">
        <f>IF(N601="základní",J601,0)</f>
        <v>0</v>
      </c>
      <c r="BF601" s="194">
        <f>IF(N601="snížená",J601,0)</f>
        <v>0</v>
      </c>
      <c r="BG601" s="194">
        <f>IF(N601="zákl. přenesená",J601,0)</f>
        <v>0</v>
      </c>
      <c r="BH601" s="194">
        <f>IF(N601="sníž. přenesená",J601,0)</f>
        <v>0</v>
      </c>
      <c r="BI601" s="194">
        <f>IF(N601="nulová",J601,0)</f>
        <v>0</v>
      </c>
      <c r="BJ601" s="18" t="s">
        <v>85</v>
      </c>
      <c r="BK601" s="194">
        <f>ROUND(I601*H601,2)</f>
        <v>0</v>
      </c>
      <c r="BL601" s="18" t="s">
        <v>255</v>
      </c>
      <c r="BM601" s="193" t="s">
        <v>817</v>
      </c>
    </row>
    <row r="602" spans="1:65" s="13" customFormat="1">
      <c r="B602" s="200"/>
      <c r="C602" s="201"/>
      <c r="D602" s="202" t="s">
        <v>152</v>
      </c>
      <c r="E602" s="203" t="s">
        <v>43</v>
      </c>
      <c r="F602" s="204" t="s">
        <v>818</v>
      </c>
      <c r="G602" s="201"/>
      <c r="H602" s="205">
        <v>141.68700000000001</v>
      </c>
      <c r="I602" s="206"/>
      <c r="J602" s="201"/>
      <c r="K602" s="201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152</v>
      </c>
      <c r="AU602" s="211" t="s">
        <v>87</v>
      </c>
      <c r="AV602" s="13" t="s">
        <v>87</v>
      </c>
      <c r="AW602" s="13" t="s">
        <v>41</v>
      </c>
      <c r="AX602" s="13" t="s">
        <v>85</v>
      </c>
      <c r="AY602" s="211" t="s">
        <v>141</v>
      </c>
    </row>
    <row r="603" spans="1:65" s="12" customFormat="1" ht="25.9" customHeight="1">
      <c r="B603" s="166"/>
      <c r="C603" s="167"/>
      <c r="D603" s="168" t="s">
        <v>79</v>
      </c>
      <c r="E603" s="169" t="s">
        <v>219</v>
      </c>
      <c r="F603" s="169" t="s">
        <v>819</v>
      </c>
      <c r="G603" s="167"/>
      <c r="H603" s="167"/>
      <c r="I603" s="170"/>
      <c r="J603" s="171">
        <f>BK603</f>
        <v>0</v>
      </c>
      <c r="K603" s="167"/>
      <c r="L603" s="172"/>
      <c r="M603" s="173"/>
      <c r="N603" s="174"/>
      <c r="O603" s="174"/>
      <c r="P603" s="175">
        <f>P604</f>
        <v>0</v>
      </c>
      <c r="Q603" s="174"/>
      <c r="R603" s="175">
        <f>R604</f>
        <v>0</v>
      </c>
      <c r="S603" s="174"/>
      <c r="T603" s="176">
        <f>T604</f>
        <v>0</v>
      </c>
      <c r="AR603" s="177" t="s">
        <v>158</v>
      </c>
      <c r="AT603" s="178" t="s">
        <v>79</v>
      </c>
      <c r="AU603" s="178" t="s">
        <v>80</v>
      </c>
      <c r="AY603" s="177" t="s">
        <v>141</v>
      </c>
      <c r="BK603" s="179">
        <f>BK604</f>
        <v>0</v>
      </c>
    </row>
    <row r="604" spans="1:65" s="12" customFormat="1" ht="22.9" customHeight="1">
      <c r="B604" s="166"/>
      <c r="C604" s="167"/>
      <c r="D604" s="168" t="s">
        <v>79</v>
      </c>
      <c r="E604" s="180" t="s">
        <v>820</v>
      </c>
      <c r="F604" s="180" t="s">
        <v>821</v>
      </c>
      <c r="G604" s="167"/>
      <c r="H604" s="167"/>
      <c r="I604" s="170"/>
      <c r="J604" s="181">
        <f>BK604</f>
        <v>0</v>
      </c>
      <c r="K604" s="167"/>
      <c r="L604" s="172"/>
      <c r="M604" s="173"/>
      <c r="N604" s="174"/>
      <c r="O604" s="174"/>
      <c r="P604" s="175">
        <f>SUM(P605:P606)</f>
        <v>0</v>
      </c>
      <c r="Q604" s="174"/>
      <c r="R604" s="175">
        <f>SUM(R605:R606)</f>
        <v>0</v>
      </c>
      <c r="S604" s="174"/>
      <c r="T604" s="176">
        <f>SUM(T605:T606)</f>
        <v>0</v>
      </c>
      <c r="AR604" s="177" t="s">
        <v>158</v>
      </c>
      <c r="AT604" s="178" t="s">
        <v>79</v>
      </c>
      <c r="AU604" s="178" t="s">
        <v>85</v>
      </c>
      <c r="AY604" s="177" t="s">
        <v>141</v>
      </c>
      <c r="BK604" s="179">
        <f>SUM(BK605:BK606)</f>
        <v>0</v>
      </c>
    </row>
    <row r="605" spans="1:65" s="2" customFormat="1" ht="16.5" customHeight="1">
      <c r="A605" s="36"/>
      <c r="B605" s="37"/>
      <c r="C605" s="182" t="s">
        <v>822</v>
      </c>
      <c r="D605" s="182" t="s">
        <v>143</v>
      </c>
      <c r="E605" s="183" t="s">
        <v>823</v>
      </c>
      <c r="F605" s="184" t="s">
        <v>824</v>
      </c>
      <c r="G605" s="185" t="s">
        <v>825</v>
      </c>
      <c r="H605" s="186">
        <v>1</v>
      </c>
      <c r="I605" s="187"/>
      <c r="J605" s="188">
        <f>ROUND(I605*H605,2)</f>
        <v>0</v>
      </c>
      <c r="K605" s="184" t="s">
        <v>43</v>
      </c>
      <c r="L605" s="41"/>
      <c r="M605" s="189" t="s">
        <v>43</v>
      </c>
      <c r="N605" s="190" t="s">
        <v>51</v>
      </c>
      <c r="O605" s="66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3" t="s">
        <v>584</v>
      </c>
      <c r="AT605" s="193" t="s">
        <v>143</v>
      </c>
      <c r="AU605" s="193" t="s">
        <v>87</v>
      </c>
      <c r="AY605" s="18" t="s">
        <v>141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8" t="s">
        <v>85</v>
      </c>
      <c r="BK605" s="194">
        <f>ROUND(I605*H605,2)</f>
        <v>0</v>
      </c>
      <c r="BL605" s="18" t="s">
        <v>584</v>
      </c>
      <c r="BM605" s="193" t="s">
        <v>826</v>
      </c>
    </row>
    <row r="606" spans="1:65" s="2" customFormat="1" ht="29.25">
      <c r="A606" s="36"/>
      <c r="B606" s="37"/>
      <c r="C606" s="38"/>
      <c r="D606" s="202" t="s">
        <v>210</v>
      </c>
      <c r="E606" s="38"/>
      <c r="F606" s="233" t="s">
        <v>827</v>
      </c>
      <c r="G606" s="38"/>
      <c r="H606" s="38"/>
      <c r="I606" s="197"/>
      <c r="J606" s="38"/>
      <c r="K606" s="38"/>
      <c r="L606" s="41"/>
      <c r="M606" s="245"/>
      <c r="N606" s="246"/>
      <c r="O606" s="247"/>
      <c r="P606" s="247"/>
      <c r="Q606" s="247"/>
      <c r="R606" s="247"/>
      <c r="S606" s="247"/>
      <c r="T606" s="248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8" t="s">
        <v>210</v>
      </c>
      <c r="AU606" s="18" t="s">
        <v>87</v>
      </c>
    </row>
    <row r="607" spans="1:65" s="2" customFormat="1" ht="6.95" customHeight="1">
      <c r="A607" s="36"/>
      <c r="B607" s="49"/>
      <c r="C607" s="50"/>
      <c r="D607" s="50"/>
      <c r="E607" s="50"/>
      <c r="F607" s="50"/>
      <c r="G607" s="50"/>
      <c r="H607" s="50"/>
      <c r="I607" s="50"/>
      <c r="J607" s="50"/>
      <c r="K607" s="50"/>
      <c r="L607" s="41"/>
      <c r="M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</row>
  </sheetData>
  <sheetProtection algorithmName="SHA-512" hashValue="BfTL02ZMorIW5QN2xkb0kxXkJzV0uRyjUaOtB8R9jxyKNh7E+o/Xq8oQgGVOS3xS5wGIaNUIbgkb62WeeIHE/w==" saltValue="SWsUCDrEkIMVa7LbEJhJFAMC5mkKrMNMfWNNoUxAFsFdU8xTjwqAe2IV1mDnRu/L+z/a3pind1hY3sYsN/sBTA==" spinCount="100000" sheet="1" objects="1" scenarios="1" formatColumns="0" formatRows="0" autoFilter="0"/>
  <autoFilter ref="C99:K606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/>
    <hyperlink ref="F107" r:id="rId2"/>
    <hyperlink ref="F110" r:id="rId3"/>
    <hyperlink ref="F115" r:id="rId4"/>
    <hyperlink ref="F123" r:id="rId5"/>
    <hyperlink ref="F133" r:id="rId6"/>
    <hyperlink ref="F135" r:id="rId7"/>
    <hyperlink ref="F139" r:id="rId8"/>
    <hyperlink ref="F156" r:id="rId9"/>
    <hyperlink ref="F159" r:id="rId10"/>
    <hyperlink ref="F163" r:id="rId11"/>
    <hyperlink ref="F169" r:id="rId12"/>
    <hyperlink ref="F172" r:id="rId13"/>
    <hyperlink ref="F182" r:id="rId14"/>
    <hyperlink ref="F186" r:id="rId15"/>
    <hyperlink ref="F189" r:id="rId16"/>
    <hyperlink ref="F220" r:id="rId17"/>
    <hyperlink ref="F226" r:id="rId18"/>
    <hyperlink ref="F238" r:id="rId19"/>
    <hyperlink ref="F248" r:id="rId20"/>
    <hyperlink ref="F252" r:id="rId21"/>
    <hyperlink ref="F259" r:id="rId22"/>
    <hyperlink ref="F263" r:id="rId23"/>
    <hyperlink ref="F265" r:id="rId24"/>
    <hyperlink ref="F270" r:id="rId25"/>
    <hyperlink ref="F272" r:id="rId26"/>
    <hyperlink ref="F275" r:id="rId27"/>
    <hyperlink ref="F282" r:id="rId28"/>
    <hyperlink ref="F284" r:id="rId29"/>
    <hyperlink ref="F293" r:id="rId30"/>
    <hyperlink ref="F296" r:id="rId31"/>
    <hyperlink ref="F304" r:id="rId32"/>
    <hyperlink ref="F307" r:id="rId33"/>
    <hyperlink ref="F314" r:id="rId34"/>
    <hyperlink ref="F316" r:id="rId35"/>
    <hyperlink ref="F320" r:id="rId36"/>
    <hyperlink ref="F324" r:id="rId37"/>
    <hyperlink ref="F326" r:id="rId38"/>
    <hyperlink ref="F331" r:id="rId39"/>
    <hyperlink ref="F333" r:id="rId40"/>
    <hyperlink ref="F336" r:id="rId41"/>
    <hyperlink ref="F346" r:id="rId42"/>
    <hyperlink ref="F356" r:id="rId43"/>
    <hyperlink ref="F363" r:id="rId44"/>
    <hyperlink ref="F370" r:id="rId45"/>
    <hyperlink ref="F375" r:id="rId46"/>
    <hyperlink ref="F378" r:id="rId47"/>
    <hyperlink ref="F387" r:id="rId48"/>
    <hyperlink ref="F396" r:id="rId49"/>
    <hyperlink ref="F400" r:id="rId50"/>
    <hyperlink ref="F404" r:id="rId51"/>
    <hyperlink ref="F417" r:id="rId52"/>
    <hyperlink ref="F420" r:id="rId53"/>
    <hyperlink ref="F424" r:id="rId54"/>
    <hyperlink ref="F438" r:id="rId55"/>
    <hyperlink ref="F446" r:id="rId56"/>
    <hyperlink ref="F453" r:id="rId57"/>
    <hyperlink ref="F470" r:id="rId58"/>
    <hyperlink ref="F474" r:id="rId59"/>
    <hyperlink ref="F482" r:id="rId60"/>
    <hyperlink ref="F487" r:id="rId61"/>
    <hyperlink ref="F494" r:id="rId62"/>
    <hyperlink ref="F498" r:id="rId63"/>
    <hyperlink ref="F502" r:id="rId64"/>
    <hyperlink ref="F504" r:id="rId65"/>
    <hyperlink ref="F520" r:id="rId66"/>
    <hyperlink ref="F526" r:id="rId67"/>
    <hyperlink ref="F528" r:id="rId68"/>
    <hyperlink ref="F530" r:id="rId69"/>
    <hyperlink ref="F533" r:id="rId70"/>
    <hyperlink ref="F535" r:id="rId71"/>
    <hyperlink ref="F542" r:id="rId72"/>
    <hyperlink ref="F546" r:id="rId73"/>
    <hyperlink ref="F548" r:id="rId74"/>
    <hyperlink ref="F552" r:id="rId75"/>
    <hyperlink ref="F571" r:id="rId76"/>
    <hyperlink ref="F575" r:id="rId77"/>
    <hyperlink ref="F582" r:id="rId78"/>
    <hyperlink ref="F586" r:id="rId79"/>
    <hyperlink ref="F589" r:id="rId80"/>
    <hyperlink ref="F592" r:id="rId8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>
      <selection activeCell="I95" sqref="I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1" t="str">
        <f>'Rekapitulace zakázky'!K6</f>
        <v>SO 03 - Oprava mostu v km 17,245 na trati Kutná Hora-Zruč n/S</v>
      </c>
      <c r="F7" s="382"/>
      <c r="G7" s="382"/>
      <c r="H7" s="382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1" t="s">
        <v>104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84" t="s">
        <v>828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zakázky'!E14</f>
        <v>Vyplň údaj</v>
      </c>
      <c r="F20" s="386"/>
      <c r="G20" s="386"/>
      <c r="H20" s="386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7" t="s">
        <v>43</v>
      </c>
      <c r="F29" s="387"/>
      <c r="G29" s="387"/>
      <c r="H29" s="38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ROUND((SUM(BE88:BE136)),  2)</f>
        <v>0</v>
      </c>
      <c r="G35" s="36"/>
      <c r="H35" s="36"/>
      <c r="I35" s="128">
        <v>0.21</v>
      </c>
      <c r="J35" s="127">
        <f>ROUND(((SUM(BE88:BE136))*I35),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ROUND((SUM(BF88:BF136)),  2)</f>
        <v>0</v>
      </c>
      <c r="G36" s="36"/>
      <c r="H36" s="36"/>
      <c r="I36" s="128">
        <v>0.15</v>
      </c>
      <c r="J36" s="127">
        <f>ROUND(((SUM(BF88:BF136))*I36),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ROUND((SUM(BG88:BG136)),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ROUND((SUM(BH88:BH136)),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ROUND((SUM(BI88:BI136)),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9" t="str">
        <f>E7</f>
        <v>SO 03 - Oprava mostu v km 17,245 na trati Kutná Hora-Zruč n/S</v>
      </c>
      <c r="F50" s="380"/>
      <c r="G50" s="380"/>
      <c r="H50" s="38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79" t="s">
        <v>104</v>
      </c>
      <c r="F52" s="378"/>
      <c r="G52" s="378"/>
      <c r="H52" s="37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55" t="str">
        <f>E11</f>
        <v>22-09-2 - SO 03 - 001.2 - Oprava mostu v km 17,245 na trati Kutná Hora-Zruč n/S_Železniční svršek</v>
      </c>
      <c r="F54" s="378"/>
      <c r="G54" s="378"/>
      <c r="H54" s="37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108</v>
      </c>
      <c r="D61" s="141"/>
      <c r="E61" s="141"/>
      <c r="F61" s="141"/>
      <c r="G61" s="141"/>
      <c r="H61" s="141"/>
      <c r="I61" s="141"/>
      <c r="J61" s="142" t="s">
        <v>109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4"/>
      <c r="C64" s="145"/>
      <c r="D64" s="146" t="s">
        <v>111</v>
      </c>
      <c r="E64" s="147"/>
      <c r="F64" s="147"/>
      <c r="G64" s="147"/>
      <c r="H64" s="147"/>
      <c r="I64" s="147"/>
      <c r="J64" s="148">
        <f>J89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116</v>
      </c>
      <c r="E65" s="152"/>
      <c r="F65" s="152"/>
      <c r="G65" s="152"/>
      <c r="H65" s="152"/>
      <c r="I65" s="152"/>
      <c r="J65" s="153">
        <f>J90</f>
        <v>0</v>
      </c>
      <c r="K65" s="99"/>
      <c r="L65" s="154"/>
    </row>
    <row r="66" spans="1:31" s="9" customFormat="1" ht="24.95" customHeight="1">
      <c r="B66" s="144"/>
      <c r="C66" s="145"/>
      <c r="D66" s="146" t="s">
        <v>829</v>
      </c>
      <c r="E66" s="147"/>
      <c r="F66" s="147"/>
      <c r="G66" s="147"/>
      <c r="H66" s="147"/>
      <c r="I66" s="147"/>
      <c r="J66" s="148">
        <f>J126</f>
        <v>0</v>
      </c>
      <c r="K66" s="145"/>
      <c r="L66" s="149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4" t="s">
        <v>126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9" t="str">
        <f>E7</f>
        <v>SO 03 - Oprava mostu v km 17,245 na trati Kutná Hora-Zruč n/S</v>
      </c>
      <c r="F76" s="380"/>
      <c r="G76" s="380"/>
      <c r="H76" s="380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103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79" t="s">
        <v>104</v>
      </c>
      <c r="F78" s="378"/>
      <c r="G78" s="378"/>
      <c r="H78" s="37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105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>
      <c r="A80" s="36"/>
      <c r="B80" s="37"/>
      <c r="C80" s="38"/>
      <c r="D80" s="38"/>
      <c r="E80" s="355" t="str">
        <f>E11</f>
        <v>22-09-2 - SO 03 - 001.2 - Oprava mostu v km 17,245 na trati Kutná Hora-Zruč n/S_Železniční svršek</v>
      </c>
      <c r="F80" s="378"/>
      <c r="G80" s="378"/>
      <c r="H80" s="37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21</v>
      </c>
      <c r="D82" s="38"/>
      <c r="E82" s="38"/>
      <c r="F82" s="28" t="str">
        <f>F14</f>
        <v xml:space="preserve"> </v>
      </c>
      <c r="G82" s="38"/>
      <c r="H82" s="38"/>
      <c r="I82" s="30" t="s">
        <v>23</v>
      </c>
      <c r="J82" s="61" t="str">
        <f>IF(J14="","",J14)</f>
        <v>24. 11. 2022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29</v>
      </c>
      <c r="D84" s="38"/>
      <c r="E84" s="38"/>
      <c r="F84" s="28" t="str">
        <f>E17</f>
        <v>Správa železnic, státní organizace</v>
      </c>
      <c r="G84" s="38"/>
      <c r="H84" s="38"/>
      <c r="I84" s="30" t="s">
        <v>37</v>
      </c>
      <c r="J84" s="34" t="str">
        <f>E23</f>
        <v>DIPONT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0" t="s">
        <v>35</v>
      </c>
      <c r="D85" s="38"/>
      <c r="E85" s="38"/>
      <c r="F85" s="28" t="str">
        <f>IF(E20="","",E20)</f>
        <v>Vyplň údaj</v>
      </c>
      <c r="G85" s="38"/>
      <c r="H85" s="38"/>
      <c r="I85" s="30" t="s">
        <v>42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5"/>
      <c r="B87" s="156"/>
      <c r="C87" s="157" t="s">
        <v>127</v>
      </c>
      <c r="D87" s="158" t="s">
        <v>65</v>
      </c>
      <c r="E87" s="158" t="s">
        <v>61</v>
      </c>
      <c r="F87" s="158" t="s">
        <v>62</v>
      </c>
      <c r="G87" s="158" t="s">
        <v>128</v>
      </c>
      <c r="H87" s="158" t="s">
        <v>129</v>
      </c>
      <c r="I87" s="158" t="s">
        <v>130</v>
      </c>
      <c r="J87" s="158" t="s">
        <v>109</v>
      </c>
      <c r="K87" s="159" t="s">
        <v>131</v>
      </c>
      <c r="L87" s="160"/>
      <c r="M87" s="70" t="s">
        <v>43</v>
      </c>
      <c r="N87" s="71" t="s">
        <v>50</v>
      </c>
      <c r="O87" s="71" t="s">
        <v>132</v>
      </c>
      <c r="P87" s="71" t="s">
        <v>133</v>
      </c>
      <c r="Q87" s="71" t="s">
        <v>134</v>
      </c>
      <c r="R87" s="71" t="s">
        <v>135</v>
      </c>
      <c r="S87" s="71" t="s">
        <v>136</v>
      </c>
      <c r="T87" s="72" t="s">
        <v>137</v>
      </c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</row>
    <row r="88" spans="1:65" s="2" customFormat="1" ht="22.9" customHeight="1">
      <c r="A88" s="36"/>
      <c r="B88" s="37"/>
      <c r="C88" s="77" t="s">
        <v>138</v>
      </c>
      <c r="D88" s="38"/>
      <c r="E88" s="38"/>
      <c r="F88" s="38"/>
      <c r="G88" s="38"/>
      <c r="H88" s="38"/>
      <c r="I88" s="38"/>
      <c r="J88" s="161">
        <f>BK88</f>
        <v>0</v>
      </c>
      <c r="K88" s="38"/>
      <c r="L88" s="41"/>
      <c r="M88" s="73"/>
      <c r="N88" s="162"/>
      <c r="O88" s="74"/>
      <c r="P88" s="163">
        <f>P89+P126</f>
        <v>0</v>
      </c>
      <c r="Q88" s="74"/>
      <c r="R88" s="163">
        <f>R89+R126</f>
        <v>180.625</v>
      </c>
      <c r="S88" s="74"/>
      <c r="T88" s="164">
        <f>T89+T126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110</v>
      </c>
      <c r="BK88" s="165">
        <f>BK89+BK126</f>
        <v>0</v>
      </c>
    </row>
    <row r="89" spans="1:65" s="12" customFormat="1" ht="25.9" customHeight="1">
      <c r="B89" s="166"/>
      <c r="C89" s="167"/>
      <c r="D89" s="168" t="s">
        <v>79</v>
      </c>
      <c r="E89" s="169" t="s">
        <v>139</v>
      </c>
      <c r="F89" s="169" t="s">
        <v>140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</f>
        <v>0</v>
      </c>
      <c r="Q89" s="174"/>
      <c r="R89" s="175">
        <f>R90</f>
        <v>180.625</v>
      </c>
      <c r="S89" s="174"/>
      <c r="T89" s="176">
        <f>T90</f>
        <v>0</v>
      </c>
      <c r="AR89" s="177" t="s">
        <v>85</v>
      </c>
      <c r="AT89" s="178" t="s">
        <v>79</v>
      </c>
      <c r="AU89" s="178" t="s">
        <v>80</v>
      </c>
      <c r="AY89" s="177" t="s">
        <v>141</v>
      </c>
      <c r="BK89" s="179">
        <f>BK90</f>
        <v>0</v>
      </c>
    </row>
    <row r="90" spans="1:65" s="12" customFormat="1" ht="22.9" customHeight="1">
      <c r="B90" s="166"/>
      <c r="C90" s="167"/>
      <c r="D90" s="168" t="s">
        <v>79</v>
      </c>
      <c r="E90" s="180" t="s">
        <v>169</v>
      </c>
      <c r="F90" s="180" t="s">
        <v>553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SUM(P91:P125)</f>
        <v>0</v>
      </c>
      <c r="Q90" s="174"/>
      <c r="R90" s="175">
        <f>SUM(R91:R125)</f>
        <v>180.625</v>
      </c>
      <c r="S90" s="174"/>
      <c r="T90" s="176">
        <f>SUM(T91:T125)</f>
        <v>0</v>
      </c>
      <c r="AR90" s="177" t="s">
        <v>85</v>
      </c>
      <c r="AT90" s="178" t="s">
        <v>79</v>
      </c>
      <c r="AU90" s="178" t="s">
        <v>85</v>
      </c>
      <c r="AY90" s="177" t="s">
        <v>141</v>
      </c>
      <c r="BK90" s="179">
        <f>SUM(BK91:BK125)</f>
        <v>0</v>
      </c>
    </row>
    <row r="91" spans="1:65" s="2" customFormat="1" ht="37.9" customHeight="1">
      <c r="A91" s="36"/>
      <c r="B91" s="37"/>
      <c r="C91" s="182" t="s">
        <v>85</v>
      </c>
      <c r="D91" s="182" t="s">
        <v>143</v>
      </c>
      <c r="E91" s="183" t="s">
        <v>830</v>
      </c>
      <c r="F91" s="184" t="s">
        <v>831</v>
      </c>
      <c r="G91" s="185" t="s">
        <v>146</v>
      </c>
      <c r="H91" s="186">
        <v>46.704000000000001</v>
      </c>
      <c r="I91" s="187"/>
      <c r="J91" s="188">
        <f>ROUND(I91*H91,2)</f>
        <v>0</v>
      </c>
      <c r="K91" s="184" t="s">
        <v>832</v>
      </c>
      <c r="L91" s="41"/>
      <c r="M91" s="189" t="s">
        <v>43</v>
      </c>
      <c r="N91" s="190" t="s">
        <v>51</v>
      </c>
      <c r="O91" s="6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3" t="s">
        <v>148</v>
      </c>
      <c r="AT91" s="193" t="s">
        <v>143</v>
      </c>
      <c r="AU91" s="193" t="s">
        <v>87</v>
      </c>
      <c r="AY91" s="18" t="s">
        <v>141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8" t="s">
        <v>85</v>
      </c>
      <c r="BK91" s="194">
        <f>ROUND(I91*H91,2)</f>
        <v>0</v>
      </c>
      <c r="BL91" s="18" t="s">
        <v>148</v>
      </c>
      <c r="BM91" s="193" t="s">
        <v>833</v>
      </c>
    </row>
    <row r="92" spans="1:65" s="13" customFormat="1">
      <c r="B92" s="200"/>
      <c r="C92" s="201"/>
      <c r="D92" s="202" t="s">
        <v>152</v>
      </c>
      <c r="E92" s="203" t="s">
        <v>43</v>
      </c>
      <c r="F92" s="204" t="s">
        <v>834</v>
      </c>
      <c r="G92" s="201"/>
      <c r="H92" s="205">
        <v>20.423999999999999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152</v>
      </c>
      <c r="AU92" s="211" t="s">
        <v>87</v>
      </c>
      <c r="AV92" s="13" t="s">
        <v>87</v>
      </c>
      <c r="AW92" s="13" t="s">
        <v>41</v>
      </c>
      <c r="AX92" s="13" t="s">
        <v>80</v>
      </c>
      <c r="AY92" s="211" t="s">
        <v>141</v>
      </c>
    </row>
    <row r="93" spans="1:65" s="13" customFormat="1">
      <c r="B93" s="200"/>
      <c r="C93" s="201"/>
      <c r="D93" s="202" t="s">
        <v>152</v>
      </c>
      <c r="E93" s="203" t="s">
        <v>43</v>
      </c>
      <c r="F93" s="204" t="s">
        <v>835</v>
      </c>
      <c r="G93" s="201"/>
      <c r="H93" s="205">
        <v>26.28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152</v>
      </c>
      <c r="AU93" s="211" t="s">
        <v>87</v>
      </c>
      <c r="AV93" s="13" t="s">
        <v>87</v>
      </c>
      <c r="AW93" s="13" t="s">
        <v>41</v>
      </c>
      <c r="AX93" s="13" t="s">
        <v>80</v>
      </c>
      <c r="AY93" s="211" t="s">
        <v>141</v>
      </c>
    </row>
    <row r="94" spans="1:65" s="15" customFormat="1">
      <c r="B94" s="222"/>
      <c r="C94" s="223"/>
      <c r="D94" s="202" t="s">
        <v>152</v>
      </c>
      <c r="E94" s="224" t="s">
        <v>43</v>
      </c>
      <c r="F94" s="225" t="s">
        <v>179</v>
      </c>
      <c r="G94" s="223"/>
      <c r="H94" s="226">
        <v>46.704000000000001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1"/>
      <c r="AT94" s="232" t="s">
        <v>152</v>
      </c>
      <c r="AU94" s="232" t="s">
        <v>87</v>
      </c>
      <c r="AV94" s="15" t="s">
        <v>148</v>
      </c>
      <c r="AW94" s="15" t="s">
        <v>41</v>
      </c>
      <c r="AX94" s="15" t="s">
        <v>85</v>
      </c>
      <c r="AY94" s="232" t="s">
        <v>141</v>
      </c>
    </row>
    <row r="95" spans="1:65" s="2" customFormat="1" ht="37.9" customHeight="1">
      <c r="A95" s="36"/>
      <c r="B95" s="37"/>
      <c r="C95" s="182" t="s">
        <v>87</v>
      </c>
      <c r="D95" s="182" t="s">
        <v>143</v>
      </c>
      <c r="E95" s="183" t="s">
        <v>836</v>
      </c>
      <c r="F95" s="184" t="s">
        <v>837</v>
      </c>
      <c r="G95" s="185" t="s">
        <v>183</v>
      </c>
      <c r="H95" s="186">
        <v>4.6710000000000003</v>
      </c>
      <c r="I95" s="187"/>
      <c r="J95" s="188">
        <f>ROUND(I95*H95,2)</f>
        <v>0</v>
      </c>
      <c r="K95" s="184" t="s">
        <v>832</v>
      </c>
      <c r="L95" s="41"/>
      <c r="M95" s="189" t="s">
        <v>43</v>
      </c>
      <c r="N95" s="190" t="s">
        <v>51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148</v>
      </c>
      <c r="AT95" s="193" t="s">
        <v>143</v>
      </c>
      <c r="AU95" s="193" t="s">
        <v>87</v>
      </c>
      <c r="AY95" s="18" t="s">
        <v>141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8" t="s">
        <v>85</v>
      </c>
      <c r="BK95" s="194">
        <f>ROUND(I95*H95,2)</f>
        <v>0</v>
      </c>
      <c r="BL95" s="18" t="s">
        <v>148</v>
      </c>
      <c r="BM95" s="193" t="s">
        <v>838</v>
      </c>
    </row>
    <row r="96" spans="1:65" s="13" customFormat="1">
      <c r="B96" s="200"/>
      <c r="C96" s="201"/>
      <c r="D96" s="202" t="s">
        <v>152</v>
      </c>
      <c r="E96" s="203" t="s">
        <v>43</v>
      </c>
      <c r="F96" s="204" t="s">
        <v>839</v>
      </c>
      <c r="G96" s="201"/>
      <c r="H96" s="205">
        <v>4.6710000000000003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152</v>
      </c>
      <c r="AU96" s="211" t="s">
        <v>87</v>
      </c>
      <c r="AV96" s="13" t="s">
        <v>87</v>
      </c>
      <c r="AW96" s="13" t="s">
        <v>41</v>
      </c>
      <c r="AX96" s="13" t="s">
        <v>85</v>
      </c>
      <c r="AY96" s="211" t="s">
        <v>141</v>
      </c>
    </row>
    <row r="97" spans="1:65" s="2" customFormat="1" ht="16.5" customHeight="1">
      <c r="A97" s="36"/>
      <c r="B97" s="37"/>
      <c r="C97" s="234" t="s">
        <v>158</v>
      </c>
      <c r="D97" s="234" t="s">
        <v>219</v>
      </c>
      <c r="E97" s="235" t="s">
        <v>840</v>
      </c>
      <c r="F97" s="236" t="s">
        <v>841</v>
      </c>
      <c r="G97" s="237" t="s">
        <v>222</v>
      </c>
      <c r="H97" s="238">
        <v>8.875</v>
      </c>
      <c r="I97" s="239"/>
      <c r="J97" s="240">
        <f>ROUND(I97*H97,2)</f>
        <v>0</v>
      </c>
      <c r="K97" s="236" t="s">
        <v>832</v>
      </c>
      <c r="L97" s="241"/>
      <c r="M97" s="242" t="s">
        <v>43</v>
      </c>
      <c r="N97" s="243" t="s">
        <v>51</v>
      </c>
      <c r="O97" s="66"/>
      <c r="P97" s="191">
        <f>O97*H97</f>
        <v>0</v>
      </c>
      <c r="Q97" s="191">
        <v>1</v>
      </c>
      <c r="R97" s="191">
        <f>Q97*H97</f>
        <v>8.875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198</v>
      </c>
      <c r="AT97" s="193" t="s">
        <v>219</v>
      </c>
      <c r="AU97" s="193" t="s">
        <v>87</v>
      </c>
      <c r="AY97" s="18" t="s">
        <v>141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85</v>
      </c>
      <c r="BK97" s="194">
        <f>ROUND(I97*H97,2)</f>
        <v>0</v>
      </c>
      <c r="BL97" s="18" t="s">
        <v>148</v>
      </c>
      <c r="BM97" s="193" t="s">
        <v>842</v>
      </c>
    </row>
    <row r="98" spans="1:65" s="13" customFormat="1">
      <c r="B98" s="200"/>
      <c r="C98" s="201"/>
      <c r="D98" s="202" t="s">
        <v>152</v>
      </c>
      <c r="E98" s="203" t="s">
        <v>43</v>
      </c>
      <c r="F98" s="204" t="s">
        <v>843</v>
      </c>
      <c r="G98" s="201"/>
      <c r="H98" s="205">
        <v>8.875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152</v>
      </c>
      <c r="AU98" s="211" t="s">
        <v>87</v>
      </c>
      <c r="AV98" s="13" t="s">
        <v>87</v>
      </c>
      <c r="AW98" s="13" t="s">
        <v>41</v>
      </c>
      <c r="AX98" s="13" t="s">
        <v>85</v>
      </c>
      <c r="AY98" s="211" t="s">
        <v>141</v>
      </c>
    </row>
    <row r="99" spans="1:65" s="2" customFormat="1" ht="37.9" customHeight="1">
      <c r="A99" s="36"/>
      <c r="B99" s="37"/>
      <c r="C99" s="182" t="s">
        <v>148</v>
      </c>
      <c r="D99" s="182" t="s">
        <v>143</v>
      </c>
      <c r="E99" s="183" t="s">
        <v>844</v>
      </c>
      <c r="F99" s="184" t="s">
        <v>845</v>
      </c>
      <c r="G99" s="185" t="s">
        <v>183</v>
      </c>
      <c r="H99" s="186">
        <v>69.599999999999994</v>
      </c>
      <c r="I99" s="187"/>
      <c r="J99" s="188">
        <f>ROUND(I99*H99,2)</f>
        <v>0</v>
      </c>
      <c r="K99" s="184" t="s">
        <v>832</v>
      </c>
      <c r="L99" s="41"/>
      <c r="M99" s="189" t="s">
        <v>43</v>
      </c>
      <c r="N99" s="190" t="s">
        <v>51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148</v>
      </c>
      <c r="AT99" s="193" t="s">
        <v>143</v>
      </c>
      <c r="AU99" s="193" t="s">
        <v>87</v>
      </c>
      <c r="AY99" s="18" t="s">
        <v>141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85</v>
      </c>
      <c r="BK99" s="194">
        <f>ROUND(I99*H99,2)</f>
        <v>0</v>
      </c>
      <c r="BL99" s="18" t="s">
        <v>148</v>
      </c>
      <c r="BM99" s="193" t="s">
        <v>846</v>
      </c>
    </row>
    <row r="100" spans="1:65" s="14" customFormat="1">
      <c r="B100" s="212"/>
      <c r="C100" s="213"/>
      <c r="D100" s="202" t="s">
        <v>152</v>
      </c>
      <c r="E100" s="214" t="s">
        <v>43</v>
      </c>
      <c r="F100" s="215" t="s">
        <v>847</v>
      </c>
      <c r="G100" s="213"/>
      <c r="H100" s="214" t="s">
        <v>43</v>
      </c>
      <c r="I100" s="216"/>
      <c r="J100" s="213"/>
      <c r="K100" s="213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152</v>
      </c>
      <c r="AU100" s="221" t="s">
        <v>87</v>
      </c>
      <c r="AV100" s="14" t="s">
        <v>85</v>
      </c>
      <c r="AW100" s="14" t="s">
        <v>41</v>
      </c>
      <c r="AX100" s="14" t="s">
        <v>80</v>
      </c>
      <c r="AY100" s="221" t="s">
        <v>141</v>
      </c>
    </row>
    <row r="101" spans="1:65" s="13" customFormat="1">
      <c r="B101" s="200"/>
      <c r="C101" s="201"/>
      <c r="D101" s="202" t="s">
        <v>152</v>
      </c>
      <c r="E101" s="203" t="s">
        <v>43</v>
      </c>
      <c r="F101" s="204" t="s">
        <v>848</v>
      </c>
      <c r="G101" s="201"/>
      <c r="H101" s="205">
        <v>9.6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152</v>
      </c>
      <c r="AU101" s="211" t="s">
        <v>87</v>
      </c>
      <c r="AV101" s="13" t="s">
        <v>87</v>
      </c>
      <c r="AW101" s="13" t="s">
        <v>41</v>
      </c>
      <c r="AX101" s="13" t="s">
        <v>80</v>
      </c>
      <c r="AY101" s="211" t="s">
        <v>141</v>
      </c>
    </row>
    <row r="102" spans="1:65" s="13" customFormat="1">
      <c r="B102" s="200"/>
      <c r="C102" s="201"/>
      <c r="D102" s="202" t="s">
        <v>152</v>
      </c>
      <c r="E102" s="203" t="s">
        <v>43</v>
      </c>
      <c r="F102" s="204" t="s">
        <v>849</v>
      </c>
      <c r="G102" s="201"/>
      <c r="H102" s="205">
        <v>60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152</v>
      </c>
      <c r="AU102" s="211" t="s">
        <v>87</v>
      </c>
      <c r="AV102" s="13" t="s">
        <v>87</v>
      </c>
      <c r="AW102" s="13" t="s">
        <v>41</v>
      </c>
      <c r="AX102" s="13" t="s">
        <v>80</v>
      </c>
      <c r="AY102" s="211" t="s">
        <v>141</v>
      </c>
    </row>
    <row r="103" spans="1:65" s="15" customFormat="1">
      <c r="B103" s="222"/>
      <c r="C103" s="223"/>
      <c r="D103" s="202" t="s">
        <v>152</v>
      </c>
      <c r="E103" s="224" t="s">
        <v>43</v>
      </c>
      <c r="F103" s="225" t="s">
        <v>179</v>
      </c>
      <c r="G103" s="223"/>
      <c r="H103" s="226">
        <v>69.599999999999994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152</v>
      </c>
      <c r="AU103" s="232" t="s">
        <v>87</v>
      </c>
      <c r="AV103" s="15" t="s">
        <v>148</v>
      </c>
      <c r="AW103" s="15" t="s">
        <v>41</v>
      </c>
      <c r="AX103" s="15" t="s">
        <v>85</v>
      </c>
      <c r="AY103" s="232" t="s">
        <v>141</v>
      </c>
    </row>
    <row r="104" spans="1:65" s="2" customFormat="1" ht="66.75" customHeight="1">
      <c r="A104" s="36"/>
      <c r="B104" s="37"/>
      <c r="C104" s="182" t="s">
        <v>169</v>
      </c>
      <c r="D104" s="182" t="s">
        <v>143</v>
      </c>
      <c r="E104" s="183" t="s">
        <v>850</v>
      </c>
      <c r="F104" s="184" t="s">
        <v>851</v>
      </c>
      <c r="G104" s="185" t="s">
        <v>183</v>
      </c>
      <c r="H104" s="186">
        <v>93.6</v>
      </c>
      <c r="I104" s="187"/>
      <c r="J104" s="188">
        <f>ROUND(I104*H104,2)</f>
        <v>0</v>
      </c>
      <c r="K104" s="184" t="s">
        <v>832</v>
      </c>
      <c r="L104" s="41"/>
      <c r="M104" s="189" t="s">
        <v>43</v>
      </c>
      <c r="N104" s="190" t="s">
        <v>51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148</v>
      </c>
      <c r="AT104" s="193" t="s">
        <v>143</v>
      </c>
      <c r="AU104" s="193" t="s">
        <v>87</v>
      </c>
      <c r="AY104" s="18" t="s">
        <v>141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85</v>
      </c>
      <c r="BK104" s="194">
        <f>ROUND(I104*H104,2)</f>
        <v>0</v>
      </c>
      <c r="BL104" s="18" t="s">
        <v>148</v>
      </c>
      <c r="BM104" s="193" t="s">
        <v>852</v>
      </c>
    </row>
    <row r="105" spans="1:65" s="14" customFormat="1">
      <c r="B105" s="212"/>
      <c r="C105" s="213"/>
      <c r="D105" s="202" t="s">
        <v>152</v>
      </c>
      <c r="E105" s="214" t="s">
        <v>43</v>
      </c>
      <c r="F105" s="215" t="s">
        <v>853</v>
      </c>
      <c r="G105" s="213"/>
      <c r="H105" s="214" t="s">
        <v>43</v>
      </c>
      <c r="I105" s="216"/>
      <c r="J105" s="213"/>
      <c r="K105" s="213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152</v>
      </c>
      <c r="AU105" s="221" t="s">
        <v>87</v>
      </c>
      <c r="AV105" s="14" t="s">
        <v>85</v>
      </c>
      <c r="AW105" s="14" t="s">
        <v>41</v>
      </c>
      <c r="AX105" s="14" t="s">
        <v>80</v>
      </c>
      <c r="AY105" s="221" t="s">
        <v>141</v>
      </c>
    </row>
    <row r="106" spans="1:65" s="13" customFormat="1">
      <c r="B106" s="200"/>
      <c r="C106" s="201"/>
      <c r="D106" s="202" t="s">
        <v>152</v>
      </c>
      <c r="E106" s="203" t="s">
        <v>43</v>
      </c>
      <c r="F106" s="204" t="s">
        <v>854</v>
      </c>
      <c r="G106" s="201"/>
      <c r="H106" s="205">
        <v>38.85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152</v>
      </c>
      <c r="AU106" s="211" t="s">
        <v>87</v>
      </c>
      <c r="AV106" s="13" t="s">
        <v>87</v>
      </c>
      <c r="AW106" s="13" t="s">
        <v>41</v>
      </c>
      <c r="AX106" s="13" t="s">
        <v>80</v>
      </c>
      <c r="AY106" s="211" t="s">
        <v>141</v>
      </c>
    </row>
    <row r="107" spans="1:65" s="14" customFormat="1">
      <c r="B107" s="212"/>
      <c r="C107" s="213"/>
      <c r="D107" s="202" t="s">
        <v>152</v>
      </c>
      <c r="E107" s="214" t="s">
        <v>43</v>
      </c>
      <c r="F107" s="215" t="s">
        <v>855</v>
      </c>
      <c r="G107" s="213"/>
      <c r="H107" s="214" t="s">
        <v>43</v>
      </c>
      <c r="I107" s="216"/>
      <c r="J107" s="213"/>
      <c r="K107" s="213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152</v>
      </c>
      <c r="AU107" s="221" t="s">
        <v>87</v>
      </c>
      <c r="AV107" s="14" t="s">
        <v>85</v>
      </c>
      <c r="AW107" s="14" t="s">
        <v>41</v>
      </c>
      <c r="AX107" s="14" t="s">
        <v>80</v>
      </c>
      <c r="AY107" s="221" t="s">
        <v>141</v>
      </c>
    </row>
    <row r="108" spans="1:65" s="13" customFormat="1">
      <c r="B108" s="200"/>
      <c r="C108" s="201"/>
      <c r="D108" s="202" t="s">
        <v>152</v>
      </c>
      <c r="E108" s="203" t="s">
        <v>43</v>
      </c>
      <c r="F108" s="204" t="s">
        <v>856</v>
      </c>
      <c r="G108" s="201"/>
      <c r="H108" s="205">
        <v>54.75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152</v>
      </c>
      <c r="AU108" s="211" t="s">
        <v>87</v>
      </c>
      <c r="AV108" s="13" t="s">
        <v>87</v>
      </c>
      <c r="AW108" s="13" t="s">
        <v>41</v>
      </c>
      <c r="AX108" s="13" t="s">
        <v>80</v>
      </c>
      <c r="AY108" s="211" t="s">
        <v>141</v>
      </c>
    </row>
    <row r="109" spans="1:65" s="15" customFormat="1">
      <c r="B109" s="222"/>
      <c r="C109" s="223"/>
      <c r="D109" s="202" t="s">
        <v>152</v>
      </c>
      <c r="E109" s="224" t="s">
        <v>43</v>
      </c>
      <c r="F109" s="225" t="s">
        <v>179</v>
      </c>
      <c r="G109" s="223"/>
      <c r="H109" s="226">
        <v>93.6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152</v>
      </c>
      <c r="AU109" s="232" t="s">
        <v>87</v>
      </c>
      <c r="AV109" s="15" t="s">
        <v>148</v>
      </c>
      <c r="AW109" s="15" t="s">
        <v>41</v>
      </c>
      <c r="AX109" s="15" t="s">
        <v>85</v>
      </c>
      <c r="AY109" s="232" t="s">
        <v>141</v>
      </c>
    </row>
    <row r="110" spans="1:65" s="2" customFormat="1" ht="16.5" customHeight="1">
      <c r="A110" s="36"/>
      <c r="B110" s="37"/>
      <c r="C110" s="234" t="s">
        <v>180</v>
      </c>
      <c r="D110" s="234" t="s">
        <v>219</v>
      </c>
      <c r="E110" s="235" t="s">
        <v>857</v>
      </c>
      <c r="F110" s="236" t="s">
        <v>858</v>
      </c>
      <c r="G110" s="237" t="s">
        <v>222</v>
      </c>
      <c r="H110" s="238">
        <v>168.48</v>
      </c>
      <c r="I110" s="239"/>
      <c r="J110" s="240">
        <f>ROUND(I110*H110,2)</f>
        <v>0</v>
      </c>
      <c r="K110" s="236" t="s">
        <v>832</v>
      </c>
      <c r="L110" s="241"/>
      <c r="M110" s="242" t="s">
        <v>43</v>
      </c>
      <c r="N110" s="243" t="s">
        <v>51</v>
      </c>
      <c r="O110" s="66"/>
      <c r="P110" s="191">
        <f>O110*H110</f>
        <v>0</v>
      </c>
      <c r="Q110" s="191">
        <v>1</v>
      </c>
      <c r="R110" s="191">
        <f>Q110*H110</f>
        <v>168.48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198</v>
      </c>
      <c r="AT110" s="193" t="s">
        <v>219</v>
      </c>
      <c r="AU110" s="193" t="s">
        <v>87</v>
      </c>
      <c r="AY110" s="18" t="s">
        <v>141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8" t="s">
        <v>85</v>
      </c>
      <c r="BK110" s="194">
        <f>ROUND(I110*H110,2)</f>
        <v>0</v>
      </c>
      <c r="BL110" s="18" t="s">
        <v>148</v>
      </c>
      <c r="BM110" s="193" t="s">
        <v>859</v>
      </c>
    </row>
    <row r="111" spans="1:65" s="13" customFormat="1">
      <c r="B111" s="200"/>
      <c r="C111" s="201"/>
      <c r="D111" s="202" t="s">
        <v>152</v>
      </c>
      <c r="E111" s="203" t="s">
        <v>43</v>
      </c>
      <c r="F111" s="204" t="s">
        <v>860</v>
      </c>
      <c r="G111" s="201"/>
      <c r="H111" s="205">
        <v>168.48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152</v>
      </c>
      <c r="AU111" s="211" t="s">
        <v>87</v>
      </c>
      <c r="AV111" s="13" t="s">
        <v>87</v>
      </c>
      <c r="AW111" s="13" t="s">
        <v>41</v>
      </c>
      <c r="AX111" s="13" t="s">
        <v>85</v>
      </c>
      <c r="AY111" s="211" t="s">
        <v>141</v>
      </c>
    </row>
    <row r="112" spans="1:65" s="2" customFormat="1" ht="16.5" customHeight="1">
      <c r="A112" s="36"/>
      <c r="B112" s="37"/>
      <c r="C112" s="234" t="s">
        <v>198</v>
      </c>
      <c r="D112" s="234" t="s">
        <v>219</v>
      </c>
      <c r="E112" s="235" t="s">
        <v>861</v>
      </c>
      <c r="F112" s="236" t="s">
        <v>862</v>
      </c>
      <c r="G112" s="237" t="s">
        <v>461</v>
      </c>
      <c r="H112" s="238">
        <v>10</v>
      </c>
      <c r="I112" s="239"/>
      <c r="J112" s="240">
        <f>ROUND(I112*H112,2)</f>
        <v>0</v>
      </c>
      <c r="K112" s="236" t="s">
        <v>832</v>
      </c>
      <c r="L112" s="241"/>
      <c r="M112" s="242" t="s">
        <v>43</v>
      </c>
      <c r="N112" s="243" t="s">
        <v>51</v>
      </c>
      <c r="O112" s="66"/>
      <c r="P112" s="191">
        <f>O112*H112</f>
        <v>0</v>
      </c>
      <c r="Q112" s="191">
        <v>0.32700000000000001</v>
      </c>
      <c r="R112" s="191">
        <f>Q112*H112</f>
        <v>3.27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198</v>
      </c>
      <c r="AT112" s="193" t="s">
        <v>219</v>
      </c>
      <c r="AU112" s="193" t="s">
        <v>87</v>
      </c>
      <c r="AY112" s="18" t="s">
        <v>141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85</v>
      </c>
      <c r="BK112" s="194">
        <f>ROUND(I112*H112,2)</f>
        <v>0</v>
      </c>
      <c r="BL112" s="18" t="s">
        <v>148</v>
      </c>
      <c r="BM112" s="193" t="s">
        <v>863</v>
      </c>
    </row>
    <row r="113" spans="1:65" s="2" customFormat="1" ht="37.9" customHeight="1">
      <c r="A113" s="36"/>
      <c r="B113" s="37"/>
      <c r="C113" s="182" t="s">
        <v>205</v>
      </c>
      <c r="D113" s="182" t="s">
        <v>143</v>
      </c>
      <c r="E113" s="183" t="s">
        <v>864</v>
      </c>
      <c r="F113" s="184" t="s">
        <v>865</v>
      </c>
      <c r="G113" s="185" t="s">
        <v>866</v>
      </c>
      <c r="H113" s="186">
        <v>3.3000000000000002E-2</v>
      </c>
      <c r="I113" s="187"/>
      <c r="J113" s="188">
        <f>ROUND(I113*H113,2)</f>
        <v>0</v>
      </c>
      <c r="K113" s="184" t="s">
        <v>832</v>
      </c>
      <c r="L113" s="41"/>
      <c r="M113" s="189" t="s">
        <v>43</v>
      </c>
      <c r="N113" s="190" t="s">
        <v>51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148</v>
      </c>
      <c r="AT113" s="193" t="s">
        <v>143</v>
      </c>
      <c r="AU113" s="193" t="s">
        <v>87</v>
      </c>
      <c r="AY113" s="18" t="s">
        <v>141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85</v>
      </c>
      <c r="BK113" s="194">
        <f>ROUND(I113*H113,2)</f>
        <v>0</v>
      </c>
      <c r="BL113" s="18" t="s">
        <v>148</v>
      </c>
      <c r="BM113" s="193" t="s">
        <v>867</v>
      </c>
    </row>
    <row r="114" spans="1:65" s="13" customFormat="1">
      <c r="B114" s="200"/>
      <c r="C114" s="201"/>
      <c r="D114" s="202" t="s">
        <v>152</v>
      </c>
      <c r="E114" s="203" t="s">
        <v>43</v>
      </c>
      <c r="F114" s="204" t="s">
        <v>868</v>
      </c>
      <c r="G114" s="201"/>
      <c r="H114" s="205">
        <v>3.3000000000000002E-2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152</v>
      </c>
      <c r="AU114" s="211" t="s">
        <v>87</v>
      </c>
      <c r="AV114" s="13" t="s">
        <v>87</v>
      </c>
      <c r="AW114" s="13" t="s">
        <v>41</v>
      </c>
      <c r="AX114" s="13" t="s">
        <v>85</v>
      </c>
      <c r="AY114" s="211" t="s">
        <v>141</v>
      </c>
    </row>
    <row r="115" spans="1:65" s="2" customFormat="1" ht="44.25" customHeight="1">
      <c r="A115" s="36"/>
      <c r="B115" s="37"/>
      <c r="C115" s="182" t="s">
        <v>218</v>
      </c>
      <c r="D115" s="182" t="s">
        <v>143</v>
      </c>
      <c r="E115" s="183" t="s">
        <v>869</v>
      </c>
      <c r="F115" s="184" t="s">
        <v>870</v>
      </c>
      <c r="G115" s="185" t="s">
        <v>866</v>
      </c>
      <c r="H115" s="186">
        <v>3.3000000000000002E-2</v>
      </c>
      <c r="I115" s="187"/>
      <c r="J115" s="188">
        <f>ROUND(I115*H115,2)</f>
        <v>0</v>
      </c>
      <c r="K115" s="184" t="s">
        <v>832</v>
      </c>
      <c r="L115" s="41"/>
      <c r="M115" s="189" t="s">
        <v>43</v>
      </c>
      <c r="N115" s="190" t="s">
        <v>51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148</v>
      </c>
      <c r="AT115" s="193" t="s">
        <v>143</v>
      </c>
      <c r="AU115" s="193" t="s">
        <v>87</v>
      </c>
      <c r="AY115" s="18" t="s">
        <v>141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8" t="s">
        <v>85</v>
      </c>
      <c r="BK115" s="194">
        <f>ROUND(I115*H115,2)</f>
        <v>0</v>
      </c>
      <c r="BL115" s="18" t="s">
        <v>148</v>
      </c>
      <c r="BM115" s="193" t="s">
        <v>871</v>
      </c>
    </row>
    <row r="116" spans="1:65" s="13" customFormat="1">
      <c r="B116" s="200"/>
      <c r="C116" s="201"/>
      <c r="D116" s="202" t="s">
        <v>152</v>
      </c>
      <c r="E116" s="203" t="s">
        <v>43</v>
      </c>
      <c r="F116" s="204" t="s">
        <v>868</v>
      </c>
      <c r="G116" s="201"/>
      <c r="H116" s="205">
        <v>3.3000000000000002E-2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152</v>
      </c>
      <c r="AU116" s="211" t="s">
        <v>87</v>
      </c>
      <c r="AV116" s="13" t="s">
        <v>87</v>
      </c>
      <c r="AW116" s="13" t="s">
        <v>41</v>
      </c>
      <c r="AX116" s="13" t="s">
        <v>85</v>
      </c>
      <c r="AY116" s="211" t="s">
        <v>141</v>
      </c>
    </row>
    <row r="117" spans="1:65" s="2" customFormat="1" ht="24.2" customHeight="1">
      <c r="A117" s="36"/>
      <c r="B117" s="37"/>
      <c r="C117" s="182" t="s">
        <v>226</v>
      </c>
      <c r="D117" s="182" t="s">
        <v>143</v>
      </c>
      <c r="E117" s="183" t="s">
        <v>872</v>
      </c>
      <c r="F117" s="184" t="s">
        <v>873</v>
      </c>
      <c r="G117" s="185" t="s">
        <v>461</v>
      </c>
      <c r="H117" s="186">
        <v>4</v>
      </c>
      <c r="I117" s="187"/>
      <c r="J117" s="188">
        <f>ROUND(I117*H117,2)</f>
        <v>0</v>
      </c>
      <c r="K117" s="184" t="s">
        <v>832</v>
      </c>
      <c r="L117" s="41"/>
      <c r="M117" s="189" t="s">
        <v>43</v>
      </c>
      <c r="N117" s="190" t="s">
        <v>51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148</v>
      </c>
      <c r="AT117" s="193" t="s">
        <v>143</v>
      </c>
      <c r="AU117" s="193" t="s">
        <v>87</v>
      </c>
      <c r="AY117" s="18" t="s">
        <v>141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85</v>
      </c>
      <c r="BK117" s="194">
        <f>ROUND(I117*H117,2)</f>
        <v>0</v>
      </c>
      <c r="BL117" s="18" t="s">
        <v>148</v>
      </c>
      <c r="BM117" s="193" t="s">
        <v>874</v>
      </c>
    </row>
    <row r="118" spans="1:65" s="2" customFormat="1" ht="19.5">
      <c r="A118" s="36"/>
      <c r="B118" s="37"/>
      <c r="C118" s="38"/>
      <c r="D118" s="202" t="s">
        <v>210</v>
      </c>
      <c r="E118" s="38"/>
      <c r="F118" s="233" t="s">
        <v>875</v>
      </c>
      <c r="G118" s="38"/>
      <c r="H118" s="38"/>
      <c r="I118" s="197"/>
      <c r="J118" s="38"/>
      <c r="K118" s="38"/>
      <c r="L118" s="41"/>
      <c r="M118" s="198"/>
      <c r="N118" s="19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210</v>
      </c>
      <c r="AU118" s="18" t="s">
        <v>87</v>
      </c>
    </row>
    <row r="119" spans="1:65" s="13" customFormat="1">
      <c r="B119" s="200"/>
      <c r="C119" s="201"/>
      <c r="D119" s="202" t="s">
        <v>152</v>
      </c>
      <c r="E119" s="203" t="s">
        <v>43</v>
      </c>
      <c r="F119" s="204" t="s">
        <v>148</v>
      </c>
      <c r="G119" s="201"/>
      <c r="H119" s="205">
        <v>4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152</v>
      </c>
      <c r="AU119" s="211" t="s">
        <v>87</v>
      </c>
      <c r="AV119" s="13" t="s">
        <v>87</v>
      </c>
      <c r="AW119" s="13" t="s">
        <v>41</v>
      </c>
      <c r="AX119" s="13" t="s">
        <v>85</v>
      </c>
      <c r="AY119" s="211" t="s">
        <v>141</v>
      </c>
    </row>
    <row r="120" spans="1:65" s="2" customFormat="1" ht="66.75" customHeight="1">
      <c r="A120" s="36"/>
      <c r="B120" s="37"/>
      <c r="C120" s="182" t="s">
        <v>231</v>
      </c>
      <c r="D120" s="182" t="s">
        <v>143</v>
      </c>
      <c r="E120" s="183" t="s">
        <v>876</v>
      </c>
      <c r="F120" s="184" t="s">
        <v>877</v>
      </c>
      <c r="G120" s="185" t="s">
        <v>866</v>
      </c>
      <c r="H120" s="186">
        <v>0</v>
      </c>
      <c r="I120" s="187"/>
      <c r="J120" s="188">
        <f>ROUND(I120*H120,2)</f>
        <v>0</v>
      </c>
      <c r="K120" s="184" t="s">
        <v>832</v>
      </c>
      <c r="L120" s="41"/>
      <c r="M120" s="189" t="s">
        <v>43</v>
      </c>
      <c r="N120" s="190" t="s">
        <v>51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148</v>
      </c>
      <c r="AT120" s="193" t="s">
        <v>143</v>
      </c>
      <c r="AU120" s="193" t="s">
        <v>87</v>
      </c>
      <c r="AY120" s="18" t="s">
        <v>141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85</v>
      </c>
      <c r="BK120" s="194">
        <f>ROUND(I120*H120,2)</f>
        <v>0</v>
      </c>
      <c r="BL120" s="18" t="s">
        <v>148</v>
      </c>
      <c r="BM120" s="193" t="s">
        <v>878</v>
      </c>
    </row>
    <row r="121" spans="1:65" s="2" customFormat="1" ht="29.25">
      <c r="A121" s="36"/>
      <c r="B121" s="37"/>
      <c r="C121" s="38"/>
      <c r="D121" s="202" t="s">
        <v>210</v>
      </c>
      <c r="E121" s="38"/>
      <c r="F121" s="233" t="s">
        <v>879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210</v>
      </c>
      <c r="AU121" s="18" t="s">
        <v>87</v>
      </c>
    </row>
    <row r="122" spans="1:65" s="2" customFormat="1" ht="55.5" customHeight="1">
      <c r="A122" s="36"/>
      <c r="B122" s="37"/>
      <c r="C122" s="182" t="s">
        <v>237</v>
      </c>
      <c r="D122" s="182" t="s">
        <v>143</v>
      </c>
      <c r="E122" s="183" t="s">
        <v>880</v>
      </c>
      <c r="F122" s="184" t="s">
        <v>881</v>
      </c>
      <c r="G122" s="185" t="s">
        <v>882</v>
      </c>
      <c r="H122" s="186">
        <v>4</v>
      </c>
      <c r="I122" s="187"/>
      <c r="J122" s="188">
        <f>ROUND(I122*H122,2)</f>
        <v>0</v>
      </c>
      <c r="K122" s="184" t="s">
        <v>832</v>
      </c>
      <c r="L122" s="41"/>
      <c r="M122" s="189" t="s">
        <v>43</v>
      </c>
      <c r="N122" s="190" t="s">
        <v>51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148</v>
      </c>
      <c r="AT122" s="193" t="s">
        <v>143</v>
      </c>
      <c r="AU122" s="193" t="s">
        <v>87</v>
      </c>
      <c r="AY122" s="18" t="s">
        <v>141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85</v>
      </c>
      <c r="BK122" s="194">
        <f>ROUND(I122*H122,2)</f>
        <v>0</v>
      </c>
      <c r="BL122" s="18" t="s">
        <v>148</v>
      </c>
      <c r="BM122" s="193" t="s">
        <v>883</v>
      </c>
    </row>
    <row r="123" spans="1:65" s="2" customFormat="1" ht="49.15" customHeight="1">
      <c r="A123" s="36"/>
      <c r="B123" s="37"/>
      <c r="C123" s="182" t="s">
        <v>244</v>
      </c>
      <c r="D123" s="182" t="s">
        <v>143</v>
      </c>
      <c r="E123" s="183" t="s">
        <v>884</v>
      </c>
      <c r="F123" s="184" t="s">
        <v>885</v>
      </c>
      <c r="G123" s="185" t="s">
        <v>882</v>
      </c>
      <c r="H123" s="186">
        <v>2</v>
      </c>
      <c r="I123" s="187"/>
      <c r="J123" s="188">
        <f>ROUND(I123*H123,2)</f>
        <v>0</v>
      </c>
      <c r="K123" s="184" t="s">
        <v>832</v>
      </c>
      <c r="L123" s="41"/>
      <c r="M123" s="189" t="s">
        <v>43</v>
      </c>
      <c r="N123" s="190" t="s">
        <v>51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148</v>
      </c>
      <c r="AT123" s="193" t="s">
        <v>143</v>
      </c>
      <c r="AU123" s="193" t="s">
        <v>87</v>
      </c>
      <c r="AY123" s="18" t="s">
        <v>141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85</v>
      </c>
      <c r="BK123" s="194">
        <f>ROUND(I123*H123,2)</f>
        <v>0</v>
      </c>
      <c r="BL123" s="18" t="s">
        <v>148</v>
      </c>
      <c r="BM123" s="193" t="s">
        <v>886</v>
      </c>
    </row>
    <row r="124" spans="1:65" s="2" customFormat="1" ht="55.5" customHeight="1">
      <c r="A124" s="36"/>
      <c r="B124" s="37"/>
      <c r="C124" s="182" t="s">
        <v>8</v>
      </c>
      <c r="D124" s="182" t="s">
        <v>143</v>
      </c>
      <c r="E124" s="183" t="s">
        <v>887</v>
      </c>
      <c r="F124" s="184" t="s">
        <v>888</v>
      </c>
      <c r="G124" s="185" t="s">
        <v>166</v>
      </c>
      <c r="H124" s="186">
        <v>300</v>
      </c>
      <c r="I124" s="187"/>
      <c r="J124" s="188">
        <f>ROUND(I124*H124,2)</f>
        <v>0</v>
      </c>
      <c r="K124" s="184" t="s">
        <v>832</v>
      </c>
      <c r="L124" s="41"/>
      <c r="M124" s="189" t="s">
        <v>43</v>
      </c>
      <c r="N124" s="190" t="s">
        <v>51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148</v>
      </c>
      <c r="AT124" s="193" t="s">
        <v>143</v>
      </c>
      <c r="AU124" s="193" t="s">
        <v>87</v>
      </c>
      <c r="AY124" s="18" t="s">
        <v>141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8" t="s">
        <v>85</v>
      </c>
      <c r="BK124" s="194">
        <f>ROUND(I124*H124,2)</f>
        <v>0</v>
      </c>
      <c r="BL124" s="18" t="s">
        <v>148</v>
      </c>
      <c r="BM124" s="193" t="s">
        <v>889</v>
      </c>
    </row>
    <row r="125" spans="1:65" s="13" customFormat="1">
      <c r="B125" s="200"/>
      <c r="C125" s="201"/>
      <c r="D125" s="202" t="s">
        <v>152</v>
      </c>
      <c r="E125" s="203" t="s">
        <v>43</v>
      </c>
      <c r="F125" s="204" t="s">
        <v>890</v>
      </c>
      <c r="G125" s="201"/>
      <c r="H125" s="205">
        <v>300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152</v>
      </c>
      <c r="AU125" s="211" t="s">
        <v>87</v>
      </c>
      <c r="AV125" s="13" t="s">
        <v>87</v>
      </c>
      <c r="AW125" s="13" t="s">
        <v>41</v>
      </c>
      <c r="AX125" s="13" t="s">
        <v>85</v>
      </c>
      <c r="AY125" s="211" t="s">
        <v>141</v>
      </c>
    </row>
    <row r="126" spans="1:65" s="12" customFormat="1" ht="25.9" customHeight="1">
      <c r="B126" s="166"/>
      <c r="C126" s="167"/>
      <c r="D126" s="168" t="s">
        <v>79</v>
      </c>
      <c r="E126" s="169" t="s">
        <v>891</v>
      </c>
      <c r="F126" s="169" t="s">
        <v>892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SUM(P127:P136)</f>
        <v>0</v>
      </c>
      <c r="Q126" s="174"/>
      <c r="R126" s="175">
        <f>SUM(R127:R136)</f>
        <v>0</v>
      </c>
      <c r="S126" s="174"/>
      <c r="T126" s="176">
        <f>SUM(T127:T136)</f>
        <v>0</v>
      </c>
      <c r="AR126" s="177" t="s">
        <v>148</v>
      </c>
      <c r="AT126" s="178" t="s">
        <v>79</v>
      </c>
      <c r="AU126" s="178" t="s">
        <v>80</v>
      </c>
      <c r="AY126" s="177" t="s">
        <v>141</v>
      </c>
      <c r="BK126" s="179">
        <f>SUM(BK127:BK136)</f>
        <v>0</v>
      </c>
    </row>
    <row r="127" spans="1:65" s="2" customFormat="1" ht="62.65" customHeight="1">
      <c r="A127" s="36"/>
      <c r="B127" s="37"/>
      <c r="C127" s="182" t="s">
        <v>255</v>
      </c>
      <c r="D127" s="182" t="s">
        <v>143</v>
      </c>
      <c r="E127" s="183" t="s">
        <v>893</v>
      </c>
      <c r="F127" s="184" t="s">
        <v>894</v>
      </c>
      <c r="G127" s="185" t="s">
        <v>222</v>
      </c>
      <c r="H127" s="186">
        <v>303.17500000000001</v>
      </c>
      <c r="I127" s="187"/>
      <c r="J127" s="188">
        <f>ROUND(I127*H127,2)</f>
        <v>0</v>
      </c>
      <c r="K127" s="184" t="s">
        <v>832</v>
      </c>
      <c r="L127" s="41"/>
      <c r="M127" s="189" t="s">
        <v>43</v>
      </c>
      <c r="N127" s="190" t="s">
        <v>51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895</v>
      </c>
      <c r="AT127" s="193" t="s">
        <v>143</v>
      </c>
      <c r="AU127" s="193" t="s">
        <v>85</v>
      </c>
      <c r="AY127" s="18" t="s">
        <v>141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85</v>
      </c>
      <c r="BK127" s="194">
        <f>ROUND(I127*H127,2)</f>
        <v>0</v>
      </c>
      <c r="BL127" s="18" t="s">
        <v>895</v>
      </c>
      <c r="BM127" s="193" t="s">
        <v>896</v>
      </c>
    </row>
    <row r="128" spans="1:65" s="14" customFormat="1">
      <c r="B128" s="212"/>
      <c r="C128" s="213"/>
      <c r="D128" s="202" t="s">
        <v>152</v>
      </c>
      <c r="E128" s="214" t="s">
        <v>43</v>
      </c>
      <c r="F128" s="215" t="s">
        <v>897</v>
      </c>
      <c r="G128" s="213"/>
      <c r="H128" s="214" t="s">
        <v>43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152</v>
      </c>
      <c r="AU128" s="221" t="s">
        <v>85</v>
      </c>
      <c r="AV128" s="14" t="s">
        <v>85</v>
      </c>
      <c r="AW128" s="14" t="s">
        <v>41</v>
      </c>
      <c r="AX128" s="14" t="s">
        <v>80</v>
      </c>
      <c r="AY128" s="221" t="s">
        <v>141</v>
      </c>
    </row>
    <row r="129" spans="1:65" s="13" customFormat="1">
      <c r="B129" s="200"/>
      <c r="C129" s="201"/>
      <c r="D129" s="202" t="s">
        <v>152</v>
      </c>
      <c r="E129" s="203" t="s">
        <v>43</v>
      </c>
      <c r="F129" s="204" t="s">
        <v>898</v>
      </c>
      <c r="G129" s="201"/>
      <c r="H129" s="205">
        <v>125.82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152</v>
      </c>
      <c r="AU129" s="211" t="s">
        <v>85</v>
      </c>
      <c r="AV129" s="13" t="s">
        <v>87</v>
      </c>
      <c r="AW129" s="13" t="s">
        <v>41</v>
      </c>
      <c r="AX129" s="13" t="s">
        <v>80</v>
      </c>
      <c r="AY129" s="211" t="s">
        <v>141</v>
      </c>
    </row>
    <row r="130" spans="1:65" s="14" customFormat="1">
      <c r="B130" s="212"/>
      <c r="C130" s="213"/>
      <c r="D130" s="202" t="s">
        <v>152</v>
      </c>
      <c r="E130" s="214" t="s">
        <v>43</v>
      </c>
      <c r="F130" s="215" t="s">
        <v>899</v>
      </c>
      <c r="G130" s="213"/>
      <c r="H130" s="214" t="s">
        <v>43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4" t="s">
        <v>85</v>
      </c>
      <c r="AW130" s="14" t="s">
        <v>41</v>
      </c>
      <c r="AX130" s="14" t="s">
        <v>80</v>
      </c>
      <c r="AY130" s="221" t="s">
        <v>141</v>
      </c>
    </row>
    <row r="131" spans="1:65" s="13" customFormat="1">
      <c r="B131" s="200"/>
      <c r="C131" s="201"/>
      <c r="D131" s="202" t="s">
        <v>152</v>
      </c>
      <c r="E131" s="203" t="s">
        <v>43</v>
      </c>
      <c r="F131" s="204" t="s">
        <v>900</v>
      </c>
      <c r="G131" s="201"/>
      <c r="H131" s="205">
        <v>177.35499999999999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152</v>
      </c>
      <c r="AU131" s="211" t="s">
        <v>85</v>
      </c>
      <c r="AV131" s="13" t="s">
        <v>87</v>
      </c>
      <c r="AW131" s="13" t="s">
        <v>41</v>
      </c>
      <c r="AX131" s="13" t="s">
        <v>80</v>
      </c>
      <c r="AY131" s="211" t="s">
        <v>141</v>
      </c>
    </row>
    <row r="132" spans="1:65" s="15" customFormat="1">
      <c r="B132" s="222"/>
      <c r="C132" s="223"/>
      <c r="D132" s="202" t="s">
        <v>152</v>
      </c>
      <c r="E132" s="224" t="s">
        <v>43</v>
      </c>
      <c r="F132" s="225" t="s">
        <v>179</v>
      </c>
      <c r="G132" s="223"/>
      <c r="H132" s="226">
        <v>303.17500000000001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152</v>
      </c>
      <c r="AU132" s="232" t="s">
        <v>85</v>
      </c>
      <c r="AV132" s="15" t="s">
        <v>148</v>
      </c>
      <c r="AW132" s="15" t="s">
        <v>41</v>
      </c>
      <c r="AX132" s="15" t="s">
        <v>85</v>
      </c>
      <c r="AY132" s="232" t="s">
        <v>141</v>
      </c>
    </row>
    <row r="133" spans="1:65" s="2" customFormat="1" ht="44.25" customHeight="1">
      <c r="A133" s="36"/>
      <c r="B133" s="37"/>
      <c r="C133" s="182" t="s">
        <v>261</v>
      </c>
      <c r="D133" s="182" t="s">
        <v>143</v>
      </c>
      <c r="E133" s="183" t="s">
        <v>901</v>
      </c>
      <c r="F133" s="184" t="s">
        <v>902</v>
      </c>
      <c r="G133" s="185" t="s">
        <v>222</v>
      </c>
      <c r="H133" s="186">
        <v>125.28</v>
      </c>
      <c r="I133" s="187"/>
      <c r="J133" s="188">
        <f>ROUND(I133*H133,2)</f>
        <v>0</v>
      </c>
      <c r="K133" s="184" t="s">
        <v>832</v>
      </c>
      <c r="L133" s="41"/>
      <c r="M133" s="189" t="s">
        <v>43</v>
      </c>
      <c r="N133" s="190" t="s">
        <v>51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895</v>
      </c>
      <c r="AT133" s="193" t="s">
        <v>143</v>
      </c>
      <c r="AU133" s="193" t="s">
        <v>85</v>
      </c>
      <c r="AY133" s="18" t="s">
        <v>141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85</v>
      </c>
      <c r="BK133" s="194">
        <f>ROUND(I133*H133,2)</f>
        <v>0</v>
      </c>
      <c r="BL133" s="18" t="s">
        <v>895</v>
      </c>
      <c r="BM133" s="193" t="s">
        <v>903</v>
      </c>
    </row>
    <row r="134" spans="1:65" s="14" customFormat="1">
      <c r="B134" s="212"/>
      <c r="C134" s="213"/>
      <c r="D134" s="202" t="s">
        <v>152</v>
      </c>
      <c r="E134" s="214" t="s">
        <v>43</v>
      </c>
      <c r="F134" s="215" t="s">
        <v>904</v>
      </c>
      <c r="G134" s="213"/>
      <c r="H134" s="214" t="s">
        <v>43</v>
      </c>
      <c r="I134" s="216"/>
      <c r="J134" s="213"/>
      <c r="K134" s="213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152</v>
      </c>
      <c r="AU134" s="221" t="s">
        <v>85</v>
      </c>
      <c r="AV134" s="14" t="s">
        <v>85</v>
      </c>
      <c r="AW134" s="14" t="s">
        <v>41</v>
      </c>
      <c r="AX134" s="14" t="s">
        <v>80</v>
      </c>
      <c r="AY134" s="221" t="s">
        <v>141</v>
      </c>
    </row>
    <row r="135" spans="1:65" s="13" customFormat="1">
      <c r="B135" s="200"/>
      <c r="C135" s="201"/>
      <c r="D135" s="202" t="s">
        <v>152</v>
      </c>
      <c r="E135" s="203" t="s">
        <v>43</v>
      </c>
      <c r="F135" s="204" t="s">
        <v>905</v>
      </c>
      <c r="G135" s="201"/>
      <c r="H135" s="205">
        <v>125.28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3" t="s">
        <v>87</v>
      </c>
      <c r="AW135" s="13" t="s">
        <v>41</v>
      </c>
      <c r="AX135" s="13" t="s">
        <v>80</v>
      </c>
      <c r="AY135" s="211" t="s">
        <v>141</v>
      </c>
    </row>
    <row r="136" spans="1:65" s="15" customFormat="1">
      <c r="B136" s="222"/>
      <c r="C136" s="223"/>
      <c r="D136" s="202" t="s">
        <v>152</v>
      </c>
      <c r="E136" s="224" t="s">
        <v>43</v>
      </c>
      <c r="F136" s="225" t="s">
        <v>179</v>
      </c>
      <c r="G136" s="223"/>
      <c r="H136" s="226">
        <v>125.28</v>
      </c>
      <c r="I136" s="227"/>
      <c r="J136" s="223"/>
      <c r="K136" s="223"/>
      <c r="L136" s="228"/>
      <c r="M136" s="249"/>
      <c r="N136" s="250"/>
      <c r="O136" s="250"/>
      <c r="P136" s="250"/>
      <c r="Q136" s="250"/>
      <c r="R136" s="250"/>
      <c r="S136" s="250"/>
      <c r="T136" s="251"/>
      <c r="AT136" s="232" t="s">
        <v>152</v>
      </c>
      <c r="AU136" s="232" t="s">
        <v>85</v>
      </c>
      <c r="AV136" s="15" t="s">
        <v>148</v>
      </c>
      <c r="AW136" s="15" t="s">
        <v>41</v>
      </c>
      <c r="AX136" s="15" t="s">
        <v>85</v>
      </c>
      <c r="AY136" s="232" t="s">
        <v>141</v>
      </c>
    </row>
    <row r="137" spans="1:65" s="2" customFormat="1" ht="6.95" customHeight="1">
      <c r="A137" s="36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41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algorithmName="SHA-512" hashValue="dYZW1ZrVu3tzSxJJeaxTIwrkJxWSB9u+eOXTnoUupHwNhotayy4bMzIq1b7xR+BKJAqW6b7j9jz3E2Wx573mmw==" saltValue="tfL6pw4cbGjHfwa8PG7khBWVo4TBWVvJ6xkWfMw8e3nYF7XotgW+ca4mZuTf5WGwt8Ch0GTA4JZtAsXbDTtmLQ==" spinCount="100000" sheet="1" objects="1" scenarios="1" formatColumns="0" formatRows="0" autoFilter="0"/>
  <autoFilter ref="C87:K136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70" workbookViewId="0">
      <selection activeCell="F99" sqref="F9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1" t="str">
        <f>'Rekapitulace zakázky'!K6</f>
        <v>SO 03 - Oprava mostu v km 17,245 na trati Kutná Hora-Zruč n/S</v>
      </c>
      <c r="F7" s="382"/>
      <c r="G7" s="382"/>
      <c r="H7" s="382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1" t="s">
        <v>104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906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zakázky'!E14</f>
        <v>Vyplň údaj</v>
      </c>
      <c r="F20" s="386"/>
      <c r="G20" s="386"/>
      <c r="H20" s="386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">
        <v>43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22</v>
      </c>
      <c r="F26" s="36"/>
      <c r="G26" s="36"/>
      <c r="H26" s="36"/>
      <c r="I26" s="114" t="s">
        <v>33</v>
      </c>
      <c r="J26" s="105" t="s">
        <v>43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7" t="s">
        <v>43</v>
      </c>
      <c r="F29" s="387"/>
      <c r="G29" s="387"/>
      <c r="H29" s="38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ROUND((SUM(BE91:BE129)),  2)</f>
        <v>0</v>
      </c>
      <c r="G35" s="36"/>
      <c r="H35" s="36"/>
      <c r="I35" s="128">
        <v>0.21</v>
      </c>
      <c r="J35" s="127">
        <f>ROUND(((SUM(BE91:BE129))*I35),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ROUND((SUM(BF91:BF129)),  2)</f>
        <v>0</v>
      </c>
      <c r="G36" s="36"/>
      <c r="H36" s="36"/>
      <c r="I36" s="128">
        <v>0.15</v>
      </c>
      <c r="J36" s="127">
        <f>ROUND(((SUM(BF91:BF129))*I36),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ROUND((SUM(BG91:BG129)),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ROUND((SUM(BH91:BH129)),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ROUND((SUM(BI91:BI129)),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9" t="str">
        <f>E7</f>
        <v>SO 03 - Oprava mostu v km 17,245 na trati Kutná Hora-Zruč n/S</v>
      </c>
      <c r="F50" s="380"/>
      <c r="G50" s="380"/>
      <c r="H50" s="38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79" t="s">
        <v>104</v>
      </c>
      <c r="F52" s="378"/>
      <c r="G52" s="378"/>
      <c r="H52" s="37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5" t="str">
        <f>E11</f>
        <v xml:space="preserve">22-09-3 - SO 03 - 001.3 - Oprava mostu v km 17,245 na trati Kutná Hora-Zruč n/S_VRN </v>
      </c>
      <c r="F54" s="378"/>
      <c r="G54" s="378"/>
      <c r="H54" s="37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108</v>
      </c>
      <c r="D61" s="141"/>
      <c r="E61" s="141"/>
      <c r="F61" s="141"/>
      <c r="G61" s="141"/>
      <c r="H61" s="141"/>
      <c r="I61" s="141"/>
      <c r="J61" s="142" t="s">
        <v>109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4"/>
      <c r="C64" s="145"/>
      <c r="D64" s="146" t="s">
        <v>907</v>
      </c>
      <c r="E64" s="147"/>
      <c r="F64" s="147"/>
      <c r="G64" s="147"/>
      <c r="H64" s="147"/>
      <c r="I64" s="147"/>
      <c r="J64" s="148">
        <f>J92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908</v>
      </c>
      <c r="E65" s="152"/>
      <c r="F65" s="152"/>
      <c r="G65" s="152"/>
      <c r="H65" s="152"/>
      <c r="I65" s="152"/>
      <c r="J65" s="153">
        <f>J93</f>
        <v>0</v>
      </c>
      <c r="K65" s="99"/>
      <c r="L65" s="154"/>
    </row>
    <row r="66" spans="1:31" s="10" customFormat="1" ht="19.899999999999999" customHeight="1">
      <c r="B66" s="150"/>
      <c r="C66" s="99"/>
      <c r="D66" s="151" t="s">
        <v>909</v>
      </c>
      <c r="E66" s="152"/>
      <c r="F66" s="152"/>
      <c r="G66" s="152"/>
      <c r="H66" s="152"/>
      <c r="I66" s="152"/>
      <c r="J66" s="153">
        <f>J100</f>
        <v>0</v>
      </c>
      <c r="K66" s="99"/>
      <c r="L66" s="154"/>
    </row>
    <row r="67" spans="1:31" s="10" customFormat="1" ht="19.899999999999999" customHeight="1">
      <c r="B67" s="150"/>
      <c r="C67" s="99"/>
      <c r="D67" s="151" t="s">
        <v>910</v>
      </c>
      <c r="E67" s="152"/>
      <c r="F67" s="152"/>
      <c r="G67" s="152"/>
      <c r="H67" s="152"/>
      <c r="I67" s="152"/>
      <c r="J67" s="153">
        <f>J110</f>
        <v>0</v>
      </c>
      <c r="K67" s="99"/>
      <c r="L67" s="154"/>
    </row>
    <row r="68" spans="1:31" s="10" customFormat="1" ht="19.899999999999999" customHeight="1">
      <c r="B68" s="150"/>
      <c r="C68" s="99"/>
      <c r="D68" s="151" t="s">
        <v>911</v>
      </c>
      <c r="E68" s="152"/>
      <c r="F68" s="152"/>
      <c r="G68" s="152"/>
      <c r="H68" s="152"/>
      <c r="I68" s="152"/>
      <c r="J68" s="153">
        <f>J120</f>
        <v>0</v>
      </c>
      <c r="K68" s="99"/>
      <c r="L68" s="154"/>
    </row>
    <row r="69" spans="1:31" s="10" customFormat="1" ht="19.899999999999999" customHeight="1">
      <c r="B69" s="150"/>
      <c r="C69" s="99"/>
      <c r="D69" s="151" t="s">
        <v>912</v>
      </c>
      <c r="E69" s="152"/>
      <c r="F69" s="152"/>
      <c r="G69" s="152"/>
      <c r="H69" s="152"/>
      <c r="I69" s="152"/>
      <c r="J69" s="153">
        <f>J126</f>
        <v>0</v>
      </c>
      <c r="K69" s="99"/>
      <c r="L69" s="154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4" t="s">
        <v>126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79" t="str">
        <f>E7</f>
        <v>SO 03 - Oprava mostu v km 17,245 na trati Kutná Hora-Zruč n/S</v>
      </c>
      <c r="F79" s="380"/>
      <c r="G79" s="380"/>
      <c r="H79" s="380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2"/>
      <c r="C80" s="30" t="s">
        <v>103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6"/>
      <c r="B81" s="37"/>
      <c r="C81" s="38"/>
      <c r="D81" s="38"/>
      <c r="E81" s="379" t="s">
        <v>104</v>
      </c>
      <c r="F81" s="378"/>
      <c r="G81" s="378"/>
      <c r="H81" s="37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105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55" t="str">
        <f>E11</f>
        <v xml:space="preserve">22-09-3 - SO 03 - 001.3 - Oprava mostu v km 17,245 na trati Kutná Hora-Zruč n/S_VRN </v>
      </c>
      <c r="F83" s="378"/>
      <c r="G83" s="378"/>
      <c r="H83" s="37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21</v>
      </c>
      <c r="D85" s="38"/>
      <c r="E85" s="38"/>
      <c r="F85" s="28" t="str">
        <f>F14</f>
        <v xml:space="preserve"> </v>
      </c>
      <c r="G85" s="38"/>
      <c r="H85" s="38"/>
      <c r="I85" s="30" t="s">
        <v>23</v>
      </c>
      <c r="J85" s="61" t="str">
        <f>IF(J14="","",J14)</f>
        <v>24. 11. 2022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29</v>
      </c>
      <c r="D87" s="38"/>
      <c r="E87" s="38"/>
      <c r="F87" s="28" t="str">
        <f>E17</f>
        <v>Správa železnic, státní organizace</v>
      </c>
      <c r="G87" s="38"/>
      <c r="H87" s="38"/>
      <c r="I87" s="30" t="s">
        <v>37</v>
      </c>
      <c r="J87" s="34" t="str">
        <f>E23</f>
        <v>DIPONT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35</v>
      </c>
      <c r="D88" s="38"/>
      <c r="E88" s="38"/>
      <c r="F88" s="28" t="str">
        <f>IF(E20="","",E20)</f>
        <v>Vyplň údaj</v>
      </c>
      <c r="G88" s="38"/>
      <c r="H88" s="38"/>
      <c r="I88" s="30" t="s">
        <v>42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5"/>
      <c r="B90" s="156"/>
      <c r="C90" s="157" t="s">
        <v>127</v>
      </c>
      <c r="D90" s="158" t="s">
        <v>65</v>
      </c>
      <c r="E90" s="158" t="s">
        <v>61</v>
      </c>
      <c r="F90" s="158" t="s">
        <v>62</v>
      </c>
      <c r="G90" s="158" t="s">
        <v>128</v>
      </c>
      <c r="H90" s="158" t="s">
        <v>129</v>
      </c>
      <c r="I90" s="158" t="s">
        <v>130</v>
      </c>
      <c r="J90" s="158" t="s">
        <v>109</v>
      </c>
      <c r="K90" s="159" t="s">
        <v>131</v>
      </c>
      <c r="L90" s="160"/>
      <c r="M90" s="70" t="s">
        <v>43</v>
      </c>
      <c r="N90" s="71" t="s">
        <v>50</v>
      </c>
      <c r="O90" s="71" t="s">
        <v>132</v>
      </c>
      <c r="P90" s="71" t="s">
        <v>133</v>
      </c>
      <c r="Q90" s="71" t="s">
        <v>134</v>
      </c>
      <c r="R90" s="71" t="s">
        <v>135</v>
      </c>
      <c r="S90" s="71" t="s">
        <v>136</v>
      </c>
      <c r="T90" s="72" t="s">
        <v>137</v>
      </c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65" s="2" customFormat="1" ht="22.9" customHeight="1">
      <c r="A91" s="36"/>
      <c r="B91" s="37"/>
      <c r="C91" s="77" t="s">
        <v>138</v>
      </c>
      <c r="D91" s="38"/>
      <c r="E91" s="38"/>
      <c r="F91" s="38"/>
      <c r="G91" s="38"/>
      <c r="H91" s="38"/>
      <c r="I91" s="38"/>
      <c r="J91" s="161">
        <f>BK91</f>
        <v>0</v>
      </c>
      <c r="K91" s="38"/>
      <c r="L91" s="41"/>
      <c r="M91" s="73"/>
      <c r="N91" s="162"/>
      <c r="O91" s="74"/>
      <c r="P91" s="163">
        <f>P92</f>
        <v>0</v>
      </c>
      <c r="Q91" s="74"/>
      <c r="R91" s="163">
        <f>R92</f>
        <v>0</v>
      </c>
      <c r="S91" s="74"/>
      <c r="T91" s="164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110</v>
      </c>
      <c r="BK91" s="165">
        <f>BK92</f>
        <v>0</v>
      </c>
    </row>
    <row r="92" spans="1:65" s="12" customFormat="1" ht="25.9" customHeight="1">
      <c r="B92" s="166"/>
      <c r="C92" s="167"/>
      <c r="D92" s="168" t="s">
        <v>79</v>
      </c>
      <c r="E92" s="169" t="s">
        <v>913</v>
      </c>
      <c r="F92" s="169" t="s">
        <v>914</v>
      </c>
      <c r="G92" s="167"/>
      <c r="H92" s="167"/>
      <c r="I92" s="170"/>
      <c r="J92" s="171">
        <f>BK92</f>
        <v>0</v>
      </c>
      <c r="K92" s="167"/>
      <c r="L92" s="172"/>
      <c r="M92" s="173"/>
      <c r="N92" s="174"/>
      <c r="O92" s="174"/>
      <c r="P92" s="175">
        <f>P93+P100+P110+P120+P126</f>
        <v>0</v>
      </c>
      <c r="Q92" s="174"/>
      <c r="R92" s="175">
        <f>R93+R100+R110+R120+R126</f>
        <v>0</v>
      </c>
      <c r="S92" s="174"/>
      <c r="T92" s="176">
        <f>T93+T100+T110+T120+T126</f>
        <v>0</v>
      </c>
      <c r="AR92" s="177" t="s">
        <v>169</v>
      </c>
      <c r="AT92" s="178" t="s">
        <v>79</v>
      </c>
      <c r="AU92" s="178" t="s">
        <v>80</v>
      </c>
      <c r="AY92" s="177" t="s">
        <v>141</v>
      </c>
      <c r="BK92" s="179">
        <f>BK93+BK100+BK110+BK120+BK126</f>
        <v>0</v>
      </c>
    </row>
    <row r="93" spans="1:65" s="12" customFormat="1" ht="22.9" customHeight="1">
      <c r="B93" s="166"/>
      <c r="C93" s="167"/>
      <c r="D93" s="168" t="s">
        <v>79</v>
      </c>
      <c r="E93" s="180" t="s">
        <v>915</v>
      </c>
      <c r="F93" s="180" t="s">
        <v>916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SUM(P94:P99)</f>
        <v>0</v>
      </c>
      <c r="Q93" s="174"/>
      <c r="R93" s="175">
        <f>SUM(R94:R99)</f>
        <v>0</v>
      </c>
      <c r="S93" s="174"/>
      <c r="T93" s="176">
        <f>SUM(T94:T99)</f>
        <v>0</v>
      </c>
      <c r="AR93" s="177" t="s">
        <v>169</v>
      </c>
      <c r="AT93" s="178" t="s">
        <v>79</v>
      </c>
      <c r="AU93" s="178" t="s">
        <v>85</v>
      </c>
      <c r="AY93" s="177" t="s">
        <v>141</v>
      </c>
      <c r="BK93" s="179">
        <f>SUM(BK94:BK99)</f>
        <v>0</v>
      </c>
    </row>
    <row r="94" spans="1:65" s="2" customFormat="1" ht="16.5" customHeight="1">
      <c r="A94" s="36"/>
      <c r="B94" s="37"/>
      <c r="C94" s="182" t="s">
        <v>85</v>
      </c>
      <c r="D94" s="182" t="s">
        <v>143</v>
      </c>
      <c r="E94" s="183" t="s">
        <v>917</v>
      </c>
      <c r="F94" s="184" t="s">
        <v>918</v>
      </c>
      <c r="G94" s="185" t="s">
        <v>825</v>
      </c>
      <c r="H94" s="186">
        <v>1</v>
      </c>
      <c r="I94" s="187"/>
      <c r="J94" s="188">
        <f>ROUND(I94*H94,2)</f>
        <v>0</v>
      </c>
      <c r="K94" s="184" t="s">
        <v>147</v>
      </c>
      <c r="L94" s="41"/>
      <c r="M94" s="189" t="s">
        <v>43</v>
      </c>
      <c r="N94" s="190" t="s">
        <v>51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919</v>
      </c>
      <c r="AT94" s="193" t="s">
        <v>143</v>
      </c>
      <c r="AU94" s="193" t="s">
        <v>87</v>
      </c>
      <c r="AY94" s="18" t="s">
        <v>141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8" t="s">
        <v>85</v>
      </c>
      <c r="BK94" s="194">
        <f>ROUND(I94*H94,2)</f>
        <v>0</v>
      </c>
      <c r="BL94" s="18" t="s">
        <v>919</v>
      </c>
      <c r="BM94" s="193" t="s">
        <v>920</v>
      </c>
    </row>
    <row r="95" spans="1:65" s="2" customFormat="1">
      <c r="A95" s="36"/>
      <c r="B95" s="37"/>
      <c r="C95" s="38"/>
      <c r="D95" s="195" t="s">
        <v>150</v>
      </c>
      <c r="E95" s="38"/>
      <c r="F95" s="196" t="s">
        <v>921</v>
      </c>
      <c r="G95" s="38"/>
      <c r="H95" s="38"/>
      <c r="I95" s="197"/>
      <c r="J95" s="38"/>
      <c r="K95" s="38"/>
      <c r="L95" s="41"/>
      <c r="M95" s="198"/>
      <c r="N95" s="199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150</v>
      </c>
      <c r="AU95" s="18" t="s">
        <v>87</v>
      </c>
    </row>
    <row r="96" spans="1:65" s="2" customFormat="1" ht="19.5">
      <c r="A96" s="36"/>
      <c r="B96" s="37"/>
      <c r="C96" s="38"/>
      <c r="D96" s="202" t="s">
        <v>210</v>
      </c>
      <c r="E96" s="38"/>
      <c r="F96" s="233" t="s">
        <v>922</v>
      </c>
      <c r="G96" s="38"/>
      <c r="H96" s="38"/>
      <c r="I96" s="197"/>
      <c r="J96" s="38"/>
      <c r="K96" s="38"/>
      <c r="L96" s="41"/>
      <c r="M96" s="198"/>
      <c r="N96" s="199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210</v>
      </c>
      <c r="AU96" s="18" t="s">
        <v>87</v>
      </c>
    </row>
    <row r="97" spans="1:65" s="2" customFormat="1" ht="16.5" customHeight="1">
      <c r="A97" s="36"/>
      <c r="B97" s="37"/>
      <c r="C97" s="182" t="s">
        <v>87</v>
      </c>
      <c r="D97" s="182" t="s">
        <v>143</v>
      </c>
      <c r="E97" s="183" t="s">
        <v>923</v>
      </c>
      <c r="F97" s="184" t="s">
        <v>924</v>
      </c>
      <c r="G97" s="185" t="s">
        <v>825</v>
      </c>
      <c r="H97" s="186">
        <v>1</v>
      </c>
      <c r="I97" s="187"/>
      <c r="J97" s="188">
        <f>ROUND(I97*H97,2)</f>
        <v>0</v>
      </c>
      <c r="K97" s="184" t="s">
        <v>147</v>
      </c>
      <c r="L97" s="41"/>
      <c r="M97" s="189" t="s">
        <v>43</v>
      </c>
      <c r="N97" s="190" t="s">
        <v>51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919</v>
      </c>
      <c r="AT97" s="193" t="s">
        <v>143</v>
      </c>
      <c r="AU97" s="193" t="s">
        <v>87</v>
      </c>
      <c r="AY97" s="18" t="s">
        <v>141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85</v>
      </c>
      <c r="BK97" s="194">
        <f>ROUND(I97*H97,2)</f>
        <v>0</v>
      </c>
      <c r="BL97" s="18" t="s">
        <v>919</v>
      </c>
      <c r="BM97" s="193" t="s">
        <v>925</v>
      </c>
    </row>
    <row r="98" spans="1:65" s="2" customFormat="1">
      <c r="A98" s="36"/>
      <c r="B98" s="37"/>
      <c r="C98" s="38"/>
      <c r="D98" s="195" t="s">
        <v>150</v>
      </c>
      <c r="E98" s="38"/>
      <c r="F98" s="196" t="s">
        <v>926</v>
      </c>
      <c r="G98" s="38"/>
      <c r="H98" s="38"/>
      <c r="I98" s="197"/>
      <c r="J98" s="38"/>
      <c r="K98" s="38"/>
      <c r="L98" s="41"/>
      <c r="M98" s="198"/>
      <c r="N98" s="19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150</v>
      </c>
      <c r="AU98" s="18" t="s">
        <v>87</v>
      </c>
    </row>
    <row r="99" spans="1:65" s="2" customFormat="1" ht="19.5">
      <c r="A99" s="36"/>
      <c r="B99" s="37"/>
      <c r="C99" s="38"/>
      <c r="D99" s="202" t="s">
        <v>210</v>
      </c>
      <c r="E99" s="38"/>
      <c r="F99" s="233" t="s">
        <v>927</v>
      </c>
      <c r="G99" s="38"/>
      <c r="H99" s="38"/>
      <c r="I99" s="197"/>
      <c r="J99" s="38"/>
      <c r="K99" s="38"/>
      <c r="L99" s="41"/>
      <c r="M99" s="198"/>
      <c r="N99" s="199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210</v>
      </c>
      <c r="AU99" s="18" t="s">
        <v>87</v>
      </c>
    </row>
    <row r="100" spans="1:65" s="12" customFormat="1" ht="22.9" customHeight="1">
      <c r="B100" s="166"/>
      <c r="C100" s="167"/>
      <c r="D100" s="168" t="s">
        <v>79</v>
      </c>
      <c r="E100" s="180" t="s">
        <v>928</v>
      </c>
      <c r="F100" s="180" t="s">
        <v>929</v>
      </c>
      <c r="G100" s="167"/>
      <c r="H100" s="167"/>
      <c r="I100" s="170"/>
      <c r="J100" s="181">
        <f>BK100</f>
        <v>0</v>
      </c>
      <c r="K100" s="167"/>
      <c r="L100" s="172"/>
      <c r="M100" s="173"/>
      <c r="N100" s="174"/>
      <c r="O100" s="174"/>
      <c r="P100" s="175">
        <f>SUM(P101:P109)</f>
        <v>0</v>
      </c>
      <c r="Q100" s="174"/>
      <c r="R100" s="175">
        <f>SUM(R101:R109)</f>
        <v>0</v>
      </c>
      <c r="S100" s="174"/>
      <c r="T100" s="176">
        <f>SUM(T101:T109)</f>
        <v>0</v>
      </c>
      <c r="AR100" s="177" t="s">
        <v>169</v>
      </c>
      <c r="AT100" s="178" t="s">
        <v>79</v>
      </c>
      <c r="AU100" s="178" t="s">
        <v>85</v>
      </c>
      <c r="AY100" s="177" t="s">
        <v>141</v>
      </c>
      <c r="BK100" s="179">
        <f>SUM(BK101:BK109)</f>
        <v>0</v>
      </c>
    </row>
    <row r="101" spans="1:65" s="2" customFormat="1" ht="16.5" customHeight="1">
      <c r="A101" s="36"/>
      <c r="B101" s="37"/>
      <c r="C101" s="182" t="s">
        <v>158</v>
      </c>
      <c r="D101" s="182" t="s">
        <v>143</v>
      </c>
      <c r="E101" s="183" t="s">
        <v>930</v>
      </c>
      <c r="F101" s="184" t="s">
        <v>929</v>
      </c>
      <c r="G101" s="185" t="s">
        <v>825</v>
      </c>
      <c r="H101" s="186">
        <v>1</v>
      </c>
      <c r="I101" s="187"/>
      <c r="J101" s="188">
        <f>ROUND(I101*H101,2)</f>
        <v>0</v>
      </c>
      <c r="K101" s="184" t="s">
        <v>147</v>
      </c>
      <c r="L101" s="41"/>
      <c r="M101" s="189" t="s">
        <v>43</v>
      </c>
      <c r="N101" s="190" t="s">
        <v>51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919</v>
      </c>
      <c r="AT101" s="193" t="s">
        <v>143</v>
      </c>
      <c r="AU101" s="193" t="s">
        <v>87</v>
      </c>
      <c r="AY101" s="18" t="s">
        <v>141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8" t="s">
        <v>85</v>
      </c>
      <c r="BK101" s="194">
        <f>ROUND(I101*H101,2)</f>
        <v>0</v>
      </c>
      <c r="BL101" s="18" t="s">
        <v>919</v>
      </c>
      <c r="BM101" s="193" t="s">
        <v>931</v>
      </c>
    </row>
    <row r="102" spans="1:65" s="2" customFormat="1">
      <c r="A102" s="36"/>
      <c r="B102" s="37"/>
      <c r="C102" s="38"/>
      <c r="D102" s="195" t="s">
        <v>150</v>
      </c>
      <c r="E102" s="38"/>
      <c r="F102" s="196" t="s">
        <v>932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150</v>
      </c>
      <c r="AU102" s="18" t="s">
        <v>87</v>
      </c>
    </row>
    <row r="103" spans="1:65" s="2" customFormat="1" ht="19.5">
      <c r="A103" s="36"/>
      <c r="B103" s="37"/>
      <c r="C103" s="38"/>
      <c r="D103" s="202" t="s">
        <v>210</v>
      </c>
      <c r="E103" s="38"/>
      <c r="F103" s="233" t="s">
        <v>933</v>
      </c>
      <c r="G103" s="38"/>
      <c r="H103" s="38"/>
      <c r="I103" s="197"/>
      <c r="J103" s="38"/>
      <c r="K103" s="38"/>
      <c r="L103" s="41"/>
      <c r="M103" s="198"/>
      <c r="N103" s="19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210</v>
      </c>
      <c r="AU103" s="18" t="s">
        <v>87</v>
      </c>
    </row>
    <row r="104" spans="1:65" s="2" customFormat="1" ht="16.5" customHeight="1">
      <c r="A104" s="36"/>
      <c r="B104" s="37"/>
      <c r="C104" s="182" t="s">
        <v>148</v>
      </c>
      <c r="D104" s="182" t="s">
        <v>143</v>
      </c>
      <c r="E104" s="183" t="s">
        <v>934</v>
      </c>
      <c r="F104" s="184" t="s">
        <v>935</v>
      </c>
      <c r="G104" s="185" t="s">
        <v>825</v>
      </c>
      <c r="H104" s="186">
        <v>1</v>
      </c>
      <c r="I104" s="187"/>
      <c r="J104" s="188">
        <f>ROUND(I104*H104,2)</f>
        <v>0</v>
      </c>
      <c r="K104" s="184" t="s">
        <v>147</v>
      </c>
      <c r="L104" s="41"/>
      <c r="M104" s="189" t="s">
        <v>43</v>
      </c>
      <c r="N104" s="190" t="s">
        <v>51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919</v>
      </c>
      <c r="AT104" s="193" t="s">
        <v>143</v>
      </c>
      <c r="AU104" s="193" t="s">
        <v>87</v>
      </c>
      <c r="AY104" s="18" t="s">
        <v>141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85</v>
      </c>
      <c r="BK104" s="194">
        <f>ROUND(I104*H104,2)</f>
        <v>0</v>
      </c>
      <c r="BL104" s="18" t="s">
        <v>919</v>
      </c>
      <c r="BM104" s="193" t="s">
        <v>936</v>
      </c>
    </row>
    <row r="105" spans="1:65" s="2" customFormat="1">
      <c r="A105" s="36"/>
      <c r="B105" s="37"/>
      <c r="C105" s="38"/>
      <c r="D105" s="195" t="s">
        <v>150</v>
      </c>
      <c r="E105" s="38"/>
      <c r="F105" s="196" t="s">
        <v>937</v>
      </c>
      <c r="G105" s="38"/>
      <c r="H105" s="38"/>
      <c r="I105" s="197"/>
      <c r="J105" s="38"/>
      <c r="K105" s="38"/>
      <c r="L105" s="41"/>
      <c r="M105" s="198"/>
      <c r="N105" s="199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150</v>
      </c>
      <c r="AU105" s="18" t="s">
        <v>87</v>
      </c>
    </row>
    <row r="106" spans="1:65" s="2" customFormat="1" ht="29.25">
      <c r="A106" s="36"/>
      <c r="B106" s="37"/>
      <c r="C106" s="38"/>
      <c r="D106" s="202" t="s">
        <v>210</v>
      </c>
      <c r="E106" s="38"/>
      <c r="F106" s="233" t="s">
        <v>938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210</v>
      </c>
      <c r="AU106" s="18" t="s">
        <v>87</v>
      </c>
    </row>
    <row r="107" spans="1:65" s="2" customFormat="1" ht="16.5" customHeight="1">
      <c r="A107" s="36"/>
      <c r="B107" s="37"/>
      <c r="C107" s="182" t="s">
        <v>169</v>
      </c>
      <c r="D107" s="182" t="s">
        <v>143</v>
      </c>
      <c r="E107" s="183" t="s">
        <v>939</v>
      </c>
      <c r="F107" s="184" t="s">
        <v>940</v>
      </c>
      <c r="G107" s="185" t="s">
        <v>825</v>
      </c>
      <c r="H107" s="186">
        <v>1</v>
      </c>
      <c r="I107" s="187"/>
      <c r="J107" s="188">
        <f>ROUND(I107*H107,2)</f>
        <v>0</v>
      </c>
      <c r="K107" s="184" t="s">
        <v>147</v>
      </c>
      <c r="L107" s="41"/>
      <c r="M107" s="189" t="s">
        <v>43</v>
      </c>
      <c r="N107" s="190" t="s">
        <v>51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919</v>
      </c>
      <c r="AT107" s="193" t="s">
        <v>143</v>
      </c>
      <c r="AU107" s="193" t="s">
        <v>87</v>
      </c>
      <c r="AY107" s="18" t="s">
        <v>141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8" t="s">
        <v>85</v>
      </c>
      <c r="BK107" s="194">
        <f>ROUND(I107*H107,2)</f>
        <v>0</v>
      </c>
      <c r="BL107" s="18" t="s">
        <v>919</v>
      </c>
      <c r="BM107" s="193" t="s">
        <v>941</v>
      </c>
    </row>
    <row r="108" spans="1:65" s="2" customFormat="1">
      <c r="A108" s="36"/>
      <c r="B108" s="37"/>
      <c r="C108" s="38"/>
      <c r="D108" s="195" t="s">
        <v>150</v>
      </c>
      <c r="E108" s="38"/>
      <c r="F108" s="196" t="s">
        <v>942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150</v>
      </c>
      <c r="AU108" s="18" t="s">
        <v>87</v>
      </c>
    </row>
    <row r="109" spans="1:65" s="2" customFormat="1" ht="19.5">
      <c r="A109" s="36"/>
      <c r="B109" s="37"/>
      <c r="C109" s="38"/>
      <c r="D109" s="202" t="s">
        <v>210</v>
      </c>
      <c r="E109" s="38"/>
      <c r="F109" s="233" t="s">
        <v>943</v>
      </c>
      <c r="G109" s="38"/>
      <c r="H109" s="38"/>
      <c r="I109" s="197"/>
      <c r="J109" s="38"/>
      <c r="K109" s="38"/>
      <c r="L109" s="41"/>
      <c r="M109" s="198"/>
      <c r="N109" s="199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210</v>
      </c>
      <c r="AU109" s="18" t="s">
        <v>87</v>
      </c>
    </row>
    <row r="110" spans="1:65" s="12" customFormat="1" ht="22.9" customHeight="1">
      <c r="B110" s="166"/>
      <c r="C110" s="167"/>
      <c r="D110" s="168" t="s">
        <v>79</v>
      </c>
      <c r="E110" s="180" t="s">
        <v>944</v>
      </c>
      <c r="F110" s="180" t="s">
        <v>945</v>
      </c>
      <c r="G110" s="167"/>
      <c r="H110" s="167"/>
      <c r="I110" s="170"/>
      <c r="J110" s="181">
        <f>BK110</f>
        <v>0</v>
      </c>
      <c r="K110" s="167"/>
      <c r="L110" s="172"/>
      <c r="M110" s="173"/>
      <c r="N110" s="174"/>
      <c r="O110" s="174"/>
      <c r="P110" s="175">
        <f>SUM(P111:P119)</f>
        <v>0</v>
      </c>
      <c r="Q110" s="174"/>
      <c r="R110" s="175">
        <f>SUM(R111:R119)</f>
        <v>0</v>
      </c>
      <c r="S110" s="174"/>
      <c r="T110" s="176">
        <f>SUM(T111:T119)</f>
        <v>0</v>
      </c>
      <c r="AR110" s="177" t="s">
        <v>169</v>
      </c>
      <c r="AT110" s="178" t="s">
        <v>79</v>
      </c>
      <c r="AU110" s="178" t="s">
        <v>85</v>
      </c>
      <c r="AY110" s="177" t="s">
        <v>141</v>
      </c>
      <c r="BK110" s="179">
        <f>SUM(BK111:BK119)</f>
        <v>0</v>
      </c>
    </row>
    <row r="111" spans="1:65" s="2" customFormat="1" ht="16.5" customHeight="1">
      <c r="A111" s="36"/>
      <c r="B111" s="37"/>
      <c r="C111" s="182" t="s">
        <v>180</v>
      </c>
      <c r="D111" s="182" t="s">
        <v>143</v>
      </c>
      <c r="E111" s="183" t="s">
        <v>946</v>
      </c>
      <c r="F111" s="184" t="s">
        <v>947</v>
      </c>
      <c r="G111" s="185" t="s">
        <v>825</v>
      </c>
      <c r="H111" s="186">
        <v>1</v>
      </c>
      <c r="I111" s="187"/>
      <c r="J111" s="188">
        <f>ROUND(I111*H111,2)</f>
        <v>0</v>
      </c>
      <c r="K111" s="184" t="s">
        <v>147</v>
      </c>
      <c r="L111" s="41"/>
      <c r="M111" s="189" t="s">
        <v>43</v>
      </c>
      <c r="N111" s="190" t="s">
        <v>51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919</v>
      </c>
      <c r="AT111" s="193" t="s">
        <v>143</v>
      </c>
      <c r="AU111" s="193" t="s">
        <v>87</v>
      </c>
      <c r="AY111" s="18" t="s">
        <v>141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85</v>
      </c>
      <c r="BK111" s="194">
        <f>ROUND(I111*H111,2)</f>
        <v>0</v>
      </c>
      <c r="BL111" s="18" t="s">
        <v>919</v>
      </c>
      <c r="BM111" s="193" t="s">
        <v>948</v>
      </c>
    </row>
    <row r="112" spans="1:65" s="2" customFormat="1">
      <c r="A112" s="36"/>
      <c r="B112" s="37"/>
      <c r="C112" s="38"/>
      <c r="D112" s="195" t="s">
        <v>150</v>
      </c>
      <c r="E112" s="38"/>
      <c r="F112" s="196" t="s">
        <v>949</v>
      </c>
      <c r="G112" s="38"/>
      <c r="H112" s="38"/>
      <c r="I112" s="197"/>
      <c r="J112" s="38"/>
      <c r="K112" s="38"/>
      <c r="L112" s="41"/>
      <c r="M112" s="198"/>
      <c r="N112" s="19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150</v>
      </c>
      <c r="AU112" s="18" t="s">
        <v>87</v>
      </c>
    </row>
    <row r="113" spans="1:65" s="2" customFormat="1" ht="19.5">
      <c r="A113" s="36"/>
      <c r="B113" s="37"/>
      <c r="C113" s="38"/>
      <c r="D113" s="202" t="s">
        <v>210</v>
      </c>
      <c r="E113" s="38"/>
      <c r="F113" s="233" t="s">
        <v>950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210</v>
      </c>
      <c r="AU113" s="18" t="s">
        <v>87</v>
      </c>
    </row>
    <row r="114" spans="1:65" s="2" customFormat="1" ht="16.5" customHeight="1">
      <c r="A114" s="36"/>
      <c r="B114" s="37"/>
      <c r="C114" s="182" t="s">
        <v>193</v>
      </c>
      <c r="D114" s="182" t="s">
        <v>143</v>
      </c>
      <c r="E114" s="183" t="s">
        <v>951</v>
      </c>
      <c r="F114" s="184" t="s">
        <v>952</v>
      </c>
      <c r="G114" s="185" t="s">
        <v>825</v>
      </c>
      <c r="H114" s="186">
        <v>1</v>
      </c>
      <c r="I114" s="187"/>
      <c r="J114" s="188">
        <f>ROUND(I114*H114,2)</f>
        <v>0</v>
      </c>
      <c r="K114" s="184" t="s">
        <v>147</v>
      </c>
      <c r="L114" s="41"/>
      <c r="M114" s="189" t="s">
        <v>43</v>
      </c>
      <c r="N114" s="190" t="s">
        <v>51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919</v>
      </c>
      <c r="AT114" s="193" t="s">
        <v>143</v>
      </c>
      <c r="AU114" s="193" t="s">
        <v>87</v>
      </c>
      <c r="AY114" s="18" t="s">
        <v>141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85</v>
      </c>
      <c r="BK114" s="194">
        <f>ROUND(I114*H114,2)</f>
        <v>0</v>
      </c>
      <c r="BL114" s="18" t="s">
        <v>919</v>
      </c>
      <c r="BM114" s="193" t="s">
        <v>953</v>
      </c>
    </row>
    <row r="115" spans="1:65" s="2" customFormat="1">
      <c r="A115" s="36"/>
      <c r="B115" s="37"/>
      <c r="C115" s="38"/>
      <c r="D115" s="195" t="s">
        <v>150</v>
      </c>
      <c r="E115" s="38"/>
      <c r="F115" s="196" t="s">
        <v>954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150</v>
      </c>
      <c r="AU115" s="18" t="s">
        <v>87</v>
      </c>
    </row>
    <row r="116" spans="1:65" s="2" customFormat="1" ht="19.5">
      <c r="A116" s="36"/>
      <c r="B116" s="37"/>
      <c r="C116" s="38"/>
      <c r="D116" s="202" t="s">
        <v>210</v>
      </c>
      <c r="E116" s="38"/>
      <c r="F116" s="233" t="s">
        <v>955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210</v>
      </c>
      <c r="AU116" s="18" t="s">
        <v>87</v>
      </c>
    </row>
    <row r="117" spans="1:65" s="2" customFormat="1" ht="16.5" customHeight="1">
      <c r="A117" s="36"/>
      <c r="B117" s="37"/>
      <c r="C117" s="182" t="s">
        <v>198</v>
      </c>
      <c r="D117" s="182" t="s">
        <v>143</v>
      </c>
      <c r="E117" s="183" t="s">
        <v>956</v>
      </c>
      <c r="F117" s="184" t="s">
        <v>957</v>
      </c>
      <c r="G117" s="185" t="s">
        <v>825</v>
      </c>
      <c r="H117" s="186">
        <v>1</v>
      </c>
      <c r="I117" s="187"/>
      <c r="J117" s="188">
        <f>ROUND(I117*H117,2)</f>
        <v>0</v>
      </c>
      <c r="K117" s="184" t="s">
        <v>147</v>
      </c>
      <c r="L117" s="41"/>
      <c r="M117" s="189" t="s">
        <v>43</v>
      </c>
      <c r="N117" s="190" t="s">
        <v>51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919</v>
      </c>
      <c r="AT117" s="193" t="s">
        <v>143</v>
      </c>
      <c r="AU117" s="193" t="s">
        <v>87</v>
      </c>
      <c r="AY117" s="18" t="s">
        <v>141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85</v>
      </c>
      <c r="BK117" s="194">
        <f>ROUND(I117*H117,2)</f>
        <v>0</v>
      </c>
      <c r="BL117" s="18" t="s">
        <v>919</v>
      </c>
      <c r="BM117" s="193" t="s">
        <v>958</v>
      </c>
    </row>
    <row r="118" spans="1:65" s="2" customFormat="1">
      <c r="A118" s="36"/>
      <c r="B118" s="37"/>
      <c r="C118" s="38"/>
      <c r="D118" s="195" t="s">
        <v>150</v>
      </c>
      <c r="E118" s="38"/>
      <c r="F118" s="196" t="s">
        <v>959</v>
      </c>
      <c r="G118" s="38"/>
      <c r="H118" s="38"/>
      <c r="I118" s="197"/>
      <c r="J118" s="38"/>
      <c r="K118" s="38"/>
      <c r="L118" s="41"/>
      <c r="M118" s="198"/>
      <c r="N118" s="19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150</v>
      </c>
      <c r="AU118" s="18" t="s">
        <v>87</v>
      </c>
    </row>
    <row r="119" spans="1:65" s="2" customFormat="1" ht="19.5">
      <c r="A119" s="36"/>
      <c r="B119" s="37"/>
      <c r="C119" s="38"/>
      <c r="D119" s="202" t="s">
        <v>210</v>
      </c>
      <c r="E119" s="38"/>
      <c r="F119" s="233" t="s">
        <v>960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210</v>
      </c>
      <c r="AU119" s="18" t="s">
        <v>87</v>
      </c>
    </row>
    <row r="120" spans="1:65" s="12" customFormat="1" ht="22.9" customHeight="1">
      <c r="B120" s="166"/>
      <c r="C120" s="167"/>
      <c r="D120" s="168" t="s">
        <v>79</v>
      </c>
      <c r="E120" s="180" t="s">
        <v>961</v>
      </c>
      <c r="F120" s="180" t="s">
        <v>962</v>
      </c>
      <c r="G120" s="167"/>
      <c r="H120" s="167"/>
      <c r="I120" s="170"/>
      <c r="J120" s="181">
        <f>BK120</f>
        <v>0</v>
      </c>
      <c r="K120" s="167"/>
      <c r="L120" s="172"/>
      <c r="M120" s="173"/>
      <c r="N120" s="174"/>
      <c r="O120" s="174"/>
      <c r="P120" s="175">
        <f>SUM(P121:P125)</f>
        <v>0</v>
      </c>
      <c r="Q120" s="174"/>
      <c r="R120" s="175">
        <f>SUM(R121:R125)</f>
        <v>0</v>
      </c>
      <c r="S120" s="174"/>
      <c r="T120" s="176">
        <f>SUM(T121:T125)</f>
        <v>0</v>
      </c>
      <c r="AR120" s="177" t="s">
        <v>169</v>
      </c>
      <c r="AT120" s="178" t="s">
        <v>79</v>
      </c>
      <c r="AU120" s="178" t="s">
        <v>85</v>
      </c>
      <c r="AY120" s="177" t="s">
        <v>141</v>
      </c>
      <c r="BK120" s="179">
        <f>SUM(BK121:BK125)</f>
        <v>0</v>
      </c>
    </row>
    <row r="121" spans="1:65" s="2" customFormat="1" ht="16.5" customHeight="1">
      <c r="A121" s="36"/>
      <c r="B121" s="37"/>
      <c r="C121" s="182" t="s">
        <v>205</v>
      </c>
      <c r="D121" s="182" t="s">
        <v>143</v>
      </c>
      <c r="E121" s="183" t="s">
        <v>963</v>
      </c>
      <c r="F121" s="184" t="s">
        <v>962</v>
      </c>
      <c r="G121" s="185" t="s">
        <v>825</v>
      </c>
      <c r="H121" s="186">
        <v>1</v>
      </c>
      <c r="I121" s="187"/>
      <c r="J121" s="188">
        <f>ROUND(I121*H121,2)</f>
        <v>0</v>
      </c>
      <c r="K121" s="184" t="s">
        <v>147</v>
      </c>
      <c r="L121" s="41"/>
      <c r="M121" s="189" t="s">
        <v>43</v>
      </c>
      <c r="N121" s="190" t="s">
        <v>51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919</v>
      </c>
      <c r="AT121" s="193" t="s">
        <v>143</v>
      </c>
      <c r="AU121" s="193" t="s">
        <v>87</v>
      </c>
      <c r="AY121" s="18" t="s">
        <v>141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8" t="s">
        <v>85</v>
      </c>
      <c r="BK121" s="194">
        <f>ROUND(I121*H121,2)</f>
        <v>0</v>
      </c>
      <c r="BL121" s="18" t="s">
        <v>919</v>
      </c>
      <c r="BM121" s="193" t="s">
        <v>964</v>
      </c>
    </row>
    <row r="122" spans="1:65" s="2" customFormat="1">
      <c r="A122" s="36"/>
      <c r="B122" s="37"/>
      <c r="C122" s="38"/>
      <c r="D122" s="195" t="s">
        <v>150</v>
      </c>
      <c r="E122" s="38"/>
      <c r="F122" s="196" t="s">
        <v>965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150</v>
      </c>
      <c r="AU122" s="18" t="s">
        <v>87</v>
      </c>
    </row>
    <row r="123" spans="1:65" s="2" customFormat="1" ht="16.5" customHeight="1">
      <c r="A123" s="36"/>
      <c r="B123" s="37"/>
      <c r="C123" s="182" t="s">
        <v>218</v>
      </c>
      <c r="D123" s="182" t="s">
        <v>143</v>
      </c>
      <c r="E123" s="183" t="s">
        <v>966</v>
      </c>
      <c r="F123" s="184" t="s">
        <v>967</v>
      </c>
      <c r="G123" s="185" t="s">
        <v>825</v>
      </c>
      <c r="H123" s="186">
        <v>1</v>
      </c>
      <c r="I123" s="187"/>
      <c r="J123" s="188">
        <f>ROUND(I123*H123,2)</f>
        <v>0</v>
      </c>
      <c r="K123" s="184" t="s">
        <v>147</v>
      </c>
      <c r="L123" s="41"/>
      <c r="M123" s="189" t="s">
        <v>43</v>
      </c>
      <c r="N123" s="190" t="s">
        <v>51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919</v>
      </c>
      <c r="AT123" s="193" t="s">
        <v>143</v>
      </c>
      <c r="AU123" s="193" t="s">
        <v>87</v>
      </c>
      <c r="AY123" s="18" t="s">
        <v>141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85</v>
      </c>
      <c r="BK123" s="194">
        <f>ROUND(I123*H123,2)</f>
        <v>0</v>
      </c>
      <c r="BL123" s="18" t="s">
        <v>919</v>
      </c>
      <c r="BM123" s="193" t="s">
        <v>968</v>
      </c>
    </row>
    <row r="124" spans="1:65" s="2" customFormat="1">
      <c r="A124" s="36"/>
      <c r="B124" s="37"/>
      <c r="C124" s="38"/>
      <c r="D124" s="195" t="s">
        <v>150</v>
      </c>
      <c r="E124" s="38"/>
      <c r="F124" s="196" t="s">
        <v>969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150</v>
      </c>
      <c r="AU124" s="18" t="s">
        <v>87</v>
      </c>
    </row>
    <row r="125" spans="1:65" s="2" customFormat="1" ht="19.5">
      <c r="A125" s="36"/>
      <c r="B125" s="37"/>
      <c r="C125" s="38"/>
      <c r="D125" s="202" t="s">
        <v>210</v>
      </c>
      <c r="E125" s="38"/>
      <c r="F125" s="233" t="s">
        <v>970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210</v>
      </c>
      <c r="AU125" s="18" t="s">
        <v>87</v>
      </c>
    </row>
    <row r="126" spans="1:65" s="12" customFormat="1" ht="22.9" customHeight="1">
      <c r="B126" s="166"/>
      <c r="C126" s="167"/>
      <c r="D126" s="168" t="s">
        <v>79</v>
      </c>
      <c r="E126" s="180" t="s">
        <v>971</v>
      </c>
      <c r="F126" s="180" t="s">
        <v>972</v>
      </c>
      <c r="G126" s="167"/>
      <c r="H126" s="167"/>
      <c r="I126" s="170"/>
      <c r="J126" s="181">
        <f>BK126</f>
        <v>0</v>
      </c>
      <c r="K126" s="167"/>
      <c r="L126" s="172"/>
      <c r="M126" s="173"/>
      <c r="N126" s="174"/>
      <c r="O126" s="174"/>
      <c r="P126" s="175">
        <f>SUM(P127:P129)</f>
        <v>0</v>
      </c>
      <c r="Q126" s="174"/>
      <c r="R126" s="175">
        <f>SUM(R127:R129)</f>
        <v>0</v>
      </c>
      <c r="S126" s="174"/>
      <c r="T126" s="176">
        <f>SUM(T127:T129)</f>
        <v>0</v>
      </c>
      <c r="AR126" s="177" t="s">
        <v>169</v>
      </c>
      <c r="AT126" s="178" t="s">
        <v>79</v>
      </c>
      <c r="AU126" s="178" t="s">
        <v>85</v>
      </c>
      <c r="AY126" s="177" t="s">
        <v>141</v>
      </c>
      <c r="BK126" s="179">
        <f>SUM(BK127:BK129)</f>
        <v>0</v>
      </c>
    </row>
    <row r="127" spans="1:65" s="2" customFormat="1" ht="16.5" customHeight="1">
      <c r="A127" s="36"/>
      <c r="B127" s="37"/>
      <c r="C127" s="182" t="s">
        <v>226</v>
      </c>
      <c r="D127" s="182" t="s">
        <v>143</v>
      </c>
      <c r="E127" s="183" t="s">
        <v>973</v>
      </c>
      <c r="F127" s="184" t="s">
        <v>974</v>
      </c>
      <c r="G127" s="185" t="s">
        <v>825</v>
      </c>
      <c r="H127" s="186">
        <v>1</v>
      </c>
      <c r="I127" s="187"/>
      <c r="J127" s="188">
        <f>ROUND(I127*H127,2)</f>
        <v>0</v>
      </c>
      <c r="K127" s="184" t="s">
        <v>147</v>
      </c>
      <c r="L127" s="41"/>
      <c r="M127" s="189" t="s">
        <v>43</v>
      </c>
      <c r="N127" s="190" t="s">
        <v>51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919</v>
      </c>
      <c r="AT127" s="193" t="s">
        <v>143</v>
      </c>
      <c r="AU127" s="193" t="s">
        <v>87</v>
      </c>
      <c r="AY127" s="18" t="s">
        <v>141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85</v>
      </c>
      <c r="BK127" s="194">
        <f>ROUND(I127*H127,2)</f>
        <v>0</v>
      </c>
      <c r="BL127" s="18" t="s">
        <v>919</v>
      </c>
      <c r="BM127" s="193" t="s">
        <v>975</v>
      </c>
    </row>
    <row r="128" spans="1:65" s="2" customFormat="1">
      <c r="A128" s="36"/>
      <c r="B128" s="37"/>
      <c r="C128" s="38"/>
      <c r="D128" s="195" t="s">
        <v>150</v>
      </c>
      <c r="E128" s="38"/>
      <c r="F128" s="196" t="s">
        <v>976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150</v>
      </c>
      <c r="AU128" s="18" t="s">
        <v>87</v>
      </c>
    </row>
    <row r="129" spans="1:47" s="2" customFormat="1" ht="19.5">
      <c r="A129" s="36"/>
      <c r="B129" s="37"/>
      <c r="C129" s="38"/>
      <c r="D129" s="202" t="s">
        <v>210</v>
      </c>
      <c r="E129" s="38"/>
      <c r="F129" s="233" t="s">
        <v>977</v>
      </c>
      <c r="G129" s="38"/>
      <c r="H129" s="38"/>
      <c r="I129" s="197"/>
      <c r="J129" s="38"/>
      <c r="K129" s="38"/>
      <c r="L129" s="41"/>
      <c r="M129" s="245"/>
      <c r="N129" s="246"/>
      <c r="O129" s="247"/>
      <c r="P129" s="247"/>
      <c r="Q129" s="247"/>
      <c r="R129" s="247"/>
      <c r="S129" s="247"/>
      <c r="T129" s="24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210</v>
      </c>
      <c r="AU129" s="18" t="s">
        <v>87</v>
      </c>
    </row>
    <row r="130" spans="1:47" s="2" customFormat="1" ht="6.95" customHeight="1">
      <c r="A130" s="36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1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algorithmName="SHA-512" hashValue="PbW8D11xWdBP6Y7NIcM+otzS9y8fbUp9FyaVXSGmMRMFzhP/AuEmI9ozLVXpRKmOdlUcV9ZqXEj5qSc0Lc415w==" saltValue="p7WSkNutWRN4QSr9RkqNeE/6/GCmCBLFA4prNoCbX7GS0Iqx2b0dQ6cIoXnKBfEbSty4VM4jKXG4TRShz2MHQA==" spinCount="100000" sheet="1" objects="1" scenarios="1" formatColumns="0" formatRows="0" autoFilter="0"/>
  <autoFilter ref="C90:K129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8" r:id="rId2"/>
    <hyperlink ref="F102" r:id="rId3"/>
    <hyperlink ref="F105" r:id="rId4"/>
    <hyperlink ref="F108" r:id="rId5"/>
    <hyperlink ref="F112" r:id="rId6"/>
    <hyperlink ref="F115" r:id="rId7"/>
    <hyperlink ref="F118" r:id="rId8"/>
    <hyperlink ref="F122" r:id="rId9"/>
    <hyperlink ref="F124" r:id="rId10"/>
    <hyperlink ref="F128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1" t="str">
        <f>'Rekapitulace zakázky'!K6</f>
        <v>SO 03 - Oprava mostu v km 17,245 na trati Kutná Hora-Zruč n/S</v>
      </c>
      <c r="F7" s="382"/>
      <c r="G7" s="382"/>
      <c r="H7" s="382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1" t="s">
        <v>104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978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zakázky'!E14</f>
        <v>Vyplň údaj</v>
      </c>
      <c r="F20" s="386"/>
      <c r="G20" s="386"/>
      <c r="H20" s="386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">
        <v>43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22</v>
      </c>
      <c r="F26" s="36"/>
      <c r="G26" s="36"/>
      <c r="H26" s="36"/>
      <c r="I26" s="114" t="s">
        <v>33</v>
      </c>
      <c r="J26" s="105" t="s">
        <v>43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7" t="s">
        <v>43</v>
      </c>
      <c r="F29" s="387"/>
      <c r="G29" s="387"/>
      <c r="H29" s="38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ROUND((SUM(BE87:BE92)),  2)</f>
        <v>0</v>
      </c>
      <c r="G35" s="36"/>
      <c r="H35" s="36"/>
      <c r="I35" s="128">
        <v>0.21</v>
      </c>
      <c r="J35" s="127">
        <f>ROUND(((SUM(BE87:BE92))*I35),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ROUND((SUM(BF87:BF92)),  2)</f>
        <v>0</v>
      </c>
      <c r="G36" s="36"/>
      <c r="H36" s="36"/>
      <c r="I36" s="128">
        <v>0.15</v>
      </c>
      <c r="J36" s="127">
        <f>ROUND(((SUM(BF87:BF92))*I36),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ROUND((SUM(BG87:BG92)),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ROUND((SUM(BH87:BH92)),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ROUND((SUM(BI87:BI92)),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9" t="str">
        <f>E7</f>
        <v>SO 03 - Oprava mostu v km 17,245 na trati Kutná Hora-Zruč n/S</v>
      </c>
      <c r="F50" s="380"/>
      <c r="G50" s="380"/>
      <c r="H50" s="38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79" t="s">
        <v>104</v>
      </c>
      <c r="F52" s="378"/>
      <c r="G52" s="378"/>
      <c r="H52" s="37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5" t="str">
        <f>E11</f>
        <v>22-09-4 - SO 03 - 001.4 - Oprava mostu v km 17,245 na trati Kutná Hora-Zruč n/S_DSPS</v>
      </c>
      <c r="F54" s="378"/>
      <c r="G54" s="378"/>
      <c r="H54" s="37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108</v>
      </c>
      <c r="D61" s="141"/>
      <c r="E61" s="141"/>
      <c r="F61" s="141"/>
      <c r="G61" s="141"/>
      <c r="H61" s="141"/>
      <c r="I61" s="141"/>
      <c r="J61" s="142" t="s">
        <v>109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4"/>
      <c r="C64" s="145"/>
      <c r="D64" s="146" t="s">
        <v>907</v>
      </c>
      <c r="E64" s="147"/>
      <c r="F64" s="147"/>
      <c r="G64" s="147"/>
      <c r="H64" s="147"/>
      <c r="I64" s="147"/>
      <c r="J64" s="148">
        <f>J88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908</v>
      </c>
      <c r="E65" s="152"/>
      <c r="F65" s="152"/>
      <c r="G65" s="152"/>
      <c r="H65" s="152"/>
      <c r="I65" s="152"/>
      <c r="J65" s="153">
        <f>J89</f>
        <v>0</v>
      </c>
      <c r="K65" s="99"/>
      <c r="L65" s="154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4" t="s">
        <v>126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9" t="str">
        <f>E7</f>
        <v>SO 03 - Oprava mostu v km 17,245 na trati Kutná Hora-Zruč n/S</v>
      </c>
      <c r="F75" s="380"/>
      <c r="G75" s="380"/>
      <c r="H75" s="380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2"/>
      <c r="C76" s="30" t="s">
        <v>103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6"/>
      <c r="B77" s="37"/>
      <c r="C77" s="38"/>
      <c r="D77" s="38"/>
      <c r="E77" s="379" t="s">
        <v>104</v>
      </c>
      <c r="F77" s="378"/>
      <c r="G77" s="378"/>
      <c r="H77" s="37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105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55" t="str">
        <f>E11</f>
        <v>22-09-4 - SO 03 - 001.4 - Oprava mostu v km 17,245 na trati Kutná Hora-Zruč n/S_DSPS</v>
      </c>
      <c r="F79" s="378"/>
      <c r="G79" s="378"/>
      <c r="H79" s="37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21</v>
      </c>
      <c r="D81" s="38"/>
      <c r="E81" s="38"/>
      <c r="F81" s="28" t="str">
        <f>F14</f>
        <v xml:space="preserve"> </v>
      </c>
      <c r="G81" s="38"/>
      <c r="H81" s="38"/>
      <c r="I81" s="30" t="s">
        <v>23</v>
      </c>
      <c r="J81" s="61" t="str">
        <f>IF(J14="","",J14)</f>
        <v>24. 11. 2022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29</v>
      </c>
      <c r="D83" s="38"/>
      <c r="E83" s="38"/>
      <c r="F83" s="28" t="str">
        <f>E17</f>
        <v>Správa železnic, státní organizace</v>
      </c>
      <c r="G83" s="38"/>
      <c r="H83" s="38"/>
      <c r="I83" s="30" t="s">
        <v>37</v>
      </c>
      <c r="J83" s="34" t="str">
        <f>E23</f>
        <v>DIPONT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35</v>
      </c>
      <c r="D84" s="38"/>
      <c r="E84" s="38"/>
      <c r="F84" s="28" t="str">
        <f>IF(E20="","",E20)</f>
        <v>Vyplň údaj</v>
      </c>
      <c r="G84" s="38"/>
      <c r="H84" s="38"/>
      <c r="I84" s="30" t="s">
        <v>42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5"/>
      <c r="B86" s="156"/>
      <c r="C86" s="157" t="s">
        <v>127</v>
      </c>
      <c r="D86" s="158" t="s">
        <v>65</v>
      </c>
      <c r="E86" s="158" t="s">
        <v>61</v>
      </c>
      <c r="F86" s="158" t="s">
        <v>62</v>
      </c>
      <c r="G86" s="158" t="s">
        <v>128</v>
      </c>
      <c r="H86" s="158" t="s">
        <v>129</v>
      </c>
      <c r="I86" s="158" t="s">
        <v>130</v>
      </c>
      <c r="J86" s="158" t="s">
        <v>109</v>
      </c>
      <c r="K86" s="159" t="s">
        <v>131</v>
      </c>
      <c r="L86" s="160"/>
      <c r="M86" s="70" t="s">
        <v>43</v>
      </c>
      <c r="N86" s="71" t="s">
        <v>50</v>
      </c>
      <c r="O86" s="71" t="s">
        <v>132</v>
      </c>
      <c r="P86" s="71" t="s">
        <v>133</v>
      </c>
      <c r="Q86" s="71" t="s">
        <v>134</v>
      </c>
      <c r="R86" s="71" t="s">
        <v>135</v>
      </c>
      <c r="S86" s="71" t="s">
        <v>136</v>
      </c>
      <c r="T86" s="72" t="s">
        <v>137</v>
      </c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</row>
    <row r="87" spans="1:65" s="2" customFormat="1" ht="22.9" customHeight="1">
      <c r="A87" s="36"/>
      <c r="B87" s="37"/>
      <c r="C87" s="77" t="s">
        <v>138</v>
      </c>
      <c r="D87" s="38"/>
      <c r="E87" s="38"/>
      <c r="F87" s="38"/>
      <c r="G87" s="38"/>
      <c r="H87" s="38"/>
      <c r="I87" s="38"/>
      <c r="J87" s="161">
        <f>BK87</f>
        <v>0</v>
      </c>
      <c r="K87" s="38"/>
      <c r="L87" s="41"/>
      <c r="M87" s="73"/>
      <c r="N87" s="162"/>
      <c r="O87" s="74"/>
      <c r="P87" s="163">
        <f>P88</f>
        <v>0</v>
      </c>
      <c r="Q87" s="74"/>
      <c r="R87" s="163">
        <f>R88</f>
        <v>0</v>
      </c>
      <c r="S87" s="74"/>
      <c r="T87" s="164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79</v>
      </c>
      <c r="AU87" s="18" t="s">
        <v>110</v>
      </c>
      <c r="BK87" s="165">
        <f>BK88</f>
        <v>0</v>
      </c>
    </row>
    <row r="88" spans="1:65" s="12" customFormat="1" ht="25.9" customHeight="1">
      <c r="B88" s="166"/>
      <c r="C88" s="167"/>
      <c r="D88" s="168" t="s">
        <v>79</v>
      </c>
      <c r="E88" s="169" t="s">
        <v>913</v>
      </c>
      <c r="F88" s="169" t="s">
        <v>914</v>
      </c>
      <c r="G88" s="167"/>
      <c r="H88" s="167"/>
      <c r="I88" s="170"/>
      <c r="J88" s="171">
        <f>BK88</f>
        <v>0</v>
      </c>
      <c r="K88" s="167"/>
      <c r="L88" s="172"/>
      <c r="M88" s="173"/>
      <c r="N88" s="174"/>
      <c r="O88" s="174"/>
      <c r="P88" s="175">
        <f>P89</f>
        <v>0</v>
      </c>
      <c r="Q88" s="174"/>
      <c r="R88" s="175">
        <f>R89</f>
        <v>0</v>
      </c>
      <c r="S88" s="174"/>
      <c r="T88" s="176">
        <f>T89</f>
        <v>0</v>
      </c>
      <c r="AR88" s="177" t="s">
        <v>169</v>
      </c>
      <c r="AT88" s="178" t="s">
        <v>79</v>
      </c>
      <c r="AU88" s="178" t="s">
        <v>80</v>
      </c>
      <c r="AY88" s="177" t="s">
        <v>141</v>
      </c>
      <c r="BK88" s="179">
        <f>BK89</f>
        <v>0</v>
      </c>
    </row>
    <row r="89" spans="1:65" s="12" customFormat="1" ht="22.9" customHeight="1">
      <c r="B89" s="166"/>
      <c r="C89" s="167"/>
      <c r="D89" s="168" t="s">
        <v>79</v>
      </c>
      <c r="E89" s="180" t="s">
        <v>915</v>
      </c>
      <c r="F89" s="180" t="s">
        <v>916</v>
      </c>
      <c r="G89" s="167"/>
      <c r="H89" s="167"/>
      <c r="I89" s="170"/>
      <c r="J89" s="181">
        <f>BK89</f>
        <v>0</v>
      </c>
      <c r="K89" s="167"/>
      <c r="L89" s="172"/>
      <c r="M89" s="173"/>
      <c r="N89" s="174"/>
      <c r="O89" s="174"/>
      <c r="P89" s="175">
        <f>SUM(P90:P92)</f>
        <v>0</v>
      </c>
      <c r="Q89" s="174"/>
      <c r="R89" s="175">
        <f>SUM(R90:R92)</f>
        <v>0</v>
      </c>
      <c r="S89" s="174"/>
      <c r="T89" s="176">
        <f>SUM(T90:T92)</f>
        <v>0</v>
      </c>
      <c r="AR89" s="177" t="s">
        <v>169</v>
      </c>
      <c r="AT89" s="178" t="s">
        <v>79</v>
      </c>
      <c r="AU89" s="178" t="s">
        <v>85</v>
      </c>
      <c r="AY89" s="177" t="s">
        <v>141</v>
      </c>
      <c r="BK89" s="179">
        <f>SUM(BK90:BK92)</f>
        <v>0</v>
      </c>
    </row>
    <row r="90" spans="1:65" s="2" customFormat="1" ht="16.5" customHeight="1">
      <c r="A90" s="36"/>
      <c r="B90" s="37"/>
      <c r="C90" s="182" t="s">
        <v>85</v>
      </c>
      <c r="D90" s="182" t="s">
        <v>143</v>
      </c>
      <c r="E90" s="183" t="s">
        <v>979</v>
      </c>
      <c r="F90" s="184" t="s">
        <v>980</v>
      </c>
      <c r="G90" s="185" t="s">
        <v>825</v>
      </c>
      <c r="H90" s="186">
        <v>1</v>
      </c>
      <c r="I90" s="187"/>
      <c r="J90" s="188">
        <f>ROUND(I90*H90,2)</f>
        <v>0</v>
      </c>
      <c r="K90" s="184" t="s">
        <v>147</v>
      </c>
      <c r="L90" s="41"/>
      <c r="M90" s="189" t="s">
        <v>43</v>
      </c>
      <c r="N90" s="190" t="s">
        <v>51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919</v>
      </c>
      <c r="AT90" s="193" t="s">
        <v>143</v>
      </c>
      <c r="AU90" s="193" t="s">
        <v>87</v>
      </c>
      <c r="AY90" s="18" t="s">
        <v>141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8" t="s">
        <v>85</v>
      </c>
      <c r="BK90" s="194">
        <f>ROUND(I90*H90,2)</f>
        <v>0</v>
      </c>
      <c r="BL90" s="18" t="s">
        <v>919</v>
      </c>
      <c r="BM90" s="193" t="s">
        <v>981</v>
      </c>
    </row>
    <row r="91" spans="1:65" s="2" customFormat="1">
      <c r="A91" s="36"/>
      <c r="B91" s="37"/>
      <c r="C91" s="38"/>
      <c r="D91" s="195" t="s">
        <v>150</v>
      </c>
      <c r="E91" s="38"/>
      <c r="F91" s="196" t="s">
        <v>982</v>
      </c>
      <c r="G91" s="38"/>
      <c r="H91" s="38"/>
      <c r="I91" s="197"/>
      <c r="J91" s="38"/>
      <c r="K91" s="38"/>
      <c r="L91" s="41"/>
      <c r="M91" s="198"/>
      <c r="N91" s="199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150</v>
      </c>
      <c r="AU91" s="18" t="s">
        <v>87</v>
      </c>
    </row>
    <row r="92" spans="1:65" s="2" customFormat="1" ht="29.25">
      <c r="A92" s="36"/>
      <c r="B92" s="37"/>
      <c r="C92" s="38"/>
      <c r="D92" s="202" t="s">
        <v>210</v>
      </c>
      <c r="E92" s="38"/>
      <c r="F92" s="233" t="s">
        <v>983</v>
      </c>
      <c r="G92" s="38"/>
      <c r="H92" s="38"/>
      <c r="I92" s="197"/>
      <c r="J92" s="38"/>
      <c r="K92" s="38"/>
      <c r="L92" s="41"/>
      <c r="M92" s="245"/>
      <c r="N92" s="246"/>
      <c r="O92" s="247"/>
      <c r="P92" s="247"/>
      <c r="Q92" s="247"/>
      <c r="R92" s="247"/>
      <c r="S92" s="247"/>
      <c r="T92" s="24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210</v>
      </c>
      <c r="AU92" s="18" t="s">
        <v>87</v>
      </c>
    </row>
    <row r="93" spans="1:65" s="2" customFormat="1" ht="6.95" customHeight="1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41"/>
      <c r="M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algorithmName="SHA-512" hashValue="oZtVfc8IugulWOxrx/VxIYCQeSfZFWzti6d7dhJRZcT6SJYaqX2RBldMbrjH4tMddBwrw8NDaBRPQq0N2jN7Pw==" saltValue="XhBQGM/cCyaZufOeqQpY1+OscD9a2qOiOlctxLnkgu0Ql6O8nEbNpR9WWOZMoygriGE0Rm7+JSQ8rUUCSMSHqA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showGridLines="0" workbookViewId="0"/>
  </sheetViews>
  <sheetFormatPr defaultRowHeight="11.2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89" t="s">
        <v>984</v>
      </c>
      <c r="D3" s="389"/>
      <c r="E3" s="389"/>
      <c r="F3" s="389"/>
      <c r="G3" s="389"/>
      <c r="H3" s="389"/>
      <c r="I3" s="389"/>
      <c r="J3" s="389"/>
      <c r="K3" s="257"/>
    </row>
    <row r="4" spans="2:11" s="1" customFormat="1" ht="25.5" customHeight="1">
      <c r="B4" s="258"/>
      <c r="C4" s="394" t="s">
        <v>985</v>
      </c>
      <c r="D4" s="394"/>
      <c r="E4" s="394"/>
      <c r="F4" s="394"/>
      <c r="G4" s="394"/>
      <c r="H4" s="394"/>
      <c r="I4" s="394"/>
      <c r="J4" s="394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93" t="s">
        <v>986</v>
      </c>
      <c r="D6" s="393"/>
      <c r="E6" s="393"/>
      <c r="F6" s="393"/>
      <c r="G6" s="393"/>
      <c r="H6" s="393"/>
      <c r="I6" s="393"/>
      <c r="J6" s="393"/>
      <c r="K6" s="259"/>
    </row>
    <row r="7" spans="2:11" s="1" customFormat="1" ht="15" customHeight="1">
      <c r="B7" s="262"/>
      <c r="C7" s="393" t="s">
        <v>987</v>
      </c>
      <c r="D7" s="393"/>
      <c r="E7" s="393"/>
      <c r="F7" s="393"/>
      <c r="G7" s="393"/>
      <c r="H7" s="393"/>
      <c r="I7" s="393"/>
      <c r="J7" s="393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93" t="s">
        <v>988</v>
      </c>
      <c r="D9" s="393"/>
      <c r="E9" s="393"/>
      <c r="F9" s="393"/>
      <c r="G9" s="393"/>
      <c r="H9" s="393"/>
      <c r="I9" s="393"/>
      <c r="J9" s="393"/>
      <c r="K9" s="259"/>
    </row>
    <row r="10" spans="2:11" s="1" customFormat="1" ht="15" customHeight="1">
      <c r="B10" s="262"/>
      <c r="C10" s="261"/>
      <c r="D10" s="393" t="s">
        <v>989</v>
      </c>
      <c r="E10" s="393"/>
      <c r="F10" s="393"/>
      <c r="G10" s="393"/>
      <c r="H10" s="393"/>
      <c r="I10" s="393"/>
      <c r="J10" s="393"/>
      <c r="K10" s="259"/>
    </row>
    <row r="11" spans="2:11" s="1" customFormat="1" ht="15" customHeight="1">
      <c r="B11" s="262"/>
      <c r="C11" s="263"/>
      <c r="D11" s="393" t="s">
        <v>990</v>
      </c>
      <c r="E11" s="393"/>
      <c r="F11" s="393"/>
      <c r="G11" s="393"/>
      <c r="H11" s="393"/>
      <c r="I11" s="393"/>
      <c r="J11" s="393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991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93" t="s">
        <v>992</v>
      </c>
      <c r="E15" s="393"/>
      <c r="F15" s="393"/>
      <c r="G15" s="393"/>
      <c r="H15" s="393"/>
      <c r="I15" s="393"/>
      <c r="J15" s="393"/>
      <c r="K15" s="259"/>
    </row>
    <row r="16" spans="2:11" s="1" customFormat="1" ht="15" customHeight="1">
      <c r="B16" s="262"/>
      <c r="C16" s="263"/>
      <c r="D16" s="393" t="s">
        <v>993</v>
      </c>
      <c r="E16" s="393"/>
      <c r="F16" s="393"/>
      <c r="G16" s="393"/>
      <c r="H16" s="393"/>
      <c r="I16" s="393"/>
      <c r="J16" s="393"/>
      <c r="K16" s="259"/>
    </row>
    <row r="17" spans="2:11" s="1" customFormat="1" ht="15" customHeight="1">
      <c r="B17" s="262"/>
      <c r="C17" s="263"/>
      <c r="D17" s="393" t="s">
        <v>994</v>
      </c>
      <c r="E17" s="393"/>
      <c r="F17" s="393"/>
      <c r="G17" s="393"/>
      <c r="H17" s="393"/>
      <c r="I17" s="393"/>
      <c r="J17" s="393"/>
      <c r="K17" s="259"/>
    </row>
    <row r="18" spans="2:11" s="1" customFormat="1" ht="15" customHeight="1">
      <c r="B18" s="262"/>
      <c r="C18" s="263"/>
      <c r="D18" s="263"/>
      <c r="E18" s="265" t="s">
        <v>995</v>
      </c>
      <c r="F18" s="393" t="s">
        <v>996</v>
      </c>
      <c r="G18" s="393"/>
      <c r="H18" s="393"/>
      <c r="I18" s="393"/>
      <c r="J18" s="393"/>
      <c r="K18" s="259"/>
    </row>
    <row r="19" spans="2:11" s="1" customFormat="1" ht="15" customHeight="1">
      <c r="B19" s="262"/>
      <c r="C19" s="263"/>
      <c r="D19" s="263"/>
      <c r="E19" s="265" t="s">
        <v>84</v>
      </c>
      <c r="F19" s="393" t="s">
        <v>997</v>
      </c>
      <c r="G19" s="393"/>
      <c r="H19" s="393"/>
      <c r="I19" s="393"/>
      <c r="J19" s="393"/>
      <c r="K19" s="259"/>
    </row>
    <row r="20" spans="2:11" s="1" customFormat="1" ht="15" customHeight="1">
      <c r="B20" s="262"/>
      <c r="C20" s="263"/>
      <c r="D20" s="263"/>
      <c r="E20" s="265" t="s">
        <v>998</v>
      </c>
      <c r="F20" s="393" t="s">
        <v>999</v>
      </c>
      <c r="G20" s="393"/>
      <c r="H20" s="393"/>
      <c r="I20" s="393"/>
      <c r="J20" s="393"/>
      <c r="K20" s="259"/>
    </row>
    <row r="21" spans="2:11" s="1" customFormat="1" ht="15" customHeight="1">
      <c r="B21" s="262"/>
      <c r="C21" s="263"/>
      <c r="D21" s="263"/>
      <c r="E21" s="265" t="s">
        <v>1000</v>
      </c>
      <c r="F21" s="393" t="s">
        <v>1001</v>
      </c>
      <c r="G21" s="393"/>
      <c r="H21" s="393"/>
      <c r="I21" s="393"/>
      <c r="J21" s="393"/>
      <c r="K21" s="259"/>
    </row>
    <row r="22" spans="2:11" s="1" customFormat="1" ht="15" customHeight="1">
      <c r="B22" s="262"/>
      <c r="C22" s="263"/>
      <c r="D22" s="263"/>
      <c r="E22" s="265" t="s">
        <v>891</v>
      </c>
      <c r="F22" s="393" t="s">
        <v>892</v>
      </c>
      <c r="G22" s="393"/>
      <c r="H22" s="393"/>
      <c r="I22" s="393"/>
      <c r="J22" s="393"/>
      <c r="K22" s="259"/>
    </row>
    <row r="23" spans="2:11" s="1" customFormat="1" ht="15" customHeight="1">
      <c r="B23" s="262"/>
      <c r="C23" s="263"/>
      <c r="D23" s="263"/>
      <c r="E23" s="265" t="s">
        <v>91</v>
      </c>
      <c r="F23" s="393" t="s">
        <v>1002</v>
      </c>
      <c r="G23" s="393"/>
      <c r="H23" s="393"/>
      <c r="I23" s="393"/>
      <c r="J23" s="393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93" t="s">
        <v>1003</v>
      </c>
      <c r="D25" s="393"/>
      <c r="E25" s="393"/>
      <c r="F25" s="393"/>
      <c r="G25" s="393"/>
      <c r="H25" s="393"/>
      <c r="I25" s="393"/>
      <c r="J25" s="393"/>
      <c r="K25" s="259"/>
    </row>
    <row r="26" spans="2:11" s="1" customFormat="1" ht="15" customHeight="1">
      <c r="B26" s="262"/>
      <c r="C26" s="393" t="s">
        <v>1004</v>
      </c>
      <c r="D26" s="393"/>
      <c r="E26" s="393"/>
      <c r="F26" s="393"/>
      <c r="G26" s="393"/>
      <c r="H26" s="393"/>
      <c r="I26" s="393"/>
      <c r="J26" s="393"/>
      <c r="K26" s="259"/>
    </row>
    <row r="27" spans="2:11" s="1" customFormat="1" ht="15" customHeight="1">
      <c r="B27" s="262"/>
      <c r="C27" s="261"/>
      <c r="D27" s="393" t="s">
        <v>1005</v>
      </c>
      <c r="E27" s="393"/>
      <c r="F27" s="393"/>
      <c r="G27" s="393"/>
      <c r="H27" s="393"/>
      <c r="I27" s="393"/>
      <c r="J27" s="393"/>
      <c r="K27" s="259"/>
    </row>
    <row r="28" spans="2:11" s="1" customFormat="1" ht="15" customHeight="1">
      <c r="B28" s="262"/>
      <c r="C28" s="263"/>
      <c r="D28" s="393" t="s">
        <v>1006</v>
      </c>
      <c r="E28" s="393"/>
      <c r="F28" s="393"/>
      <c r="G28" s="393"/>
      <c r="H28" s="393"/>
      <c r="I28" s="393"/>
      <c r="J28" s="393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93" t="s">
        <v>1007</v>
      </c>
      <c r="E30" s="393"/>
      <c r="F30" s="393"/>
      <c r="G30" s="393"/>
      <c r="H30" s="393"/>
      <c r="I30" s="393"/>
      <c r="J30" s="393"/>
      <c r="K30" s="259"/>
    </row>
    <row r="31" spans="2:11" s="1" customFormat="1" ht="15" customHeight="1">
      <c r="B31" s="262"/>
      <c r="C31" s="263"/>
      <c r="D31" s="393" t="s">
        <v>1008</v>
      </c>
      <c r="E31" s="393"/>
      <c r="F31" s="393"/>
      <c r="G31" s="393"/>
      <c r="H31" s="393"/>
      <c r="I31" s="393"/>
      <c r="J31" s="393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93" t="s">
        <v>1009</v>
      </c>
      <c r="E33" s="393"/>
      <c r="F33" s="393"/>
      <c r="G33" s="393"/>
      <c r="H33" s="393"/>
      <c r="I33" s="393"/>
      <c r="J33" s="393"/>
      <c r="K33" s="259"/>
    </row>
    <row r="34" spans="2:11" s="1" customFormat="1" ht="15" customHeight="1">
      <c r="B34" s="262"/>
      <c r="C34" s="263"/>
      <c r="D34" s="393" t="s">
        <v>1010</v>
      </c>
      <c r="E34" s="393"/>
      <c r="F34" s="393"/>
      <c r="G34" s="393"/>
      <c r="H34" s="393"/>
      <c r="I34" s="393"/>
      <c r="J34" s="393"/>
      <c r="K34" s="259"/>
    </row>
    <row r="35" spans="2:11" s="1" customFormat="1" ht="15" customHeight="1">
      <c r="B35" s="262"/>
      <c r="C35" s="263"/>
      <c r="D35" s="393" t="s">
        <v>1011</v>
      </c>
      <c r="E35" s="393"/>
      <c r="F35" s="393"/>
      <c r="G35" s="393"/>
      <c r="H35" s="393"/>
      <c r="I35" s="393"/>
      <c r="J35" s="393"/>
      <c r="K35" s="259"/>
    </row>
    <row r="36" spans="2:11" s="1" customFormat="1" ht="15" customHeight="1">
      <c r="B36" s="262"/>
      <c r="C36" s="263"/>
      <c r="D36" s="261"/>
      <c r="E36" s="264" t="s">
        <v>127</v>
      </c>
      <c r="F36" s="261"/>
      <c r="G36" s="393" t="s">
        <v>1012</v>
      </c>
      <c r="H36" s="393"/>
      <c r="I36" s="393"/>
      <c r="J36" s="393"/>
      <c r="K36" s="259"/>
    </row>
    <row r="37" spans="2:11" s="1" customFormat="1" ht="30.75" customHeight="1">
      <c r="B37" s="262"/>
      <c r="C37" s="263"/>
      <c r="D37" s="261"/>
      <c r="E37" s="264" t="s">
        <v>1013</v>
      </c>
      <c r="F37" s="261"/>
      <c r="G37" s="393" t="s">
        <v>1014</v>
      </c>
      <c r="H37" s="393"/>
      <c r="I37" s="393"/>
      <c r="J37" s="393"/>
      <c r="K37" s="259"/>
    </row>
    <row r="38" spans="2:11" s="1" customFormat="1" ht="15" customHeight="1">
      <c r="B38" s="262"/>
      <c r="C38" s="263"/>
      <c r="D38" s="261"/>
      <c r="E38" s="264" t="s">
        <v>61</v>
      </c>
      <c r="F38" s="261"/>
      <c r="G38" s="393" t="s">
        <v>1015</v>
      </c>
      <c r="H38" s="393"/>
      <c r="I38" s="393"/>
      <c r="J38" s="393"/>
      <c r="K38" s="259"/>
    </row>
    <row r="39" spans="2:11" s="1" customFormat="1" ht="15" customHeight="1">
      <c r="B39" s="262"/>
      <c r="C39" s="263"/>
      <c r="D39" s="261"/>
      <c r="E39" s="264" t="s">
        <v>62</v>
      </c>
      <c r="F39" s="261"/>
      <c r="G39" s="393" t="s">
        <v>1016</v>
      </c>
      <c r="H39" s="393"/>
      <c r="I39" s="393"/>
      <c r="J39" s="393"/>
      <c r="K39" s="259"/>
    </row>
    <row r="40" spans="2:11" s="1" customFormat="1" ht="15" customHeight="1">
      <c r="B40" s="262"/>
      <c r="C40" s="263"/>
      <c r="D40" s="261"/>
      <c r="E40" s="264" t="s">
        <v>128</v>
      </c>
      <c r="F40" s="261"/>
      <c r="G40" s="393" t="s">
        <v>1017</v>
      </c>
      <c r="H40" s="393"/>
      <c r="I40" s="393"/>
      <c r="J40" s="393"/>
      <c r="K40" s="259"/>
    </row>
    <row r="41" spans="2:11" s="1" customFormat="1" ht="15" customHeight="1">
      <c r="B41" s="262"/>
      <c r="C41" s="263"/>
      <c r="D41" s="261"/>
      <c r="E41" s="264" t="s">
        <v>129</v>
      </c>
      <c r="F41" s="261"/>
      <c r="G41" s="393" t="s">
        <v>1018</v>
      </c>
      <c r="H41" s="393"/>
      <c r="I41" s="393"/>
      <c r="J41" s="393"/>
      <c r="K41" s="259"/>
    </row>
    <row r="42" spans="2:11" s="1" customFormat="1" ht="15" customHeight="1">
      <c r="B42" s="262"/>
      <c r="C42" s="263"/>
      <c r="D42" s="261"/>
      <c r="E42" s="264" t="s">
        <v>1019</v>
      </c>
      <c r="F42" s="261"/>
      <c r="G42" s="393" t="s">
        <v>1020</v>
      </c>
      <c r="H42" s="393"/>
      <c r="I42" s="393"/>
      <c r="J42" s="393"/>
      <c r="K42" s="259"/>
    </row>
    <row r="43" spans="2:11" s="1" customFormat="1" ht="15" customHeight="1">
      <c r="B43" s="262"/>
      <c r="C43" s="263"/>
      <c r="D43" s="261"/>
      <c r="E43" s="264"/>
      <c r="F43" s="261"/>
      <c r="G43" s="393" t="s">
        <v>1021</v>
      </c>
      <c r="H43" s="393"/>
      <c r="I43" s="393"/>
      <c r="J43" s="393"/>
      <c r="K43" s="259"/>
    </row>
    <row r="44" spans="2:11" s="1" customFormat="1" ht="15" customHeight="1">
      <c r="B44" s="262"/>
      <c r="C44" s="263"/>
      <c r="D44" s="261"/>
      <c r="E44" s="264" t="s">
        <v>1022</v>
      </c>
      <c r="F44" s="261"/>
      <c r="G44" s="393" t="s">
        <v>1023</v>
      </c>
      <c r="H44" s="393"/>
      <c r="I44" s="393"/>
      <c r="J44" s="393"/>
      <c r="K44" s="259"/>
    </row>
    <row r="45" spans="2:11" s="1" customFormat="1" ht="15" customHeight="1">
      <c r="B45" s="262"/>
      <c r="C45" s="263"/>
      <c r="D45" s="261"/>
      <c r="E45" s="264" t="s">
        <v>131</v>
      </c>
      <c r="F45" s="261"/>
      <c r="G45" s="393" t="s">
        <v>1024</v>
      </c>
      <c r="H45" s="393"/>
      <c r="I45" s="393"/>
      <c r="J45" s="393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93" t="s">
        <v>1025</v>
      </c>
      <c r="E47" s="393"/>
      <c r="F47" s="393"/>
      <c r="G47" s="393"/>
      <c r="H47" s="393"/>
      <c r="I47" s="393"/>
      <c r="J47" s="393"/>
      <c r="K47" s="259"/>
    </row>
    <row r="48" spans="2:11" s="1" customFormat="1" ht="15" customHeight="1">
      <c r="B48" s="262"/>
      <c r="C48" s="263"/>
      <c r="D48" s="263"/>
      <c r="E48" s="393" t="s">
        <v>1026</v>
      </c>
      <c r="F48" s="393"/>
      <c r="G48" s="393"/>
      <c r="H48" s="393"/>
      <c r="I48" s="393"/>
      <c r="J48" s="393"/>
      <c r="K48" s="259"/>
    </row>
    <row r="49" spans="2:11" s="1" customFormat="1" ht="15" customHeight="1">
      <c r="B49" s="262"/>
      <c r="C49" s="263"/>
      <c r="D49" s="263"/>
      <c r="E49" s="393" t="s">
        <v>1027</v>
      </c>
      <c r="F49" s="393"/>
      <c r="G49" s="393"/>
      <c r="H49" s="393"/>
      <c r="I49" s="393"/>
      <c r="J49" s="393"/>
      <c r="K49" s="259"/>
    </row>
    <row r="50" spans="2:11" s="1" customFormat="1" ht="15" customHeight="1">
      <c r="B50" s="262"/>
      <c r="C50" s="263"/>
      <c r="D50" s="263"/>
      <c r="E50" s="393" t="s">
        <v>1028</v>
      </c>
      <c r="F50" s="393"/>
      <c r="G50" s="393"/>
      <c r="H50" s="393"/>
      <c r="I50" s="393"/>
      <c r="J50" s="393"/>
      <c r="K50" s="259"/>
    </row>
    <row r="51" spans="2:11" s="1" customFormat="1" ht="15" customHeight="1">
      <c r="B51" s="262"/>
      <c r="C51" s="263"/>
      <c r="D51" s="393" t="s">
        <v>1029</v>
      </c>
      <c r="E51" s="393"/>
      <c r="F51" s="393"/>
      <c r="G51" s="393"/>
      <c r="H51" s="393"/>
      <c r="I51" s="393"/>
      <c r="J51" s="393"/>
      <c r="K51" s="259"/>
    </row>
    <row r="52" spans="2:11" s="1" customFormat="1" ht="25.5" customHeight="1">
      <c r="B52" s="258"/>
      <c r="C52" s="394" t="s">
        <v>1030</v>
      </c>
      <c r="D52" s="394"/>
      <c r="E52" s="394"/>
      <c r="F52" s="394"/>
      <c r="G52" s="394"/>
      <c r="H52" s="394"/>
      <c r="I52" s="394"/>
      <c r="J52" s="394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93" t="s">
        <v>1031</v>
      </c>
      <c r="D54" s="393"/>
      <c r="E54" s="393"/>
      <c r="F54" s="393"/>
      <c r="G54" s="393"/>
      <c r="H54" s="393"/>
      <c r="I54" s="393"/>
      <c r="J54" s="393"/>
      <c r="K54" s="259"/>
    </row>
    <row r="55" spans="2:11" s="1" customFormat="1" ht="15" customHeight="1">
      <c r="B55" s="258"/>
      <c r="C55" s="393" t="s">
        <v>1032</v>
      </c>
      <c r="D55" s="393"/>
      <c r="E55" s="393"/>
      <c r="F55" s="393"/>
      <c r="G55" s="393"/>
      <c r="H55" s="393"/>
      <c r="I55" s="393"/>
      <c r="J55" s="393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93" t="s">
        <v>1033</v>
      </c>
      <c r="D57" s="393"/>
      <c r="E57" s="393"/>
      <c r="F57" s="393"/>
      <c r="G57" s="393"/>
      <c r="H57" s="393"/>
      <c r="I57" s="393"/>
      <c r="J57" s="393"/>
      <c r="K57" s="259"/>
    </row>
    <row r="58" spans="2:11" s="1" customFormat="1" ht="15" customHeight="1">
      <c r="B58" s="258"/>
      <c r="C58" s="263"/>
      <c r="D58" s="393" t="s">
        <v>1034</v>
      </c>
      <c r="E58" s="393"/>
      <c r="F58" s="393"/>
      <c r="G58" s="393"/>
      <c r="H58" s="393"/>
      <c r="I58" s="393"/>
      <c r="J58" s="393"/>
      <c r="K58" s="259"/>
    </row>
    <row r="59" spans="2:11" s="1" customFormat="1" ht="15" customHeight="1">
      <c r="B59" s="258"/>
      <c r="C59" s="263"/>
      <c r="D59" s="393" t="s">
        <v>1035</v>
      </c>
      <c r="E59" s="393"/>
      <c r="F59" s="393"/>
      <c r="G59" s="393"/>
      <c r="H59" s="393"/>
      <c r="I59" s="393"/>
      <c r="J59" s="393"/>
      <c r="K59" s="259"/>
    </row>
    <row r="60" spans="2:11" s="1" customFormat="1" ht="15" customHeight="1">
      <c r="B60" s="258"/>
      <c r="C60" s="263"/>
      <c r="D60" s="393" t="s">
        <v>1036</v>
      </c>
      <c r="E60" s="393"/>
      <c r="F60" s="393"/>
      <c r="G60" s="393"/>
      <c r="H60" s="393"/>
      <c r="I60" s="393"/>
      <c r="J60" s="393"/>
      <c r="K60" s="259"/>
    </row>
    <row r="61" spans="2:11" s="1" customFormat="1" ht="15" customHeight="1">
      <c r="B61" s="258"/>
      <c r="C61" s="263"/>
      <c r="D61" s="393" t="s">
        <v>1037</v>
      </c>
      <c r="E61" s="393"/>
      <c r="F61" s="393"/>
      <c r="G61" s="393"/>
      <c r="H61" s="393"/>
      <c r="I61" s="393"/>
      <c r="J61" s="393"/>
      <c r="K61" s="259"/>
    </row>
    <row r="62" spans="2:11" s="1" customFormat="1" ht="15" customHeight="1">
      <c r="B62" s="258"/>
      <c r="C62" s="263"/>
      <c r="D62" s="395" t="s">
        <v>1038</v>
      </c>
      <c r="E62" s="395"/>
      <c r="F62" s="395"/>
      <c r="G62" s="395"/>
      <c r="H62" s="395"/>
      <c r="I62" s="395"/>
      <c r="J62" s="395"/>
      <c r="K62" s="259"/>
    </row>
    <row r="63" spans="2:11" s="1" customFormat="1" ht="15" customHeight="1">
      <c r="B63" s="258"/>
      <c r="C63" s="263"/>
      <c r="D63" s="393" t="s">
        <v>1039</v>
      </c>
      <c r="E63" s="393"/>
      <c r="F63" s="393"/>
      <c r="G63" s="393"/>
      <c r="H63" s="393"/>
      <c r="I63" s="393"/>
      <c r="J63" s="393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93" t="s">
        <v>1040</v>
      </c>
      <c r="E65" s="393"/>
      <c r="F65" s="393"/>
      <c r="G65" s="393"/>
      <c r="H65" s="393"/>
      <c r="I65" s="393"/>
      <c r="J65" s="393"/>
      <c r="K65" s="259"/>
    </row>
    <row r="66" spans="2:11" s="1" customFormat="1" ht="15" customHeight="1">
      <c r="B66" s="258"/>
      <c r="C66" s="263"/>
      <c r="D66" s="395" t="s">
        <v>1041</v>
      </c>
      <c r="E66" s="395"/>
      <c r="F66" s="395"/>
      <c r="G66" s="395"/>
      <c r="H66" s="395"/>
      <c r="I66" s="395"/>
      <c r="J66" s="395"/>
      <c r="K66" s="259"/>
    </row>
    <row r="67" spans="2:11" s="1" customFormat="1" ht="15" customHeight="1">
      <c r="B67" s="258"/>
      <c r="C67" s="263"/>
      <c r="D67" s="393" t="s">
        <v>1042</v>
      </c>
      <c r="E67" s="393"/>
      <c r="F67" s="393"/>
      <c r="G67" s="393"/>
      <c r="H67" s="393"/>
      <c r="I67" s="393"/>
      <c r="J67" s="393"/>
      <c r="K67" s="259"/>
    </row>
    <row r="68" spans="2:11" s="1" customFormat="1" ht="15" customHeight="1">
      <c r="B68" s="258"/>
      <c r="C68" s="263"/>
      <c r="D68" s="393" t="s">
        <v>1043</v>
      </c>
      <c r="E68" s="393"/>
      <c r="F68" s="393"/>
      <c r="G68" s="393"/>
      <c r="H68" s="393"/>
      <c r="I68" s="393"/>
      <c r="J68" s="393"/>
      <c r="K68" s="259"/>
    </row>
    <row r="69" spans="2:11" s="1" customFormat="1" ht="15" customHeight="1">
      <c r="B69" s="258"/>
      <c r="C69" s="263"/>
      <c r="D69" s="393" t="s">
        <v>1044</v>
      </c>
      <c r="E69" s="393"/>
      <c r="F69" s="393"/>
      <c r="G69" s="393"/>
      <c r="H69" s="393"/>
      <c r="I69" s="393"/>
      <c r="J69" s="393"/>
      <c r="K69" s="259"/>
    </row>
    <row r="70" spans="2:11" s="1" customFormat="1" ht="15" customHeight="1">
      <c r="B70" s="258"/>
      <c r="C70" s="263"/>
      <c r="D70" s="393" t="s">
        <v>1045</v>
      </c>
      <c r="E70" s="393"/>
      <c r="F70" s="393"/>
      <c r="G70" s="393"/>
      <c r="H70" s="393"/>
      <c r="I70" s="393"/>
      <c r="J70" s="393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88" t="s">
        <v>1046</v>
      </c>
      <c r="D75" s="388"/>
      <c r="E75" s="388"/>
      <c r="F75" s="388"/>
      <c r="G75" s="388"/>
      <c r="H75" s="388"/>
      <c r="I75" s="388"/>
      <c r="J75" s="388"/>
      <c r="K75" s="276"/>
    </row>
    <row r="76" spans="2:11" s="1" customFormat="1" ht="17.25" customHeight="1">
      <c r="B76" s="275"/>
      <c r="C76" s="277" t="s">
        <v>1047</v>
      </c>
      <c r="D76" s="277"/>
      <c r="E76" s="277"/>
      <c r="F76" s="277" t="s">
        <v>1048</v>
      </c>
      <c r="G76" s="278"/>
      <c r="H76" s="277" t="s">
        <v>62</v>
      </c>
      <c r="I76" s="277" t="s">
        <v>65</v>
      </c>
      <c r="J76" s="277" t="s">
        <v>1049</v>
      </c>
      <c r="K76" s="276"/>
    </row>
    <row r="77" spans="2:11" s="1" customFormat="1" ht="17.25" customHeight="1">
      <c r="B77" s="275"/>
      <c r="C77" s="279" t="s">
        <v>1050</v>
      </c>
      <c r="D77" s="279"/>
      <c r="E77" s="279"/>
      <c r="F77" s="280" t="s">
        <v>1051</v>
      </c>
      <c r="G77" s="281"/>
      <c r="H77" s="279"/>
      <c r="I77" s="279"/>
      <c r="J77" s="279" t="s">
        <v>1052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61</v>
      </c>
      <c r="D79" s="284"/>
      <c r="E79" s="284"/>
      <c r="F79" s="285" t="s">
        <v>1053</v>
      </c>
      <c r="G79" s="286"/>
      <c r="H79" s="264" t="s">
        <v>1054</v>
      </c>
      <c r="I79" s="264" t="s">
        <v>1055</v>
      </c>
      <c r="J79" s="264">
        <v>20</v>
      </c>
      <c r="K79" s="276"/>
    </row>
    <row r="80" spans="2:11" s="1" customFormat="1" ht="15" customHeight="1">
      <c r="B80" s="275"/>
      <c r="C80" s="264" t="s">
        <v>1056</v>
      </c>
      <c r="D80" s="264"/>
      <c r="E80" s="264"/>
      <c r="F80" s="285" t="s">
        <v>1053</v>
      </c>
      <c r="G80" s="286"/>
      <c r="H80" s="264" t="s">
        <v>1057</v>
      </c>
      <c r="I80" s="264" t="s">
        <v>1055</v>
      </c>
      <c r="J80" s="264">
        <v>120</v>
      </c>
      <c r="K80" s="276"/>
    </row>
    <row r="81" spans="2:11" s="1" customFormat="1" ht="15" customHeight="1">
      <c r="B81" s="287"/>
      <c r="C81" s="264" t="s">
        <v>1058</v>
      </c>
      <c r="D81" s="264"/>
      <c r="E81" s="264"/>
      <c r="F81" s="285" t="s">
        <v>1059</v>
      </c>
      <c r="G81" s="286"/>
      <c r="H81" s="264" t="s">
        <v>1060</v>
      </c>
      <c r="I81" s="264" t="s">
        <v>1055</v>
      </c>
      <c r="J81" s="264">
        <v>50</v>
      </c>
      <c r="K81" s="276"/>
    </row>
    <row r="82" spans="2:11" s="1" customFormat="1" ht="15" customHeight="1">
      <c r="B82" s="287"/>
      <c r="C82" s="264" t="s">
        <v>1061</v>
      </c>
      <c r="D82" s="264"/>
      <c r="E82" s="264"/>
      <c r="F82" s="285" t="s">
        <v>1053</v>
      </c>
      <c r="G82" s="286"/>
      <c r="H82" s="264" t="s">
        <v>1062</v>
      </c>
      <c r="I82" s="264" t="s">
        <v>1063</v>
      </c>
      <c r="J82" s="264"/>
      <c r="K82" s="276"/>
    </row>
    <row r="83" spans="2:11" s="1" customFormat="1" ht="15" customHeight="1">
      <c r="B83" s="287"/>
      <c r="C83" s="288" t="s">
        <v>1064</v>
      </c>
      <c r="D83" s="288"/>
      <c r="E83" s="288"/>
      <c r="F83" s="289" t="s">
        <v>1059</v>
      </c>
      <c r="G83" s="288"/>
      <c r="H83" s="288" t="s">
        <v>1065</v>
      </c>
      <c r="I83" s="288" t="s">
        <v>1055</v>
      </c>
      <c r="J83" s="288">
        <v>15</v>
      </c>
      <c r="K83" s="276"/>
    </row>
    <row r="84" spans="2:11" s="1" customFormat="1" ht="15" customHeight="1">
      <c r="B84" s="287"/>
      <c r="C84" s="288" t="s">
        <v>1066</v>
      </c>
      <c r="D84" s="288"/>
      <c r="E84" s="288"/>
      <c r="F84" s="289" t="s">
        <v>1059</v>
      </c>
      <c r="G84" s="288"/>
      <c r="H84" s="288" t="s">
        <v>1067</v>
      </c>
      <c r="I84" s="288" t="s">
        <v>1055</v>
      </c>
      <c r="J84" s="288">
        <v>15</v>
      </c>
      <c r="K84" s="276"/>
    </row>
    <row r="85" spans="2:11" s="1" customFormat="1" ht="15" customHeight="1">
      <c r="B85" s="287"/>
      <c r="C85" s="288" t="s">
        <v>1068</v>
      </c>
      <c r="D85" s="288"/>
      <c r="E85" s="288"/>
      <c r="F85" s="289" t="s">
        <v>1059</v>
      </c>
      <c r="G85" s="288"/>
      <c r="H85" s="288" t="s">
        <v>1069</v>
      </c>
      <c r="I85" s="288" t="s">
        <v>1055</v>
      </c>
      <c r="J85" s="288">
        <v>20</v>
      </c>
      <c r="K85" s="276"/>
    </row>
    <row r="86" spans="2:11" s="1" customFormat="1" ht="15" customHeight="1">
      <c r="B86" s="287"/>
      <c r="C86" s="288" t="s">
        <v>1070</v>
      </c>
      <c r="D86" s="288"/>
      <c r="E86" s="288"/>
      <c r="F86" s="289" t="s">
        <v>1059</v>
      </c>
      <c r="G86" s="288"/>
      <c r="H86" s="288" t="s">
        <v>1071</v>
      </c>
      <c r="I86" s="288" t="s">
        <v>1055</v>
      </c>
      <c r="J86" s="288">
        <v>20</v>
      </c>
      <c r="K86" s="276"/>
    </row>
    <row r="87" spans="2:11" s="1" customFormat="1" ht="15" customHeight="1">
      <c r="B87" s="287"/>
      <c r="C87" s="264" t="s">
        <v>1072</v>
      </c>
      <c r="D87" s="264"/>
      <c r="E87" s="264"/>
      <c r="F87" s="285" t="s">
        <v>1059</v>
      </c>
      <c r="G87" s="286"/>
      <c r="H87" s="264" t="s">
        <v>1073</v>
      </c>
      <c r="I87" s="264" t="s">
        <v>1055</v>
      </c>
      <c r="J87" s="264">
        <v>50</v>
      </c>
      <c r="K87" s="276"/>
    </row>
    <row r="88" spans="2:11" s="1" customFormat="1" ht="15" customHeight="1">
      <c r="B88" s="287"/>
      <c r="C88" s="264" t="s">
        <v>1074</v>
      </c>
      <c r="D88" s="264"/>
      <c r="E88" s="264"/>
      <c r="F88" s="285" t="s">
        <v>1059</v>
      </c>
      <c r="G88" s="286"/>
      <c r="H88" s="264" t="s">
        <v>1075</v>
      </c>
      <c r="I88" s="264" t="s">
        <v>1055</v>
      </c>
      <c r="J88" s="264">
        <v>20</v>
      </c>
      <c r="K88" s="276"/>
    </row>
    <row r="89" spans="2:11" s="1" customFormat="1" ht="15" customHeight="1">
      <c r="B89" s="287"/>
      <c r="C89" s="264" t="s">
        <v>1076</v>
      </c>
      <c r="D89" s="264"/>
      <c r="E89" s="264"/>
      <c r="F89" s="285" t="s">
        <v>1059</v>
      </c>
      <c r="G89" s="286"/>
      <c r="H89" s="264" t="s">
        <v>1077</v>
      </c>
      <c r="I89" s="264" t="s">
        <v>1055</v>
      </c>
      <c r="J89" s="264">
        <v>20</v>
      </c>
      <c r="K89" s="276"/>
    </row>
    <row r="90" spans="2:11" s="1" customFormat="1" ht="15" customHeight="1">
      <c r="B90" s="287"/>
      <c r="C90" s="264" t="s">
        <v>1078</v>
      </c>
      <c r="D90" s="264"/>
      <c r="E90" s="264"/>
      <c r="F90" s="285" t="s">
        <v>1059</v>
      </c>
      <c r="G90" s="286"/>
      <c r="H90" s="264" t="s">
        <v>1079</v>
      </c>
      <c r="I90" s="264" t="s">
        <v>1055</v>
      </c>
      <c r="J90" s="264">
        <v>50</v>
      </c>
      <c r="K90" s="276"/>
    </row>
    <row r="91" spans="2:11" s="1" customFormat="1" ht="15" customHeight="1">
      <c r="B91" s="287"/>
      <c r="C91" s="264" t="s">
        <v>1080</v>
      </c>
      <c r="D91" s="264"/>
      <c r="E91" s="264"/>
      <c r="F91" s="285" t="s">
        <v>1059</v>
      </c>
      <c r="G91" s="286"/>
      <c r="H91" s="264" t="s">
        <v>1080</v>
      </c>
      <c r="I91" s="264" t="s">
        <v>1055</v>
      </c>
      <c r="J91" s="264">
        <v>50</v>
      </c>
      <c r="K91" s="276"/>
    </row>
    <row r="92" spans="2:11" s="1" customFormat="1" ht="15" customHeight="1">
      <c r="B92" s="287"/>
      <c r="C92" s="264" t="s">
        <v>1081</v>
      </c>
      <c r="D92" s="264"/>
      <c r="E92" s="264"/>
      <c r="F92" s="285" t="s">
        <v>1059</v>
      </c>
      <c r="G92" s="286"/>
      <c r="H92" s="264" t="s">
        <v>1082</v>
      </c>
      <c r="I92" s="264" t="s">
        <v>1055</v>
      </c>
      <c r="J92" s="264">
        <v>255</v>
      </c>
      <c r="K92" s="276"/>
    </row>
    <row r="93" spans="2:11" s="1" customFormat="1" ht="15" customHeight="1">
      <c r="B93" s="287"/>
      <c r="C93" s="264" t="s">
        <v>1083</v>
      </c>
      <c r="D93" s="264"/>
      <c r="E93" s="264"/>
      <c r="F93" s="285" t="s">
        <v>1053</v>
      </c>
      <c r="G93" s="286"/>
      <c r="H93" s="264" t="s">
        <v>1084</v>
      </c>
      <c r="I93" s="264" t="s">
        <v>1085</v>
      </c>
      <c r="J93" s="264"/>
      <c r="K93" s="276"/>
    </row>
    <row r="94" spans="2:11" s="1" customFormat="1" ht="15" customHeight="1">
      <c r="B94" s="287"/>
      <c r="C94" s="264" t="s">
        <v>1086</v>
      </c>
      <c r="D94" s="264"/>
      <c r="E94" s="264"/>
      <c r="F94" s="285" t="s">
        <v>1053</v>
      </c>
      <c r="G94" s="286"/>
      <c r="H94" s="264" t="s">
        <v>1087</v>
      </c>
      <c r="I94" s="264" t="s">
        <v>1088</v>
      </c>
      <c r="J94" s="264"/>
      <c r="K94" s="276"/>
    </row>
    <row r="95" spans="2:11" s="1" customFormat="1" ht="15" customHeight="1">
      <c r="B95" s="287"/>
      <c r="C95" s="264" t="s">
        <v>1089</v>
      </c>
      <c r="D95" s="264"/>
      <c r="E95" s="264"/>
      <c r="F95" s="285" t="s">
        <v>1053</v>
      </c>
      <c r="G95" s="286"/>
      <c r="H95" s="264" t="s">
        <v>1089</v>
      </c>
      <c r="I95" s="264" t="s">
        <v>1088</v>
      </c>
      <c r="J95" s="264"/>
      <c r="K95" s="276"/>
    </row>
    <row r="96" spans="2:11" s="1" customFormat="1" ht="15" customHeight="1">
      <c r="B96" s="287"/>
      <c r="C96" s="264" t="s">
        <v>46</v>
      </c>
      <c r="D96" s="264"/>
      <c r="E96" s="264"/>
      <c r="F96" s="285" t="s">
        <v>1053</v>
      </c>
      <c r="G96" s="286"/>
      <c r="H96" s="264" t="s">
        <v>1090</v>
      </c>
      <c r="I96" s="264" t="s">
        <v>1088</v>
      </c>
      <c r="J96" s="264"/>
      <c r="K96" s="276"/>
    </row>
    <row r="97" spans="2:11" s="1" customFormat="1" ht="15" customHeight="1">
      <c r="B97" s="287"/>
      <c r="C97" s="264" t="s">
        <v>56</v>
      </c>
      <c r="D97" s="264"/>
      <c r="E97" s="264"/>
      <c r="F97" s="285" t="s">
        <v>1053</v>
      </c>
      <c r="G97" s="286"/>
      <c r="H97" s="264" t="s">
        <v>1091</v>
      </c>
      <c r="I97" s="264" t="s">
        <v>1088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88" t="s">
        <v>1092</v>
      </c>
      <c r="D102" s="388"/>
      <c r="E102" s="388"/>
      <c r="F102" s="388"/>
      <c r="G102" s="388"/>
      <c r="H102" s="388"/>
      <c r="I102" s="388"/>
      <c r="J102" s="388"/>
      <c r="K102" s="276"/>
    </row>
    <row r="103" spans="2:11" s="1" customFormat="1" ht="17.25" customHeight="1">
      <c r="B103" s="275"/>
      <c r="C103" s="277" t="s">
        <v>1047</v>
      </c>
      <c r="D103" s="277"/>
      <c r="E103" s="277"/>
      <c r="F103" s="277" t="s">
        <v>1048</v>
      </c>
      <c r="G103" s="278"/>
      <c r="H103" s="277" t="s">
        <v>62</v>
      </c>
      <c r="I103" s="277" t="s">
        <v>65</v>
      </c>
      <c r="J103" s="277" t="s">
        <v>1049</v>
      </c>
      <c r="K103" s="276"/>
    </row>
    <row r="104" spans="2:11" s="1" customFormat="1" ht="17.25" customHeight="1">
      <c r="B104" s="275"/>
      <c r="C104" s="279" t="s">
        <v>1050</v>
      </c>
      <c r="D104" s="279"/>
      <c r="E104" s="279"/>
      <c r="F104" s="280" t="s">
        <v>1051</v>
      </c>
      <c r="G104" s="281"/>
      <c r="H104" s="279"/>
      <c r="I104" s="279"/>
      <c r="J104" s="279" t="s">
        <v>1052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61</v>
      </c>
      <c r="D106" s="284"/>
      <c r="E106" s="284"/>
      <c r="F106" s="285" t="s">
        <v>1053</v>
      </c>
      <c r="G106" s="264"/>
      <c r="H106" s="264" t="s">
        <v>1093</v>
      </c>
      <c r="I106" s="264" t="s">
        <v>1055</v>
      </c>
      <c r="J106" s="264">
        <v>20</v>
      </c>
      <c r="K106" s="276"/>
    </row>
    <row r="107" spans="2:11" s="1" customFormat="1" ht="15" customHeight="1">
      <c r="B107" s="275"/>
      <c r="C107" s="264" t="s">
        <v>1056</v>
      </c>
      <c r="D107" s="264"/>
      <c r="E107" s="264"/>
      <c r="F107" s="285" t="s">
        <v>1053</v>
      </c>
      <c r="G107" s="264"/>
      <c r="H107" s="264" t="s">
        <v>1093</v>
      </c>
      <c r="I107" s="264" t="s">
        <v>1055</v>
      </c>
      <c r="J107" s="264">
        <v>120</v>
      </c>
      <c r="K107" s="276"/>
    </row>
    <row r="108" spans="2:11" s="1" customFormat="1" ht="15" customHeight="1">
      <c r="B108" s="287"/>
      <c r="C108" s="264" t="s">
        <v>1058</v>
      </c>
      <c r="D108" s="264"/>
      <c r="E108" s="264"/>
      <c r="F108" s="285" t="s">
        <v>1059</v>
      </c>
      <c r="G108" s="264"/>
      <c r="H108" s="264" t="s">
        <v>1093</v>
      </c>
      <c r="I108" s="264" t="s">
        <v>1055</v>
      </c>
      <c r="J108" s="264">
        <v>50</v>
      </c>
      <c r="K108" s="276"/>
    </row>
    <row r="109" spans="2:11" s="1" customFormat="1" ht="15" customHeight="1">
      <c r="B109" s="287"/>
      <c r="C109" s="264" t="s">
        <v>1061</v>
      </c>
      <c r="D109" s="264"/>
      <c r="E109" s="264"/>
      <c r="F109" s="285" t="s">
        <v>1053</v>
      </c>
      <c r="G109" s="264"/>
      <c r="H109" s="264" t="s">
        <v>1093</v>
      </c>
      <c r="I109" s="264" t="s">
        <v>1063</v>
      </c>
      <c r="J109" s="264"/>
      <c r="K109" s="276"/>
    </row>
    <row r="110" spans="2:11" s="1" customFormat="1" ht="15" customHeight="1">
      <c r="B110" s="287"/>
      <c r="C110" s="264" t="s">
        <v>1072</v>
      </c>
      <c r="D110" s="264"/>
      <c r="E110" s="264"/>
      <c r="F110" s="285" t="s">
        <v>1059</v>
      </c>
      <c r="G110" s="264"/>
      <c r="H110" s="264" t="s">
        <v>1093</v>
      </c>
      <c r="I110" s="264" t="s">
        <v>1055</v>
      </c>
      <c r="J110" s="264">
        <v>50</v>
      </c>
      <c r="K110" s="276"/>
    </row>
    <row r="111" spans="2:11" s="1" customFormat="1" ht="15" customHeight="1">
      <c r="B111" s="287"/>
      <c r="C111" s="264" t="s">
        <v>1080</v>
      </c>
      <c r="D111" s="264"/>
      <c r="E111" s="264"/>
      <c r="F111" s="285" t="s">
        <v>1059</v>
      </c>
      <c r="G111" s="264"/>
      <c r="H111" s="264" t="s">
        <v>1093</v>
      </c>
      <c r="I111" s="264" t="s">
        <v>1055</v>
      </c>
      <c r="J111" s="264">
        <v>50</v>
      </c>
      <c r="K111" s="276"/>
    </row>
    <row r="112" spans="2:11" s="1" customFormat="1" ht="15" customHeight="1">
      <c r="B112" s="287"/>
      <c r="C112" s="264" t="s">
        <v>1078</v>
      </c>
      <c r="D112" s="264"/>
      <c r="E112" s="264"/>
      <c r="F112" s="285" t="s">
        <v>1059</v>
      </c>
      <c r="G112" s="264"/>
      <c r="H112" s="264" t="s">
        <v>1093</v>
      </c>
      <c r="I112" s="264" t="s">
        <v>1055</v>
      </c>
      <c r="J112" s="264">
        <v>50</v>
      </c>
      <c r="K112" s="276"/>
    </row>
    <row r="113" spans="2:11" s="1" customFormat="1" ht="15" customHeight="1">
      <c r="B113" s="287"/>
      <c r="C113" s="264" t="s">
        <v>61</v>
      </c>
      <c r="D113" s="264"/>
      <c r="E113" s="264"/>
      <c r="F113" s="285" t="s">
        <v>1053</v>
      </c>
      <c r="G113" s="264"/>
      <c r="H113" s="264" t="s">
        <v>1094</v>
      </c>
      <c r="I113" s="264" t="s">
        <v>1055</v>
      </c>
      <c r="J113" s="264">
        <v>20</v>
      </c>
      <c r="K113" s="276"/>
    </row>
    <row r="114" spans="2:11" s="1" customFormat="1" ht="15" customHeight="1">
      <c r="B114" s="287"/>
      <c r="C114" s="264" t="s">
        <v>1095</v>
      </c>
      <c r="D114" s="264"/>
      <c r="E114" s="264"/>
      <c r="F114" s="285" t="s">
        <v>1053</v>
      </c>
      <c r="G114" s="264"/>
      <c r="H114" s="264" t="s">
        <v>1096</v>
      </c>
      <c r="I114" s="264" t="s">
        <v>1055</v>
      </c>
      <c r="J114" s="264">
        <v>120</v>
      </c>
      <c r="K114" s="276"/>
    </row>
    <row r="115" spans="2:11" s="1" customFormat="1" ht="15" customHeight="1">
      <c r="B115" s="287"/>
      <c r="C115" s="264" t="s">
        <v>46</v>
      </c>
      <c r="D115" s="264"/>
      <c r="E115" s="264"/>
      <c r="F115" s="285" t="s">
        <v>1053</v>
      </c>
      <c r="G115" s="264"/>
      <c r="H115" s="264" t="s">
        <v>1097</v>
      </c>
      <c r="I115" s="264" t="s">
        <v>1088</v>
      </c>
      <c r="J115" s="264"/>
      <c r="K115" s="276"/>
    </row>
    <row r="116" spans="2:11" s="1" customFormat="1" ht="15" customHeight="1">
      <c r="B116" s="287"/>
      <c r="C116" s="264" t="s">
        <v>56</v>
      </c>
      <c r="D116" s="264"/>
      <c r="E116" s="264"/>
      <c r="F116" s="285" t="s">
        <v>1053</v>
      </c>
      <c r="G116" s="264"/>
      <c r="H116" s="264" t="s">
        <v>1098</v>
      </c>
      <c r="I116" s="264" t="s">
        <v>1088</v>
      </c>
      <c r="J116" s="264"/>
      <c r="K116" s="276"/>
    </row>
    <row r="117" spans="2:11" s="1" customFormat="1" ht="15" customHeight="1">
      <c r="B117" s="287"/>
      <c r="C117" s="264" t="s">
        <v>65</v>
      </c>
      <c r="D117" s="264"/>
      <c r="E117" s="264"/>
      <c r="F117" s="285" t="s">
        <v>1053</v>
      </c>
      <c r="G117" s="264"/>
      <c r="H117" s="264" t="s">
        <v>1099</v>
      </c>
      <c r="I117" s="264" t="s">
        <v>1100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89" t="s">
        <v>1101</v>
      </c>
      <c r="D122" s="389"/>
      <c r="E122" s="389"/>
      <c r="F122" s="389"/>
      <c r="G122" s="389"/>
      <c r="H122" s="389"/>
      <c r="I122" s="389"/>
      <c r="J122" s="389"/>
      <c r="K122" s="304"/>
    </row>
    <row r="123" spans="2:11" s="1" customFormat="1" ht="17.25" customHeight="1">
      <c r="B123" s="305"/>
      <c r="C123" s="277" t="s">
        <v>1047</v>
      </c>
      <c r="D123" s="277"/>
      <c r="E123" s="277"/>
      <c r="F123" s="277" t="s">
        <v>1048</v>
      </c>
      <c r="G123" s="278"/>
      <c r="H123" s="277" t="s">
        <v>62</v>
      </c>
      <c r="I123" s="277" t="s">
        <v>65</v>
      </c>
      <c r="J123" s="277" t="s">
        <v>1049</v>
      </c>
      <c r="K123" s="306"/>
    </row>
    <row r="124" spans="2:11" s="1" customFormat="1" ht="17.25" customHeight="1">
      <c r="B124" s="305"/>
      <c r="C124" s="279" t="s">
        <v>1050</v>
      </c>
      <c r="D124" s="279"/>
      <c r="E124" s="279"/>
      <c r="F124" s="280" t="s">
        <v>1051</v>
      </c>
      <c r="G124" s="281"/>
      <c r="H124" s="279"/>
      <c r="I124" s="279"/>
      <c r="J124" s="279" t="s">
        <v>1052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1056</v>
      </c>
      <c r="D126" s="284"/>
      <c r="E126" s="284"/>
      <c r="F126" s="285" t="s">
        <v>1053</v>
      </c>
      <c r="G126" s="264"/>
      <c r="H126" s="264" t="s">
        <v>1093</v>
      </c>
      <c r="I126" s="264" t="s">
        <v>1055</v>
      </c>
      <c r="J126" s="264">
        <v>120</v>
      </c>
      <c r="K126" s="310"/>
    </row>
    <row r="127" spans="2:11" s="1" customFormat="1" ht="15" customHeight="1">
      <c r="B127" s="307"/>
      <c r="C127" s="264" t="s">
        <v>1102</v>
      </c>
      <c r="D127" s="264"/>
      <c r="E127" s="264"/>
      <c r="F127" s="285" t="s">
        <v>1053</v>
      </c>
      <c r="G127" s="264"/>
      <c r="H127" s="264" t="s">
        <v>1103</v>
      </c>
      <c r="I127" s="264" t="s">
        <v>1055</v>
      </c>
      <c r="J127" s="264" t="s">
        <v>1104</v>
      </c>
      <c r="K127" s="310"/>
    </row>
    <row r="128" spans="2:11" s="1" customFormat="1" ht="15" customHeight="1">
      <c r="B128" s="307"/>
      <c r="C128" s="264" t="s">
        <v>91</v>
      </c>
      <c r="D128" s="264"/>
      <c r="E128" s="264"/>
      <c r="F128" s="285" t="s">
        <v>1053</v>
      </c>
      <c r="G128" s="264"/>
      <c r="H128" s="264" t="s">
        <v>1105</v>
      </c>
      <c r="I128" s="264" t="s">
        <v>1055</v>
      </c>
      <c r="J128" s="264" t="s">
        <v>1104</v>
      </c>
      <c r="K128" s="310"/>
    </row>
    <row r="129" spans="2:11" s="1" customFormat="1" ht="15" customHeight="1">
      <c r="B129" s="307"/>
      <c r="C129" s="264" t="s">
        <v>1064</v>
      </c>
      <c r="D129" s="264"/>
      <c r="E129" s="264"/>
      <c r="F129" s="285" t="s">
        <v>1059</v>
      </c>
      <c r="G129" s="264"/>
      <c r="H129" s="264" t="s">
        <v>1065</v>
      </c>
      <c r="I129" s="264" t="s">
        <v>1055</v>
      </c>
      <c r="J129" s="264">
        <v>15</v>
      </c>
      <c r="K129" s="310"/>
    </row>
    <row r="130" spans="2:11" s="1" customFormat="1" ht="15" customHeight="1">
      <c r="B130" s="307"/>
      <c r="C130" s="288" t="s">
        <v>1066</v>
      </c>
      <c r="D130" s="288"/>
      <c r="E130" s="288"/>
      <c r="F130" s="289" t="s">
        <v>1059</v>
      </c>
      <c r="G130" s="288"/>
      <c r="H130" s="288" t="s">
        <v>1067</v>
      </c>
      <c r="I130" s="288" t="s">
        <v>1055</v>
      </c>
      <c r="J130" s="288">
        <v>15</v>
      </c>
      <c r="K130" s="310"/>
    </row>
    <row r="131" spans="2:11" s="1" customFormat="1" ht="15" customHeight="1">
      <c r="B131" s="307"/>
      <c r="C131" s="288" t="s">
        <v>1068</v>
      </c>
      <c r="D131" s="288"/>
      <c r="E131" s="288"/>
      <c r="F131" s="289" t="s">
        <v>1059</v>
      </c>
      <c r="G131" s="288"/>
      <c r="H131" s="288" t="s">
        <v>1069</v>
      </c>
      <c r="I131" s="288" t="s">
        <v>1055</v>
      </c>
      <c r="J131" s="288">
        <v>20</v>
      </c>
      <c r="K131" s="310"/>
    </row>
    <row r="132" spans="2:11" s="1" customFormat="1" ht="15" customHeight="1">
      <c r="B132" s="307"/>
      <c r="C132" s="288" t="s">
        <v>1070</v>
      </c>
      <c r="D132" s="288"/>
      <c r="E132" s="288"/>
      <c r="F132" s="289" t="s">
        <v>1059</v>
      </c>
      <c r="G132" s="288"/>
      <c r="H132" s="288" t="s">
        <v>1071</v>
      </c>
      <c r="I132" s="288" t="s">
        <v>1055</v>
      </c>
      <c r="J132" s="288">
        <v>20</v>
      </c>
      <c r="K132" s="310"/>
    </row>
    <row r="133" spans="2:11" s="1" customFormat="1" ht="15" customHeight="1">
      <c r="B133" s="307"/>
      <c r="C133" s="264" t="s">
        <v>1058</v>
      </c>
      <c r="D133" s="264"/>
      <c r="E133" s="264"/>
      <c r="F133" s="285" t="s">
        <v>1059</v>
      </c>
      <c r="G133" s="264"/>
      <c r="H133" s="264" t="s">
        <v>1093</v>
      </c>
      <c r="I133" s="264" t="s">
        <v>1055</v>
      </c>
      <c r="J133" s="264">
        <v>50</v>
      </c>
      <c r="K133" s="310"/>
    </row>
    <row r="134" spans="2:11" s="1" customFormat="1" ht="15" customHeight="1">
      <c r="B134" s="307"/>
      <c r="C134" s="264" t="s">
        <v>1072</v>
      </c>
      <c r="D134" s="264"/>
      <c r="E134" s="264"/>
      <c r="F134" s="285" t="s">
        <v>1059</v>
      </c>
      <c r="G134" s="264"/>
      <c r="H134" s="264" t="s">
        <v>1093</v>
      </c>
      <c r="I134" s="264" t="s">
        <v>1055</v>
      </c>
      <c r="J134" s="264">
        <v>50</v>
      </c>
      <c r="K134" s="310"/>
    </row>
    <row r="135" spans="2:11" s="1" customFormat="1" ht="15" customHeight="1">
      <c r="B135" s="307"/>
      <c r="C135" s="264" t="s">
        <v>1078</v>
      </c>
      <c r="D135" s="264"/>
      <c r="E135" s="264"/>
      <c r="F135" s="285" t="s">
        <v>1059</v>
      </c>
      <c r="G135" s="264"/>
      <c r="H135" s="264" t="s">
        <v>1093</v>
      </c>
      <c r="I135" s="264" t="s">
        <v>1055</v>
      </c>
      <c r="J135" s="264">
        <v>50</v>
      </c>
      <c r="K135" s="310"/>
    </row>
    <row r="136" spans="2:11" s="1" customFormat="1" ht="15" customHeight="1">
      <c r="B136" s="307"/>
      <c r="C136" s="264" t="s">
        <v>1080</v>
      </c>
      <c r="D136" s="264"/>
      <c r="E136" s="264"/>
      <c r="F136" s="285" t="s">
        <v>1059</v>
      </c>
      <c r="G136" s="264"/>
      <c r="H136" s="264" t="s">
        <v>1093</v>
      </c>
      <c r="I136" s="264" t="s">
        <v>1055</v>
      </c>
      <c r="J136" s="264">
        <v>50</v>
      </c>
      <c r="K136" s="310"/>
    </row>
    <row r="137" spans="2:11" s="1" customFormat="1" ht="15" customHeight="1">
      <c r="B137" s="307"/>
      <c r="C137" s="264" t="s">
        <v>1081</v>
      </c>
      <c r="D137" s="264"/>
      <c r="E137" s="264"/>
      <c r="F137" s="285" t="s">
        <v>1059</v>
      </c>
      <c r="G137" s="264"/>
      <c r="H137" s="264" t="s">
        <v>1106</v>
      </c>
      <c r="I137" s="264" t="s">
        <v>1055</v>
      </c>
      <c r="J137" s="264">
        <v>255</v>
      </c>
      <c r="K137" s="310"/>
    </row>
    <row r="138" spans="2:11" s="1" customFormat="1" ht="15" customHeight="1">
      <c r="B138" s="307"/>
      <c r="C138" s="264" t="s">
        <v>1083</v>
      </c>
      <c r="D138" s="264"/>
      <c r="E138" s="264"/>
      <c r="F138" s="285" t="s">
        <v>1053</v>
      </c>
      <c r="G138" s="264"/>
      <c r="H138" s="264" t="s">
        <v>1107</v>
      </c>
      <c r="I138" s="264" t="s">
        <v>1085</v>
      </c>
      <c r="J138" s="264"/>
      <c r="K138" s="310"/>
    </row>
    <row r="139" spans="2:11" s="1" customFormat="1" ht="15" customHeight="1">
      <c r="B139" s="307"/>
      <c r="C139" s="264" t="s">
        <v>1086</v>
      </c>
      <c r="D139" s="264"/>
      <c r="E139" s="264"/>
      <c r="F139" s="285" t="s">
        <v>1053</v>
      </c>
      <c r="G139" s="264"/>
      <c r="H139" s="264" t="s">
        <v>1108</v>
      </c>
      <c r="I139" s="264" t="s">
        <v>1088</v>
      </c>
      <c r="J139" s="264"/>
      <c r="K139" s="310"/>
    </row>
    <row r="140" spans="2:11" s="1" customFormat="1" ht="15" customHeight="1">
      <c r="B140" s="307"/>
      <c r="C140" s="264" t="s">
        <v>1089</v>
      </c>
      <c r="D140" s="264"/>
      <c r="E140" s="264"/>
      <c r="F140" s="285" t="s">
        <v>1053</v>
      </c>
      <c r="G140" s="264"/>
      <c r="H140" s="264" t="s">
        <v>1089</v>
      </c>
      <c r="I140" s="264" t="s">
        <v>1088</v>
      </c>
      <c r="J140" s="264"/>
      <c r="K140" s="310"/>
    </row>
    <row r="141" spans="2:11" s="1" customFormat="1" ht="15" customHeight="1">
      <c r="B141" s="307"/>
      <c r="C141" s="264" t="s">
        <v>46</v>
      </c>
      <c r="D141" s="264"/>
      <c r="E141" s="264"/>
      <c r="F141" s="285" t="s">
        <v>1053</v>
      </c>
      <c r="G141" s="264"/>
      <c r="H141" s="264" t="s">
        <v>1109</v>
      </c>
      <c r="I141" s="264" t="s">
        <v>1088</v>
      </c>
      <c r="J141" s="264"/>
      <c r="K141" s="310"/>
    </row>
    <row r="142" spans="2:11" s="1" customFormat="1" ht="15" customHeight="1">
      <c r="B142" s="307"/>
      <c r="C142" s="264" t="s">
        <v>1110</v>
      </c>
      <c r="D142" s="264"/>
      <c r="E142" s="264"/>
      <c r="F142" s="285" t="s">
        <v>1053</v>
      </c>
      <c r="G142" s="264"/>
      <c r="H142" s="264" t="s">
        <v>1111</v>
      </c>
      <c r="I142" s="264" t="s">
        <v>1088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88" t="s">
        <v>1112</v>
      </c>
      <c r="D147" s="388"/>
      <c r="E147" s="388"/>
      <c r="F147" s="388"/>
      <c r="G147" s="388"/>
      <c r="H147" s="388"/>
      <c r="I147" s="388"/>
      <c r="J147" s="388"/>
      <c r="K147" s="276"/>
    </row>
    <row r="148" spans="2:11" s="1" customFormat="1" ht="17.25" customHeight="1">
      <c r="B148" s="275"/>
      <c r="C148" s="277" t="s">
        <v>1047</v>
      </c>
      <c r="D148" s="277"/>
      <c r="E148" s="277"/>
      <c r="F148" s="277" t="s">
        <v>1048</v>
      </c>
      <c r="G148" s="278"/>
      <c r="H148" s="277" t="s">
        <v>62</v>
      </c>
      <c r="I148" s="277" t="s">
        <v>65</v>
      </c>
      <c r="J148" s="277" t="s">
        <v>1049</v>
      </c>
      <c r="K148" s="276"/>
    </row>
    <row r="149" spans="2:11" s="1" customFormat="1" ht="17.25" customHeight="1">
      <c r="B149" s="275"/>
      <c r="C149" s="279" t="s">
        <v>1050</v>
      </c>
      <c r="D149" s="279"/>
      <c r="E149" s="279"/>
      <c r="F149" s="280" t="s">
        <v>1051</v>
      </c>
      <c r="G149" s="281"/>
      <c r="H149" s="279"/>
      <c r="I149" s="279"/>
      <c r="J149" s="279" t="s">
        <v>1052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1056</v>
      </c>
      <c r="D151" s="264"/>
      <c r="E151" s="264"/>
      <c r="F151" s="315" t="s">
        <v>1053</v>
      </c>
      <c r="G151" s="264"/>
      <c r="H151" s="314" t="s">
        <v>1093</v>
      </c>
      <c r="I151" s="314" t="s">
        <v>1055</v>
      </c>
      <c r="J151" s="314">
        <v>120</v>
      </c>
      <c r="K151" s="310"/>
    </row>
    <row r="152" spans="2:11" s="1" customFormat="1" ht="15" customHeight="1">
      <c r="B152" s="287"/>
      <c r="C152" s="314" t="s">
        <v>1102</v>
      </c>
      <c r="D152" s="264"/>
      <c r="E152" s="264"/>
      <c r="F152" s="315" t="s">
        <v>1053</v>
      </c>
      <c r="G152" s="264"/>
      <c r="H152" s="314" t="s">
        <v>1113</v>
      </c>
      <c r="I152" s="314" t="s">
        <v>1055</v>
      </c>
      <c r="J152" s="314" t="s">
        <v>1104</v>
      </c>
      <c r="K152" s="310"/>
    </row>
    <row r="153" spans="2:11" s="1" customFormat="1" ht="15" customHeight="1">
      <c r="B153" s="287"/>
      <c r="C153" s="314" t="s">
        <v>91</v>
      </c>
      <c r="D153" s="264"/>
      <c r="E153" s="264"/>
      <c r="F153" s="315" t="s">
        <v>1053</v>
      </c>
      <c r="G153" s="264"/>
      <c r="H153" s="314" t="s">
        <v>1114</v>
      </c>
      <c r="I153" s="314" t="s">
        <v>1055</v>
      </c>
      <c r="J153" s="314" t="s">
        <v>1104</v>
      </c>
      <c r="K153" s="310"/>
    </row>
    <row r="154" spans="2:11" s="1" customFormat="1" ht="15" customHeight="1">
      <c r="B154" s="287"/>
      <c r="C154" s="314" t="s">
        <v>1058</v>
      </c>
      <c r="D154" s="264"/>
      <c r="E154" s="264"/>
      <c r="F154" s="315" t="s">
        <v>1059</v>
      </c>
      <c r="G154" s="264"/>
      <c r="H154" s="314" t="s">
        <v>1093</v>
      </c>
      <c r="I154" s="314" t="s">
        <v>1055</v>
      </c>
      <c r="J154" s="314">
        <v>50</v>
      </c>
      <c r="K154" s="310"/>
    </row>
    <row r="155" spans="2:11" s="1" customFormat="1" ht="15" customHeight="1">
      <c r="B155" s="287"/>
      <c r="C155" s="314" t="s">
        <v>1061</v>
      </c>
      <c r="D155" s="264"/>
      <c r="E155" s="264"/>
      <c r="F155" s="315" t="s">
        <v>1053</v>
      </c>
      <c r="G155" s="264"/>
      <c r="H155" s="314" t="s">
        <v>1093</v>
      </c>
      <c r="I155" s="314" t="s">
        <v>1063</v>
      </c>
      <c r="J155" s="314"/>
      <c r="K155" s="310"/>
    </row>
    <row r="156" spans="2:11" s="1" customFormat="1" ht="15" customHeight="1">
      <c r="B156" s="287"/>
      <c r="C156" s="314" t="s">
        <v>1072</v>
      </c>
      <c r="D156" s="264"/>
      <c r="E156" s="264"/>
      <c r="F156" s="315" t="s">
        <v>1059</v>
      </c>
      <c r="G156" s="264"/>
      <c r="H156" s="314" t="s">
        <v>1093</v>
      </c>
      <c r="I156" s="314" t="s">
        <v>1055</v>
      </c>
      <c r="J156" s="314">
        <v>50</v>
      </c>
      <c r="K156" s="310"/>
    </row>
    <row r="157" spans="2:11" s="1" customFormat="1" ht="15" customHeight="1">
      <c r="B157" s="287"/>
      <c r="C157" s="314" t="s">
        <v>1080</v>
      </c>
      <c r="D157" s="264"/>
      <c r="E157" s="264"/>
      <c r="F157" s="315" t="s">
        <v>1059</v>
      </c>
      <c r="G157" s="264"/>
      <c r="H157" s="314" t="s">
        <v>1093</v>
      </c>
      <c r="I157" s="314" t="s">
        <v>1055</v>
      </c>
      <c r="J157" s="314">
        <v>50</v>
      </c>
      <c r="K157" s="310"/>
    </row>
    <row r="158" spans="2:11" s="1" customFormat="1" ht="15" customHeight="1">
      <c r="B158" s="287"/>
      <c r="C158" s="314" t="s">
        <v>1078</v>
      </c>
      <c r="D158" s="264"/>
      <c r="E158" s="264"/>
      <c r="F158" s="315" t="s">
        <v>1059</v>
      </c>
      <c r="G158" s="264"/>
      <c r="H158" s="314" t="s">
        <v>1093</v>
      </c>
      <c r="I158" s="314" t="s">
        <v>1055</v>
      </c>
      <c r="J158" s="314">
        <v>50</v>
      </c>
      <c r="K158" s="310"/>
    </row>
    <row r="159" spans="2:11" s="1" customFormat="1" ht="15" customHeight="1">
      <c r="B159" s="287"/>
      <c r="C159" s="314" t="s">
        <v>108</v>
      </c>
      <c r="D159" s="264"/>
      <c r="E159" s="264"/>
      <c r="F159" s="315" t="s">
        <v>1053</v>
      </c>
      <c r="G159" s="264"/>
      <c r="H159" s="314" t="s">
        <v>1115</v>
      </c>
      <c r="I159" s="314" t="s">
        <v>1055</v>
      </c>
      <c r="J159" s="314" t="s">
        <v>1116</v>
      </c>
      <c r="K159" s="310"/>
    </row>
    <row r="160" spans="2:11" s="1" customFormat="1" ht="15" customHeight="1">
      <c r="B160" s="287"/>
      <c r="C160" s="314" t="s">
        <v>1117</v>
      </c>
      <c r="D160" s="264"/>
      <c r="E160" s="264"/>
      <c r="F160" s="315" t="s">
        <v>1053</v>
      </c>
      <c r="G160" s="264"/>
      <c r="H160" s="314" t="s">
        <v>1118</v>
      </c>
      <c r="I160" s="314" t="s">
        <v>1088</v>
      </c>
      <c r="J160" s="314"/>
      <c r="K160" s="310"/>
    </row>
    <row r="161" spans="2:11" s="1" customFormat="1" ht="15" customHeight="1">
      <c r="B161" s="316"/>
      <c r="C161" s="317"/>
      <c r="D161" s="317"/>
      <c r="E161" s="317"/>
      <c r="F161" s="317"/>
      <c r="G161" s="317"/>
      <c r="H161" s="317"/>
      <c r="I161" s="317"/>
      <c r="J161" s="317"/>
      <c r="K161" s="318"/>
    </row>
    <row r="162" spans="2:11" s="1" customFormat="1" ht="18.75" customHeight="1">
      <c r="B162" s="298"/>
      <c r="C162" s="308"/>
      <c r="D162" s="308"/>
      <c r="E162" s="308"/>
      <c r="F162" s="319"/>
      <c r="G162" s="308"/>
      <c r="H162" s="308"/>
      <c r="I162" s="308"/>
      <c r="J162" s="308"/>
      <c r="K162" s="298"/>
    </row>
    <row r="163" spans="2:11" s="1" customFormat="1" ht="18.75" customHeight="1">
      <c r="B163" s="298"/>
      <c r="C163" s="308"/>
      <c r="D163" s="308"/>
      <c r="E163" s="308"/>
      <c r="F163" s="319"/>
      <c r="G163" s="308"/>
      <c r="H163" s="308"/>
      <c r="I163" s="308"/>
      <c r="J163" s="308"/>
      <c r="K163" s="298"/>
    </row>
    <row r="164" spans="2:11" s="1" customFormat="1" ht="18.75" customHeight="1">
      <c r="B164" s="298"/>
      <c r="C164" s="308"/>
      <c r="D164" s="308"/>
      <c r="E164" s="308"/>
      <c r="F164" s="319"/>
      <c r="G164" s="308"/>
      <c r="H164" s="308"/>
      <c r="I164" s="308"/>
      <c r="J164" s="308"/>
      <c r="K164" s="298"/>
    </row>
    <row r="165" spans="2:11" s="1" customFormat="1" ht="18.75" customHeight="1">
      <c r="B165" s="298"/>
      <c r="C165" s="308"/>
      <c r="D165" s="308"/>
      <c r="E165" s="308"/>
      <c r="F165" s="319"/>
      <c r="G165" s="308"/>
      <c r="H165" s="308"/>
      <c r="I165" s="308"/>
      <c r="J165" s="308"/>
      <c r="K165" s="298"/>
    </row>
    <row r="166" spans="2:11" s="1" customFormat="1" ht="18.75" customHeight="1">
      <c r="B166" s="298"/>
      <c r="C166" s="308"/>
      <c r="D166" s="308"/>
      <c r="E166" s="308"/>
      <c r="F166" s="319"/>
      <c r="G166" s="308"/>
      <c r="H166" s="308"/>
      <c r="I166" s="308"/>
      <c r="J166" s="308"/>
      <c r="K166" s="298"/>
    </row>
    <row r="167" spans="2:11" s="1" customFormat="1" ht="18.75" customHeight="1">
      <c r="B167" s="298"/>
      <c r="C167" s="308"/>
      <c r="D167" s="308"/>
      <c r="E167" s="308"/>
      <c r="F167" s="319"/>
      <c r="G167" s="308"/>
      <c r="H167" s="308"/>
      <c r="I167" s="308"/>
      <c r="J167" s="308"/>
      <c r="K167" s="298"/>
    </row>
    <row r="168" spans="2:11" s="1" customFormat="1" ht="18.75" customHeight="1">
      <c r="B168" s="298"/>
      <c r="C168" s="308"/>
      <c r="D168" s="308"/>
      <c r="E168" s="308"/>
      <c r="F168" s="319"/>
      <c r="G168" s="308"/>
      <c r="H168" s="308"/>
      <c r="I168" s="308"/>
      <c r="J168" s="308"/>
      <c r="K168" s="298"/>
    </row>
    <row r="169" spans="2:11" s="1" customFormat="1" ht="18.75" customHeight="1"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</row>
    <row r="170" spans="2:11" s="1" customFormat="1" ht="7.5" customHeight="1">
      <c r="B170" s="253"/>
      <c r="C170" s="254"/>
      <c r="D170" s="254"/>
      <c r="E170" s="254"/>
      <c r="F170" s="254"/>
      <c r="G170" s="254"/>
      <c r="H170" s="254"/>
      <c r="I170" s="254"/>
      <c r="J170" s="254"/>
      <c r="K170" s="255"/>
    </row>
    <row r="171" spans="2:11" s="1" customFormat="1" ht="45" customHeight="1">
      <c r="B171" s="256"/>
      <c r="C171" s="389" t="s">
        <v>1119</v>
      </c>
      <c r="D171" s="389"/>
      <c r="E171" s="389"/>
      <c r="F171" s="389"/>
      <c r="G171" s="389"/>
      <c r="H171" s="389"/>
      <c r="I171" s="389"/>
      <c r="J171" s="389"/>
      <c r="K171" s="257"/>
    </row>
    <row r="172" spans="2:11" s="1" customFormat="1" ht="17.25" customHeight="1">
      <c r="B172" s="256"/>
      <c r="C172" s="277" t="s">
        <v>1047</v>
      </c>
      <c r="D172" s="277"/>
      <c r="E172" s="277"/>
      <c r="F172" s="277" t="s">
        <v>1048</v>
      </c>
      <c r="G172" s="320"/>
      <c r="H172" s="321" t="s">
        <v>62</v>
      </c>
      <c r="I172" s="321" t="s">
        <v>65</v>
      </c>
      <c r="J172" s="277" t="s">
        <v>1049</v>
      </c>
      <c r="K172" s="257"/>
    </row>
    <row r="173" spans="2:11" s="1" customFormat="1" ht="17.25" customHeight="1">
      <c r="B173" s="258"/>
      <c r="C173" s="279" t="s">
        <v>1050</v>
      </c>
      <c r="D173" s="279"/>
      <c r="E173" s="279"/>
      <c r="F173" s="280" t="s">
        <v>1051</v>
      </c>
      <c r="G173" s="322"/>
      <c r="H173" s="323"/>
      <c r="I173" s="323"/>
      <c r="J173" s="279" t="s">
        <v>1052</v>
      </c>
      <c r="K173" s="259"/>
    </row>
    <row r="174" spans="2:11" s="1" customFormat="1" ht="5.25" customHeight="1">
      <c r="B174" s="287"/>
      <c r="C174" s="282"/>
      <c r="D174" s="282"/>
      <c r="E174" s="282"/>
      <c r="F174" s="282"/>
      <c r="G174" s="283"/>
      <c r="H174" s="282"/>
      <c r="I174" s="282"/>
      <c r="J174" s="282"/>
      <c r="K174" s="310"/>
    </row>
    <row r="175" spans="2:11" s="1" customFormat="1" ht="15" customHeight="1">
      <c r="B175" s="287"/>
      <c r="C175" s="264" t="s">
        <v>1056</v>
      </c>
      <c r="D175" s="264"/>
      <c r="E175" s="264"/>
      <c r="F175" s="285" t="s">
        <v>1053</v>
      </c>
      <c r="G175" s="264"/>
      <c r="H175" s="264" t="s">
        <v>1093</v>
      </c>
      <c r="I175" s="264" t="s">
        <v>1055</v>
      </c>
      <c r="J175" s="264">
        <v>120</v>
      </c>
      <c r="K175" s="310"/>
    </row>
    <row r="176" spans="2:11" s="1" customFormat="1" ht="15" customHeight="1">
      <c r="B176" s="287"/>
      <c r="C176" s="264" t="s">
        <v>1102</v>
      </c>
      <c r="D176" s="264"/>
      <c r="E176" s="264"/>
      <c r="F176" s="285" t="s">
        <v>1053</v>
      </c>
      <c r="G176" s="264"/>
      <c r="H176" s="264" t="s">
        <v>1103</v>
      </c>
      <c r="I176" s="264" t="s">
        <v>1055</v>
      </c>
      <c r="J176" s="264" t="s">
        <v>1104</v>
      </c>
      <c r="K176" s="310"/>
    </row>
    <row r="177" spans="2:11" s="1" customFormat="1" ht="15" customHeight="1">
      <c r="B177" s="287"/>
      <c r="C177" s="264" t="s">
        <v>91</v>
      </c>
      <c r="D177" s="264"/>
      <c r="E177" s="264"/>
      <c r="F177" s="285" t="s">
        <v>1053</v>
      </c>
      <c r="G177" s="264"/>
      <c r="H177" s="264" t="s">
        <v>1120</v>
      </c>
      <c r="I177" s="264" t="s">
        <v>1055</v>
      </c>
      <c r="J177" s="264" t="s">
        <v>1104</v>
      </c>
      <c r="K177" s="310"/>
    </row>
    <row r="178" spans="2:11" s="1" customFormat="1" ht="15" customHeight="1">
      <c r="B178" s="287"/>
      <c r="C178" s="264" t="s">
        <v>1058</v>
      </c>
      <c r="D178" s="264"/>
      <c r="E178" s="264"/>
      <c r="F178" s="285" t="s">
        <v>1059</v>
      </c>
      <c r="G178" s="264"/>
      <c r="H178" s="264" t="s">
        <v>1120</v>
      </c>
      <c r="I178" s="264" t="s">
        <v>1055</v>
      </c>
      <c r="J178" s="264">
        <v>50</v>
      </c>
      <c r="K178" s="310"/>
    </row>
    <row r="179" spans="2:11" s="1" customFormat="1" ht="15" customHeight="1">
      <c r="B179" s="287"/>
      <c r="C179" s="264" t="s">
        <v>1061</v>
      </c>
      <c r="D179" s="264"/>
      <c r="E179" s="264"/>
      <c r="F179" s="285" t="s">
        <v>1053</v>
      </c>
      <c r="G179" s="264"/>
      <c r="H179" s="264" t="s">
        <v>1120</v>
      </c>
      <c r="I179" s="264" t="s">
        <v>1063</v>
      </c>
      <c r="J179" s="264"/>
      <c r="K179" s="310"/>
    </row>
    <row r="180" spans="2:11" s="1" customFormat="1" ht="15" customHeight="1">
      <c r="B180" s="287"/>
      <c r="C180" s="264" t="s">
        <v>1072</v>
      </c>
      <c r="D180" s="264"/>
      <c r="E180" s="264"/>
      <c r="F180" s="285" t="s">
        <v>1059</v>
      </c>
      <c r="G180" s="264"/>
      <c r="H180" s="264" t="s">
        <v>1120</v>
      </c>
      <c r="I180" s="264" t="s">
        <v>1055</v>
      </c>
      <c r="J180" s="264">
        <v>50</v>
      </c>
      <c r="K180" s="310"/>
    </row>
    <row r="181" spans="2:11" s="1" customFormat="1" ht="15" customHeight="1">
      <c r="B181" s="287"/>
      <c r="C181" s="264" t="s">
        <v>1080</v>
      </c>
      <c r="D181" s="264"/>
      <c r="E181" s="264"/>
      <c r="F181" s="285" t="s">
        <v>1059</v>
      </c>
      <c r="G181" s="264"/>
      <c r="H181" s="264" t="s">
        <v>1120</v>
      </c>
      <c r="I181" s="264" t="s">
        <v>1055</v>
      </c>
      <c r="J181" s="264">
        <v>50</v>
      </c>
      <c r="K181" s="310"/>
    </row>
    <row r="182" spans="2:11" s="1" customFormat="1" ht="15" customHeight="1">
      <c r="B182" s="287"/>
      <c r="C182" s="264" t="s">
        <v>1078</v>
      </c>
      <c r="D182" s="264"/>
      <c r="E182" s="264"/>
      <c r="F182" s="285" t="s">
        <v>1059</v>
      </c>
      <c r="G182" s="264"/>
      <c r="H182" s="264" t="s">
        <v>1120</v>
      </c>
      <c r="I182" s="264" t="s">
        <v>1055</v>
      </c>
      <c r="J182" s="264">
        <v>50</v>
      </c>
      <c r="K182" s="310"/>
    </row>
    <row r="183" spans="2:11" s="1" customFormat="1" ht="15" customHeight="1">
      <c r="B183" s="287"/>
      <c r="C183" s="264" t="s">
        <v>127</v>
      </c>
      <c r="D183" s="264"/>
      <c r="E183" s="264"/>
      <c r="F183" s="285" t="s">
        <v>1053</v>
      </c>
      <c r="G183" s="264"/>
      <c r="H183" s="264" t="s">
        <v>1121</v>
      </c>
      <c r="I183" s="264" t="s">
        <v>1122</v>
      </c>
      <c r="J183" s="264"/>
      <c r="K183" s="310"/>
    </row>
    <row r="184" spans="2:11" s="1" customFormat="1" ht="15" customHeight="1">
      <c r="B184" s="287"/>
      <c r="C184" s="264" t="s">
        <v>65</v>
      </c>
      <c r="D184" s="264"/>
      <c r="E184" s="264"/>
      <c r="F184" s="285" t="s">
        <v>1053</v>
      </c>
      <c r="G184" s="264"/>
      <c r="H184" s="264" t="s">
        <v>1123</v>
      </c>
      <c r="I184" s="264" t="s">
        <v>1124</v>
      </c>
      <c r="J184" s="264">
        <v>1</v>
      </c>
      <c r="K184" s="310"/>
    </row>
    <row r="185" spans="2:11" s="1" customFormat="1" ht="15" customHeight="1">
      <c r="B185" s="287"/>
      <c r="C185" s="264" t="s">
        <v>61</v>
      </c>
      <c r="D185" s="264"/>
      <c r="E185" s="264"/>
      <c r="F185" s="285" t="s">
        <v>1053</v>
      </c>
      <c r="G185" s="264"/>
      <c r="H185" s="264" t="s">
        <v>1125</v>
      </c>
      <c r="I185" s="264" t="s">
        <v>1055</v>
      </c>
      <c r="J185" s="264">
        <v>20</v>
      </c>
      <c r="K185" s="310"/>
    </row>
    <row r="186" spans="2:11" s="1" customFormat="1" ht="15" customHeight="1">
      <c r="B186" s="287"/>
      <c r="C186" s="264" t="s">
        <v>62</v>
      </c>
      <c r="D186" s="264"/>
      <c r="E186" s="264"/>
      <c r="F186" s="285" t="s">
        <v>1053</v>
      </c>
      <c r="G186" s="264"/>
      <c r="H186" s="264" t="s">
        <v>1126</v>
      </c>
      <c r="I186" s="264" t="s">
        <v>1055</v>
      </c>
      <c r="J186" s="264">
        <v>255</v>
      </c>
      <c r="K186" s="310"/>
    </row>
    <row r="187" spans="2:11" s="1" customFormat="1" ht="15" customHeight="1">
      <c r="B187" s="287"/>
      <c r="C187" s="264" t="s">
        <v>128</v>
      </c>
      <c r="D187" s="264"/>
      <c r="E187" s="264"/>
      <c r="F187" s="285" t="s">
        <v>1053</v>
      </c>
      <c r="G187" s="264"/>
      <c r="H187" s="264" t="s">
        <v>1017</v>
      </c>
      <c r="I187" s="264" t="s">
        <v>1055</v>
      </c>
      <c r="J187" s="264">
        <v>10</v>
      </c>
      <c r="K187" s="310"/>
    </row>
    <row r="188" spans="2:11" s="1" customFormat="1" ht="15" customHeight="1">
      <c r="B188" s="287"/>
      <c r="C188" s="264" t="s">
        <v>129</v>
      </c>
      <c r="D188" s="264"/>
      <c r="E188" s="264"/>
      <c r="F188" s="285" t="s">
        <v>1053</v>
      </c>
      <c r="G188" s="264"/>
      <c r="H188" s="264" t="s">
        <v>1127</v>
      </c>
      <c r="I188" s="264" t="s">
        <v>1088</v>
      </c>
      <c r="J188" s="264"/>
      <c r="K188" s="310"/>
    </row>
    <row r="189" spans="2:11" s="1" customFormat="1" ht="15" customHeight="1">
      <c r="B189" s="287"/>
      <c r="C189" s="264" t="s">
        <v>1128</v>
      </c>
      <c r="D189" s="264"/>
      <c r="E189" s="264"/>
      <c r="F189" s="285" t="s">
        <v>1053</v>
      </c>
      <c r="G189" s="264"/>
      <c r="H189" s="264" t="s">
        <v>1129</v>
      </c>
      <c r="I189" s="264" t="s">
        <v>1088</v>
      </c>
      <c r="J189" s="264"/>
      <c r="K189" s="310"/>
    </row>
    <row r="190" spans="2:11" s="1" customFormat="1" ht="15" customHeight="1">
      <c r="B190" s="287"/>
      <c r="C190" s="264" t="s">
        <v>1117</v>
      </c>
      <c r="D190" s="264"/>
      <c r="E190" s="264"/>
      <c r="F190" s="285" t="s">
        <v>1053</v>
      </c>
      <c r="G190" s="264"/>
      <c r="H190" s="264" t="s">
        <v>1130</v>
      </c>
      <c r="I190" s="264" t="s">
        <v>1088</v>
      </c>
      <c r="J190" s="264"/>
      <c r="K190" s="310"/>
    </row>
    <row r="191" spans="2:11" s="1" customFormat="1" ht="15" customHeight="1">
      <c r="B191" s="287"/>
      <c r="C191" s="264" t="s">
        <v>131</v>
      </c>
      <c r="D191" s="264"/>
      <c r="E191" s="264"/>
      <c r="F191" s="285" t="s">
        <v>1059</v>
      </c>
      <c r="G191" s="264"/>
      <c r="H191" s="264" t="s">
        <v>1131</v>
      </c>
      <c r="I191" s="264" t="s">
        <v>1055</v>
      </c>
      <c r="J191" s="264">
        <v>50</v>
      </c>
      <c r="K191" s="310"/>
    </row>
    <row r="192" spans="2:11" s="1" customFormat="1" ht="15" customHeight="1">
      <c r="B192" s="287"/>
      <c r="C192" s="264" t="s">
        <v>1132</v>
      </c>
      <c r="D192" s="264"/>
      <c r="E192" s="264"/>
      <c r="F192" s="285" t="s">
        <v>1059</v>
      </c>
      <c r="G192" s="264"/>
      <c r="H192" s="264" t="s">
        <v>1133</v>
      </c>
      <c r="I192" s="264" t="s">
        <v>1134</v>
      </c>
      <c r="J192" s="264"/>
      <c r="K192" s="310"/>
    </row>
    <row r="193" spans="2:11" s="1" customFormat="1" ht="15" customHeight="1">
      <c r="B193" s="287"/>
      <c r="C193" s="264" t="s">
        <v>1135</v>
      </c>
      <c r="D193" s="264"/>
      <c r="E193" s="264"/>
      <c r="F193" s="285" t="s">
        <v>1059</v>
      </c>
      <c r="G193" s="264"/>
      <c r="H193" s="264" t="s">
        <v>1136</v>
      </c>
      <c r="I193" s="264" t="s">
        <v>1134</v>
      </c>
      <c r="J193" s="264"/>
      <c r="K193" s="310"/>
    </row>
    <row r="194" spans="2:11" s="1" customFormat="1" ht="15" customHeight="1">
      <c r="B194" s="287"/>
      <c r="C194" s="264" t="s">
        <v>1137</v>
      </c>
      <c r="D194" s="264"/>
      <c r="E194" s="264"/>
      <c r="F194" s="285" t="s">
        <v>1059</v>
      </c>
      <c r="G194" s="264"/>
      <c r="H194" s="264" t="s">
        <v>1138</v>
      </c>
      <c r="I194" s="264" t="s">
        <v>1134</v>
      </c>
      <c r="J194" s="264"/>
      <c r="K194" s="310"/>
    </row>
    <row r="195" spans="2:11" s="1" customFormat="1" ht="15" customHeight="1">
      <c r="B195" s="287"/>
      <c r="C195" s="324" t="s">
        <v>1139</v>
      </c>
      <c r="D195" s="264"/>
      <c r="E195" s="264"/>
      <c r="F195" s="285" t="s">
        <v>1059</v>
      </c>
      <c r="G195" s="264"/>
      <c r="H195" s="264" t="s">
        <v>1140</v>
      </c>
      <c r="I195" s="264" t="s">
        <v>1141</v>
      </c>
      <c r="J195" s="325" t="s">
        <v>1142</v>
      </c>
      <c r="K195" s="310"/>
    </row>
    <row r="196" spans="2:11" s="1" customFormat="1" ht="15" customHeight="1">
      <c r="B196" s="287"/>
      <c r="C196" s="324" t="s">
        <v>50</v>
      </c>
      <c r="D196" s="264"/>
      <c r="E196" s="264"/>
      <c r="F196" s="285" t="s">
        <v>1053</v>
      </c>
      <c r="G196" s="264"/>
      <c r="H196" s="261" t="s">
        <v>1143</v>
      </c>
      <c r="I196" s="264" t="s">
        <v>1144</v>
      </c>
      <c r="J196" s="264"/>
      <c r="K196" s="310"/>
    </row>
    <row r="197" spans="2:11" s="1" customFormat="1" ht="15" customHeight="1">
      <c r="B197" s="287"/>
      <c r="C197" s="324" t="s">
        <v>1145</v>
      </c>
      <c r="D197" s="264"/>
      <c r="E197" s="264"/>
      <c r="F197" s="285" t="s">
        <v>1053</v>
      </c>
      <c r="G197" s="264"/>
      <c r="H197" s="264" t="s">
        <v>1146</v>
      </c>
      <c r="I197" s="264" t="s">
        <v>1088</v>
      </c>
      <c r="J197" s="264"/>
      <c r="K197" s="310"/>
    </row>
    <row r="198" spans="2:11" s="1" customFormat="1" ht="15" customHeight="1">
      <c r="B198" s="287"/>
      <c r="C198" s="324" t="s">
        <v>1147</v>
      </c>
      <c r="D198" s="264"/>
      <c r="E198" s="264"/>
      <c r="F198" s="285" t="s">
        <v>1053</v>
      </c>
      <c r="G198" s="264"/>
      <c r="H198" s="264" t="s">
        <v>1148</v>
      </c>
      <c r="I198" s="264" t="s">
        <v>1088</v>
      </c>
      <c r="J198" s="264"/>
      <c r="K198" s="310"/>
    </row>
    <row r="199" spans="2:11" s="1" customFormat="1" ht="15" customHeight="1">
      <c r="B199" s="287"/>
      <c r="C199" s="324" t="s">
        <v>1149</v>
      </c>
      <c r="D199" s="264"/>
      <c r="E199" s="264"/>
      <c r="F199" s="285" t="s">
        <v>1059</v>
      </c>
      <c r="G199" s="264"/>
      <c r="H199" s="264" t="s">
        <v>1150</v>
      </c>
      <c r="I199" s="264" t="s">
        <v>1088</v>
      </c>
      <c r="J199" s="264"/>
      <c r="K199" s="310"/>
    </row>
    <row r="200" spans="2:11" s="1" customFormat="1" ht="15" customHeight="1">
      <c r="B200" s="316"/>
      <c r="C200" s="326"/>
      <c r="D200" s="317"/>
      <c r="E200" s="317"/>
      <c r="F200" s="317"/>
      <c r="G200" s="317"/>
      <c r="H200" s="317"/>
      <c r="I200" s="317"/>
      <c r="J200" s="317"/>
      <c r="K200" s="318"/>
    </row>
    <row r="201" spans="2:11" s="1" customFormat="1" ht="18.75" customHeight="1">
      <c r="B201" s="298"/>
      <c r="C201" s="308"/>
      <c r="D201" s="308"/>
      <c r="E201" s="308"/>
      <c r="F201" s="319"/>
      <c r="G201" s="308"/>
      <c r="H201" s="308"/>
      <c r="I201" s="308"/>
      <c r="J201" s="308"/>
      <c r="K201" s="298"/>
    </row>
    <row r="202" spans="2:11" s="1" customFormat="1" ht="18.75" customHeight="1"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</row>
    <row r="203" spans="2:11" s="1" customFormat="1" ht="13.5">
      <c r="B203" s="253"/>
      <c r="C203" s="254"/>
      <c r="D203" s="254"/>
      <c r="E203" s="254"/>
      <c r="F203" s="254"/>
      <c r="G203" s="254"/>
      <c r="H203" s="254"/>
      <c r="I203" s="254"/>
      <c r="J203" s="254"/>
      <c r="K203" s="255"/>
    </row>
    <row r="204" spans="2:11" s="1" customFormat="1" ht="21" customHeight="1">
      <c r="B204" s="256"/>
      <c r="C204" s="389" t="s">
        <v>1151</v>
      </c>
      <c r="D204" s="389"/>
      <c r="E204" s="389"/>
      <c r="F204" s="389"/>
      <c r="G204" s="389"/>
      <c r="H204" s="389"/>
      <c r="I204" s="389"/>
      <c r="J204" s="389"/>
      <c r="K204" s="257"/>
    </row>
    <row r="205" spans="2:11" s="1" customFormat="1" ht="25.5" customHeight="1">
      <c r="B205" s="256"/>
      <c r="C205" s="327" t="s">
        <v>1152</v>
      </c>
      <c r="D205" s="327"/>
      <c r="E205" s="327"/>
      <c r="F205" s="327" t="s">
        <v>1153</v>
      </c>
      <c r="G205" s="328"/>
      <c r="H205" s="390" t="s">
        <v>1154</v>
      </c>
      <c r="I205" s="390"/>
      <c r="J205" s="390"/>
      <c r="K205" s="257"/>
    </row>
    <row r="206" spans="2:11" s="1" customFormat="1" ht="5.25" customHeight="1">
      <c r="B206" s="287"/>
      <c r="C206" s="282"/>
      <c r="D206" s="282"/>
      <c r="E206" s="282"/>
      <c r="F206" s="282"/>
      <c r="G206" s="308"/>
      <c r="H206" s="282"/>
      <c r="I206" s="282"/>
      <c r="J206" s="282"/>
      <c r="K206" s="310"/>
    </row>
    <row r="207" spans="2:11" s="1" customFormat="1" ht="15" customHeight="1">
      <c r="B207" s="287"/>
      <c r="C207" s="264" t="s">
        <v>1144</v>
      </c>
      <c r="D207" s="264"/>
      <c r="E207" s="264"/>
      <c r="F207" s="285" t="s">
        <v>51</v>
      </c>
      <c r="G207" s="264"/>
      <c r="H207" s="391" t="s">
        <v>1155</v>
      </c>
      <c r="I207" s="391"/>
      <c r="J207" s="391"/>
      <c r="K207" s="310"/>
    </row>
    <row r="208" spans="2:11" s="1" customFormat="1" ht="15" customHeight="1">
      <c r="B208" s="287"/>
      <c r="C208" s="264"/>
      <c r="D208" s="264"/>
      <c r="E208" s="264"/>
      <c r="F208" s="285" t="s">
        <v>52</v>
      </c>
      <c r="G208" s="264"/>
      <c r="H208" s="391" t="s">
        <v>1156</v>
      </c>
      <c r="I208" s="391"/>
      <c r="J208" s="391"/>
      <c r="K208" s="310"/>
    </row>
    <row r="209" spans="2:11" s="1" customFormat="1" ht="15" customHeight="1">
      <c r="B209" s="287"/>
      <c r="C209" s="264"/>
      <c r="D209" s="264"/>
      <c r="E209" s="264"/>
      <c r="F209" s="285" t="s">
        <v>55</v>
      </c>
      <c r="G209" s="264"/>
      <c r="H209" s="391" t="s">
        <v>1157</v>
      </c>
      <c r="I209" s="391"/>
      <c r="J209" s="391"/>
      <c r="K209" s="310"/>
    </row>
    <row r="210" spans="2:11" s="1" customFormat="1" ht="15" customHeight="1">
      <c r="B210" s="287"/>
      <c r="C210" s="264"/>
      <c r="D210" s="264"/>
      <c r="E210" s="264"/>
      <c r="F210" s="285" t="s">
        <v>53</v>
      </c>
      <c r="G210" s="264"/>
      <c r="H210" s="391" t="s">
        <v>1158</v>
      </c>
      <c r="I210" s="391"/>
      <c r="J210" s="391"/>
      <c r="K210" s="310"/>
    </row>
    <row r="211" spans="2:11" s="1" customFormat="1" ht="15" customHeight="1">
      <c r="B211" s="287"/>
      <c r="C211" s="264"/>
      <c r="D211" s="264"/>
      <c r="E211" s="264"/>
      <c r="F211" s="285" t="s">
        <v>54</v>
      </c>
      <c r="G211" s="264"/>
      <c r="H211" s="391" t="s">
        <v>1159</v>
      </c>
      <c r="I211" s="391"/>
      <c r="J211" s="391"/>
      <c r="K211" s="310"/>
    </row>
    <row r="212" spans="2:11" s="1" customFormat="1" ht="15" customHeight="1">
      <c r="B212" s="287"/>
      <c r="C212" s="264"/>
      <c r="D212" s="264"/>
      <c r="E212" s="264"/>
      <c r="F212" s="285"/>
      <c r="G212" s="264"/>
      <c r="H212" s="264"/>
      <c r="I212" s="264"/>
      <c r="J212" s="264"/>
      <c r="K212" s="310"/>
    </row>
    <row r="213" spans="2:11" s="1" customFormat="1" ht="15" customHeight="1">
      <c r="B213" s="287"/>
      <c r="C213" s="264" t="s">
        <v>1100</v>
      </c>
      <c r="D213" s="264"/>
      <c r="E213" s="264"/>
      <c r="F213" s="285" t="s">
        <v>995</v>
      </c>
      <c r="G213" s="264"/>
      <c r="H213" s="391" t="s">
        <v>1160</v>
      </c>
      <c r="I213" s="391"/>
      <c r="J213" s="391"/>
      <c r="K213" s="310"/>
    </row>
    <row r="214" spans="2:11" s="1" customFormat="1" ht="15" customHeight="1">
      <c r="B214" s="287"/>
      <c r="C214" s="264"/>
      <c r="D214" s="264"/>
      <c r="E214" s="264"/>
      <c r="F214" s="285" t="s">
        <v>998</v>
      </c>
      <c r="G214" s="264"/>
      <c r="H214" s="391" t="s">
        <v>999</v>
      </c>
      <c r="I214" s="391"/>
      <c r="J214" s="391"/>
      <c r="K214" s="310"/>
    </row>
    <row r="215" spans="2:11" s="1" customFormat="1" ht="15" customHeight="1">
      <c r="B215" s="287"/>
      <c r="C215" s="264"/>
      <c r="D215" s="264"/>
      <c r="E215" s="264"/>
      <c r="F215" s="285" t="s">
        <v>84</v>
      </c>
      <c r="G215" s="264"/>
      <c r="H215" s="391" t="s">
        <v>1161</v>
      </c>
      <c r="I215" s="391"/>
      <c r="J215" s="391"/>
      <c r="K215" s="310"/>
    </row>
    <row r="216" spans="2:11" s="1" customFormat="1" ht="15" customHeight="1">
      <c r="B216" s="329"/>
      <c r="C216" s="264"/>
      <c r="D216" s="264"/>
      <c r="E216" s="264"/>
      <c r="F216" s="285" t="s">
        <v>1000</v>
      </c>
      <c r="G216" s="324"/>
      <c r="H216" s="392" t="s">
        <v>1001</v>
      </c>
      <c r="I216" s="392"/>
      <c r="J216" s="392"/>
      <c r="K216" s="330"/>
    </row>
    <row r="217" spans="2:11" s="1" customFormat="1" ht="15" customHeight="1">
      <c r="B217" s="329"/>
      <c r="C217" s="264"/>
      <c r="D217" s="264"/>
      <c r="E217" s="264"/>
      <c r="F217" s="285" t="s">
        <v>891</v>
      </c>
      <c r="G217" s="324"/>
      <c r="H217" s="392" t="s">
        <v>1162</v>
      </c>
      <c r="I217" s="392"/>
      <c r="J217" s="392"/>
      <c r="K217" s="330"/>
    </row>
    <row r="218" spans="2:11" s="1" customFormat="1" ht="15" customHeight="1">
      <c r="B218" s="329"/>
      <c r="C218" s="264"/>
      <c r="D218" s="264"/>
      <c r="E218" s="264"/>
      <c r="F218" s="285"/>
      <c r="G218" s="324"/>
      <c r="H218" s="314"/>
      <c r="I218" s="314"/>
      <c r="J218" s="314"/>
      <c r="K218" s="330"/>
    </row>
    <row r="219" spans="2:11" s="1" customFormat="1" ht="15" customHeight="1">
      <c r="B219" s="329"/>
      <c r="C219" s="264" t="s">
        <v>1124</v>
      </c>
      <c r="D219" s="264"/>
      <c r="E219" s="264"/>
      <c r="F219" s="285">
        <v>1</v>
      </c>
      <c r="G219" s="324"/>
      <c r="H219" s="392" t="s">
        <v>1163</v>
      </c>
      <c r="I219" s="392"/>
      <c r="J219" s="392"/>
      <c r="K219" s="330"/>
    </row>
    <row r="220" spans="2:11" s="1" customFormat="1" ht="15" customHeight="1">
      <c r="B220" s="329"/>
      <c r="C220" s="264"/>
      <c r="D220" s="264"/>
      <c r="E220" s="264"/>
      <c r="F220" s="285">
        <v>2</v>
      </c>
      <c r="G220" s="324"/>
      <c r="H220" s="392" t="s">
        <v>1164</v>
      </c>
      <c r="I220" s="392"/>
      <c r="J220" s="392"/>
      <c r="K220" s="330"/>
    </row>
    <row r="221" spans="2:11" s="1" customFormat="1" ht="15" customHeight="1">
      <c r="B221" s="329"/>
      <c r="C221" s="264"/>
      <c r="D221" s="264"/>
      <c r="E221" s="264"/>
      <c r="F221" s="285">
        <v>3</v>
      </c>
      <c r="G221" s="324"/>
      <c r="H221" s="392" t="s">
        <v>1165</v>
      </c>
      <c r="I221" s="392"/>
      <c r="J221" s="392"/>
      <c r="K221" s="330"/>
    </row>
    <row r="222" spans="2:11" s="1" customFormat="1" ht="15" customHeight="1">
      <c r="B222" s="329"/>
      <c r="C222" s="264"/>
      <c r="D222" s="264"/>
      <c r="E222" s="264"/>
      <c r="F222" s="285">
        <v>4</v>
      </c>
      <c r="G222" s="324"/>
      <c r="H222" s="392" t="s">
        <v>1166</v>
      </c>
      <c r="I222" s="392"/>
      <c r="J222" s="392"/>
      <c r="K222" s="330"/>
    </row>
    <row r="223" spans="2:11" s="1" customFormat="1" ht="12.75" customHeight="1">
      <c r="B223" s="331"/>
      <c r="C223" s="332"/>
      <c r="D223" s="332"/>
      <c r="E223" s="332"/>
      <c r="F223" s="332"/>
      <c r="G223" s="332"/>
      <c r="H223" s="332"/>
      <c r="I223" s="332"/>
      <c r="J223" s="332"/>
      <c r="K223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22-09-1 - SO 03 - 001.1 -...</vt:lpstr>
      <vt:lpstr>22-09-2 - SO 03 - 001.2 -...</vt:lpstr>
      <vt:lpstr>22-09-3 - SO 03 - 001.3 -...</vt:lpstr>
      <vt:lpstr>22-09-4 - SO 03 - 001.4 -...</vt:lpstr>
      <vt:lpstr>Pokyny pro vyplnění</vt:lpstr>
      <vt:lpstr>'22-09-1 - SO 03 - 001.1 -...'!Názvy_tisku</vt:lpstr>
      <vt:lpstr>'22-09-2 - SO 03 - 001.2 -...'!Názvy_tisku</vt:lpstr>
      <vt:lpstr>'22-09-3 - SO 03 - 001.3 -...'!Názvy_tisku</vt:lpstr>
      <vt:lpstr>'22-09-4 - SO 03 - 001.4 -...'!Názvy_tisku</vt:lpstr>
      <vt:lpstr>'Rekapitulace zakázky'!Názvy_tisku</vt:lpstr>
      <vt:lpstr>'22-09-1 - SO 03 - 001.1 -...'!Oblast_tisku</vt:lpstr>
      <vt:lpstr>'22-09-2 - SO 03 - 001.2 -...'!Oblast_tisku</vt:lpstr>
      <vt:lpstr>'22-09-3 - SO 03 - 001.3 -...'!Oblast_tisku</vt:lpstr>
      <vt:lpstr>'22-09-4 - SO 03 - 001.4 -...'!Oblast_tisku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Ondrouch Alois</dc:creator>
  <cp:lastModifiedBy>Ondrouch Alois</cp:lastModifiedBy>
  <dcterms:created xsi:type="dcterms:W3CDTF">2022-12-07T09:02:43Z</dcterms:created>
  <dcterms:modified xsi:type="dcterms:W3CDTF">2022-12-19T12:15:18Z</dcterms:modified>
</cp:coreProperties>
</file>