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895" activeTab="0"/>
  </bookViews>
  <sheets>
    <sheet name="Rekapitulace zakázky" sheetId="1" r:id="rId1"/>
    <sheet name="22-08-1 - SO 02 – 001.1 -..." sheetId="2" r:id="rId2"/>
    <sheet name="22-08-2 - SO 02 – 001.2 -..." sheetId="3" r:id="rId3"/>
    <sheet name="22-08-3 - SO 02 – 001.3 -..." sheetId="4" r:id="rId4"/>
    <sheet name="22-08-4 - SO 02 – 001.4 -..." sheetId="5" r:id="rId5"/>
    <sheet name="Pokyny pro vyplnění" sheetId="6" r:id="rId6"/>
  </sheets>
  <definedNames>
    <definedName name="_xlnm._FilterDatabase" localSheetId="1" hidden="1">'22-08-1 - SO 02 – 001.1 -...'!$C$95:$K$598</definedName>
    <definedName name="_xlnm._FilterDatabase" localSheetId="2" hidden="1">'22-08-2 - SO 02 – 001.2 -...'!$C$87:$K$130</definedName>
    <definedName name="_xlnm._FilterDatabase" localSheetId="3" hidden="1">'22-08-3 - SO 02 – 001.3 -...'!$C$90:$K$122</definedName>
    <definedName name="_xlnm._FilterDatabase" localSheetId="4" hidden="1">'22-08-4 - SO 02 – 001.4 -...'!$C$86:$K$92</definedName>
    <definedName name="_xlnm.Print_Area" localSheetId="1">'22-08-1 - SO 02 – 001.1 -...'!$C$4:$J$41,'22-08-1 - SO 02 – 001.1 -...'!$C$47:$J$75,'22-08-1 - SO 02 – 001.1 -...'!$C$81:$K$598</definedName>
    <definedName name="_xlnm.Print_Area" localSheetId="2">'22-08-2 - SO 02 – 001.2 -...'!$C$4:$J$41,'22-08-2 - SO 02 – 001.2 -...'!$C$47:$J$67,'22-08-2 - SO 02 – 001.2 -...'!$C$73:$K$130</definedName>
    <definedName name="_xlnm.Print_Area" localSheetId="3">'22-08-3 - SO 02 – 001.3 -...'!$C$4:$J$41,'22-08-3 - SO 02 – 001.3 -...'!$C$47:$J$70,'22-08-3 - SO 02 – 001.3 -...'!$C$76:$K$122</definedName>
    <definedName name="_xlnm.Print_Area" localSheetId="4">'22-08-4 - SO 02 – 001.4 -...'!$C$4:$J$41,'22-08-4 - SO 02 – 001.4 -...'!$C$47:$J$66,'22-08-4 - SO 02 – 001.4 -...'!$C$72:$K$92</definedName>
    <definedName name="_xlnm.Print_Area" localSheetId="0">'Rekapitulace zakázky'!$D$4:$AO$36,'Rekapitulace zakázky'!$C$42:$AQ$60</definedName>
    <definedName name="_xlnm.Print_Titles" localSheetId="0">'Rekapitulace zakázky'!$52:$52</definedName>
    <definedName name="_xlnm.Print_Titles" localSheetId="1">'22-08-1 - SO 02 – 001.1 -...'!$95:$95</definedName>
    <definedName name="_xlnm.Print_Titles" localSheetId="2">'22-08-2 - SO 02 – 001.2 -...'!$87:$87</definedName>
    <definedName name="_xlnm.Print_Titles" localSheetId="3">'22-08-3 - SO 02 – 001.3 -...'!$90:$90</definedName>
    <definedName name="_xlnm.Print_Titles" localSheetId="4">'22-08-4 - SO 02 – 001.4 -...'!$86:$86</definedName>
  </definedNames>
  <calcPr calcId="162913"/>
</workbook>
</file>

<file path=xl/sharedStrings.xml><?xml version="1.0" encoding="utf-8"?>
<sst xmlns="http://schemas.openxmlformats.org/spreadsheetml/2006/main" count="6568" uniqueCount="1126">
  <si>
    <t>Export Komplet</t>
  </si>
  <si>
    <t>VZ</t>
  </si>
  <si>
    <t>2.0</t>
  </si>
  <si>
    <t>ZAMOK</t>
  </si>
  <si>
    <t>False</t>
  </si>
  <si>
    <t>{fb8b3bc4-9fab-4f00-832b-98a417b5bc51}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</si>
  <si>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</si>
  <si>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</si>
  <si>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</si>
  <si>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</si>
  <si>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</si>
  <si>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</si>
  <si>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</si>
  <si>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</si>
  <si>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22-08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</si>
  <si>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</si>
  <si>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</si>
  <si>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SO 02 - Oprava mostu v km 16,344 na trati Kutná Hora-Zruč n/S</t>
  </si>
  <si>
    <t>KSO:</t>
  </si>
  <si>
    <t>821</t>
  </si>
  <si>
    <t>CC-CZ:</t>
  </si>
  <si>
    <t>Místo:</t>
  </si>
  <si>
    <t xml:space="preserve"> </t>
  </si>
  <si>
    <t>Datum:</t>
  </si>
  <si>
    <t>24. 11. 2022</t>
  </si>
  <si>
    <t>CZ-CPV:</t>
  </si>
  <si>
    <t>45000000-7</t>
  </si>
  <si>
    <t>CZ-CPA:</t>
  </si>
  <si>
    <t>42</t>
  </si>
  <si>
    <t>Zadavatel:</t>
  </si>
  <si>
    <t>IČ:</t>
  </si>
  <si>
    <t>70994234</t>
  </si>
  <si>
    <t>Správa železnic, státní organizace</t>
  </si>
  <si>
    <t>DIČ:</t>
  </si>
  <si>
    <t>CZ70994234</t>
  </si>
  <si>
    <t>Uchazeč:</t>
  </si>
  <si>
    <t>Vyplň údaj</t>
  </si>
  <si>
    <t>Projektant:</t>
  </si>
  <si>
    <t>28693094</t>
  </si>
  <si>
    <t>DIPONT s.r.o.</t>
  </si>
  <si>
    <t>CZ28693094</t>
  </si>
  <si>
    <t>True</t>
  </si>
  <si>
    <t>Zpracovatel:</t>
  </si>
  <si>
    <t/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</si>
  <si>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</si>
  <si>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</si>
  <si>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</si>
  <si>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</si>
  <si>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</si>
  <si>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</si>
  <si>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</si>
  <si>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</si>
  <si>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</si>
  <si>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</si>
  <si>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</si>
  <si>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</si>
  <si>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</si>
  <si>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</si>
  <si>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</si>
  <si>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</si>
  <si>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</si>
  <si>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</si>
  <si>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</si>
  <si>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</si>
  <si>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</si>
  <si>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</si>
  <si>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</si>
  <si>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</si>
  <si>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</si>
  <si>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</si>
  <si>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</si>
  <si>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</si>
  <si>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</si>
  <si>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</si>
  <si>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</si>
  <si>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</si>
  <si>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</si>
  <si>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</si>
  <si>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</si>
  <si>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</si>
  <si>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</si>
  <si>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</si>
  <si>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</si>
  <si>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</si>
  <si>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ING</t>
  </si>
  <si>
    <t>1</t>
  </si>
  <si>
    <t>{c64b8720-edc5-450c-b95c-c0d8ee0dc7b1}</t>
  </si>
  <si>
    <t>2</t>
  </si>
  <si>
    <t>/</t>
  </si>
  <si>
    <t>22-08-1</t>
  </si>
  <si>
    <t xml:space="preserve">SO 02 – 001.1 - Oprava mostu v km 16,344 na trati Kutná Hora-Zruč n/S_Most </t>
  </si>
  <si>
    <t>Soupis</t>
  </si>
  <si>
    <t>{fde2f92f-a836-4b9c-8742-146c413287e6}</t>
  </si>
  <si>
    <t>22-08-2</t>
  </si>
  <si>
    <t>SO 02 – 001.2 - Oprava mostu v km 16,344 na trati Kutná Hora-Zruč n/S_Železniční svršek</t>
  </si>
  <si>
    <t>{46e1176f-ccb9-4896-9f64-a8b75611e92d}</t>
  </si>
  <si>
    <t>22-08-3</t>
  </si>
  <si>
    <t>SO 02 – 001.3 - Oprava mostu v km 16,344 na trati Kutná Hora-Zruč n/S_VRN</t>
  </si>
  <si>
    <t>{bbb0d89d-0e52-488c-bf1b-1701169fbb08}</t>
  </si>
  <si>
    <t>22-08-4</t>
  </si>
  <si>
    <t>SO 02 – 001.4 - Oprava mostu v km 16,344 na trati Kutná Hora-Zruč n/S_DSPS</t>
  </si>
  <si>
    <t>{40e30e1c-5cf5-490e-99c8-992c602b81fe}</t>
  </si>
  <si>
    <t>KRYCÍ LIST SOUPISU PRACÍ</t>
  </si>
  <si>
    <t>Objekt:</t>
  </si>
  <si>
    <t>22-08 - SO 02 - Oprava mostu v km 16,344 na trati Kutná Hora-Zruč n/S</t>
  </si>
  <si>
    <t>Soupis:</t>
  </si>
  <si>
    <t xml:space="preserve">22-08-1 - SO 02 – 001.1 - Oprava mostu v km 16,344 na trati Kutná Hora-Zruč n/S_Most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</si>
  <si>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</si>
  <si>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</si>
  <si>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</si>
  <si>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</si>
  <si>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</si>
  <si>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</si>
  <si>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</si>
  <si>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</si>
  <si>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</si>
  <si>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</si>
  <si>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</si>
  <si>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</si>
  <si>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</si>
  <si>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</si>
  <si>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</si>
  <si>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</si>
  <si>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</si>
  <si>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</si>
  <si>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</si>
  <si>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</si>
  <si>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</si>
  <si>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</si>
  <si>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</si>
  <si>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</si>
  <si>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</si>
  <si>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</si>
  <si>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</si>
  <si>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</si>
  <si>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</si>
  <si>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</si>
  <si>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</si>
  <si>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</si>
  <si>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</si>
  <si>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111251202</t>
  </si>
  <si>
    <t>Odstranění křovin a stromů s odstraněním kořenů strojně průměru kmene do 100 mm v rovině nebo ve svahu sklonu terénu přes 1:5, při celkové ploše přes 100 do 500 m2</t>
  </si>
  <si>
    <t>m2</t>
  </si>
  <si>
    <t>CS ÚRS 2022 02</t>
  </si>
  <si>
    <t>4</t>
  </si>
  <si>
    <t>2061085274</t>
  </si>
  <si>
    <t>Online PSC</t>
  </si>
  <si>
    <t>https://podminky.urs.cz/item/CS_URS_2022_02/111251202</t>
  </si>
  <si>
    <t>VV</t>
  </si>
  <si>
    <t xml:space="preserve">za křídly </t>
  </si>
  <si>
    <t>10*7*2</t>
  </si>
  <si>
    <t>10*6*2</t>
  </si>
  <si>
    <t>Součet</t>
  </si>
  <si>
    <t>112155315</t>
  </si>
  <si>
    <t>Štěpkování s naložením na dopravní prostředek a odvozem do 20 km keřového porostu hustého</t>
  </si>
  <si>
    <t>-1144440230</t>
  </si>
  <si>
    <t>https://podminky.urs.cz/item/CS_URS_2022_02/112155315</t>
  </si>
  <si>
    <t>6*7*4</t>
  </si>
  <si>
    <t>3</t>
  </si>
  <si>
    <t>115001106</t>
  </si>
  <si>
    <t>Převedení vody potrubím průměru DN přes 600 do 900</t>
  </si>
  <si>
    <t>m</t>
  </si>
  <si>
    <t>76969765</t>
  </si>
  <si>
    <t>https://podminky.urs.cz/item/CS_URS_2022_02/115001106</t>
  </si>
  <si>
    <t>14</t>
  </si>
  <si>
    <t>121151113</t>
  </si>
  <si>
    <t>Sejmutí ornice strojně při souvislé ploše přes 100 do 500 m2, tl. vrstvy do 200 mm</t>
  </si>
  <si>
    <t>2045842548</t>
  </si>
  <si>
    <t>https://podminky.urs.cz/item/CS_URS_2022_02/121151113</t>
  </si>
  <si>
    <t>5*6*2</t>
  </si>
  <si>
    <t>6*6*2</t>
  </si>
  <si>
    <t>5</t>
  </si>
  <si>
    <t>122252611</t>
  </si>
  <si>
    <t>Odkopávky a prokopávky zapažené pro spodní stavbu železnic strojně v hornině třídy těžitelnosti I skupiny 3 do 100 m3</t>
  </si>
  <si>
    <t>m3</t>
  </si>
  <si>
    <t>-987591048</t>
  </si>
  <si>
    <t>https://podminky.urs.cz/item/CS_URS_2022_02/122252611</t>
  </si>
  <si>
    <t xml:space="preserve">odkop přesypávky včetně výběhů </t>
  </si>
  <si>
    <t>((4,795+7,5)/2)*14,9</t>
  </si>
  <si>
    <t>6</t>
  </si>
  <si>
    <t>122252618</t>
  </si>
  <si>
    <t>Odkopávky a prokopávky zapažené pro spodní stavbu železnic strojně v hornině třídy těžitelnosti I skupiny 3 Příplatek k cenám za ztížení při rekonstrukcích</t>
  </si>
  <si>
    <t>-550089955</t>
  </si>
  <si>
    <t>https://podminky.urs.cz/item/CS_URS_2022_02/122252618</t>
  </si>
  <si>
    <t>7</t>
  </si>
  <si>
    <t>124453100</t>
  </si>
  <si>
    <t>Vykopávky pro koryta vodotečí strojně v hornině třídy těžitelnosti II skupiny 5 do 100 m3</t>
  </si>
  <si>
    <t>1378084813</t>
  </si>
  <si>
    <t>https://podminky.urs.cz/item/CS_URS_2022_02/124453100</t>
  </si>
  <si>
    <t xml:space="preserve">v otvoru </t>
  </si>
  <si>
    <t>1*5,535</t>
  </si>
  <si>
    <t xml:space="preserve">pro dlažbu zprava a zleva </t>
  </si>
  <si>
    <t>23*1,15*0,6</t>
  </si>
  <si>
    <t>20*1,15*0,6</t>
  </si>
  <si>
    <t>8</t>
  </si>
  <si>
    <t>162432511</t>
  </si>
  <si>
    <t>Vodorovné přemístění výkopku pracovním vlakem bez naložení výkopku, avšak s jeho vyložením, pro jakoukoliv třídu těžitelnosti, na vzdálenost do 2 000 m</t>
  </si>
  <si>
    <t>t</t>
  </si>
  <si>
    <t>-998793275</t>
  </si>
  <si>
    <t>https://podminky.urs.cz/item/CS_URS_2022_02/162432511</t>
  </si>
  <si>
    <t xml:space="preserve">doprava k přejezdu </t>
  </si>
  <si>
    <t xml:space="preserve">zemina </t>
  </si>
  <si>
    <t>247,606</t>
  </si>
  <si>
    <t xml:space="preserve">bourání </t>
  </si>
  <si>
    <t>63,655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</si>
  <si>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</si>
  <si>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</si>
  <si>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</si>
  <si>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-934159286</t>
  </si>
  <si>
    <t>https://podminky.urs.cz/item/CS_URS_2022_02/162751117</t>
  </si>
  <si>
    <t>91,598+32,205</t>
  </si>
  <si>
    <t>10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</si>
  <si>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</si>
  <si>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</si>
  <si>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1532839616</t>
  </si>
  <si>
    <t>https://podminky.urs.cz/item/CS_URS_2022_02/162751119</t>
  </si>
  <si>
    <t>123,803*6</t>
  </si>
  <si>
    <t>11</t>
  </si>
  <si>
    <t>171103101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</si>
  <si>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</si>
  <si>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-1047012424</t>
  </si>
  <si>
    <t>https://podminky.urs.cz/item/CS_URS_2022_02/171103101</t>
  </si>
  <si>
    <t>12</t>
  </si>
  <si>
    <t>171201231</t>
  </si>
  <si>
    <t>Poplatek za uložení stavebního odpadu na recyklační skládce (skládkovné) zeminy a kamení zatříděného do Katalogu odpadů pod kódem 17 05 04</t>
  </si>
  <si>
    <t>478238732</t>
  </si>
  <si>
    <t>https://podminky.urs.cz/item/CS_URS_2022_02/171201231</t>
  </si>
  <si>
    <t>123,803*2</t>
  </si>
  <si>
    <t>13</t>
  </si>
  <si>
    <t>174111311</t>
  </si>
  <si>
    <t>Zásyp sypaninou pro spodní stavbu železnic objemu přes 3 m3 se zhutněním</t>
  </si>
  <si>
    <t>2146284204</t>
  </si>
  <si>
    <t>https://podminky.urs.cz/item/CS_URS_2022_02/174111311</t>
  </si>
  <si>
    <t xml:space="preserve">nad izolaci </t>
  </si>
  <si>
    <t xml:space="preserve">Kutná Hora </t>
  </si>
  <si>
    <t>1,6*7</t>
  </si>
  <si>
    <t xml:space="preserve">Zruč nad Sázavou </t>
  </si>
  <si>
    <t>M</t>
  </si>
  <si>
    <t>58344171</t>
  </si>
  <si>
    <t>štěrkodrť frakce 0/32</t>
  </si>
  <si>
    <t>2024136590</t>
  </si>
  <si>
    <t>22,40*1,6</t>
  </si>
  <si>
    <t>181411122</t>
  </si>
  <si>
    <t>Založení trávníku na půdě předem připravené plochy do 1000 m2 výsevem včetně utažení lučního na svahu přes 1:5 do 1:2</t>
  </si>
  <si>
    <t>-127722920</t>
  </si>
  <si>
    <t>https://podminky.urs.cz/item/CS_URS_2022_02/181411122</t>
  </si>
  <si>
    <t xml:space="preserve">osetí ornice </t>
  </si>
  <si>
    <t>16</t>
  </si>
  <si>
    <t>005724740</t>
  </si>
  <si>
    <t>osivo směs travní krajinná-svahová</t>
  </si>
  <si>
    <t>kg</t>
  </si>
  <si>
    <t>-324074822</t>
  </si>
  <si>
    <t>132*0,015</t>
  </si>
  <si>
    <t>17</t>
  </si>
  <si>
    <t>182351123</t>
  </si>
  <si>
    <t>Rozprostření a urovnání ornice ve svahu sklonu přes 1:5 strojně při souvislé ploše přes 100 do 500 m2, tl. vrstvy do 200 mm</t>
  </si>
  <si>
    <t>148156514</t>
  </si>
  <si>
    <t>https://podminky.urs.cz/item/CS_URS_2022_02/182351123</t>
  </si>
  <si>
    <t xml:space="preserve">ornice zpět </t>
  </si>
  <si>
    <t>Zakládání</t>
  </si>
  <si>
    <t>18</t>
  </si>
  <si>
    <t>212795111</t>
  </si>
  <si>
    <t>Příčné odvodnění za opěrou z plastových trub</t>
  </si>
  <si>
    <t>923422011</t>
  </si>
  <si>
    <t>https://podminky.urs.cz/item/CS_URS_2022_02/212795111</t>
  </si>
  <si>
    <t>7,3*2</t>
  </si>
  <si>
    <t>19</t>
  </si>
  <si>
    <t>224111114</t>
  </si>
  <si>
    <t>Maloprofilové vrty průběžným sacím vrtáním průměru do 56 mm do úklonu 45° v hl 0 až 25 m v hornině tř. III a IV</t>
  </si>
  <si>
    <t>-1567256439</t>
  </si>
  <si>
    <t>https://podminky.urs.cz/item/CS_URS_2022_02/224111114</t>
  </si>
  <si>
    <t xml:space="preserve">opěry </t>
  </si>
  <si>
    <t>29,8</t>
  </si>
  <si>
    <t xml:space="preserve">křídla </t>
  </si>
  <si>
    <t>47,2</t>
  </si>
  <si>
    <t xml:space="preserve">klenba </t>
  </si>
  <si>
    <t>25,9</t>
  </si>
  <si>
    <t xml:space="preserve">čela </t>
  </si>
  <si>
    <t>20</t>
  </si>
  <si>
    <t>274311127</t>
  </si>
  <si>
    <t>Základové konstrukce z betonu prostého pasy, prahy, věnce a ostruhy ve výkopu nebo na hlavách pilot C 25/30</t>
  </si>
  <si>
    <t>-2050733188</t>
  </si>
  <si>
    <t>https://podminky.urs.cz/item/CS_URS_2022_02/274311127</t>
  </si>
  <si>
    <t xml:space="preserve">prahy dlažby </t>
  </si>
  <si>
    <t>0,6*0,4*(6+6)</t>
  </si>
  <si>
    <t>274311191</t>
  </si>
  <si>
    <t>Základové konstrukce z betonu prostého Příplatek k cenám za betonáž malého rozsahu do 25 m3</t>
  </si>
  <si>
    <t>260153143</t>
  </si>
  <si>
    <t>https://podminky.urs.cz/item/CS_URS_2022_02/274311191</t>
  </si>
  <si>
    <t>22</t>
  </si>
  <si>
    <t>274354111</t>
  </si>
  <si>
    <t>Bednění základových konstrukcí pasů, prahů, věnců a ostruh zřízení</t>
  </si>
  <si>
    <t>89455301</t>
  </si>
  <si>
    <t>https://podminky.urs.cz/item/CS_URS_2022_02/274354111</t>
  </si>
  <si>
    <t>0,6*(6+6)*2</t>
  </si>
  <si>
    <t>0,6*0,4*2*2</t>
  </si>
  <si>
    <t>23</t>
  </si>
  <si>
    <t>274354211</t>
  </si>
  <si>
    <t>Bednění základových konstrukcí pasů, prahů, věnců a ostruh odstranění bednění</t>
  </si>
  <si>
    <t>-1828989660</t>
  </si>
  <si>
    <t>https://podminky.urs.cz/item/CS_URS_2022_02/274354211</t>
  </si>
  <si>
    <t>24</t>
  </si>
  <si>
    <t>281601111</t>
  </si>
  <si>
    <t>Injektování s jednoduchým obturátorem nebo bez obturátoru vzestupné, tlakem do 0,60 MPa</t>
  </si>
  <si>
    <t>hod</t>
  </si>
  <si>
    <t>1341235033</t>
  </si>
  <si>
    <t>https://podminky.urs.cz/item/CS_URS_2022_02/281601111</t>
  </si>
  <si>
    <t>13,465*4,0</t>
  </si>
  <si>
    <t>25</t>
  </si>
  <si>
    <t>58521133-01</t>
  </si>
  <si>
    <t>Injektážní směs</t>
  </si>
  <si>
    <t>657922512</t>
  </si>
  <si>
    <t xml:space="preserve">předpoklad 10% mezerovitost </t>
  </si>
  <si>
    <t xml:space="preserve">ZÁKLADY OPĚRY </t>
  </si>
  <si>
    <t>3,5*5,535*0,15</t>
  </si>
  <si>
    <t xml:space="preserve">OPĚRY </t>
  </si>
  <si>
    <t>3,684*5,535*0,1</t>
  </si>
  <si>
    <t xml:space="preserve">KŘÍDLA </t>
  </si>
  <si>
    <t>6*2,8*0,1*4</t>
  </si>
  <si>
    <t xml:space="preserve">průčelí </t>
  </si>
  <si>
    <t>9*1*0,1*2</t>
  </si>
  <si>
    <t>Svislé a kompletní konstrukce</t>
  </si>
  <si>
    <t>26</t>
  </si>
  <si>
    <t>317321118</t>
  </si>
  <si>
    <t>Římsy ze železového betonu C 30/37</t>
  </si>
  <si>
    <t>1043951588</t>
  </si>
  <si>
    <t>https://podminky.urs.cz/item/CS_URS_2022_02/317321118</t>
  </si>
  <si>
    <t xml:space="preserve">NK </t>
  </si>
  <si>
    <t>0,3*0,44*6*2</t>
  </si>
  <si>
    <t xml:space="preserve">přechodové díly </t>
  </si>
  <si>
    <t>0,3*0,44*2,5*2*2</t>
  </si>
  <si>
    <t>27</t>
  </si>
  <si>
    <t>317321191</t>
  </si>
  <si>
    <t>Římsy ze železového betonu Příplatek k cenám za betonáž malého rozsahu do 25 m3</t>
  </si>
  <si>
    <t>196452423</t>
  </si>
  <si>
    <t>https://podminky.urs.cz/item/CS_URS_2022_02/317321191</t>
  </si>
  <si>
    <t>28</t>
  </si>
  <si>
    <t>317353121</t>
  </si>
  <si>
    <t>Bednění mostní římsy zřízení všech tvarů</t>
  </si>
  <si>
    <t>-579618181</t>
  </si>
  <si>
    <t>https://podminky.urs.cz/item/CS_URS_2022_02/317353121</t>
  </si>
  <si>
    <t xml:space="preserve">římsy na desce </t>
  </si>
  <si>
    <t>(0,1+0,3+0,285+0,08+0,085+0,14)*6,0*2</t>
  </si>
  <si>
    <t>0,3*0,440*2*2</t>
  </si>
  <si>
    <t xml:space="preserve">římsy přechododvých zídek </t>
  </si>
  <si>
    <t>(0,1+0,3+0,285+0,08+0,085+0,14)*2,5*2*2</t>
  </si>
  <si>
    <t>0,3*0,440*2*4</t>
  </si>
  <si>
    <t>29</t>
  </si>
  <si>
    <t>317353221</t>
  </si>
  <si>
    <t>Bednění mostní římsy odstranění všech tvarů</t>
  </si>
  <si>
    <t>833004210</t>
  </si>
  <si>
    <t>https://podminky.urs.cz/item/CS_URS_2022_02/317353221</t>
  </si>
  <si>
    <t>30</t>
  </si>
  <si>
    <t>317361116</t>
  </si>
  <si>
    <t>Výztuž mostních železobetonových říms z betonářské oceli 10 505 (R) nebo BSt 500</t>
  </si>
  <si>
    <t>874893955</t>
  </si>
  <si>
    <t>https://podminky.urs.cz/item/CS_URS_2022_02/317361116</t>
  </si>
  <si>
    <t xml:space="preserve">na desce 20% z celkového množství </t>
  </si>
  <si>
    <t>1075,757*0,2/1000</t>
  </si>
  <si>
    <t xml:space="preserve">na přechodových dílech 20% z celkového množství </t>
  </si>
  <si>
    <t>(127,48+914,330)*0,2/1000</t>
  </si>
  <si>
    <t>31</t>
  </si>
  <si>
    <t>334323218</t>
  </si>
  <si>
    <t>Mostní křídla a závěrné zídky z betonu železového C 30/37</t>
  </si>
  <si>
    <t>-312541154</t>
  </si>
  <si>
    <t>https://podminky.urs.cz/item/CS_URS_2022_02/334323218</t>
  </si>
  <si>
    <t>12,4+3,5</t>
  </si>
  <si>
    <t xml:space="preserve">odpočet římsy </t>
  </si>
  <si>
    <t>0,3*0,44*2,5*2*2*-1</t>
  </si>
  <si>
    <t>32</t>
  </si>
  <si>
    <t>334323291</t>
  </si>
  <si>
    <t>Mostní křídla a závěrné zídky z betonu Příplatek k cenám za práce malého rozsahu do 25 m3</t>
  </si>
  <si>
    <t>647329674</t>
  </si>
  <si>
    <t>https://podminky.urs.cz/item/CS_URS_2022_02/334323291</t>
  </si>
  <si>
    <t>33</t>
  </si>
  <si>
    <t>334352111</t>
  </si>
  <si>
    <t>Bednění mostních křídel a závěrných zídek ze systémového bednění zřízení z překližek</t>
  </si>
  <si>
    <t>1999789943</t>
  </si>
  <si>
    <t>https://podminky.urs.cz/item/CS_URS_2022_02/334352111</t>
  </si>
  <si>
    <t>(0,550+0,2+0,2+0,550)*2,5*2</t>
  </si>
  <si>
    <t>34</t>
  </si>
  <si>
    <t>334352211</t>
  </si>
  <si>
    <t>Bednění mostních křídel a závěrných zídek ze systémového bednění odstranění z překližek</t>
  </si>
  <si>
    <t>1708803678</t>
  </si>
  <si>
    <t>https://podminky.urs.cz/item/CS_URS_2022_02/334352211</t>
  </si>
  <si>
    <t>35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</si>
  <si>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</si>
  <si>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</si>
  <si>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729043705</t>
  </si>
  <si>
    <t>https://podminky.urs.cz/item/CS_URS_2022_02/334361226</t>
  </si>
  <si>
    <t xml:space="preserve">na přechodových dílech 80% z celkového množství </t>
  </si>
  <si>
    <t>(127,48+914,330)*0,8/1000</t>
  </si>
  <si>
    <t>Vodorovné konstrukce</t>
  </si>
  <si>
    <t>36</t>
  </si>
  <si>
    <t>273361412</t>
  </si>
  <si>
    <t>Výztuž základových konstrukcí desek ze svařovaných sítí, hmotnosti přes 3,5 do 6 kg/m2</t>
  </si>
  <si>
    <t>393183875</t>
  </si>
  <si>
    <t>https://podminky.urs.cz/item/CS_URS_2022_02/273361412</t>
  </si>
  <si>
    <t xml:space="preserve">pod dlažbu </t>
  </si>
  <si>
    <t>91,811*1,33*4,44/1000</t>
  </si>
  <si>
    <t xml:space="preserve">do desek ve výbězích </t>
  </si>
  <si>
    <t>513,7/1000</t>
  </si>
  <si>
    <t>37</t>
  </si>
  <si>
    <t>421321128</t>
  </si>
  <si>
    <t>Mostní železobetonové nosné konstrukce deskové nebo klenbové deskové, z betonu C 30/37</t>
  </si>
  <si>
    <t>-814767984</t>
  </si>
  <si>
    <t>https://podminky.urs.cz/item/CS_URS_2022_02/421321128</t>
  </si>
  <si>
    <t>9,3</t>
  </si>
  <si>
    <t>0,3*0,44*6*2*-1</t>
  </si>
  <si>
    <t>38</t>
  </si>
  <si>
    <t>421321192</t>
  </si>
  <si>
    <t>Mostní železobetonové nosné konstrukce deskové nebo klenbové Příplatek k cenám za betonáž malého rozsahu do 50 m3</t>
  </si>
  <si>
    <t>205394397</t>
  </si>
  <si>
    <t>https://podminky.urs.cz/item/CS_URS_2022_02/421321192</t>
  </si>
  <si>
    <t>39</t>
  </si>
  <si>
    <t>421351112</t>
  </si>
  <si>
    <t>Bednění deskových konstrukcí mostů z betonu železového nebo předpjatého zřízení boků přechodové desky</t>
  </si>
  <si>
    <t>-1376389060</t>
  </si>
  <si>
    <t>https://podminky.urs.cz/item/CS_URS_2022_02/421351112</t>
  </si>
  <si>
    <t xml:space="preserve">VPRAVO </t>
  </si>
  <si>
    <t>0,435*6</t>
  </si>
  <si>
    <t xml:space="preserve">VLEVO </t>
  </si>
  <si>
    <t>40</t>
  </si>
  <si>
    <t>421351141</t>
  </si>
  <si>
    <t>Bednění deskových konstrukcí mostů z betonu železového nebo předpjatého zřízení čela pracovní spáry</t>
  </si>
  <si>
    <t>-1717703343</t>
  </si>
  <si>
    <t>https://podminky.urs.cz/item/CS_URS_2022_02/421351141</t>
  </si>
  <si>
    <t>1,4*2</t>
  </si>
  <si>
    <t>41</t>
  </si>
  <si>
    <t>421351212</t>
  </si>
  <si>
    <t>Bednění deskových konstrukcí mostů z betonu železového nebo předpjatého odstranění boků přechodové desky</t>
  </si>
  <si>
    <t>199925057</t>
  </si>
  <si>
    <t>https://podminky.urs.cz/item/CS_URS_2022_02/421351212</t>
  </si>
  <si>
    <t>421351241</t>
  </si>
  <si>
    <t>Bednění deskových konstrukcí mostů z betonu železového nebo předpjatého odstranění čela pracovní spáry</t>
  </si>
  <si>
    <t>-10768926</t>
  </si>
  <si>
    <t>https://podminky.urs.cz/item/CS_URS_2022_02/421351241</t>
  </si>
  <si>
    <t>43</t>
  </si>
  <si>
    <t>421351R001</t>
  </si>
  <si>
    <t>bednění ŽB desky včetně podpěrné konstrukce - zřízení</t>
  </si>
  <si>
    <t>1170673033</t>
  </si>
  <si>
    <t>P</t>
  </si>
  <si>
    <t>Poznámka k položce:
bednění podhledu nasazené ŽB desky mimo konstrukci (průčelí vlevo a vpravo)</t>
  </si>
  <si>
    <t xml:space="preserve">zleva </t>
  </si>
  <si>
    <t>0,2*6</t>
  </si>
  <si>
    <t xml:space="preserve">zprava </t>
  </si>
  <si>
    <t>0,1*6</t>
  </si>
  <si>
    <t>44</t>
  </si>
  <si>
    <t>421351R002</t>
  </si>
  <si>
    <t>bednění ŽB desky včetně podpěrné konstrukce - odstranění</t>
  </si>
  <si>
    <t>-1779838922</t>
  </si>
  <si>
    <t>45</t>
  </si>
  <si>
    <t>421361226</t>
  </si>
  <si>
    <t>Výztuž deskových konstrukcí z betonářské oceli 10 505 (R) nebo BSt 500 deskového mostu</t>
  </si>
  <si>
    <t>-1432137014</t>
  </si>
  <si>
    <t>https://podminky.urs.cz/item/CS_URS_2022_02/421361226</t>
  </si>
  <si>
    <t xml:space="preserve">na desce 80% z celkového množství </t>
  </si>
  <si>
    <t>1075,757*0,8/1000</t>
  </si>
  <si>
    <t>46</t>
  </si>
  <si>
    <t>451315117</t>
  </si>
  <si>
    <t>Podkladní a výplňové vrstvy z betonu prostého tloušťky do 100 mm, z betonu C 25/30</t>
  </si>
  <si>
    <t>-1485806290</t>
  </si>
  <si>
    <t>https://podminky.urs.cz/item/CS_URS_2022_02/451315117</t>
  </si>
  <si>
    <t xml:space="preserve">pod desku </t>
  </si>
  <si>
    <t>6*5,6</t>
  </si>
  <si>
    <t>47</t>
  </si>
  <si>
    <t>451475121</t>
  </si>
  <si>
    <t>Podkladní vrstva plastbetonová samonivelační, tloušťky do 10 mm první vrstva</t>
  </si>
  <si>
    <t>-261618793</t>
  </si>
  <si>
    <t>https://podminky.urs.cz/item/CS_URS_2022_02/451475121</t>
  </si>
  <si>
    <t>Poznámka k položce:
patky zábradlí</t>
  </si>
  <si>
    <t>0,2*0,2*8*2</t>
  </si>
  <si>
    <t>48</t>
  </si>
  <si>
    <t>451475122</t>
  </si>
  <si>
    <t>Podkladní vrstva plastbetonová samonivelační, tloušťky do 10 mm každá další vrstva</t>
  </si>
  <si>
    <t>-997916956</t>
  </si>
  <si>
    <t>https://podminky.urs.cz/item/CS_URS_2022_02/451475122</t>
  </si>
  <si>
    <t>0,640</t>
  </si>
  <si>
    <t>49</t>
  </si>
  <si>
    <t>451541R01</t>
  </si>
  <si>
    <t>Stěrkodrť stab. cementem frakce 0-32 dodávka a uložení</t>
  </si>
  <si>
    <t>2085715313</t>
  </si>
  <si>
    <t xml:space="preserve">nad NK a předpolí </t>
  </si>
  <si>
    <t>6*6</t>
  </si>
  <si>
    <t>50</t>
  </si>
  <si>
    <t>451577877</t>
  </si>
  <si>
    <t>Podklad nebo lože pod dlažbu (přídlažbu) v ploše vodorovné nebo ve sklonu do 1:5, tloušťky od 30 do 100 mm ze štěrkopísku</t>
  </si>
  <si>
    <t>-1637090983</t>
  </si>
  <si>
    <t>https://podminky.urs.cz/item/CS_URS_2022_02/451577877</t>
  </si>
  <si>
    <t xml:space="preserve">včetně prahů </t>
  </si>
  <si>
    <t xml:space="preserve">vyustění odvodnění </t>
  </si>
  <si>
    <t>5,15*1,15*0,15</t>
  </si>
  <si>
    <t>5,73*1,15*0,15</t>
  </si>
  <si>
    <t>1*1*1,15*0,15*2</t>
  </si>
  <si>
    <t>3,7*5,5</t>
  </si>
  <si>
    <t xml:space="preserve">v korytu vodoteče </t>
  </si>
  <si>
    <t xml:space="preserve">vpravo </t>
  </si>
  <si>
    <t>23*1,15</t>
  </si>
  <si>
    <t xml:space="preserve">vlevo </t>
  </si>
  <si>
    <t>21*1,15</t>
  </si>
  <si>
    <t>6,2*1,2</t>
  </si>
  <si>
    <t>6*1,2</t>
  </si>
  <si>
    <t>51</t>
  </si>
  <si>
    <t>457311118</t>
  </si>
  <si>
    <t>Vyrovnávací nebo spádový beton včetně úpravy povrchu C 30/37</t>
  </si>
  <si>
    <t>-501512779</t>
  </si>
  <si>
    <t>https://podminky.urs.cz/item/CS_URS_2022_02/457311118</t>
  </si>
  <si>
    <t xml:space="preserve">žebra </t>
  </si>
  <si>
    <t>6,0</t>
  </si>
  <si>
    <t>52</t>
  </si>
  <si>
    <t>457451134</t>
  </si>
  <si>
    <t>Ochranná betonová vrstva na izolaci přesýpaných objektů tloušťky 60 mm s vyhlazením povrchu s výztuží ze sítí C 30/37</t>
  </si>
  <si>
    <t>-1227102533</t>
  </si>
  <si>
    <t>https://podminky.urs.cz/item/CS_URS_2022_02/457451134</t>
  </si>
  <si>
    <t>6*5,5</t>
  </si>
  <si>
    <t>53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</si>
  <si>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</si>
  <si>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</si>
  <si>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-2137734596</t>
  </si>
  <si>
    <t>https://podminky.urs.cz/item/CS_URS_2022_02/465513157</t>
  </si>
  <si>
    <t xml:space="preserve">výustění odvodnění </t>
  </si>
  <si>
    <t>1*1*4</t>
  </si>
  <si>
    <t>Úpravy povrchů, podlahy a osazování výplní</t>
  </si>
  <si>
    <t>54</t>
  </si>
  <si>
    <t>628613233</t>
  </si>
  <si>
    <t>Protikorozní ochrana ocelových mostních konstrukcí včetně otryskání povrchu základní a podkladní epoxidový a vrchní polyuretanový nátěr s metalizací III. třídy</t>
  </si>
  <si>
    <t>-181432994</t>
  </si>
  <si>
    <t>https://podminky.urs.cz/item/CS_URS_2022_02/628613233</t>
  </si>
  <si>
    <t>"Zábradlí</t>
  </si>
  <si>
    <t>70X70X8</t>
  </si>
  <si>
    <t>16,96*0,274</t>
  </si>
  <si>
    <t>60X60X5</t>
  </si>
  <si>
    <t>(36+30,24)*0,247</t>
  </si>
  <si>
    <t xml:space="preserve">patní desky </t>
  </si>
  <si>
    <t>0,2*0,2*2*16</t>
  </si>
  <si>
    <t>55</t>
  </si>
  <si>
    <t>15625101</t>
  </si>
  <si>
    <t>drát metalizační Zn D 3mm</t>
  </si>
  <si>
    <t>1828326642</t>
  </si>
  <si>
    <t>1,517*22,288</t>
  </si>
  <si>
    <t>Ostatní konstrukce a práce, bourání</t>
  </si>
  <si>
    <t>56</t>
  </si>
  <si>
    <t>317661142</t>
  </si>
  <si>
    <t>Výplň spár monolitické římsy tmelem polyuretanovým, spára šířky přes 15 do 40 mm</t>
  </si>
  <si>
    <t>786219660</t>
  </si>
  <si>
    <t>https://podminky.urs.cz/item/CS_URS_2022_02/317661142</t>
  </si>
  <si>
    <t>9*2</t>
  </si>
  <si>
    <t>57</t>
  </si>
  <si>
    <t>911121211</t>
  </si>
  <si>
    <t>Výroba ocelového zábradlí svařovaného nebo šroubovaného</t>
  </si>
  <si>
    <t>1395791214</t>
  </si>
  <si>
    <t>https://podminky.urs.cz/item/CS_URS_2022_02/911121211</t>
  </si>
  <si>
    <t>11,040*2</t>
  </si>
  <si>
    <t>58</t>
  </si>
  <si>
    <t>911121311</t>
  </si>
  <si>
    <t xml:space="preserve">Montáž ocelového zábradlí svařovaného nebo šroubovaného </t>
  </si>
  <si>
    <t>-559217923</t>
  </si>
  <si>
    <t>https://podminky.urs.cz/item/CS_URS_2022_02/911121311</t>
  </si>
  <si>
    <t>59</t>
  </si>
  <si>
    <t>13431000</t>
  </si>
  <si>
    <t>úhelník ocelový rovnostranný jakost S235JR (11 375) 70x70x8mm</t>
  </si>
  <si>
    <t>601428546</t>
  </si>
  <si>
    <t>141,96/1000</t>
  </si>
  <si>
    <t>60</t>
  </si>
  <si>
    <t>13011066</t>
  </si>
  <si>
    <t>úhelník ocelový rovnostranný jakost S235JR (11 375) 60x60x5mm</t>
  </si>
  <si>
    <t>-651873940</t>
  </si>
  <si>
    <t>(164,52+138,20)/1000</t>
  </si>
  <si>
    <t>61</t>
  </si>
  <si>
    <t>13611248</t>
  </si>
  <si>
    <t>plech ocelový hladký jakost S235JR tl 20mm tabule</t>
  </si>
  <si>
    <t>-1035264517</t>
  </si>
  <si>
    <t>100,48/1000</t>
  </si>
  <si>
    <t>62</t>
  </si>
  <si>
    <t>931992121</t>
  </si>
  <si>
    <t>Výplň dilatačních spár z polystyrenu extrudovaného, tloušťky 20 mm</t>
  </si>
  <si>
    <t>-366964194</t>
  </si>
  <si>
    <t>https://podminky.urs.cz/item/CS_URS_2022_02/931992121</t>
  </si>
  <si>
    <t xml:space="preserve">mezi NK a přechodovými díly </t>
  </si>
  <si>
    <t>1,6*2</t>
  </si>
  <si>
    <t>63</t>
  </si>
  <si>
    <t>936942211</t>
  </si>
  <si>
    <t>Zhotovení tabulky s letopočtem opravy nebo větší údržby vložením šablony do bednění</t>
  </si>
  <si>
    <t>kus</t>
  </si>
  <si>
    <t>-1214236805</t>
  </si>
  <si>
    <t>https://podminky.urs.cz/item/CS_URS_2022_02/936942211</t>
  </si>
  <si>
    <t xml:space="preserve">do říms desky </t>
  </si>
  <si>
    <t>64</t>
  </si>
  <si>
    <t>941111121</t>
  </si>
  <si>
    <t>Montáž lešení řadového trubkového lehkého pracovního s podlahami s provozním zatížením tř. 3 do 200 kg/m2 šířky tř. W09 od 0,9 do 1,2 m, výšky do 10 m</t>
  </si>
  <si>
    <t>-209258079</t>
  </si>
  <si>
    <t>https://podminky.urs.cz/item/CS_URS_2022_02/941111121</t>
  </si>
  <si>
    <t xml:space="preserve">pručelí </t>
  </si>
  <si>
    <t>5,155*3,9*2</t>
  </si>
  <si>
    <t>6*4</t>
  </si>
  <si>
    <t>65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</si>
  <si>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</si>
  <si>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</si>
  <si>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221405386</t>
  </si>
  <si>
    <t>https://podminky.urs.cz/item/CS_URS_2022_02/941111221</t>
  </si>
  <si>
    <t>64,209*30</t>
  </si>
  <si>
    <t>66</t>
  </si>
  <si>
    <t>941111821</t>
  </si>
  <si>
    <t>Demontáž lešení řadového trubkového lehkého pracovního s podlahami s provozním zatížením tř. 3 do 200 kg/m2 šířky tř. W09 od 0,9 do 1,2 m, výšky do 10 m</t>
  </si>
  <si>
    <t>798583004</t>
  </si>
  <si>
    <t>https://podminky.urs.cz/item/CS_URS_2022_02/941111821</t>
  </si>
  <si>
    <t>64,209</t>
  </si>
  <si>
    <t>67</t>
  </si>
  <si>
    <t>943221111</t>
  </si>
  <si>
    <t>Montáž lešení prostorového rámového těžkého pracovního s podlahami s provozním zatížením tř. 4 do 300 kg/m2, výšky do 10 m</t>
  </si>
  <si>
    <t>-906425555</t>
  </si>
  <si>
    <t>https://podminky.urs.cz/item/CS_URS_2022_02/943221111</t>
  </si>
  <si>
    <t>3*2,6*5,5</t>
  </si>
  <si>
    <t>68</t>
  </si>
  <si>
    <t>943221211</t>
  </si>
  <si>
    <t>Montáž lešení prostorového rámového těžkého pracovního s podlahami Příplatek za první a každý další den použití lešení k ceně -1111</t>
  </si>
  <si>
    <t>-2083888108</t>
  </si>
  <si>
    <t>https://podminky.urs.cz/item/CS_URS_2022_02/943221211</t>
  </si>
  <si>
    <t>42,9*30</t>
  </si>
  <si>
    <t>69</t>
  </si>
  <si>
    <t>943221811</t>
  </si>
  <si>
    <t>Demontáž lešení prostorového rámového těžkého pracovního s podlahami s provozním zatížením tř. 4 do 300 kg/m2, výšky do 10 m</t>
  </si>
  <si>
    <t>671739306</t>
  </si>
  <si>
    <t>https://podminky.urs.cz/item/CS_URS_2022_02/943221811</t>
  </si>
  <si>
    <t>70</t>
  </si>
  <si>
    <t>953965132</t>
  </si>
  <si>
    <t>Kotvy chemické s vyvrtáním otvoru kotevní šrouby pro chemické kotvy, velikost M 16, délka 260 mm</t>
  </si>
  <si>
    <t>437970251</t>
  </si>
  <si>
    <t>https://podminky.urs.cz/item/CS_URS_2022_02/953965132</t>
  </si>
  <si>
    <t xml:space="preserve">šrouby do patních desek zábradlí </t>
  </si>
  <si>
    <t>71</t>
  </si>
  <si>
    <t>963041211</t>
  </si>
  <si>
    <t>Bourání mostních konstrukcí nosných konstrukcí z prostého betonu</t>
  </si>
  <si>
    <t>-747923136</t>
  </si>
  <si>
    <t>https://podminky.urs.cz/item/CS_URS_2022_02/963041211</t>
  </si>
  <si>
    <t xml:space="preserve">nadbetonované římsa </t>
  </si>
  <si>
    <t>0,42*5,460</t>
  </si>
  <si>
    <t>0,4*5,460</t>
  </si>
  <si>
    <t>72</t>
  </si>
  <si>
    <t>966075141</t>
  </si>
  <si>
    <t>Odstranění různých konstrukcí na mostech kovového zábradlí vcelku</t>
  </si>
  <si>
    <t>-324881377</t>
  </si>
  <si>
    <t>https://podminky.urs.cz/item/CS_URS_2022_02/966075141</t>
  </si>
  <si>
    <t>5,415+4,99</t>
  </si>
  <si>
    <t>73</t>
  </si>
  <si>
    <t>985131111</t>
  </si>
  <si>
    <t>Očištění ploch stěn, rubu kleneb a podlah tlakovou vodou</t>
  </si>
  <si>
    <t>1317754754</t>
  </si>
  <si>
    <t>https://podminky.urs.cz/item/CS_URS_2022_02/985131111</t>
  </si>
  <si>
    <t>0,750*5,5</t>
  </si>
  <si>
    <t>8*2</t>
  </si>
  <si>
    <t>74</t>
  </si>
  <si>
    <t>985131211</t>
  </si>
  <si>
    <t>Očištění ploch stěn, rubu kleneb a podlah tryskání pískem sušeným</t>
  </si>
  <si>
    <t>148794430</t>
  </si>
  <si>
    <t>https://podminky.urs.cz/item/CS_URS_2022_02/985131211</t>
  </si>
  <si>
    <t>75</t>
  </si>
  <si>
    <t>985132111</t>
  </si>
  <si>
    <t>Očištění ploch líce kleneb a podhledů tlakovou vodou</t>
  </si>
  <si>
    <t>128790881</t>
  </si>
  <si>
    <t>https://podminky.urs.cz/item/CS_URS_2022_02/985132111</t>
  </si>
  <si>
    <t>4,6*5,5</t>
  </si>
  <si>
    <t>76</t>
  </si>
  <si>
    <t>985132211</t>
  </si>
  <si>
    <t>Očištění ploch líce kleneb a podhledů tryskání pískem sušeným</t>
  </si>
  <si>
    <t>865932613</t>
  </si>
  <si>
    <t>https://podminky.urs.cz/item/CS_URS_2022_02/985132211</t>
  </si>
  <si>
    <t>77</t>
  </si>
  <si>
    <t>985142212</t>
  </si>
  <si>
    <t>Vysekání spojovací hmoty ze spár zdiva včetně vyčištění hloubky spáry přes 40 mm délky spáry na 1 m2 upravované plochy přes 6 do 12 m</t>
  </si>
  <si>
    <t>-1441842398</t>
  </si>
  <si>
    <t>https://podminky.urs.cz/item/CS_URS_2022_02/985142212</t>
  </si>
  <si>
    <t>78</t>
  </si>
  <si>
    <t>985223212</t>
  </si>
  <si>
    <t>Přezdívání zdiva do aktivované malty kamenného, objemu přes 3 m3</t>
  </si>
  <si>
    <t>-1855558691</t>
  </si>
  <si>
    <t>https://podminky.urs.cz/item/CS_URS_2022_02/985223212</t>
  </si>
  <si>
    <t xml:space="preserve">odhad 5% z celkové plochy </t>
  </si>
  <si>
    <t>83,550*0,5*0,05</t>
  </si>
  <si>
    <t xml:space="preserve">křídla ve vrcholu </t>
  </si>
  <si>
    <t>0,99*0,8*4</t>
  </si>
  <si>
    <t>79</t>
  </si>
  <si>
    <t>583807570</t>
  </si>
  <si>
    <t>kámen lomový soklový (10 t = 6,2 m3)</t>
  </si>
  <si>
    <t>-633954087</t>
  </si>
  <si>
    <t>5,257*2,8</t>
  </si>
  <si>
    <t>80</t>
  </si>
  <si>
    <t>985232112</t>
  </si>
  <si>
    <t>Hloubkové spárování zdiva hloubky přes 40 do 80 mm aktivovanou maltou délky spáry na 1 m2 upravované plochy přes 6 do 12 m</t>
  </si>
  <si>
    <t>1234670927</t>
  </si>
  <si>
    <t>https://podminky.urs.cz/item/CS_URS_2022_02/985232112</t>
  </si>
  <si>
    <t>81</t>
  </si>
  <si>
    <t>985233121</t>
  </si>
  <si>
    <t>Úprava spár po spárování zdiva kamenného nebo cihelného délky spáry na 1 m2 upravované plochy přes 6 do 12 m uhlazením</t>
  </si>
  <si>
    <t>717945845</t>
  </si>
  <si>
    <t>https://podminky.urs.cz/item/CS_URS_2022_02/985233121</t>
  </si>
  <si>
    <t>82</t>
  </si>
  <si>
    <t>985331215</t>
  </si>
  <si>
    <t>Dodatečné vlepování betonářské výztuže včetně vyvrtání a vyčištění otvoru chemickou maltou průměr výztuže 16 mm</t>
  </si>
  <si>
    <t>1046487413</t>
  </si>
  <si>
    <t>https://podminky.urs.cz/item/CS_URS_2022_02/985331215</t>
  </si>
  <si>
    <t xml:space="preserve">trny pro nasazenou desku </t>
  </si>
  <si>
    <t>48*0,6</t>
  </si>
  <si>
    <t>997</t>
  </si>
  <si>
    <t>Přesun sutě</t>
  </si>
  <si>
    <t>83</t>
  </si>
  <si>
    <t>997013873</t>
  </si>
  <si>
    <t>-2081138009</t>
  </si>
  <si>
    <t>https://podminky.urs.cz/item/CS_URS_2022_02/997013873</t>
  </si>
  <si>
    <t>84</t>
  </si>
  <si>
    <t>997211111</t>
  </si>
  <si>
    <t>Svislá doprava suti nebo vybouraných hmot s naložením do dopravního zařízení a s vyprázdněním dopravního zařízení na hromadu nebo do dopravního prostředku suti na výšku do 3,5 m</t>
  </si>
  <si>
    <t>-1083036969</t>
  </si>
  <si>
    <t>https://podminky.urs.cz/item/CS_URS_2022_02/997211111</t>
  </si>
  <si>
    <t>85</t>
  </si>
  <si>
    <t>997211511</t>
  </si>
  <si>
    <t>Vodorovná doprava suti nebo vybouraných hmot suti se složením a hrubým urovnáním, na vzdálenost do 1 km</t>
  </si>
  <si>
    <t>-1340105740</t>
  </si>
  <si>
    <t>https://podminky.urs.cz/item/CS_URS_2022_02/997211511</t>
  </si>
  <si>
    <t>86</t>
  </si>
  <si>
    <t>997211519</t>
  </si>
  <si>
    <t>Vodorovná doprava suti nebo vybouraných hmot suti se složením a hrubým urovnáním, na vzdálenost Příplatek k ceně za každý další i započatý 1 km přes 1 km</t>
  </si>
  <si>
    <t>2120437537</t>
  </si>
  <si>
    <t>https://podminky.urs.cz/item/CS_URS_2022_02/997211519</t>
  </si>
  <si>
    <t>70,425*15</t>
  </si>
  <si>
    <t>87</t>
  </si>
  <si>
    <t>997211611</t>
  </si>
  <si>
    <t>Nakládání suti nebo vybouraných hmot na dopravní prostředky pro vodorovnou dopravu suti</t>
  </si>
  <si>
    <t>1232394430</t>
  </si>
  <si>
    <t>https://podminky.urs.cz/item/CS_URS_2022_02/997211611</t>
  </si>
  <si>
    <t xml:space="preserve">přeložení </t>
  </si>
  <si>
    <t>35,399*2</t>
  </si>
  <si>
    <t>998</t>
  </si>
  <si>
    <t>Přesun hmot</t>
  </si>
  <si>
    <t>88</t>
  </si>
  <si>
    <t>998212111</t>
  </si>
  <si>
    <t>Přesun hmot pro mosty zděné, betonové monolitické, spřažené ocelobetonové nebo kovové vodorovná dopravní vzdálenost do 100 m výška mostu do 20 m</t>
  </si>
  <si>
    <t>1019832586</t>
  </si>
  <si>
    <t>https://podminky.urs.cz/item/CS_URS_2022_02/998212111</t>
  </si>
  <si>
    <t>89</t>
  </si>
  <si>
    <t>998212191</t>
  </si>
  <si>
    <t>Přesun hmot pro mosty zděné, betonové monolitické, spřažené ocelobetonové nebo kovové Příplatek k cenám za zvětšený přesun přes přes vymezenou největší dopravní vzdálenost do 1000 m</t>
  </si>
  <si>
    <t>933051381</t>
  </si>
  <si>
    <t>https://podminky.urs.cz/item/CS_URS_2022_02/998212191</t>
  </si>
  <si>
    <t>PSV</t>
  </si>
  <si>
    <t>Práce a dodávky PSV</t>
  </si>
  <si>
    <t>711</t>
  </si>
  <si>
    <t>Izolace proti vodě, vlhkosti a plynům</t>
  </si>
  <si>
    <t>90</t>
  </si>
  <si>
    <t>711311001</t>
  </si>
  <si>
    <t>Provedení izolace mostovek natěradly a tmely za studena nátěrem lakem asfaltovým penetračním</t>
  </si>
  <si>
    <t>-1882875801</t>
  </si>
  <si>
    <t>https://podminky.urs.cz/item/CS_URS_2022_02/711311001</t>
  </si>
  <si>
    <t>"NK"   5,5*6</t>
  </si>
  <si>
    <t>"přechod"    5,6*2,5*2</t>
  </si>
  <si>
    <t>"žebra"   3,2*6,2*2</t>
  </si>
  <si>
    <t>91</t>
  </si>
  <si>
    <t>11163150</t>
  </si>
  <si>
    <t>lak penetrační asfaltový</t>
  </si>
  <si>
    <t>1336463997</t>
  </si>
  <si>
    <t>100,68*0,00033 'Přepočtené koeficientem množství</t>
  </si>
  <si>
    <t>92</t>
  </si>
  <si>
    <t>711341564</t>
  </si>
  <si>
    <t>Provedení izolace mostovek pásy přitavením NAIP</t>
  </si>
  <si>
    <t>2007544865</t>
  </si>
  <si>
    <t>https://podminky.urs.cz/item/CS_URS_2022_02/711341564</t>
  </si>
  <si>
    <t>93</t>
  </si>
  <si>
    <t>62857020.R</t>
  </si>
  <si>
    <t>pás těžký asfaltový - schválený systém SŽ</t>
  </si>
  <si>
    <t>-61741712</t>
  </si>
  <si>
    <t>100,68*1,1655 'Přepočtené koeficientem množství</t>
  </si>
  <si>
    <t>94</t>
  </si>
  <si>
    <t>711491177</t>
  </si>
  <si>
    <t>Provedení doplňků izolace proti vodě textilií připevnění izolace nerezovou lištou</t>
  </si>
  <si>
    <t>-1768045739</t>
  </si>
  <si>
    <t>https://podminky.urs.cz/item/CS_URS_2022_02/711491177</t>
  </si>
  <si>
    <t>Poznámka k položce:
Přichycení izolace na římse</t>
  </si>
  <si>
    <t>11,035*2</t>
  </si>
  <si>
    <t>95</t>
  </si>
  <si>
    <t>13756660.R</t>
  </si>
  <si>
    <t>pásnice nerezová 50/5 - kotvení izolace</t>
  </si>
  <si>
    <t>18176517</t>
  </si>
  <si>
    <t>"včetně prořezu 3,0%"    22,07*1,03</t>
  </si>
  <si>
    <t>96</t>
  </si>
  <si>
    <t>60779601.R</t>
  </si>
  <si>
    <t>vrut nerezový se šestihrannou hlavou 8x70, včetně hmoždinky</t>
  </si>
  <si>
    <t>1865810196</t>
  </si>
  <si>
    <t>97</t>
  </si>
  <si>
    <t>711491272</t>
  </si>
  <si>
    <t>Provedení doplňků izolace proti vodě textilií na ploše svislé S vrstva ochranná</t>
  </si>
  <si>
    <t>-1547684601</t>
  </si>
  <si>
    <t>https://podminky.urs.cz/item/CS_URS_2022_02/711491272</t>
  </si>
  <si>
    <t>98</t>
  </si>
  <si>
    <t>69311180</t>
  </si>
  <si>
    <t>geotextilie PP s ÚV stabilizací 800g/m2</t>
  </si>
  <si>
    <t>-475360736</t>
  </si>
  <si>
    <t>100,68*1,05 'Přepočtené koeficientem množství</t>
  </si>
  <si>
    <t>99</t>
  </si>
  <si>
    <t>632481213</t>
  </si>
  <si>
    <t>Separační vrstva k oddělení vrstev z polyetylénové fólie</t>
  </si>
  <si>
    <t>-394774636</t>
  </si>
  <si>
    <t>https://podminky.urs.cz/item/CS_URS_2022_02/632481213</t>
  </si>
  <si>
    <t>"pod tvrdou ochranu"    33,0</t>
  </si>
  <si>
    <t>22-08-2 - SO 02 – 001.2 - Oprava mostu v km 16,344 na trati Kutná Hora-Zruč n/S_Železniční svršek</t>
  </si>
  <si>
    <t xml:space="preserve">    5 - Komunikace pozemní</t>
  </si>
  <si>
    <t>OST - Ostatní</t>
  </si>
  <si>
    <t>Komunikace pozemní</t>
  </si>
  <si>
    <t>5905023030</t>
  </si>
  <si>
    <t>Úprava povrchu stezky rozprostřením štěrkodrtě přes 5 do 10 cm. Poznámka: 1. V cenách jsou započteny náklady na rozprostření a urovnání kameniva včetně zhutnění povrchu stezky. Platí pro nový i stávající stav. 2. V cenách nejsou obsaženy náklady na dodávku drtě.</t>
  </si>
  <si>
    <t>Sborník UOŽI 01 2022</t>
  </si>
  <si>
    <t>1454700698</t>
  </si>
  <si>
    <t>0,520*12</t>
  </si>
  <si>
    <t>0,765*12</t>
  </si>
  <si>
    <t>5905025010</t>
  </si>
  <si>
    <t>Doplnění stezky štěrkodrtí ojediněle ručně. Poznámka: 1. V cenách jsou započteny náklady na doplnění kameniva včetně rozprostření ojediněle ručně z vozíku nebo souvisle mechanizací z vozíků nebo železničních vozů. 2. V cenách nejsou obsaženy náklady na dodávku kameniva.</t>
  </si>
  <si>
    <t>874528520</t>
  </si>
  <si>
    <t>14,420*0,1</t>
  </si>
  <si>
    <t>5955101025</t>
  </si>
  <si>
    <t>Kamenivo drcené drť frakce 4/8</t>
  </si>
  <si>
    <t>742284615</t>
  </si>
  <si>
    <t>1,442*1,8</t>
  </si>
  <si>
    <t>5905055010</t>
  </si>
  <si>
    <t>Odstranění stávajícího kolejového lože odtěžením v koleji. Poznámka: 1. V cenách jsou započteny náklady na odstranění KL, úpravu pláně a rozprostření výzisku na terén nebo jeho naložení na dopravní prostředek. 2. Položka se použije v případech, kdy se nové KL nezřizuje.</t>
  </si>
  <si>
    <t>989660126</t>
  </si>
  <si>
    <t>2,2*11</t>
  </si>
  <si>
    <t>5905060010</t>
  </si>
  <si>
    <t>Zřízení nového kolejového lože v koleji. Poznámka: 1. V cenách jsou započteny náklady na zřízení KL nově zřizované koleje, vložení geosyntetika, rozprostření vrstvy kameniva, zřízení homogenizované vrstvy kameniva a úprava KL do profilu. 2. V cenách nejsou obsaženy náklady na položení KR, úpravu směrového a výškového uspořádání, doplnění a dodávku kameniva a snížení KL pod patou kolejnice. 3. Položka se použije v případech nově zřizované koleje nebo výhybky.</t>
  </si>
  <si>
    <t>646481788</t>
  </si>
  <si>
    <t>5955101000</t>
  </si>
  <si>
    <t>Kamenivo drcené štěrk frakce 31,5/63 třídy BI</t>
  </si>
  <si>
    <t>-1819573881</t>
  </si>
  <si>
    <t>24,2*1,8</t>
  </si>
  <si>
    <t>5906130235</t>
  </si>
  <si>
    <t>Montáž kolejového roštu v ose koleje pražce betonové nevystrojené tvar S49, 49E1. Poznámka: 1. V cenách jsou započteny náklady na manipulaci a montáž KR, u pražců dřevěných nevystrojených i na vrtání pražců. 2. V cenách nejsou obsaženy náklady na dodávku materiálu.</t>
  </si>
  <si>
    <t>km</t>
  </si>
  <si>
    <t>1168574578</t>
  </si>
  <si>
    <t>11/1000</t>
  </si>
  <si>
    <t>5906140155</t>
  </si>
  <si>
    <t>Demontáž kolejového roštu koleje v ose koleje pražce betonové tvar S49, T, 49E1. Poznámka: 1. V cenách jsou započteny náklady na případné odstranění kameniva, rozebrání roštu do součástí, manipulaci, naložení výzisku na dopravní prostředek a uložení na úložišti. 2. V cenách nejsou obsaženy náklady na dopravu a vytřídění.</t>
  </si>
  <si>
    <t>195198913</t>
  </si>
  <si>
    <t>5907050020</t>
  </si>
  <si>
    <t>Dělení kolejnic řezáním nebo rozbroušením soustavy S49 nebo T. Poznámka: 1. V cenách jsou započteny náklady na manipulaci, podložení, označení a provedení řezu kolejnice.</t>
  </si>
  <si>
    <t>197241520</t>
  </si>
  <si>
    <t>Poznámka k položce:
Řez=kus</t>
  </si>
  <si>
    <t>5909032020</t>
  </si>
  <si>
    <t>Přesná úprava GPK koleje směrové a výškové uspořádání pražce betonové. Poznámka: 1. V cenách jsou započteny náklady na úpravu směrového a výškového uspořádání strojní linkou ASP s přesným zaměřením její prostorové polohy,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</si>
  <si>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1802959781</t>
  </si>
  <si>
    <t>Poznámka k položce:
NEOCEŇOVAT!
ASP  kalkulována v rozpočtu mostu km 10,764</t>
  </si>
  <si>
    <t>5910020130</t>
  </si>
  <si>
    <t>Svařování kolejnic termitem plný předehřev standardní spára svar jednotlivý tv. S49.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</si>
  <si>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svar</t>
  </si>
  <si>
    <t>-232986747</t>
  </si>
  <si>
    <t>5910035030</t>
  </si>
  <si>
    <t>Dosažení dovolené upínací teploty v BK prodloužením kolejnicového pásu v koleji tv. S49.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</si>
  <si>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96881750</t>
  </si>
  <si>
    <t>5910040210</t>
  </si>
  <si>
    <t>Umožnění volné dilatace kolejnice bez demontáže nebo montáže upevňovadel s osazením a odstraněním kluzných podložek rozdělení pražců "c". Poznámka: 1. V cenách jsou započteny náklady na uvolnění, demontáž a rovnoměrné prodloužení nebo zkrácení kolejnice, vyznačení značek a vedení dokumentace. 2. V cenách nejsou obsaženy náklady na demontáž kolejnicových spojek.</t>
  </si>
  <si>
    <t>-33383210</t>
  </si>
  <si>
    <t>4*75</t>
  </si>
  <si>
    <t>OST</t>
  </si>
  <si>
    <t>Ostatní</t>
  </si>
  <si>
    <t>9902100200</t>
  </si>
  <si>
    <t>Doprava obousměrná (např. dodávek z vlastních zásob zhotovitele nebo objednatele nebo výzisku) mechanizací o nosnosti přes 3,5 t sypanin (kameniva, písku, suti, dlažebních kostek, atd.) do 20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</si>
  <si>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512</t>
  </si>
  <si>
    <t>640264992</t>
  </si>
  <si>
    <t xml:space="preserve">odvoz starého štěrku </t>
  </si>
  <si>
    <t>43,560</t>
  </si>
  <si>
    <t xml:space="preserve">dovoz </t>
  </si>
  <si>
    <t>2,596+43,560</t>
  </si>
  <si>
    <t>9909000700</t>
  </si>
  <si>
    <t>Poplatek za recyklaci kameniva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</si>
  <si>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670565745</t>
  </si>
  <si>
    <t>odtěžený štěrk z KL:</t>
  </si>
  <si>
    <t>24,20*1,8</t>
  </si>
  <si>
    <t>22-08-3 - SO 02 – 001.3 - Oprava mostu v km 16,344 na trati Kutná Hora-Zruč n/S_VRN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</si>
  <si>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</si>
  <si>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</si>
  <si>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</si>
  <si>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</si>
  <si>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</si>
  <si>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</si>
  <si>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</si>
  <si>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</si>
  <si>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</si>
  <si>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</si>
  <si>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</si>
  <si>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</si>
  <si>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kpl</t>
  </si>
  <si>
    <t>1024</t>
  </si>
  <si>
    <t>-1011120192</t>
  </si>
  <si>
    <t>https://podminky.urs.cz/item/CS_URS_2022_02/012002000</t>
  </si>
  <si>
    <t>Poznámka k položce:
včetně vytyčovacích bodů</t>
  </si>
  <si>
    <t>VRN3</t>
  </si>
  <si>
    <t>Zařízení staveniště</t>
  </si>
  <si>
    <t>030001000</t>
  </si>
  <si>
    <t>CZ URS 2022 02</t>
  </si>
  <si>
    <t>-669052317</t>
  </si>
  <si>
    <t>Poznámka k položce:
dodávky vody a energie, příjezdové komunikace včetně příp. omezení provozu a dopravního značení, příp. pronájmy pozemků.</t>
  </si>
  <si>
    <t>034002000</t>
  </si>
  <si>
    <t>Zabezpečení staveniště</t>
  </si>
  <si>
    <t>1238279263</t>
  </si>
  <si>
    <t>https://podminky.urs.cz/item/CS_URS_2022_02/034002000</t>
  </si>
  <si>
    <t>Poznámka k položce:
střežení mimo pracovní dobu.
Předpoklad 40 dnů</t>
  </si>
  <si>
    <t>039002000</t>
  </si>
  <si>
    <t>Zrušení zařízení staveniště</t>
  </si>
  <si>
    <t>-818559738</t>
  </si>
  <si>
    <t>https://podminky.urs.cz/item/CS_URS_2022_02/039002000</t>
  </si>
  <si>
    <t>Poznámka k položce:
uvedení pozemků do původního stavu</t>
  </si>
  <si>
    <t>VRN4</t>
  </si>
  <si>
    <t>Inženýrská činnost</t>
  </si>
  <si>
    <t>043134000</t>
  </si>
  <si>
    <t>Zkoušky zatěžovací</t>
  </si>
  <si>
    <t>1503333141</t>
  </si>
  <si>
    <t>https://podminky.urs.cz/item/CS_URS_2022_02/043134000</t>
  </si>
  <si>
    <t>Poznámka k položce:
Statická zatěžovací zkouška pláně</t>
  </si>
  <si>
    <t>043203003</t>
  </si>
  <si>
    <t xml:space="preserve">Rozbory </t>
  </si>
  <si>
    <t>-235817614</t>
  </si>
  <si>
    <t>https://podminky.urs.cz/item/CS_URS_2022_02/043203003</t>
  </si>
  <si>
    <t>Poznámka k položce:
rozbory odpadů</t>
  </si>
  <si>
    <t>VRN6</t>
  </si>
  <si>
    <t>Územní vlivy</t>
  </si>
  <si>
    <t>060001000</t>
  </si>
  <si>
    <t>-133808419</t>
  </si>
  <si>
    <t>https://podminky.urs.cz/item/CS_URS_2022_02/060001000</t>
  </si>
  <si>
    <t>065002000</t>
  </si>
  <si>
    <t>Mimostaveništní doprava materiálů a mechanizace</t>
  </si>
  <si>
    <t>1554116801</t>
  </si>
  <si>
    <t>https://podminky.urs.cz/item/CS_URS_2022_02/065002000</t>
  </si>
  <si>
    <t>Poznámka k položce:
přepravy, které nejsou zakalkulovány v rozpočtu</t>
  </si>
  <si>
    <t>VRN8</t>
  </si>
  <si>
    <t>Přesun stavebních kapacit</t>
  </si>
  <si>
    <t>082002000</t>
  </si>
  <si>
    <t>Stravné, nocležné</t>
  </si>
  <si>
    <t>853249537</t>
  </si>
  <si>
    <t>https://podminky.urs.cz/item/CS_URS_2022_02/082002000</t>
  </si>
  <si>
    <t>Poznámka k položce:
Ubytování pracovníků v místě stravby včetně dopravného.</t>
  </si>
  <si>
    <t>22-08-4 - SO 02 – 001.4 - Oprava mostu v km 16,344 na trati Kutná Hora-Zruč n/S_DSPS</t>
  </si>
  <si>
    <t>013254000</t>
  </si>
  <si>
    <t>Dokumentace skutečného provedení stavby</t>
  </si>
  <si>
    <t>309531940</t>
  </si>
  <si>
    <t>https://podminky.urs.cz/item/CS_URS_2022_02/013254000</t>
  </si>
  <si>
    <t>Poznámka k položce:
zpracování dokumentace skutečného provedení stavby - 2x (v trvalém tisku i digitálně) s využitím železničního bodového pole a po projednání a schválení SŽG.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</si>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</sst>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4" fontId="22" fillId="2" borderId="22" xfId="0" applyNumberFormat="1" applyFont="1" applyFill="1" applyBorder="1" applyAlignment="1" applyProtection="1">
      <alignment vertical="center"/>
      <protection/>
    </xf>
    <xf numFmtId="0" fontId="0" fillId="0" borderId="0" xfId="0"/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51202" TargetMode="External" /><Relationship Id="rId2" Type="http://schemas.openxmlformats.org/officeDocument/2006/relationships/hyperlink" Target="https://podminky.urs.cz/item/CS_URS_2022_02/112155315" TargetMode="External" /><Relationship Id="rId3" Type="http://schemas.openxmlformats.org/officeDocument/2006/relationships/hyperlink" Target="https://podminky.urs.cz/item/CS_URS_2022_02/115001106" TargetMode="External" /><Relationship Id="rId4" Type="http://schemas.openxmlformats.org/officeDocument/2006/relationships/hyperlink" Target="https://podminky.urs.cz/item/CS_URS_2022_02/121151113" TargetMode="External" /><Relationship Id="rId5" Type="http://schemas.openxmlformats.org/officeDocument/2006/relationships/hyperlink" Target="https://podminky.urs.cz/item/CS_URS_2022_02/122252611" TargetMode="External" /><Relationship Id="rId6" Type="http://schemas.openxmlformats.org/officeDocument/2006/relationships/hyperlink" Target="https://podminky.urs.cz/item/CS_URS_2022_02/122252618" TargetMode="External" /><Relationship Id="rId7" Type="http://schemas.openxmlformats.org/officeDocument/2006/relationships/hyperlink" Target="https://podminky.urs.cz/item/CS_URS_2022_02/124453100" TargetMode="External" /><Relationship Id="rId8" Type="http://schemas.openxmlformats.org/officeDocument/2006/relationships/hyperlink" Target="https://podminky.urs.cz/item/CS_URS_2022_02/162432511" TargetMode="External" /><Relationship Id="rId9" Type="http://schemas.openxmlformats.org/officeDocument/2006/relationships/hyperlink" Target="https://podminky.urs.cz/item/CS_URS_2022_02/162751117" TargetMode="External" /><Relationship Id="rId10" Type="http://schemas.openxmlformats.org/officeDocument/2006/relationships/hyperlink" Target="https://podminky.urs.cz/item/CS_URS_2022_02/162751119" TargetMode="External" /><Relationship Id="rId11" Type="http://schemas.openxmlformats.org/officeDocument/2006/relationships/hyperlink" Target="https://podminky.urs.cz/item/CS_URS_2022_02/171103101" TargetMode="External" /><Relationship Id="rId12" Type="http://schemas.openxmlformats.org/officeDocument/2006/relationships/hyperlink" Target="https://podminky.urs.cz/item/CS_URS_2022_02/171201231" TargetMode="External" /><Relationship Id="rId13" Type="http://schemas.openxmlformats.org/officeDocument/2006/relationships/hyperlink" Target="https://podminky.urs.cz/item/CS_URS_2022_02/174111311" TargetMode="External" /><Relationship Id="rId14" Type="http://schemas.openxmlformats.org/officeDocument/2006/relationships/hyperlink" Target="https://podminky.urs.cz/item/CS_URS_2022_02/181411122" TargetMode="External" /><Relationship Id="rId15" Type="http://schemas.openxmlformats.org/officeDocument/2006/relationships/hyperlink" Target="https://podminky.urs.cz/item/CS_URS_2022_02/182351123" TargetMode="External" /><Relationship Id="rId16" Type="http://schemas.openxmlformats.org/officeDocument/2006/relationships/hyperlink" Target="https://podminky.urs.cz/item/CS_URS_2022_02/212795111" TargetMode="External" /><Relationship Id="rId17" Type="http://schemas.openxmlformats.org/officeDocument/2006/relationships/hyperlink" Target="https://podminky.urs.cz/item/CS_URS_2022_02/224111114" TargetMode="External" /><Relationship Id="rId18" Type="http://schemas.openxmlformats.org/officeDocument/2006/relationships/hyperlink" Target="https://podminky.urs.cz/item/CS_URS_2022_02/274311127" TargetMode="External" /><Relationship Id="rId19" Type="http://schemas.openxmlformats.org/officeDocument/2006/relationships/hyperlink" Target="https://podminky.urs.cz/item/CS_URS_2022_02/274311191" TargetMode="External" /><Relationship Id="rId20" Type="http://schemas.openxmlformats.org/officeDocument/2006/relationships/hyperlink" Target="https://podminky.urs.cz/item/CS_URS_2022_02/274354111" TargetMode="External" /><Relationship Id="rId21" Type="http://schemas.openxmlformats.org/officeDocument/2006/relationships/hyperlink" Target="https://podminky.urs.cz/item/CS_URS_2022_02/274354211" TargetMode="External" /><Relationship Id="rId22" Type="http://schemas.openxmlformats.org/officeDocument/2006/relationships/hyperlink" Target="https://podminky.urs.cz/item/CS_URS_2022_02/281601111" TargetMode="External" /><Relationship Id="rId23" Type="http://schemas.openxmlformats.org/officeDocument/2006/relationships/hyperlink" Target="https://podminky.urs.cz/item/CS_URS_2022_02/317321118" TargetMode="External" /><Relationship Id="rId24" Type="http://schemas.openxmlformats.org/officeDocument/2006/relationships/hyperlink" Target="https://podminky.urs.cz/item/CS_URS_2022_02/317321191" TargetMode="External" /><Relationship Id="rId25" Type="http://schemas.openxmlformats.org/officeDocument/2006/relationships/hyperlink" Target="https://podminky.urs.cz/item/CS_URS_2022_02/317353121" TargetMode="External" /><Relationship Id="rId26" Type="http://schemas.openxmlformats.org/officeDocument/2006/relationships/hyperlink" Target="https://podminky.urs.cz/item/CS_URS_2022_02/317353221" TargetMode="External" /><Relationship Id="rId27" Type="http://schemas.openxmlformats.org/officeDocument/2006/relationships/hyperlink" Target="https://podminky.urs.cz/item/CS_URS_2022_02/317361116" TargetMode="External" /><Relationship Id="rId28" Type="http://schemas.openxmlformats.org/officeDocument/2006/relationships/hyperlink" Target="https://podminky.urs.cz/item/CS_URS_2022_02/334323218" TargetMode="External" /><Relationship Id="rId29" Type="http://schemas.openxmlformats.org/officeDocument/2006/relationships/hyperlink" Target="https://podminky.urs.cz/item/CS_URS_2022_02/334323291" TargetMode="External" /><Relationship Id="rId30" Type="http://schemas.openxmlformats.org/officeDocument/2006/relationships/hyperlink" Target="https://podminky.urs.cz/item/CS_URS_2022_02/334352111" TargetMode="External" /><Relationship Id="rId31" Type="http://schemas.openxmlformats.org/officeDocument/2006/relationships/hyperlink" Target="https://podminky.urs.cz/item/CS_URS_2022_02/334352211" TargetMode="External" /><Relationship Id="rId32" Type="http://schemas.openxmlformats.org/officeDocument/2006/relationships/hyperlink" Target="https://podminky.urs.cz/item/CS_URS_2022_02/334361226" TargetMode="External" /><Relationship Id="rId33" Type="http://schemas.openxmlformats.org/officeDocument/2006/relationships/hyperlink" Target="https://podminky.urs.cz/item/CS_URS_2022_02/273361412" TargetMode="External" /><Relationship Id="rId34" Type="http://schemas.openxmlformats.org/officeDocument/2006/relationships/hyperlink" Target="https://podminky.urs.cz/item/CS_URS_2022_02/421321128" TargetMode="External" /><Relationship Id="rId35" Type="http://schemas.openxmlformats.org/officeDocument/2006/relationships/hyperlink" Target="https://podminky.urs.cz/item/CS_URS_2022_02/421321192" TargetMode="External" /><Relationship Id="rId36" Type="http://schemas.openxmlformats.org/officeDocument/2006/relationships/hyperlink" Target="https://podminky.urs.cz/item/CS_URS_2022_02/421351112" TargetMode="External" /><Relationship Id="rId37" Type="http://schemas.openxmlformats.org/officeDocument/2006/relationships/hyperlink" Target="https://podminky.urs.cz/item/CS_URS_2022_02/421351141" TargetMode="External" /><Relationship Id="rId38" Type="http://schemas.openxmlformats.org/officeDocument/2006/relationships/hyperlink" Target="https://podminky.urs.cz/item/CS_URS_2022_02/421351212" TargetMode="External" /><Relationship Id="rId39" Type="http://schemas.openxmlformats.org/officeDocument/2006/relationships/hyperlink" Target="https://podminky.urs.cz/item/CS_URS_2022_02/421351241" TargetMode="External" /><Relationship Id="rId40" Type="http://schemas.openxmlformats.org/officeDocument/2006/relationships/hyperlink" Target="https://podminky.urs.cz/item/CS_URS_2022_02/421361226" TargetMode="External" /><Relationship Id="rId41" Type="http://schemas.openxmlformats.org/officeDocument/2006/relationships/hyperlink" Target="https://podminky.urs.cz/item/CS_URS_2022_02/451315117" TargetMode="External" /><Relationship Id="rId42" Type="http://schemas.openxmlformats.org/officeDocument/2006/relationships/hyperlink" Target="https://podminky.urs.cz/item/CS_URS_2022_02/451475121" TargetMode="External" /><Relationship Id="rId43" Type="http://schemas.openxmlformats.org/officeDocument/2006/relationships/hyperlink" Target="https://podminky.urs.cz/item/CS_URS_2022_02/451475122" TargetMode="External" /><Relationship Id="rId44" Type="http://schemas.openxmlformats.org/officeDocument/2006/relationships/hyperlink" Target="https://podminky.urs.cz/item/CS_URS_2022_02/451577877" TargetMode="External" /><Relationship Id="rId45" Type="http://schemas.openxmlformats.org/officeDocument/2006/relationships/hyperlink" Target="https://podminky.urs.cz/item/CS_URS_2022_02/457311118" TargetMode="External" /><Relationship Id="rId46" Type="http://schemas.openxmlformats.org/officeDocument/2006/relationships/hyperlink" Target="https://podminky.urs.cz/item/CS_URS_2022_02/457451134" TargetMode="External" /><Relationship Id="rId47" Type="http://schemas.openxmlformats.org/officeDocument/2006/relationships/hyperlink" Target="https://podminky.urs.cz/item/CS_URS_2022_02/465513157" TargetMode="External" /><Relationship Id="rId48" Type="http://schemas.openxmlformats.org/officeDocument/2006/relationships/hyperlink" Target="https://podminky.urs.cz/item/CS_URS_2022_02/628613233" TargetMode="External" /><Relationship Id="rId49" Type="http://schemas.openxmlformats.org/officeDocument/2006/relationships/hyperlink" Target="https://podminky.urs.cz/item/CS_URS_2022_02/317661142" TargetMode="External" /><Relationship Id="rId50" Type="http://schemas.openxmlformats.org/officeDocument/2006/relationships/hyperlink" Target="https://podminky.urs.cz/item/CS_URS_2022_02/911121211" TargetMode="External" /><Relationship Id="rId51" Type="http://schemas.openxmlformats.org/officeDocument/2006/relationships/hyperlink" Target="https://podminky.urs.cz/item/CS_URS_2022_02/911121311" TargetMode="External" /><Relationship Id="rId52" Type="http://schemas.openxmlformats.org/officeDocument/2006/relationships/hyperlink" Target="https://podminky.urs.cz/item/CS_URS_2022_02/931992121" TargetMode="External" /><Relationship Id="rId53" Type="http://schemas.openxmlformats.org/officeDocument/2006/relationships/hyperlink" Target="https://podminky.urs.cz/item/CS_URS_2022_02/936942211" TargetMode="External" /><Relationship Id="rId54" Type="http://schemas.openxmlformats.org/officeDocument/2006/relationships/hyperlink" Target="https://podminky.urs.cz/item/CS_URS_2022_02/941111121" TargetMode="External" /><Relationship Id="rId55" Type="http://schemas.openxmlformats.org/officeDocument/2006/relationships/hyperlink" Target="https://podminky.urs.cz/item/CS_URS_2022_02/941111221" TargetMode="External" /><Relationship Id="rId56" Type="http://schemas.openxmlformats.org/officeDocument/2006/relationships/hyperlink" Target="https://podminky.urs.cz/item/CS_URS_2022_02/941111821" TargetMode="External" /><Relationship Id="rId57" Type="http://schemas.openxmlformats.org/officeDocument/2006/relationships/hyperlink" Target="https://podminky.urs.cz/item/CS_URS_2022_02/943221111" TargetMode="External" /><Relationship Id="rId58" Type="http://schemas.openxmlformats.org/officeDocument/2006/relationships/hyperlink" Target="https://podminky.urs.cz/item/CS_URS_2022_02/943221211" TargetMode="External" /><Relationship Id="rId59" Type="http://schemas.openxmlformats.org/officeDocument/2006/relationships/hyperlink" Target="https://podminky.urs.cz/item/CS_URS_2022_02/943221811" TargetMode="External" /><Relationship Id="rId60" Type="http://schemas.openxmlformats.org/officeDocument/2006/relationships/hyperlink" Target="https://podminky.urs.cz/item/CS_URS_2022_02/953965132" TargetMode="External" /><Relationship Id="rId61" Type="http://schemas.openxmlformats.org/officeDocument/2006/relationships/hyperlink" Target="https://podminky.urs.cz/item/CS_URS_2022_02/963041211" TargetMode="External" /><Relationship Id="rId62" Type="http://schemas.openxmlformats.org/officeDocument/2006/relationships/hyperlink" Target="https://podminky.urs.cz/item/CS_URS_2022_02/966075141" TargetMode="External" /><Relationship Id="rId63" Type="http://schemas.openxmlformats.org/officeDocument/2006/relationships/hyperlink" Target="https://podminky.urs.cz/item/CS_URS_2022_02/985131111" TargetMode="External" /><Relationship Id="rId64" Type="http://schemas.openxmlformats.org/officeDocument/2006/relationships/hyperlink" Target="https://podminky.urs.cz/item/CS_URS_2022_02/985131211" TargetMode="External" /><Relationship Id="rId65" Type="http://schemas.openxmlformats.org/officeDocument/2006/relationships/hyperlink" Target="https://podminky.urs.cz/item/CS_URS_2022_02/985132111" TargetMode="External" /><Relationship Id="rId66" Type="http://schemas.openxmlformats.org/officeDocument/2006/relationships/hyperlink" Target="https://podminky.urs.cz/item/CS_URS_2022_02/985132211" TargetMode="External" /><Relationship Id="rId67" Type="http://schemas.openxmlformats.org/officeDocument/2006/relationships/hyperlink" Target="https://podminky.urs.cz/item/CS_URS_2022_02/985142212" TargetMode="External" /><Relationship Id="rId68" Type="http://schemas.openxmlformats.org/officeDocument/2006/relationships/hyperlink" Target="https://podminky.urs.cz/item/CS_URS_2022_02/985223212" TargetMode="External" /><Relationship Id="rId69" Type="http://schemas.openxmlformats.org/officeDocument/2006/relationships/hyperlink" Target="https://podminky.urs.cz/item/CS_URS_2022_02/985232112" TargetMode="External" /><Relationship Id="rId70" Type="http://schemas.openxmlformats.org/officeDocument/2006/relationships/hyperlink" Target="https://podminky.urs.cz/item/CS_URS_2022_02/985233121" TargetMode="External" /><Relationship Id="rId71" Type="http://schemas.openxmlformats.org/officeDocument/2006/relationships/hyperlink" Target="https://podminky.urs.cz/item/CS_URS_2022_02/985331215" TargetMode="External" /><Relationship Id="rId72" Type="http://schemas.openxmlformats.org/officeDocument/2006/relationships/hyperlink" Target="https://podminky.urs.cz/item/CS_URS_2022_02/997013873" TargetMode="External" /><Relationship Id="rId73" Type="http://schemas.openxmlformats.org/officeDocument/2006/relationships/hyperlink" Target="https://podminky.urs.cz/item/CS_URS_2022_02/997211111" TargetMode="External" /><Relationship Id="rId74" Type="http://schemas.openxmlformats.org/officeDocument/2006/relationships/hyperlink" Target="https://podminky.urs.cz/item/CS_URS_2022_02/997211511" TargetMode="External" /><Relationship Id="rId75" Type="http://schemas.openxmlformats.org/officeDocument/2006/relationships/hyperlink" Target="https://podminky.urs.cz/item/CS_URS_2022_02/997211519" TargetMode="External" /><Relationship Id="rId76" Type="http://schemas.openxmlformats.org/officeDocument/2006/relationships/hyperlink" Target="https://podminky.urs.cz/item/CS_URS_2022_02/997211611" TargetMode="External" /><Relationship Id="rId77" Type="http://schemas.openxmlformats.org/officeDocument/2006/relationships/hyperlink" Target="https://podminky.urs.cz/item/CS_URS_2022_02/998212111" TargetMode="External" /><Relationship Id="rId78" Type="http://schemas.openxmlformats.org/officeDocument/2006/relationships/hyperlink" Target="https://podminky.urs.cz/item/CS_URS_2022_02/998212191" TargetMode="External" /><Relationship Id="rId79" Type="http://schemas.openxmlformats.org/officeDocument/2006/relationships/hyperlink" Target="https://podminky.urs.cz/item/CS_URS_2022_02/711311001" TargetMode="External" /><Relationship Id="rId80" Type="http://schemas.openxmlformats.org/officeDocument/2006/relationships/hyperlink" Target="https://podminky.urs.cz/item/CS_URS_2022_02/711341564" TargetMode="External" /><Relationship Id="rId81" Type="http://schemas.openxmlformats.org/officeDocument/2006/relationships/hyperlink" Target="https://podminky.urs.cz/item/CS_URS_2022_02/711491177" TargetMode="External" /><Relationship Id="rId82" Type="http://schemas.openxmlformats.org/officeDocument/2006/relationships/hyperlink" Target="https://podminky.urs.cz/item/CS_URS_2022_02/711491272" TargetMode="External" /><Relationship Id="rId83" Type="http://schemas.openxmlformats.org/officeDocument/2006/relationships/hyperlink" Target="https://podminky.urs.cz/item/CS_URS_2022_02/632481213" TargetMode="External" /><Relationship Id="rId8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002000" TargetMode="External" /><Relationship Id="rId2" Type="http://schemas.openxmlformats.org/officeDocument/2006/relationships/hyperlink" Target="https://podminky.urs.cz/item/CS_URS_2022_02/034002000" TargetMode="External" /><Relationship Id="rId3" Type="http://schemas.openxmlformats.org/officeDocument/2006/relationships/hyperlink" Target="https://podminky.urs.cz/item/CS_URS_2022_02/039002000" TargetMode="External" /><Relationship Id="rId4" Type="http://schemas.openxmlformats.org/officeDocument/2006/relationships/hyperlink" Target="https://podminky.urs.cz/item/CS_URS_2022_02/043134000" TargetMode="External" /><Relationship Id="rId5" Type="http://schemas.openxmlformats.org/officeDocument/2006/relationships/hyperlink" Target="https://podminky.urs.cz/item/CS_URS_2022_02/043203003" TargetMode="External" /><Relationship Id="rId6" Type="http://schemas.openxmlformats.org/officeDocument/2006/relationships/hyperlink" Target="https://podminky.urs.cz/item/CS_URS_2022_02/060001000" TargetMode="External" /><Relationship Id="rId7" Type="http://schemas.openxmlformats.org/officeDocument/2006/relationships/hyperlink" Target="https://podminky.urs.cz/item/CS_URS_2022_02/065002000" TargetMode="External" /><Relationship Id="rId8" Type="http://schemas.openxmlformats.org/officeDocument/2006/relationships/hyperlink" Target="https://podminky.urs.cz/item/CS_URS_2022_02/082002000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3254000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selection activeCell="AK26" sqref="AK26:AO2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8" t="s">
        <v>14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3"/>
      <c r="AQ5" s="23"/>
      <c r="AR5" s="21"/>
      <c r="BE5" s="345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0" t="s">
        <v>17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3"/>
      <c r="AQ6" s="23"/>
      <c r="AR6" s="21"/>
      <c r="BE6" s="34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7</v>
      </c>
      <c r="AO7" s="23"/>
      <c r="AP7" s="23"/>
      <c r="AQ7" s="23"/>
      <c r="AR7" s="21"/>
      <c r="BE7" s="346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46"/>
      <c r="BS8" s="18" t="s">
        <v>6</v>
      </c>
    </row>
    <row r="9" spans="2:71" s="1" customFormat="1" ht="29.25" customHeight="1">
      <c r="B9" s="22"/>
      <c r="C9" s="23"/>
      <c r="D9" s="27" t="s">
        <v>25</v>
      </c>
      <c r="E9" s="23"/>
      <c r="F9" s="23"/>
      <c r="G9" s="23"/>
      <c r="H9" s="23"/>
      <c r="I9" s="23"/>
      <c r="J9" s="23"/>
      <c r="K9" s="32" t="s">
        <v>26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27</v>
      </c>
      <c r="AL9" s="23"/>
      <c r="AM9" s="23"/>
      <c r="AN9" s="32" t="s">
        <v>28</v>
      </c>
      <c r="AO9" s="23"/>
      <c r="AP9" s="23"/>
      <c r="AQ9" s="23"/>
      <c r="AR9" s="21"/>
      <c r="BE9" s="346"/>
      <c r="BS9" s="18" t="s">
        <v>6</v>
      </c>
    </row>
    <row r="10" spans="2:71" s="1" customFormat="1" ht="12" customHeight="1">
      <c r="B10" s="22"/>
      <c r="C10" s="23"/>
      <c r="D10" s="30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30</v>
      </c>
      <c r="AL10" s="23"/>
      <c r="AM10" s="23"/>
      <c r="AN10" s="28" t="s">
        <v>31</v>
      </c>
      <c r="AO10" s="23"/>
      <c r="AP10" s="23"/>
      <c r="AQ10" s="23"/>
      <c r="AR10" s="21"/>
      <c r="BE10" s="346"/>
      <c r="BS10" s="18" t="s">
        <v>6</v>
      </c>
    </row>
    <row r="11" spans="2:71" s="1" customFormat="1" ht="18.4" customHeight="1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33</v>
      </c>
      <c r="AL11" s="23"/>
      <c r="AM11" s="23"/>
      <c r="AN11" s="28" t="s">
        <v>34</v>
      </c>
      <c r="AO11" s="23"/>
      <c r="AP11" s="23"/>
      <c r="AQ11" s="23"/>
      <c r="AR11" s="21"/>
      <c r="BE11" s="346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6"/>
      <c r="BS12" s="18" t="s">
        <v>6</v>
      </c>
    </row>
    <row r="13" spans="2:71" s="1" customFormat="1" ht="12" customHeight="1">
      <c r="B13" s="22"/>
      <c r="C13" s="23"/>
      <c r="D13" s="30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30</v>
      </c>
      <c r="AL13" s="23"/>
      <c r="AM13" s="23"/>
      <c r="AN13" s="33" t="s">
        <v>36</v>
      </c>
      <c r="AO13" s="23"/>
      <c r="AP13" s="23"/>
      <c r="AQ13" s="23"/>
      <c r="AR13" s="21"/>
      <c r="BE13" s="346"/>
      <c r="BS13" s="18" t="s">
        <v>6</v>
      </c>
    </row>
    <row r="14" spans="2:71" ht="12.75">
      <c r="B14" s="22"/>
      <c r="C14" s="23"/>
      <c r="D14" s="23"/>
      <c r="E14" s="351" t="s">
        <v>36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0" t="s">
        <v>33</v>
      </c>
      <c r="AL14" s="23"/>
      <c r="AM14" s="23"/>
      <c r="AN14" s="33" t="s">
        <v>36</v>
      </c>
      <c r="AO14" s="23"/>
      <c r="AP14" s="23"/>
      <c r="AQ14" s="23"/>
      <c r="AR14" s="21"/>
      <c r="BE14" s="346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6"/>
      <c r="BS15" s="18" t="s">
        <v>4</v>
      </c>
    </row>
    <row r="16" spans="2:71" s="1" customFormat="1" ht="12" customHeight="1">
      <c r="B16" s="22"/>
      <c r="C16" s="23"/>
      <c r="D16" s="30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30</v>
      </c>
      <c r="AL16" s="23"/>
      <c r="AM16" s="23"/>
      <c r="AN16" s="28" t="s">
        <v>38</v>
      </c>
      <c r="AO16" s="23"/>
      <c r="AP16" s="23"/>
      <c r="AQ16" s="23"/>
      <c r="AR16" s="21"/>
      <c r="BE16" s="346"/>
      <c r="BS16" s="18" t="s">
        <v>4</v>
      </c>
    </row>
    <row r="17" spans="2:71" s="1" customFormat="1" ht="18.4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33</v>
      </c>
      <c r="AL17" s="23"/>
      <c r="AM17" s="23"/>
      <c r="AN17" s="28" t="s">
        <v>40</v>
      </c>
      <c r="AO17" s="23"/>
      <c r="AP17" s="23"/>
      <c r="AQ17" s="23"/>
      <c r="AR17" s="21"/>
      <c r="BE17" s="346"/>
      <c r="BS17" s="18" t="s">
        <v>41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6"/>
      <c r="BS18" s="18" t="s">
        <v>6</v>
      </c>
    </row>
    <row r="19" spans="2:71" s="1" customFormat="1" ht="12" customHeight="1">
      <c r="B19" s="22"/>
      <c r="C19" s="23"/>
      <c r="D19" s="30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30</v>
      </c>
      <c r="AL19" s="23"/>
      <c r="AM19" s="23"/>
      <c r="AN19" s="28" t="s">
        <v>43</v>
      </c>
      <c r="AO19" s="23"/>
      <c r="AP19" s="23"/>
      <c r="AQ19" s="23"/>
      <c r="AR19" s="21"/>
      <c r="BE19" s="346"/>
      <c r="BS19" s="18" t="s">
        <v>6</v>
      </c>
    </row>
    <row r="20" spans="2:71" s="1" customFormat="1" ht="18.4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33</v>
      </c>
      <c r="AL20" s="23"/>
      <c r="AM20" s="23"/>
      <c r="AN20" s="28" t="s">
        <v>43</v>
      </c>
      <c r="AO20" s="23"/>
      <c r="AP20" s="23"/>
      <c r="AQ20" s="23"/>
      <c r="AR20" s="21"/>
      <c r="BE20" s="346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6"/>
    </row>
    <row r="22" spans="2:57" s="1" customFormat="1" ht="12" customHeight="1">
      <c r="B22" s="22"/>
      <c r="C22" s="23"/>
      <c r="D22" s="30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6"/>
    </row>
    <row r="23" spans="2:57" s="1" customFormat="1" ht="47.25" customHeight="1">
      <c r="B23" s="22"/>
      <c r="C23" s="23"/>
      <c r="D23" s="23"/>
      <c r="E23" s="353" t="s">
        <v>45</v>
      </c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23"/>
      <c r="AP23" s="23"/>
      <c r="AQ23" s="23"/>
      <c r="AR23" s="21"/>
      <c r="BE23" s="346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6"/>
    </row>
    <row r="25" spans="2:57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46"/>
    </row>
    <row r="26" spans="1:57" s="2" customFormat="1" ht="25.9" customHeight="1">
      <c r="A26" s="36"/>
      <c r="B26" s="37"/>
      <c r="C26" s="38"/>
      <c r="D26" s="39" t="s">
        <v>46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4">
        <f>ROUND(AG54,2)</f>
        <v>0</v>
      </c>
      <c r="AL26" s="355"/>
      <c r="AM26" s="355"/>
      <c r="AN26" s="355"/>
      <c r="AO26" s="355"/>
      <c r="AP26" s="38"/>
      <c r="AQ26" s="38"/>
      <c r="AR26" s="41"/>
      <c r="BE26" s="346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6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56" t="s">
        <v>47</v>
      </c>
      <c r="M28" s="356"/>
      <c r="N28" s="356"/>
      <c r="O28" s="356"/>
      <c r="P28" s="356"/>
      <c r="Q28" s="38"/>
      <c r="R28" s="38"/>
      <c r="S28" s="38"/>
      <c r="T28" s="38"/>
      <c r="U28" s="38"/>
      <c r="V28" s="38"/>
      <c r="W28" s="356" t="s">
        <v>48</v>
      </c>
      <c r="X28" s="356"/>
      <c r="Y28" s="356"/>
      <c r="Z28" s="356"/>
      <c r="AA28" s="356"/>
      <c r="AB28" s="356"/>
      <c r="AC28" s="356"/>
      <c r="AD28" s="356"/>
      <c r="AE28" s="356"/>
      <c r="AF28" s="38"/>
      <c r="AG28" s="38"/>
      <c r="AH28" s="38"/>
      <c r="AI28" s="38"/>
      <c r="AJ28" s="38"/>
      <c r="AK28" s="356" t="s">
        <v>49</v>
      </c>
      <c r="AL28" s="356"/>
      <c r="AM28" s="356"/>
      <c r="AN28" s="356"/>
      <c r="AO28" s="356"/>
      <c r="AP28" s="38"/>
      <c r="AQ28" s="38"/>
      <c r="AR28" s="41"/>
      <c r="BE28" s="346"/>
    </row>
    <row r="29" spans="2:57" s="3" customFormat="1" ht="14.45" customHeight="1">
      <c r="B29" s="42"/>
      <c r="C29" s="43"/>
      <c r="D29" s="30" t="s">
        <v>50</v>
      </c>
      <c r="E29" s="43"/>
      <c r="F29" s="30" t="s">
        <v>51</v>
      </c>
      <c r="G29" s="43"/>
      <c r="H29" s="43"/>
      <c r="I29" s="43"/>
      <c r="J29" s="43"/>
      <c r="K29" s="43"/>
      <c r="L29" s="338">
        <v>0.21</v>
      </c>
      <c r="M29" s="339"/>
      <c r="N29" s="339"/>
      <c r="O29" s="339"/>
      <c r="P29" s="339"/>
      <c r="Q29" s="43"/>
      <c r="R29" s="43"/>
      <c r="S29" s="43"/>
      <c r="T29" s="43"/>
      <c r="U29" s="43"/>
      <c r="V29" s="43"/>
      <c r="W29" s="340">
        <f>ROUND(AZ54,2)</f>
        <v>0</v>
      </c>
      <c r="X29" s="339"/>
      <c r="Y29" s="339"/>
      <c r="Z29" s="339"/>
      <c r="AA29" s="339"/>
      <c r="AB29" s="339"/>
      <c r="AC29" s="339"/>
      <c r="AD29" s="339"/>
      <c r="AE29" s="339"/>
      <c r="AF29" s="43"/>
      <c r="AG29" s="43"/>
      <c r="AH29" s="43"/>
      <c r="AI29" s="43"/>
      <c r="AJ29" s="43"/>
      <c r="AK29" s="340">
        <f>ROUND(AV54,2)</f>
        <v>0</v>
      </c>
      <c r="AL29" s="339"/>
      <c r="AM29" s="339"/>
      <c r="AN29" s="339"/>
      <c r="AO29" s="339"/>
      <c r="AP29" s="43"/>
      <c r="AQ29" s="43"/>
      <c r="AR29" s="44"/>
      <c r="BE29" s="347"/>
    </row>
    <row r="30" spans="2:57" s="3" customFormat="1" ht="14.45" customHeight="1">
      <c r="B30" s="42"/>
      <c r="C30" s="43"/>
      <c r="D30" s="43"/>
      <c r="E30" s="43"/>
      <c r="F30" s="30" t="s">
        <v>52</v>
      </c>
      <c r="G30" s="43"/>
      <c r="H30" s="43"/>
      <c r="I30" s="43"/>
      <c r="J30" s="43"/>
      <c r="K30" s="43"/>
      <c r="L30" s="338">
        <v>0.15</v>
      </c>
      <c r="M30" s="339"/>
      <c r="N30" s="339"/>
      <c r="O30" s="339"/>
      <c r="P30" s="339"/>
      <c r="Q30" s="43"/>
      <c r="R30" s="43"/>
      <c r="S30" s="43"/>
      <c r="T30" s="43"/>
      <c r="U30" s="43"/>
      <c r="V30" s="43"/>
      <c r="W30" s="340">
        <f>ROUND(BA54,2)</f>
        <v>0</v>
      </c>
      <c r="X30" s="339"/>
      <c r="Y30" s="339"/>
      <c r="Z30" s="339"/>
      <c r="AA30" s="339"/>
      <c r="AB30" s="339"/>
      <c r="AC30" s="339"/>
      <c r="AD30" s="339"/>
      <c r="AE30" s="339"/>
      <c r="AF30" s="43"/>
      <c r="AG30" s="43"/>
      <c r="AH30" s="43"/>
      <c r="AI30" s="43"/>
      <c r="AJ30" s="43"/>
      <c r="AK30" s="340">
        <f>ROUND(AW54,2)</f>
        <v>0</v>
      </c>
      <c r="AL30" s="339"/>
      <c r="AM30" s="339"/>
      <c r="AN30" s="339"/>
      <c r="AO30" s="339"/>
      <c r="AP30" s="43"/>
      <c r="AQ30" s="43"/>
      <c r="AR30" s="44"/>
      <c r="BE30" s="347"/>
    </row>
    <row r="31" spans="2:57" s="3" customFormat="1" ht="14.45" customHeight="1" hidden="1">
      <c r="B31" s="42"/>
      <c r="C31" s="43"/>
      <c r="D31" s="43"/>
      <c r="E31" s="43"/>
      <c r="F31" s="30" t="s">
        <v>53</v>
      </c>
      <c r="G31" s="43"/>
      <c r="H31" s="43"/>
      <c r="I31" s="43"/>
      <c r="J31" s="43"/>
      <c r="K31" s="43"/>
      <c r="L31" s="338">
        <v>0.21</v>
      </c>
      <c r="M31" s="339"/>
      <c r="N31" s="339"/>
      <c r="O31" s="339"/>
      <c r="P31" s="339"/>
      <c r="Q31" s="43"/>
      <c r="R31" s="43"/>
      <c r="S31" s="43"/>
      <c r="T31" s="43"/>
      <c r="U31" s="43"/>
      <c r="V31" s="43"/>
      <c r="W31" s="340">
        <f>ROUND(BB54,2)</f>
        <v>0</v>
      </c>
      <c r="X31" s="339"/>
      <c r="Y31" s="339"/>
      <c r="Z31" s="339"/>
      <c r="AA31" s="339"/>
      <c r="AB31" s="339"/>
      <c r="AC31" s="339"/>
      <c r="AD31" s="339"/>
      <c r="AE31" s="339"/>
      <c r="AF31" s="43"/>
      <c r="AG31" s="43"/>
      <c r="AH31" s="43"/>
      <c r="AI31" s="43"/>
      <c r="AJ31" s="43"/>
      <c r="AK31" s="340">
        <v>0</v>
      </c>
      <c r="AL31" s="339"/>
      <c r="AM31" s="339"/>
      <c r="AN31" s="339"/>
      <c r="AO31" s="339"/>
      <c r="AP31" s="43"/>
      <c r="AQ31" s="43"/>
      <c r="AR31" s="44"/>
      <c r="BE31" s="347"/>
    </row>
    <row r="32" spans="2:57" s="3" customFormat="1" ht="14.45" customHeight="1" hidden="1">
      <c r="B32" s="42"/>
      <c r="C32" s="43"/>
      <c r="D32" s="43"/>
      <c r="E32" s="43"/>
      <c r="F32" s="30" t="s">
        <v>54</v>
      </c>
      <c r="G32" s="43"/>
      <c r="H32" s="43"/>
      <c r="I32" s="43"/>
      <c r="J32" s="43"/>
      <c r="K32" s="43"/>
      <c r="L32" s="338">
        <v>0.15</v>
      </c>
      <c r="M32" s="339"/>
      <c r="N32" s="339"/>
      <c r="O32" s="339"/>
      <c r="P32" s="339"/>
      <c r="Q32" s="43"/>
      <c r="R32" s="43"/>
      <c r="S32" s="43"/>
      <c r="T32" s="43"/>
      <c r="U32" s="43"/>
      <c r="V32" s="43"/>
      <c r="W32" s="340">
        <f>ROUND(BC54,2)</f>
        <v>0</v>
      </c>
      <c r="X32" s="339"/>
      <c r="Y32" s="339"/>
      <c r="Z32" s="339"/>
      <c r="AA32" s="339"/>
      <c r="AB32" s="339"/>
      <c r="AC32" s="339"/>
      <c r="AD32" s="339"/>
      <c r="AE32" s="339"/>
      <c r="AF32" s="43"/>
      <c r="AG32" s="43"/>
      <c r="AH32" s="43"/>
      <c r="AI32" s="43"/>
      <c r="AJ32" s="43"/>
      <c r="AK32" s="340">
        <v>0</v>
      </c>
      <c r="AL32" s="339"/>
      <c r="AM32" s="339"/>
      <c r="AN32" s="339"/>
      <c r="AO32" s="339"/>
      <c r="AP32" s="43"/>
      <c r="AQ32" s="43"/>
      <c r="AR32" s="44"/>
      <c r="BE32" s="347"/>
    </row>
    <row r="33" spans="2:44" s="3" customFormat="1" ht="14.45" customHeight="1" hidden="1">
      <c r="B33" s="42"/>
      <c r="C33" s="43"/>
      <c r="D33" s="43"/>
      <c r="E33" s="43"/>
      <c r="F33" s="30" t="s">
        <v>55</v>
      </c>
      <c r="G33" s="43"/>
      <c r="H33" s="43"/>
      <c r="I33" s="43"/>
      <c r="J33" s="43"/>
      <c r="K33" s="43"/>
      <c r="L33" s="338">
        <v>0</v>
      </c>
      <c r="M33" s="339"/>
      <c r="N33" s="339"/>
      <c r="O33" s="339"/>
      <c r="P33" s="339"/>
      <c r="Q33" s="43"/>
      <c r="R33" s="43"/>
      <c r="S33" s="43"/>
      <c r="T33" s="43"/>
      <c r="U33" s="43"/>
      <c r="V33" s="43"/>
      <c r="W33" s="340">
        <f>ROUND(BD54,2)</f>
        <v>0</v>
      </c>
      <c r="X33" s="339"/>
      <c r="Y33" s="339"/>
      <c r="Z33" s="339"/>
      <c r="AA33" s="339"/>
      <c r="AB33" s="339"/>
      <c r="AC33" s="339"/>
      <c r="AD33" s="339"/>
      <c r="AE33" s="339"/>
      <c r="AF33" s="43"/>
      <c r="AG33" s="43"/>
      <c r="AH33" s="43"/>
      <c r="AI33" s="43"/>
      <c r="AJ33" s="43"/>
      <c r="AK33" s="340">
        <v>0</v>
      </c>
      <c r="AL33" s="339"/>
      <c r="AM33" s="339"/>
      <c r="AN33" s="339"/>
      <c r="AO33" s="339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57</v>
      </c>
      <c r="U35" s="47"/>
      <c r="V35" s="47"/>
      <c r="W35" s="47"/>
      <c r="X35" s="344" t="s">
        <v>58</v>
      </c>
      <c r="Y35" s="342"/>
      <c r="Z35" s="342"/>
      <c r="AA35" s="342"/>
      <c r="AB35" s="342"/>
      <c r="AC35" s="47"/>
      <c r="AD35" s="47"/>
      <c r="AE35" s="47"/>
      <c r="AF35" s="47"/>
      <c r="AG35" s="47"/>
      <c r="AH35" s="47"/>
      <c r="AI35" s="47"/>
      <c r="AJ35" s="47"/>
      <c r="AK35" s="341">
        <f>SUM(AK26:AK33)</f>
        <v>0</v>
      </c>
      <c r="AL35" s="342"/>
      <c r="AM35" s="342"/>
      <c r="AN35" s="342"/>
      <c r="AO35" s="343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22-08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9" t="str">
        <f>K6</f>
        <v>SO 02 - Oprava mostu v km 16,344 na trati Kutná Hora-Zruč n/S</v>
      </c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361" t="str">
        <f>IF(AN8="","",AN8)</f>
        <v>24. 11. 2022</v>
      </c>
      <c r="AN47" s="361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0" t="s">
        <v>29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Správa železnic, státní organizace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37</v>
      </c>
      <c r="AJ49" s="38"/>
      <c r="AK49" s="38"/>
      <c r="AL49" s="38"/>
      <c r="AM49" s="375" t="str">
        <f>IF(E17="","",E17)</f>
        <v>DIPONT s.r.o.</v>
      </c>
      <c r="AN49" s="376"/>
      <c r="AO49" s="376"/>
      <c r="AP49" s="376"/>
      <c r="AQ49" s="38"/>
      <c r="AR49" s="41"/>
      <c r="AS49" s="369" t="s">
        <v>60</v>
      </c>
      <c r="AT49" s="370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0" t="s">
        <v>35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42</v>
      </c>
      <c r="AJ50" s="38"/>
      <c r="AK50" s="38"/>
      <c r="AL50" s="38"/>
      <c r="AM50" s="375" t="str">
        <f>IF(E20="","",E20)</f>
        <v xml:space="preserve"> </v>
      </c>
      <c r="AN50" s="376"/>
      <c r="AO50" s="376"/>
      <c r="AP50" s="376"/>
      <c r="AQ50" s="38"/>
      <c r="AR50" s="41"/>
      <c r="AS50" s="371"/>
      <c r="AT50" s="372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73"/>
      <c r="AT51" s="374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77" t="s">
        <v>61</v>
      </c>
      <c r="D52" s="378"/>
      <c r="E52" s="378"/>
      <c r="F52" s="378"/>
      <c r="G52" s="378"/>
      <c r="H52" s="68"/>
      <c r="I52" s="380" t="s">
        <v>62</v>
      </c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9" t="s">
        <v>63</v>
      </c>
      <c r="AH52" s="378"/>
      <c r="AI52" s="378"/>
      <c r="AJ52" s="378"/>
      <c r="AK52" s="378"/>
      <c r="AL52" s="378"/>
      <c r="AM52" s="378"/>
      <c r="AN52" s="380" t="s">
        <v>64</v>
      </c>
      <c r="AO52" s="378"/>
      <c r="AP52" s="378"/>
      <c r="AQ52" s="69" t="s">
        <v>65</v>
      </c>
      <c r="AR52" s="41"/>
      <c r="AS52" s="70" t="s">
        <v>66</v>
      </c>
      <c r="AT52" s="71" t="s">
        <v>67</v>
      </c>
      <c r="AU52" s="71" t="s">
        <v>68</v>
      </c>
      <c r="AV52" s="71" t="s">
        <v>69</v>
      </c>
      <c r="AW52" s="71" t="s">
        <v>70</v>
      </c>
      <c r="AX52" s="71" t="s">
        <v>71</v>
      </c>
      <c r="AY52" s="71" t="s">
        <v>72</v>
      </c>
      <c r="AZ52" s="71" t="s">
        <v>73</v>
      </c>
      <c r="BA52" s="71" t="s">
        <v>74</v>
      </c>
      <c r="BB52" s="71" t="s">
        <v>75</v>
      </c>
      <c r="BC52" s="71" t="s">
        <v>76</v>
      </c>
      <c r="BD52" s="72" t="s">
        <v>77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7">
        <f>ROUND(AG55,2)</f>
        <v>0</v>
      </c>
      <c r="AH54" s="367"/>
      <c r="AI54" s="367"/>
      <c r="AJ54" s="367"/>
      <c r="AK54" s="367"/>
      <c r="AL54" s="367"/>
      <c r="AM54" s="367"/>
      <c r="AN54" s="368">
        <f aca="true" t="shared" si="0" ref="AN54:AN59">SUM(AG54,AT54)</f>
        <v>0</v>
      </c>
      <c r="AO54" s="368"/>
      <c r="AP54" s="368"/>
      <c r="AQ54" s="80" t="s">
        <v>43</v>
      </c>
      <c r="AR54" s="81"/>
      <c r="AS54" s="82">
        <f>ROUND(AS55,2)</f>
        <v>0</v>
      </c>
      <c r="AT54" s="83">
        <f aca="true" t="shared" si="1" ref="AT54:AT59"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79</v>
      </c>
      <c r="BT54" s="86" t="s">
        <v>80</v>
      </c>
      <c r="BU54" s="87" t="s">
        <v>81</v>
      </c>
      <c r="BV54" s="86" t="s">
        <v>82</v>
      </c>
      <c r="BW54" s="86" t="s">
        <v>5</v>
      </c>
      <c r="BX54" s="86" t="s">
        <v>83</v>
      </c>
      <c r="CL54" s="86" t="s">
        <v>19</v>
      </c>
    </row>
    <row r="55" spans="2:91" s="7" customFormat="1" ht="24.75" customHeight="1">
      <c r="B55" s="88"/>
      <c r="C55" s="89"/>
      <c r="D55" s="365" t="s">
        <v>14</v>
      </c>
      <c r="E55" s="365"/>
      <c r="F55" s="365"/>
      <c r="G55" s="365"/>
      <c r="H55" s="365"/>
      <c r="I55" s="90"/>
      <c r="J55" s="365" t="s">
        <v>17</v>
      </c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2">
        <f>ROUND(SUM(AG56:AG59),2)</f>
        <v>0</v>
      </c>
      <c r="AH55" s="363"/>
      <c r="AI55" s="363"/>
      <c r="AJ55" s="363"/>
      <c r="AK55" s="363"/>
      <c r="AL55" s="363"/>
      <c r="AM55" s="363"/>
      <c r="AN55" s="364">
        <f t="shared" si="0"/>
        <v>0</v>
      </c>
      <c r="AO55" s="363"/>
      <c r="AP55" s="363"/>
      <c r="AQ55" s="91" t="s">
        <v>84</v>
      </c>
      <c r="AR55" s="92"/>
      <c r="AS55" s="93">
        <f>ROUND(SUM(AS56:AS59),2)</f>
        <v>0</v>
      </c>
      <c r="AT55" s="94">
        <f t="shared" si="1"/>
        <v>0</v>
      </c>
      <c r="AU55" s="95">
        <f>ROUND(SUM(AU56:AU59),5)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ROUND(SUM(AZ56:AZ59),2)</f>
        <v>0</v>
      </c>
      <c r="BA55" s="94">
        <f>ROUND(SUM(BA56:BA59),2)</f>
        <v>0</v>
      </c>
      <c r="BB55" s="94">
        <f>ROUND(SUM(BB56:BB59),2)</f>
        <v>0</v>
      </c>
      <c r="BC55" s="94">
        <f>ROUND(SUM(BC56:BC59),2)</f>
        <v>0</v>
      </c>
      <c r="BD55" s="96">
        <f>ROUND(SUM(BD56:BD59),2)</f>
        <v>0</v>
      </c>
      <c r="BS55" s="97" t="s">
        <v>79</v>
      </c>
      <c r="BT55" s="97" t="s">
        <v>85</v>
      </c>
      <c r="BU55" s="97" t="s">
        <v>81</v>
      </c>
      <c r="BV55" s="97" t="s">
        <v>82</v>
      </c>
      <c r="BW55" s="97" t="s">
        <v>86</v>
      </c>
      <c r="BX55" s="97" t="s">
        <v>5</v>
      </c>
      <c r="CL55" s="97" t="s">
        <v>19</v>
      </c>
      <c r="CM55" s="97" t="s">
        <v>87</v>
      </c>
    </row>
    <row r="56" spans="1:90" s="4" customFormat="1" ht="35.25" customHeight="1">
      <c r="A56" s="98" t="s">
        <v>88</v>
      </c>
      <c r="B56" s="53"/>
      <c r="C56" s="99"/>
      <c r="D56" s="99"/>
      <c r="E56" s="366" t="s">
        <v>89</v>
      </c>
      <c r="F56" s="366"/>
      <c r="G56" s="366"/>
      <c r="H56" s="366"/>
      <c r="I56" s="366"/>
      <c r="J56" s="99"/>
      <c r="K56" s="366" t="s">
        <v>90</v>
      </c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57">
        <f>'22-08-1 - SO 02 – 001.1 -...'!J32</f>
        <v>0</v>
      </c>
      <c r="AH56" s="358"/>
      <c r="AI56" s="358"/>
      <c r="AJ56" s="358"/>
      <c r="AK56" s="358"/>
      <c r="AL56" s="358"/>
      <c r="AM56" s="358"/>
      <c r="AN56" s="357">
        <f t="shared" si="0"/>
        <v>0</v>
      </c>
      <c r="AO56" s="358"/>
      <c r="AP56" s="358"/>
      <c r="AQ56" s="100" t="s">
        <v>91</v>
      </c>
      <c r="AR56" s="55"/>
      <c r="AS56" s="101">
        <v>0</v>
      </c>
      <c r="AT56" s="102">
        <f t="shared" si="1"/>
        <v>0</v>
      </c>
      <c r="AU56" s="103">
        <f>'22-08-1 - SO 02 – 001.1 -...'!P96</f>
        <v>0</v>
      </c>
      <c r="AV56" s="102">
        <f>'22-08-1 - SO 02 – 001.1 -...'!J35</f>
        <v>0</v>
      </c>
      <c r="AW56" s="102">
        <f>'22-08-1 - SO 02 – 001.1 -...'!J36</f>
        <v>0</v>
      </c>
      <c r="AX56" s="102">
        <f>'22-08-1 - SO 02 – 001.1 -...'!J37</f>
        <v>0</v>
      </c>
      <c r="AY56" s="102">
        <f>'22-08-1 - SO 02 – 001.1 -...'!J38</f>
        <v>0</v>
      </c>
      <c r="AZ56" s="102">
        <f>'22-08-1 - SO 02 – 001.1 -...'!F35</f>
        <v>0</v>
      </c>
      <c r="BA56" s="102">
        <f>'22-08-1 - SO 02 – 001.1 -...'!F36</f>
        <v>0</v>
      </c>
      <c r="BB56" s="102">
        <f>'22-08-1 - SO 02 – 001.1 -...'!F37</f>
        <v>0</v>
      </c>
      <c r="BC56" s="102">
        <f>'22-08-1 - SO 02 – 001.1 -...'!F38</f>
        <v>0</v>
      </c>
      <c r="BD56" s="104">
        <f>'22-08-1 - SO 02 – 001.1 -...'!F39</f>
        <v>0</v>
      </c>
      <c r="BT56" s="105" t="s">
        <v>87</v>
      </c>
      <c r="BV56" s="105" t="s">
        <v>82</v>
      </c>
      <c r="BW56" s="105" t="s">
        <v>92</v>
      </c>
      <c r="BX56" s="105" t="s">
        <v>86</v>
      </c>
      <c r="CL56" s="105" t="s">
        <v>43</v>
      </c>
    </row>
    <row r="57" spans="1:90" s="4" customFormat="1" ht="35.25" customHeight="1">
      <c r="A57" s="98" t="s">
        <v>88</v>
      </c>
      <c r="B57" s="53"/>
      <c r="C57" s="99"/>
      <c r="D57" s="99"/>
      <c r="E57" s="366" t="s">
        <v>93</v>
      </c>
      <c r="F57" s="366"/>
      <c r="G57" s="366"/>
      <c r="H57" s="366"/>
      <c r="I57" s="366"/>
      <c r="J57" s="99"/>
      <c r="K57" s="366" t="s">
        <v>94</v>
      </c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57">
        <f>'22-08-2 - SO 02 – 001.2 -...'!J32</f>
        <v>0</v>
      </c>
      <c r="AH57" s="358"/>
      <c r="AI57" s="358"/>
      <c r="AJ57" s="358"/>
      <c r="AK57" s="358"/>
      <c r="AL57" s="358"/>
      <c r="AM57" s="358"/>
      <c r="AN57" s="357">
        <f t="shared" si="0"/>
        <v>0</v>
      </c>
      <c r="AO57" s="358"/>
      <c r="AP57" s="358"/>
      <c r="AQ57" s="100" t="s">
        <v>91</v>
      </c>
      <c r="AR57" s="55"/>
      <c r="AS57" s="101">
        <v>0</v>
      </c>
      <c r="AT57" s="102">
        <f t="shared" si="1"/>
        <v>0</v>
      </c>
      <c r="AU57" s="103">
        <f>'22-08-2 - SO 02 – 001.2 -...'!P88</f>
        <v>0</v>
      </c>
      <c r="AV57" s="102">
        <f>'22-08-2 - SO 02 – 001.2 -...'!J35</f>
        <v>0</v>
      </c>
      <c r="AW57" s="102">
        <f>'22-08-2 - SO 02 – 001.2 -...'!J36</f>
        <v>0</v>
      </c>
      <c r="AX57" s="102">
        <f>'22-08-2 - SO 02 – 001.2 -...'!J37</f>
        <v>0</v>
      </c>
      <c r="AY57" s="102">
        <f>'22-08-2 - SO 02 – 001.2 -...'!J38</f>
        <v>0</v>
      </c>
      <c r="AZ57" s="102">
        <f>'22-08-2 - SO 02 – 001.2 -...'!F35</f>
        <v>0</v>
      </c>
      <c r="BA57" s="102">
        <f>'22-08-2 - SO 02 – 001.2 -...'!F36</f>
        <v>0</v>
      </c>
      <c r="BB57" s="102">
        <f>'22-08-2 - SO 02 – 001.2 -...'!F37</f>
        <v>0</v>
      </c>
      <c r="BC57" s="102">
        <f>'22-08-2 - SO 02 – 001.2 -...'!F38</f>
        <v>0</v>
      </c>
      <c r="BD57" s="104">
        <f>'22-08-2 - SO 02 – 001.2 -...'!F39</f>
        <v>0</v>
      </c>
      <c r="BT57" s="105" t="s">
        <v>87</v>
      </c>
      <c r="BV57" s="105" t="s">
        <v>82</v>
      </c>
      <c r="BW57" s="105" t="s">
        <v>95</v>
      </c>
      <c r="BX57" s="105" t="s">
        <v>86</v>
      </c>
      <c r="CL57" s="105" t="s">
        <v>19</v>
      </c>
    </row>
    <row r="58" spans="1:90" s="4" customFormat="1" ht="35.25" customHeight="1">
      <c r="A58" s="98" t="s">
        <v>88</v>
      </c>
      <c r="B58" s="53"/>
      <c r="C58" s="99"/>
      <c r="D58" s="99"/>
      <c r="E58" s="366" t="s">
        <v>96</v>
      </c>
      <c r="F58" s="366"/>
      <c r="G58" s="366"/>
      <c r="H58" s="366"/>
      <c r="I58" s="366"/>
      <c r="J58" s="99"/>
      <c r="K58" s="366" t="s">
        <v>97</v>
      </c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57">
        <f>'22-08-3 - SO 02 – 001.3 -...'!J32</f>
        <v>0</v>
      </c>
      <c r="AH58" s="358"/>
      <c r="AI58" s="358"/>
      <c r="AJ58" s="358"/>
      <c r="AK58" s="358"/>
      <c r="AL58" s="358"/>
      <c r="AM58" s="358"/>
      <c r="AN58" s="357">
        <f t="shared" si="0"/>
        <v>0</v>
      </c>
      <c r="AO58" s="358"/>
      <c r="AP58" s="358"/>
      <c r="AQ58" s="100" t="s">
        <v>91</v>
      </c>
      <c r="AR58" s="55"/>
      <c r="AS58" s="101">
        <v>0</v>
      </c>
      <c r="AT58" s="102">
        <f t="shared" si="1"/>
        <v>0</v>
      </c>
      <c r="AU58" s="103">
        <f>'22-08-3 - SO 02 – 001.3 -...'!P91</f>
        <v>0</v>
      </c>
      <c r="AV58" s="102">
        <f>'22-08-3 - SO 02 – 001.3 -...'!J35</f>
        <v>0</v>
      </c>
      <c r="AW58" s="102">
        <f>'22-08-3 - SO 02 – 001.3 -...'!J36</f>
        <v>0</v>
      </c>
      <c r="AX58" s="102">
        <f>'22-08-3 - SO 02 – 001.3 -...'!J37</f>
        <v>0</v>
      </c>
      <c r="AY58" s="102">
        <f>'22-08-3 - SO 02 – 001.3 -...'!J38</f>
        <v>0</v>
      </c>
      <c r="AZ58" s="102">
        <f>'22-08-3 - SO 02 – 001.3 -...'!F35</f>
        <v>0</v>
      </c>
      <c r="BA58" s="102">
        <f>'22-08-3 - SO 02 – 001.3 -...'!F36</f>
        <v>0</v>
      </c>
      <c r="BB58" s="102">
        <f>'22-08-3 - SO 02 – 001.3 -...'!F37</f>
        <v>0</v>
      </c>
      <c r="BC58" s="102">
        <f>'22-08-3 - SO 02 – 001.3 -...'!F38</f>
        <v>0</v>
      </c>
      <c r="BD58" s="104">
        <f>'22-08-3 - SO 02 – 001.3 -...'!F39</f>
        <v>0</v>
      </c>
      <c r="BT58" s="105" t="s">
        <v>87</v>
      </c>
      <c r="BV58" s="105" t="s">
        <v>82</v>
      </c>
      <c r="BW58" s="105" t="s">
        <v>98</v>
      </c>
      <c r="BX58" s="105" t="s">
        <v>86</v>
      </c>
      <c r="CL58" s="105" t="s">
        <v>19</v>
      </c>
    </row>
    <row r="59" spans="1:90" s="4" customFormat="1" ht="35.25" customHeight="1">
      <c r="A59" s="98" t="s">
        <v>88</v>
      </c>
      <c r="B59" s="53"/>
      <c r="C59" s="99"/>
      <c r="D59" s="99"/>
      <c r="E59" s="366" t="s">
        <v>99</v>
      </c>
      <c r="F59" s="366"/>
      <c r="G59" s="366"/>
      <c r="H59" s="366"/>
      <c r="I59" s="366"/>
      <c r="J59" s="99"/>
      <c r="K59" s="366" t="s">
        <v>100</v>
      </c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57">
        <f>'22-08-4 - SO 02 – 001.4 -...'!J32</f>
        <v>0</v>
      </c>
      <c r="AH59" s="358"/>
      <c r="AI59" s="358"/>
      <c r="AJ59" s="358"/>
      <c r="AK59" s="358"/>
      <c r="AL59" s="358"/>
      <c r="AM59" s="358"/>
      <c r="AN59" s="357">
        <f t="shared" si="0"/>
        <v>0</v>
      </c>
      <c r="AO59" s="358"/>
      <c r="AP59" s="358"/>
      <c r="AQ59" s="100" t="s">
        <v>91</v>
      </c>
      <c r="AR59" s="55"/>
      <c r="AS59" s="106">
        <v>0</v>
      </c>
      <c r="AT59" s="107">
        <f t="shared" si="1"/>
        <v>0</v>
      </c>
      <c r="AU59" s="108">
        <f>'22-08-4 - SO 02 – 001.4 -...'!P87</f>
        <v>0</v>
      </c>
      <c r="AV59" s="107">
        <f>'22-08-4 - SO 02 – 001.4 -...'!J35</f>
        <v>0</v>
      </c>
      <c r="AW59" s="107">
        <f>'22-08-4 - SO 02 – 001.4 -...'!J36</f>
        <v>0</v>
      </c>
      <c r="AX59" s="107">
        <f>'22-08-4 - SO 02 – 001.4 -...'!J37</f>
        <v>0</v>
      </c>
      <c r="AY59" s="107">
        <f>'22-08-4 - SO 02 – 001.4 -...'!J38</f>
        <v>0</v>
      </c>
      <c r="AZ59" s="107">
        <f>'22-08-4 - SO 02 – 001.4 -...'!F35</f>
        <v>0</v>
      </c>
      <c r="BA59" s="107">
        <f>'22-08-4 - SO 02 – 001.4 -...'!F36</f>
        <v>0</v>
      </c>
      <c r="BB59" s="107">
        <f>'22-08-4 - SO 02 – 001.4 -...'!F37</f>
        <v>0</v>
      </c>
      <c r="BC59" s="107">
        <f>'22-08-4 - SO 02 – 001.4 -...'!F38</f>
        <v>0</v>
      </c>
      <c r="BD59" s="109">
        <f>'22-08-4 - SO 02 – 001.4 -...'!F39</f>
        <v>0</v>
      </c>
      <c r="BT59" s="105" t="s">
        <v>87</v>
      </c>
      <c r="BV59" s="105" t="s">
        <v>82</v>
      </c>
      <c r="BW59" s="105" t="s">
        <v>101</v>
      </c>
      <c r="BX59" s="105" t="s">
        <v>86</v>
      </c>
      <c r="CL59" s="105" t="s">
        <v>19</v>
      </c>
    </row>
    <row r="60" spans="1:57" s="2" customFormat="1" ht="30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s="2" customFormat="1" ht="6.95" customHeight="1">
      <c r="A61" s="36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</sheetData>
  <sheetProtection algorithmName="SHA-512" hashValue="gIsMKdis6ZXDfWgEmEVKl1Qg2MbJAbHVuVDmda9a22hUlphkmTMLAj/eHSZpuuHTUfxdXCtRMJiO3uf7r2qcxQ==" saltValue="S/rCUTYt2gqe4WEejdEagBeUtqcuVuvtwJT7jDBAm8j92IQQtNDnNDy2LsBaNBIqeS36+OV+k9P50/8B91ZU6A==" spinCount="100000" sheet="1" objects="1" scenarios="1" formatColumns="0" formatRows="0"/>
  <mergeCells count="58">
    <mergeCell ref="D55:H55"/>
    <mergeCell ref="AG54:AM54"/>
    <mergeCell ref="AN54:AP54"/>
    <mergeCell ref="AS49:AT51"/>
    <mergeCell ref="AM49:AP49"/>
    <mergeCell ref="AM50:AP50"/>
    <mergeCell ref="C52:G52"/>
    <mergeCell ref="AG52:AM52"/>
    <mergeCell ref="AN52:AP52"/>
    <mergeCell ref="I52:AF52"/>
    <mergeCell ref="E56:I56"/>
    <mergeCell ref="K56:AF56"/>
    <mergeCell ref="AG56:AM56"/>
    <mergeCell ref="K57:AF57"/>
    <mergeCell ref="AN57:AP57"/>
    <mergeCell ref="E57:I57"/>
    <mergeCell ref="AG57:AM57"/>
    <mergeCell ref="E58:I58"/>
    <mergeCell ref="K58:AF58"/>
    <mergeCell ref="AN59:AP59"/>
    <mergeCell ref="AG59:AM59"/>
    <mergeCell ref="E59:I59"/>
    <mergeCell ref="K59:AF59"/>
    <mergeCell ref="W30:AE30"/>
    <mergeCell ref="AK30:AO30"/>
    <mergeCell ref="L30:P30"/>
    <mergeCell ref="AK31:AO31"/>
    <mergeCell ref="AG58:AM58"/>
    <mergeCell ref="AN58:AP58"/>
    <mergeCell ref="AN56:AP56"/>
    <mergeCell ref="L45:AO45"/>
    <mergeCell ref="AM47:AN47"/>
    <mergeCell ref="AG55:AM55"/>
    <mergeCell ref="AN55:AP55"/>
    <mergeCell ref="J55:AF55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</mergeCells>
  <hyperlinks>
    <hyperlink ref="A56" location="'22-08-1 - SO 02 – 001.1 -...'!C2" display="/"/>
    <hyperlink ref="A57" location="'22-08-2 - SO 02 – 001.2 -...'!C2" display="/"/>
    <hyperlink ref="A58" location="'22-08-3 - SO 02 – 001.3 -...'!C2" display="/"/>
    <hyperlink ref="A59" location="'22-08-4 - SO 02 – 001.4 -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99"/>
  <sheetViews>
    <sheetView showGridLines="0" workbookViewId="0" topLeftCell="A385">
      <selection activeCell="J385" sqref="J38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92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87</v>
      </c>
    </row>
    <row r="4" spans="2:46" s="1" customFormat="1" ht="24.95" customHeight="1">
      <c r="B4" s="21"/>
      <c r="D4" s="112" t="s">
        <v>102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84" t="str">
        <f>'Rekapitulace zakázky'!K6</f>
        <v>SO 02 - Oprava mostu v km 16,344 na trati Kutná Hora-Zruč n/S</v>
      </c>
      <c r="F7" s="385"/>
      <c r="G7" s="385"/>
      <c r="H7" s="385"/>
      <c r="L7" s="21"/>
    </row>
    <row r="8" spans="2:12" s="1" customFormat="1" ht="12" customHeight="1">
      <c r="B8" s="21"/>
      <c r="D8" s="114" t="s">
        <v>103</v>
      </c>
      <c r="L8" s="21"/>
    </row>
    <row r="9" spans="1:31" s="2" customFormat="1" ht="16.5" customHeight="1">
      <c r="A9" s="36"/>
      <c r="B9" s="41"/>
      <c r="C9" s="36"/>
      <c r="D9" s="36"/>
      <c r="E9" s="384" t="s">
        <v>104</v>
      </c>
      <c r="F9" s="386"/>
      <c r="G9" s="386"/>
      <c r="H9" s="386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7" t="s">
        <v>106</v>
      </c>
      <c r="F11" s="386"/>
      <c r="G11" s="386"/>
      <c r="H11" s="386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43</v>
      </c>
      <c r="G13" s="36"/>
      <c r="H13" s="36"/>
      <c r="I13" s="114" t="s">
        <v>20</v>
      </c>
      <c r="J13" s="105" t="s">
        <v>43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zakázky'!AN8</f>
        <v>24. 11. 2022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29</v>
      </c>
      <c r="E16" s="36"/>
      <c r="F16" s="36"/>
      <c r="G16" s="36"/>
      <c r="H16" s="36"/>
      <c r="I16" s="114" t="s">
        <v>30</v>
      </c>
      <c r="J16" s="105" t="s">
        <v>31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32</v>
      </c>
      <c r="F17" s="36"/>
      <c r="G17" s="36"/>
      <c r="H17" s="36"/>
      <c r="I17" s="114" t="s">
        <v>33</v>
      </c>
      <c r="J17" s="105" t="s">
        <v>34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35</v>
      </c>
      <c r="E19" s="36"/>
      <c r="F19" s="36"/>
      <c r="G19" s="36"/>
      <c r="H19" s="36"/>
      <c r="I19" s="114" t="s">
        <v>30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zakázky'!E14</f>
        <v>Vyplň údaj</v>
      </c>
      <c r="F20" s="389"/>
      <c r="G20" s="389"/>
      <c r="H20" s="389"/>
      <c r="I20" s="114" t="s">
        <v>33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37</v>
      </c>
      <c r="E22" s="36"/>
      <c r="F22" s="36"/>
      <c r="G22" s="36"/>
      <c r="H22" s="36"/>
      <c r="I22" s="114" t="s">
        <v>30</v>
      </c>
      <c r="J22" s="105" t="s">
        <v>38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39</v>
      </c>
      <c r="F23" s="36"/>
      <c r="G23" s="36"/>
      <c r="H23" s="36"/>
      <c r="I23" s="114" t="s">
        <v>33</v>
      </c>
      <c r="J23" s="105" t="s">
        <v>40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42</v>
      </c>
      <c r="E25" s="36"/>
      <c r="F25" s="36"/>
      <c r="G25" s="36"/>
      <c r="H25" s="36"/>
      <c r="I25" s="114" t="s">
        <v>30</v>
      </c>
      <c r="J25" s="105" t="str">
        <f>IF('Rekapitulace zakázky'!AN19="","",'Rekapitulace zakázky'!AN19)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zakázky'!E20="","",'Rekapitulace zakázky'!E20)</f>
        <v xml:space="preserve"> </v>
      </c>
      <c r="F26" s="36"/>
      <c r="G26" s="36"/>
      <c r="H26" s="36"/>
      <c r="I26" s="114" t="s">
        <v>33</v>
      </c>
      <c r="J26" s="105" t="str">
        <f>IF('Rekapitulace zakázky'!AN20="","",'Rekapitulace zakázky'!AN20)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43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46</v>
      </c>
      <c r="E32" s="36"/>
      <c r="F32" s="36"/>
      <c r="G32" s="36"/>
      <c r="H32" s="36"/>
      <c r="I32" s="36"/>
      <c r="J32" s="122">
        <f>ROUND(J96,2)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48</v>
      </c>
      <c r="G34" s="36"/>
      <c r="H34" s="36"/>
      <c r="I34" s="123" t="s">
        <v>47</v>
      </c>
      <c r="J34" s="123" t="s">
        <v>49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50</v>
      </c>
      <c r="E35" s="114" t="s">
        <v>51</v>
      </c>
      <c r="F35" s="125">
        <f>ROUND((SUM(BE96:BE598)),2)</f>
        <v>0</v>
      </c>
      <c r="G35" s="36"/>
      <c r="H35" s="36"/>
      <c r="I35" s="126">
        <v>0.21</v>
      </c>
      <c r="J35" s="125">
        <f>ROUND(((SUM(BE96:BE598))*I35),2)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52</v>
      </c>
      <c r="F36" s="125">
        <f>ROUND((SUM(BF96:BF598)),2)</f>
        <v>0</v>
      </c>
      <c r="G36" s="36"/>
      <c r="H36" s="36"/>
      <c r="I36" s="126">
        <v>0.15</v>
      </c>
      <c r="J36" s="125">
        <f>ROUND(((SUM(BF96:BF598))*I36),2)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53</v>
      </c>
      <c r="F37" s="125">
        <f>ROUND((SUM(BG96:BG598)),2)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54</v>
      </c>
      <c r="F38" s="125">
        <f>ROUND((SUM(BH96:BH598)),2)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55</v>
      </c>
      <c r="F39" s="125">
        <f>ROUND((SUM(BI96:BI598)),2)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56</v>
      </c>
      <c r="E41" s="129"/>
      <c r="F41" s="129"/>
      <c r="G41" s="130" t="s">
        <v>57</v>
      </c>
      <c r="H41" s="131" t="s">
        <v>58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107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SO 02 - Oprava mostu v km 16,344 na trati Kutná Hora-Zruč n/S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82" t="s">
        <v>104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59" t="str">
        <f>E11</f>
        <v xml:space="preserve">22-08-1 - SO 02 – 001.1 - Oprava mostu v km 16,344 na trati Kutná Hora-Zruč n/S_Most 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8" t="str">
        <f>F14</f>
        <v xml:space="preserve"> </v>
      </c>
      <c r="G56" s="38"/>
      <c r="H56" s="38"/>
      <c r="I56" s="30" t="s">
        <v>23</v>
      </c>
      <c r="J56" s="61" t="str">
        <f>IF(J14="","",J14)</f>
        <v>24. 11. 2022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29</v>
      </c>
      <c r="D58" s="38"/>
      <c r="E58" s="38"/>
      <c r="F58" s="28" t="str">
        <f>E17</f>
        <v>Správa železnic, státní organizace</v>
      </c>
      <c r="G58" s="38"/>
      <c r="H58" s="38"/>
      <c r="I58" s="30" t="s">
        <v>37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35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108</v>
      </c>
      <c r="D61" s="139"/>
      <c r="E61" s="139"/>
      <c r="F61" s="139"/>
      <c r="G61" s="139"/>
      <c r="H61" s="139"/>
      <c r="I61" s="139"/>
      <c r="J61" s="140" t="s">
        <v>109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78</v>
      </c>
      <c r="D63" s="38"/>
      <c r="E63" s="38"/>
      <c r="F63" s="38"/>
      <c r="G63" s="38"/>
      <c r="H63" s="38"/>
      <c r="I63" s="38"/>
      <c r="J63" s="79">
        <f>J96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110</v>
      </c>
    </row>
    <row r="64" spans="2:12" s="9" customFormat="1" ht="24.95" customHeight="1">
      <c r="B64" s="142"/>
      <c r="C64" s="143"/>
      <c r="D64" s="144" t="s">
        <v>111</v>
      </c>
      <c r="E64" s="145"/>
      <c r="F64" s="145"/>
      <c r="G64" s="145"/>
      <c r="H64" s="145"/>
      <c r="I64" s="145"/>
      <c r="J64" s="146">
        <f>J97</f>
        <v>0</v>
      </c>
      <c r="K64" s="143"/>
      <c r="L64" s="147"/>
    </row>
    <row r="65" spans="2:12" s="10" customFormat="1" ht="19.9" customHeight="1">
      <c r="B65" s="148"/>
      <c r="C65" s="99"/>
      <c r="D65" s="149" t="s">
        <v>112</v>
      </c>
      <c r="E65" s="150"/>
      <c r="F65" s="150"/>
      <c r="G65" s="150"/>
      <c r="H65" s="150"/>
      <c r="I65" s="150"/>
      <c r="J65" s="151">
        <f>J98</f>
        <v>0</v>
      </c>
      <c r="K65" s="99"/>
      <c r="L65" s="152"/>
    </row>
    <row r="66" spans="2:12" s="10" customFormat="1" ht="19.9" customHeight="1">
      <c r="B66" s="148"/>
      <c r="C66" s="99"/>
      <c r="D66" s="149" t="s">
        <v>113</v>
      </c>
      <c r="E66" s="150"/>
      <c r="F66" s="150"/>
      <c r="G66" s="150"/>
      <c r="H66" s="150"/>
      <c r="I66" s="150"/>
      <c r="J66" s="151">
        <f>J183</f>
        <v>0</v>
      </c>
      <c r="K66" s="99"/>
      <c r="L66" s="152"/>
    </row>
    <row r="67" spans="2:12" s="10" customFormat="1" ht="19.9" customHeight="1">
      <c r="B67" s="148"/>
      <c r="C67" s="99"/>
      <c r="D67" s="149" t="s">
        <v>114</v>
      </c>
      <c r="E67" s="150"/>
      <c r="F67" s="150"/>
      <c r="G67" s="150"/>
      <c r="H67" s="150"/>
      <c r="I67" s="150"/>
      <c r="J67" s="151">
        <f>J227</f>
        <v>0</v>
      </c>
      <c r="K67" s="99"/>
      <c r="L67" s="152"/>
    </row>
    <row r="68" spans="2:12" s="10" customFormat="1" ht="19.9" customHeight="1">
      <c r="B68" s="148"/>
      <c r="C68" s="99"/>
      <c r="D68" s="149" t="s">
        <v>115</v>
      </c>
      <c r="E68" s="150"/>
      <c r="F68" s="150"/>
      <c r="G68" s="150"/>
      <c r="H68" s="150"/>
      <c r="I68" s="150"/>
      <c r="J68" s="151">
        <f>J278</f>
        <v>0</v>
      </c>
      <c r="K68" s="99"/>
      <c r="L68" s="152"/>
    </row>
    <row r="69" spans="2:12" s="10" customFormat="1" ht="19.9" customHeight="1">
      <c r="B69" s="148"/>
      <c r="C69" s="99"/>
      <c r="D69" s="149" t="s">
        <v>116</v>
      </c>
      <c r="E69" s="150"/>
      <c r="F69" s="150"/>
      <c r="G69" s="150"/>
      <c r="H69" s="150"/>
      <c r="I69" s="150"/>
      <c r="J69" s="151">
        <f>J389</f>
        <v>0</v>
      </c>
      <c r="K69" s="99"/>
      <c r="L69" s="152"/>
    </row>
    <row r="70" spans="2:12" s="10" customFormat="1" ht="19.9" customHeight="1">
      <c r="B70" s="148"/>
      <c r="C70" s="99"/>
      <c r="D70" s="149" t="s">
        <v>117</v>
      </c>
      <c r="E70" s="150"/>
      <c r="F70" s="150"/>
      <c r="G70" s="150"/>
      <c r="H70" s="150"/>
      <c r="I70" s="150"/>
      <c r="J70" s="151">
        <f>J403</f>
        <v>0</v>
      </c>
      <c r="K70" s="99"/>
      <c r="L70" s="152"/>
    </row>
    <row r="71" spans="2:12" s="10" customFormat="1" ht="19.9" customHeight="1">
      <c r="B71" s="148"/>
      <c r="C71" s="99"/>
      <c r="D71" s="149" t="s">
        <v>118</v>
      </c>
      <c r="E71" s="150"/>
      <c r="F71" s="150"/>
      <c r="G71" s="150"/>
      <c r="H71" s="150"/>
      <c r="I71" s="150"/>
      <c r="J71" s="151">
        <f>J552</f>
        <v>0</v>
      </c>
      <c r="K71" s="99"/>
      <c r="L71" s="152"/>
    </row>
    <row r="72" spans="2:12" s="10" customFormat="1" ht="19.9" customHeight="1">
      <c r="B72" s="148"/>
      <c r="C72" s="99"/>
      <c r="D72" s="149" t="s">
        <v>119</v>
      </c>
      <c r="E72" s="150"/>
      <c r="F72" s="150"/>
      <c r="G72" s="150"/>
      <c r="H72" s="150"/>
      <c r="I72" s="150"/>
      <c r="J72" s="151">
        <f>J566</f>
        <v>0</v>
      </c>
      <c r="K72" s="99"/>
      <c r="L72" s="152"/>
    </row>
    <row r="73" spans="2:12" s="9" customFormat="1" ht="24.95" customHeight="1">
      <c r="B73" s="142"/>
      <c r="C73" s="143"/>
      <c r="D73" s="144" t="s">
        <v>120</v>
      </c>
      <c r="E73" s="145"/>
      <c r="F73" s="145"/>
      <c r="G73" s="145"/>
      <c r="H73" s="145"/>
      <c r="I73" s="145"/>
      <c r="J73" s="146">
        <f>J571</f>
        <v>0</v>
      </c>
      <c r="K73" s="143"/>
      <c r="L73" s="147"/>
    </row>
    <row r="74" spans="2:12" s="10" customFormat="1" ht="19.9" customHeight="1">
      <c r="B74" s="148"/>
      <c r="C74" s="99"/>
      <c r="D74" s="149" t="s">
        <v>121</v>
      </c>
      <c r="E74" s="150"/>
      <c r="F74" s="150"/>
      <c r="G74" s="150"/>
      <c r="H74" s="150"/>
      <c r="I74" s="150"/>
      <c r="J74" s="151">
        <f>J572</f>
        <v>0</v>
      </c>
      <c r="K74" s="99"/>
      <c r="L74" s="152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4" t="s">
        <v>122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0" t="s">
        <v>16</v>
      </c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82" t="str">
        <f>E7</f>
        <v>SO 02 - Oprava mostu v km 16,344 na trati Kutná Hora-Zruč n/S</v>
      </c>
      <c r="F84" s="383"/>
      <c r="G84" s="383"/>
      <c r="H84" s="383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2:12" s="1" customFormat="1" ht="12" customHeight="1">
      <c r="B85" s="22"/>
      <c r="C85" s="30" t="s">
        <v>103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16.5" customHeight="1">
      <c r="A86" s="36"/>
      <c r="B86" s="37"/>
      <c r="C86" s="38"/>
      <c r="D86" s="38"/>
      <c r="E86" s="382" t="s">
        <v>104</v>
      </c>
      <c r="F86" s="381"/>
      <c r="G86" s="381"/>
      <c r="H86" s="381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105</v>
      </c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59" t="str">
        <f>E11</f>
        <v xml:space="preserve">22-08-1 - SO 02 – 001.1 - Oprava mostu v km 16,344 na trati Kutná Hora-Zruč n/S_Most </v>
      </c>
      <c r="F88" s="381"/>
      <c r="G88" s="381"/>
      <c r="H88" s="381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0" t="s">
        <v>21</v>
      </c>
      <c r="D90" s="38"/>
      <c r="E90" s="38"/>
      <c r="F90" s="28" t="str">
        <f>F14</f>
        <v xml:space="preserve"> </v>
      </c>
      <c r="G90" s="38"/>
      <c r="H90" s="38"/>
      <c r="I90" s="30" t="s">
        <v>23</v>
      </c>
      <c r="J90" s="61" t="str">
        <f>IF(J14="","",J14)</f>
        <v>24. 11. 2022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0" t="s">
        <v>29</v>
      </c>
      <c r="D92" s="38"/>
      <c r="E92" s="38"/>
      <c r="F92" s="28" t="str">
        <f>E17</f>
        <v>Správa železnic, státní organizace</v>
      </c>
      <c r="G92" s="38"/>
      <c r="H92" s="38"/>
      <c r="I92" s="30" t="s">
        <v>37</v>
      </c>
      <c r="J92" s="34" t="str">
        <f>E23</f>
        <v>DIPONT s.r.o.</v>
      </c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0" t="s">
        <v>35</v>
      </c>
      <c r="D93" s="38"/>
      <c r="E93" s="38"/>
      <c r="F93" s="28" t="str">
        <f>IF(E20="","",E20)</f>
        <v>Vyplň údaj</v>
      </c>
      <c r="G93" s="38"/>
      <c r="H93" s="38"/>
      <c r="I93" s="30" t="s">
        <v>42</v>
      </c>
      <c r="J93" s="34" t="str">
        <f>E26</f>
        <v xml:space="preserve"> 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53"/>
      <c r="B95" s="154"/>
      <c r="C95" s="155" t="s">
        <v>123</v>
      </c>
      <c r="D95" s="156" t="s">
        <v>65</v>
      </c>
      <c r="E95" s="156" t="s">
        <v>61</v>
      </c>
      <c r="F95" s="156" t="s">
        <v>62</v>
      </c>
      <c r="G95" s="156" t="s">
        <v>124</v>
      </c>
      <c r="H95" s="156" t="s">
        <v>125</v>
      </c>
      <c r="I95" s="156" t="s">
        <v>126</v>
      </c>
      <c r="J95" s="156" t="s">
        <v>109</v>
      </c>
      <c r="K95" s="157" t="s">
        <v>127</v>
      </c>
      <c r="L95" s="158"/>
      <c r="M95" s="70" t="s">
        <v>43</v>
      </c>
      <c r="N95" s="71" t="s">
        <v>50</v>
      </c>
      <c r="O95" s="71" t="s">
        <v>128</v>
      </c>
      <c r="P95" s="71" t="s">
        <v>129</v>
      </c>
      <c r="Q95" s="71" t="s">
        <v>130</v>
      </c>
      <c r="R95" s="71" t="s">
        <v>131</v>
      </c>
      <c r="S95" s="71" t="s">
        <v>132</v>
      </c>
      <c r="T95" s="72" t="s">
        <v>133</v>
      </c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</row>
    <row r="96" spans="1:63" s="2" customFormat="1" ht="22.9" customHeight="1">
      <c r="A96" s="36"/>
      <c r="B96" s="37"/>
      <c r="C96" s="77" t="s">
        <v>134</v>
      </c>
      <c r="D96" s="38"/>
      <c r="E96" s="38"/>
      <c r="F96" s="38"/>
      <c r="G96" s="38"/>
      <c r="H96" s="38"/>
      <c r="I96" s="38"/>
      <c r="J96" s="159">
        <f>BK96</f>
        <v>0</v>
      </c>
      <c r="K96" s="38"/>
      <c r="L96" s="41"/>
      <c r="M96" s="73"/>
      <c r="N96" s="160"/>
      <c r="O96" s="74"/>
      <c r="P96" s="161">
        <f>P97+P571</f>
        <v>0</v>
      </c>
      <c r="Q96" s="74"/>
      <c r="R96" s="161">
        <f>R97+R571</f>
        <v>316.26496260967207</v>
      </c>
      <c r="S96" s="74"/>
      <c r="T96" s="162">
        <f>T97+T571</f>
        <v>35.398534999999995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8" t="s">
        <v>79</v>
      </c>
      <c r="AU96" s="18" t="s">
        <v>110</v>
      </c>
      <c r="BK96" s="163">
        <f>BK97+BK571</f>
        <v>0</v>
      </c>
    </row>
    <row r="97" spans="2:63" s="12" customFormat="1" ht="25.9" customHeight="1">
      <c r="B97" s="164"/>
      <c r="C97" s="165"/>
      <c r="D97" s="166" t="s">
        <v>79</v>
      </c>
      <c r="E97" s="167" t="s">
        <v>135</v>
      </c>
      <c r="F97" s="167" t="s">
        <v>136</v>
      </c>
      <c r="G97" s="165"/>
      <c r="H97" s="165"/>
      <c r="I97" s="168"/>
      <c r="J97" s="169">
        <f>BK97</f>
        <v>0</v>
      </c>
      <c r="K97" s="165"/>
      <c r="L97" s="170"/>
      <c r="M97" s="171"/>
      <c r="N97" s="172"/>
      <c r="O97" s="172"/>
      <c r="P97" s="173">
        <f>P98+P183+P227+P278+P389+P403+P552+P566</f>
        <v>0</v>
      </c>
      <c r="Q97" s="172"/>
      <c r="R97" s="173">
        <f>R98+R183+R227+R278+R389+R403+R552+R566</f>
        <v>316.10241530967204</v>
      </c>
      <c r="S97" s="172"/>
      <c r="T97" s="174">
        <f>T98+T183+T227+T278+T389+T403+T552+T566</f>
        <v>35.398534999999995</v>
      </c>
      <c r="AR97" s="175" t="s">
        <v>85</v>
      </c>
      <c r="AT97" s="176" t="s">
        <v>79</v>
      </c>
      <c r="AU97" s="176" t="s">
        <v>80</v>
      </c>
      <c r="AY97" s="175" t="s">
        <v>137</v>
      </c>
      <c r="BK97" s="177">
        <f>BK98+BK183+BK227+BK278+BK389+BK403+BK552+BK566</f>
        <v>0</v>
      </c>
    </row>
    <row r="98" spans="2:63" s="12" customFormat="1" ht="22.9" customHeight="1">
      <c r="B98" s="164"/>
      <c r="C98" s="165"/>
      <c r="D98" s="166" t="s">
        <v>79</v>
      </c>
      <c r="E98" s="178" t="s">
        <v>85</v>
      </c>
      <c r="F98" s="178" t="s">
        <v>138</v>
      </c>
      <c r="G98" s="165"/>
      <c r="H98" s="165"/>
      <c r="I98" s="168"/>
      <c r="J98" s="179">
        <f>BK98</f>
        <v>0</v>
      </c>
      <c r="K98" s="165"/>
      <c r="L98" s="170"/>
      <c r="M98" s="171"/>
      <c r="N98" s="172"/>
      <c r="O98" s="172"/>
      <c r="P98" s="173">
        <f>SUM(P99:P182)</f>
        <v>0</v>
      </c>
      <c r="Q98" s="172"/>
      <c r="R98" s="173">
        <f>SUM(R99:R182)</f>
        <v>36.21971698760001</v>
      </c>
      <c r="S98" s="172"/>
      <c r="T98" s="174">
        <f>SUM(T99:T182)</f>
        <v>0</v>
      </c>
      <c r="AR98" s="175" t="s">
        <v>85</v>
      </c>
      <c r="AT98" s="176" t="s">
        <v>79</v>
      </c>
      <c r="AU98" s="176" t="s">
        <v>85</v>
      </c>
      <c r="AY98" s="175" t="s">
        <v>137</v>
      </c>
      <c r="BK98" s="177">
        <f>SUM(BK99:BK182)</f>
        <v>0</v>
      </c>
    </row>
    <row r="99" spans="1:65" s="2" customFormat="1" ht="24.2" customHeight="1">
      <c r="A99" s="36"/>
      <c r="B99" s="37"/>
      <c r="C99" s="180" t="s">
        <v>85</v>
      </c>
      <c r="D99" s="180" t="s">
        <v>139</v>
      </c>
      <c r="E99" s="181" t="s">
        <v>140</v>
      </c>
      <c r="F99" s="182" t="s">
        <v>141</v>
      </c>
      <c r="G99" s="183" t="s">
        <v>142</v>
      </c>
      <c r="H99" s="184">
        <v>260</v>
      </c>
      <c r="I99" s="185"/>
      <c r="J99" s="186">
        <f>ROUND(I99*H99,2)</f>
        <v>0</v>
      </c>
      <c r="K99" s="182" t="s">
        <v>143</v>
      </c>
      <c r="L99" s="41"/>
      <c r="M99" s="187" t="s">
        <v>43</v>
      </c>
      <c r="N99" s="188" t="s">
        <v>51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144</v>
      </c>
      <c r="AT99" s="191" t="s">
        <v>139</v>
      </c>
      <c r="AU99" s="191" t="s">
        <v>87</v>
      </c>
      <c r="AY99" s="18" t="s">
        <v>137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8" t="s">
        <v>85</v>
      </c>
      <c r="BK99" s="192">
        <f>ROUND(I99*H99,2)</f>
        <v>0</v>
      </c>
      <c r="BL99" s="18" t="s">
        <v>144</v>
      </c>
      <c r="BM99" s="191" t="s">
        <v>145</v>
      </c>
    </row>
    <row r="100" spans="1:47" s="2" customFormat="1" ht="12">
      <c r="A100" s="36"/>
      <c r="B100" s="37"/>
      <c r="C100" s="38"/>
      <c r="D100" s="193" t="s">
        <v>146</v>
      </c>
      <c r="E100" s="38"/>
      <c r="F100" s="194" t="s">
        <v>147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8" t="s">
        <v>146</v>
      </c>
      <c r="AU100" s="18" t="s">
        <v>87</v>
      </c>
    </row>
    <row r="101" spans="2:51" s="13" customFormat="1" ht="12">
      <c r="B101" s="198"/>
      <c r="C101" s="199"/>
      <c r="D101" s="200" t="s">
        <v>148</v>
      </c>
      <c r="E101" s="201" t="s">
        <v>43</v>
      </c>
      <c r="F101" s="202" t="s">
        <v>149</v>
      </c>
      <c r="G101" s="199"/>
      <c r="H101" s="201" t="s">
        <v>43</v>
      </c>
      <c r="I101" s="203"/>
      <c r="J101" s="199"/>
      <c r="K101" s="199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148</v>
      </c>
      <c r="AU101" s="208" t="s">
        <v>87</v>
      </c>
      <c r="AV101" s="13" t="s">
        <v>85</v>
      </c>
      <c r="AW101" s="13" t="s">
        <v>41</v>
      </c>
      <c r="AX101" s="13" t="s">
        <v>80</v>
      </c>
      <c r="AY101" s="208" t="s">
        <v>137</v>
      </c>
    </row>
    <row r="102" spans="2:51" s="14" customFormat="1" ht="12">
      <c r="B102" s="209"/>
      <c r="C102" s="210"/>
      <c r="D102" s="200" t="s">
        <v>148</v>
      </c>
      <c r="E102" s="211" t="s">
        <v>43</v>
      </c>
      <c r="F102" s="212" t="s">
        <v>150</v>
      </c>
      <c r="G102" s="210"/>
      <c r="H102" s="213">
        <v>140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148</v>
      </c>
      <c r="AU102" s="219" t="s">
        <v>87</v>
      </c>
      <c r="AV102" s="14" t="s">
        <v>87</v>
      </c>
      <c r="AW102" s="14" t="s">
        <v>41</v>
      </c>
      <c r="AX102" s="14" t="s">
        <v>80</v>
      </c>
      <c r="AY102" s="219" t="s">
        <v>137</v>
      </c>
    </row>
    <row r="103" spans="2:51" s="14" customFormat="1" ht="12">
      <c r="B103" s="209"/>
      <c r="C103" s="210"/>
      <c r="D103" s="200" t="s">
        <v>148</v>
      </c>
      <c r="E103" s="211" t="s">
        <v>43</v>
      </c>
      <c r="F103" s="212" t="s">
        <v>151</v>
      </c>
      <c r="G103" s="210"/>
      <c r="H103" s="213">
        <v>120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148</v>
      </c>
      <c r="AU103" s="219" t="s">
        <v>87</v>
      </c>
      <c r="AV103" s="14" t="s">
        <v>87</v>
      </c>
      <c r="AW103" s="14" t="s">
        <v>41</v>
      </c>
      <c r="AX103" s="14" t="s">
        <v>80</v>
      </c>
      <c r="AY103" s="219" t="s">
        <v>137</v>
      </c>
    </row>
    <row r="104" spans="2:51" s="15" customFormat="1" ht="12">
      <c r="B104" s="220"/>
      <c r="C104" s="221"/>
      <c r="D104" s="200" t="s">
        <v>148</v>
      </c>
      <c r="E104" s="222" t="s">
        <v>43</v>
      </c>
      <c r="F104" s="223" t="s">
        <v>152</v>
      </c>
      <c r="G104" s="221"/>
      <c r="H104" s="224">
        <v>260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148</v>
      </c>
      <c r="AU104" s="230" t="s">
        <v>87</v>
      </c>
      <c r="AV104" s="15" t="s">
        <v>144</v>
      </c>
      <c r="AW104" s="15" t="s">
        <v>41</v>
      </c>
      <c r="AX104" s="15" t="s">
        <v>85</v>
      </c>
      <c r="AY104" s="230" t="s">
        <v>137</v>
      </c>
    </row>
    <row r="105" spans="1:65" s="2" customFormat="1" ht="16.5" customHeight="1">
      <c r="A105" s="36"/>
      <c r="B105" s="37"/>
      <c r="C105" s="180" t="s">
        <v>87</v>
      </c>
      <c r="D105" s="180" t="s">
        <v>139</v>
      </c>
      <c r="E105" s="181" t="s">
        <v>153</v>
      </c>
      <c r="F105" s="182" t="s">
        <v>154</v>
      </c>
      <c r="G105" s="183" t="s">
        <v>142</v>
      </c>
      <c r="H105" s="184">
        <v>168</v>
      </c>
      <c r="I105" s="185"/>
      <c r="J105" s="186">
        <f>ROUND(I105*H105,2)</f>
        <v>0</v>
      </c>
      <c r="K105" s="182" t="s">
        <v>143</v>
      </c>
      <c r="L105" s="41"/>
      <c r="M105" s="187" t="s">
        <v>43</v>
      </c>
      <c r="N105" s="188" t="s">
        <v>51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144</v>
      </c>
      <c r="AT105" s="191" t="s">
        <v>139</v>
      </c>
      <c r="AU105" s="191" t="s">
        <v>87</v>
      </c>
      <c r="AY105" s="18" t="s">
        <v>137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8" t="s">
        <v>85</v>
      </c>
      <c r="BK105" s="192">
        <f>ROUND(I105*H105,2)</f>
        <v>0</v>
      </c>
      <c r="BL105" s="18" t="s">
        <v>144</v>
      </c>
      <c r="BM105" s="191" t="s">
        <v>155</v>
      </c>
    </row>
    <row r="106" spans="1:47" s="2" customFormat="1" ht="12">
      <c r="A106" s="36"/>
      <c r="B106" s="37"/>
      <c r="C106" s="38"/>
      <c r="D106" s="193" t="s">
        <v>146</v>
      </c>
      <c r="E106" s="38"/>
      <c r="F106" s="194" t="s">
        <v>156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8" t="s">
        <v>146</v>
      </c>
      <c r="AU106" s="18" t="s">
        <v>87</v>
      </c>
    </row>
    <row r="107" spans="2:51" s="13" customFormat="1" ht="12">
      <c r="B107" s="198"/>
      <c r="C107" s="199"/>
      <c r="D107" s="200" t="s">
        <v>148</v>
      </c>
      <c r="E107" s="201" t="s">
        <v>43</v>
      </c>
      <c r="F107" s="202" t="s">
        <v>149</v>
      </c>
      <c r="G107" s="199"/>
      <c r="H107" s="201" t="s">
        <v>43</v>
      </c>
      <c r="I107" s="203"/>
      <c r="J107" s="199"/>
      <c r="K107" s="199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148</v>
      </c>
      <c r="AU107" s="208" t="s">
        <v>87</v>
      </c>
      <c r="AV107" s="13" t="s">
        <v>85</v>
      </c>
      <c r="AW107" s="13" t="s">
        <v>41</v>
      </c>
      <c r="AX107" s="13" t="s">
        <v>80</v>
      </c>
      <c r="AY107" s="208" t="s">
        <v>137</v>
      </c>
    </row>
    <row r="108" spans="2:51" s="14" customFormat="1" ht="12">
      <c r="B108" s="209"/>
      <c r="C108" s="210"/>
      <c r="D108" s="200" t="s">
        <v>148</v>
      </c>
      <c r="E108" s="211" t="s">
        <v>43</v>
      </c>
      <c r="F108" s="212" t="s">
        <v>157</v>
      </c>
      <c r="G108" s="210"/>
      <c r="H108" s="213">
        <v>168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148</v>
      </c>
      <c r="AU108" s="219" t="s">
        <v>87</v>
      </c>
      <c r="AV108" s="14" t="s">
        <v>87</v>
      </c>
      <c r="AW108" s="14" t="s">
        <v>41</v>
      </c>
      <c r="AX108" s="14" t="s">
        <v>85</v>
      </c>
      <c r="AY108" s="219" t="s">
        <v>137</v>
      </c>
    </row>
    <row r="109" spans="1:65" s="2" customFormat="1" ht="16.5" customHeight="1">
      <c r="A109" s="36"/>
      <c r="B109" s="37"/>
      <c r="C109" s="180" t="s">
        <v>158</v>
      </c>
      <c r="D109" s="180" t="s">
        <v>139</v>
      </c>
      <c r="E109" s="181" t="s">
        <v>159</v>
      </c>
      <c r="F109" s="182" t="s">
        <v>160</v>
      </c>
      <c r="G109" s="183" t="s">
        <v>161</v>
      </c>
      <c r="H109" s="184">
        <v>14</v>
      </c>
      <c r="I109" s="185"/>
      <c r="J109" s="186">
        <f>ROUND(I109*H109,2)</f>
        <v>0</v>
      </c>
      <c r="K109" s="182" t="s">
        <v>143</v>
      </c>
      <c r="L109" s="41"/>
      <c r="M109" s="187" t="s">
        <v>43</v>
      </c>
      <c r="N109" s="188" t="s">
        <v>51</v>
      </c>
      <c r="O109" s="66"/>
      <c r="P109" s="189">
        <f>O109*H109</f>
        <v>0</v>
      </c>
      <c r="Q109" s="189">
        <v>0.0269812134</v>
      </c>
      <c r="R109" s="189">
        <f>Q109*H109</f>
        <v>0.37773698759999996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144</v>
      </c>
      <c r="AT109" s="191" t="s">
        <v>139</v>
      </c>
      <c r="AU109" s="191" t="s">
        <v>87</v>
      </c>
      <c r="AY109" s="18" t="s">
        <v>137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8" t="s">
        <v>85</v>
      </c>
      <c r="BK109" s="192">
        <f>ROUND(I109*H109,2)</f>
        <v>0</v>
      </c>
      <c r="BL109" s="18" t="s">
        <v>144</v>
      </c>
      <c r="BM109" s="191" t="s">
        <v>162</v>
      </c>
    </row>
    <row r="110" spans="1:47" s="2" customFormat="1" ht="12">
      <c r="A110" s="36"/>
      <c r="B110" s="37"/>
      <c r="C110" s="38"/>
      <c r="D110" s="193" t="s">
        <v>146</v>
      </c>
      <c r="E110" s="38"/>
      <c r="F110" s="194" t="s">
        <v>163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8" t="s">
        <v>146</v>
      </c>
      <c r="AU110" s="18" t="s">
        <v>87</v>
      </c>
    </row>
    <row r="111" spans="2:51" s="14" customFormat="1" ht="12">
      <c r="B111" s="209"/>
      <c r="C111" s="210"/>
      <c r="D111" s="200" t="s">
        <v>148</v>
      </c>
      <c r="E111" s="211" t="s">
        <v>43</v>
      </c>
      <c r="F111" s="212" t="s">
        <v>164</v>
      </c>
      <c r="G111" s="210"/>
      <c r="H111" s="213">
        <v>14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148</v>
      </c>
      <c r="AU111" s="219" t="s">
        <v>87</v>
      </c>
      <c r="AV111" s="14" t="s">
        <v>87</v>
      </c>
      <c r="AW111" s="14" t="s">
        <v>41</v>
      </c>
      <c r="AX111" s="14" t="s">
        <v>85</v>
      </c>
      <c r="AY111" s="219" t="s">
        <v>137</v>
      </c>
    </row>
    <row r="112" spans="1:65" s="2" customFormat="1" ht="16.5" customHeight="1">
      <c r="A112" s="36"/>
      <c r="B112" s="37"/>
      <c r="C112" s="180" t="s">
        <v>144</v>
      </c>
      <c r="D112" s="180" t="s">
        <v>139</v>
      </c>
      <c r="E112" s="181" t="s">
        <v>165</v>
      </c>
      <c r="F112" s="182" t="s">
        <v>166</v>
      </c>
      <c r="G112" s="183" t="s">
        <v>142</v>
      </c>
      <c r="H112" s="184">
        <v>132</v>
      </c>
      <c r="I112" s="185"/>
      <c r="J112" s="186">
        <f>ROUND(I112*H112,2)</f>
        <v>0</v>
      </c>
      <c r="K112" s="182" t="s">
        <v>143</v>
      </c>
      <c r="L112" s="41"/>
      <c r="M112" s="187" t="s">
        <v>43</v>
      </c>
      <c r="N112" s="188" t="s">
        <v>51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144</v>
      </c>
      <c r="AT112" s="191" t="s">
        <v>139</v>
      </c>
      <c r="AU112" s="191" t="s">
        <v>87</v>
      </c>
      <c r="AY112" s="18" t="s">
        <v>137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8" t="s">
        <v>85</v>
      </c>
      <c r="BK112" s="192">
        <f>ROUND(I112*H112,2)</f>
        <v>0</v>
      </c>
      <c r="BL112" s="18" t="s">
        <v>144</v>
      </c>
      <c r="BM112" s="191" t="s">
        <v>167</v>
      </c>
    </row>
    <row r="113" spans="1:47" s="2" customFormat="1" ht="12">
      <c r="A113" s="36"/>
      <c r="B113" s="37"/>
      <c r="C113" s="38"/>
      <c r="D113" s="193" t="s">
        <v>146</v>
      </c>
      <c r="E113" s="38"/>
      <c r="F113" s="194" t="s">
        <v>168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146</v>
      </c>
      <c r="AU113" s="18" t="s">
        <v>87</v>
      </c>
    </row>
    <row r="114" spans="2:51" s="13" customFormat="1" ht="12">
      <c r="B114" s="198"/>
      <c r="C114" s="199"/>
      <c r="D114" s="200" t="s">
        <v>148</v>
      </c>
      <c r="E114" s="201" t="s">
        <v>43</v>
      </c>
      <c r="F114" s="202" t="s">
        <v>149</v>
      </c>
      <c r="G114" s="199"/>
      <c r="H114" s="201" t="s">
        <v>43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148</v>
      </c>
      <c r="AU114" s="208" t="s">
        <v>87</v>
      </c>
      <c r="AV114" s="13" t="s">
        <v>85</v>
      </c>
      <c r="AW114" s="13" t="s">
        <v>41</v>
      </c>
      <c r="AX114" s="13" t="s">
        <v>80</v>
      </c>
      <c r="AY114" s="208" t="s">
        <v>137</v>
      </c>
    </row>
    <row r="115" spans="2:51" s="14" customFormat="1" ht="12">
      <c r="B115" s="209"/>
      <c r="C115" s="210"/>
      <c r="D115" s="200" t="s">
        <v>148</v>
      </c>
      <c r="E115" s="211" t="s">
        <v>43</v>
      </c>
      <c r="F115" s="212" t="s">
        <v>169</v>
      </c>
      <c r="G115" s="210"/>
      <c r="H115" s="213">
        <v>60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148</v>
      </c>
      <c r="AU115" s="219" t="s">
        <v>87</v>
      </c>
      <c r="AV115" s="14" t="s">
        <v>87</v>
      </c>
      <c r="AW115" s="14" t="s">
        <v>41</v>
      </c>
      <c r="AX115" s="14" t="s">
        <v>80</v>
      </c>
      <c r="AY115" s="219" t="s">
        <v>137</v>
      </c>
    </row>
    <row r="116" spans="2:51" s="14" customFormat="1" ht="12">
      <c r="B116" s="209"/>
      <c r="C116" s="210"/>
      <c r="D116" s="200" t="s">
        <v>148</v>
      </c>
      <c r="E116" s="211" t="s">
        <v>43</v>
      </c>
      <c r="F116" s="212" t="s">
        <v>170</v>
      </c>
      <c r="G116" s="210"/>
      <c r="H116" s="213">
        <v>72</v>
      </c>
      <c r="I116" s="214"/>
      <c r="J116" s="210"/>
      <c r="K116" s="210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148</v>
      </c>
      <c r="AU116" s="219" t="s">
        <v>87</v>
      </c>
      <c r="AV116" s="14" t="s">
        <v>87</v>
      </c>
      <c r="AW116" s="14" t="s">
        <v>41</v>
      </c>
      <c r="AX116" s="14" t="s">
        <v>80</v>
      </c>
      <c r="AY116" s="219" t="s">
        <v>137</v>
      </c>
    </row>
    <row r="117" spans="2:51" s="15" customFormat="1" ht="12">
      <c r="B117" s="220"/>
      <c r="C117" s="221"/>
      <c r="D117" s="200" t="s">
        <v>148</v>
      </c>
      <c r="E117" s="222" t="s">
        <v>43</v>
      </c>
      <c r="F117" s="223" t="s">
        <v>152</v>
      </c>
      <c r="G117" s="221"/>
      <c r="H117" s="224">
        <v>132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148</v>
      </c>
      <c r="AU117" s="230" t="s">
        <v>87</v>
      </c>
      <c r="AV117" s="15" t="s">
        <v>144</v>
      </c>
      <c r="AW117" s="15" t="s">
        <v>41</v>
      </c>
      <c r="AX117" s="15" t="s">
        <v>85</v>
      </c>
      <c r="AY117" s="230" t="s">
        <v>137</v>
      </c>
    </row>
    <row r="118" spans="1:65" s="2" customFormat="1" ht="24.2" customHeight="1">
      <c r="A118" s="36"/>
      <c r="B118" s="37"/>
      <c r="C118" s="180" t="s">
        <v>171</v>
      </c>
      <c r="D118" s="180" t="s">
        <v>139</v>
      </c>
      <c r="E118" s="181" t="s">
        <v>172</v>
      </c>
      <c r="F118" s="182" t="s">
        <v>173</v>
      </c>
      <c r="G118" s="183" t="s">
        <v>174</v>
      </c>
      <c r="H118" s="184">
        <v>91.598</v>
      </c>
      <c r="I118" s="185"/>
      <c r="J118" s="186">
        <f>ROUND(I118*H118,2)</f>
        <v>0</v>
      </c>
      <c r="K118" s="182" t="s">
        <v>143</v>
      </c>
      <c r="L118" s="41"/>
      <c r="M118" s="187" t="s">
        <v>43</v>
      </c>
      <c r="N118" s="188" t="s">
        <v>51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144</v>
      </c>
      <c r="AT118" s="191" t="s">
        <v>139</v>
      </c>
      <c r="AU118" s="191" t="s">
        <v>87</v>
      </c>
      <c r="AY118" s="18" t="s">
        <v>137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8" t="s">
        <v>85</v>
      </c>
      <c r="BK118" s="192">
        <f>ROUND(I118*H118,2)</f>
        <v>0</v>
      </c>
      <c r="BL118" s="18" t="s">
        <v>144</v>
      </c>
      <c r="BM118" s="191" t="s">
        <v>175</v>
      </c>
    </row>
    <row r="119" spans="1:47" s="2" customFormat="1" ht="12">
      <c r="A119" s="36"/>
      <c r="B119" s="37"/>
      <c r="C119" s="38"/>
      <c r="D119" s="193" t="s">
        <v>146</v>
      </c>
      <c r="E119" s="38"/>
      <c r="F119" s="194" t="s">
        <v>176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8" t="s">
        <v>146</v>
      </c>
      <c r="AU119" s="18" t="s">
        <v>87</v>
      </c>
    </row>
    <row r="120" spans="2:51" s="13" customFormat="1" ht="12">
      <c r="B120" s="198"/>
      <c r="C120" s="199"/>
      <c r="D120" s="200" t="s">
        <v>148</v>
      </c>
      <c r="E120" s="201" t="s">
        <v>43</v>
      </c>
      <c r="F120" s="202" t="s">
        <v>177</v>
      </c>
      <c r="G120" s="199"/>
      <c r="H120" s="201" t="s">
        <v>43</v>
      </c>
      <c r="I120" s="203"/>
      <c r="J120" s="199"/>
      <c r="K120" s="199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148</v>
      </c>
      <c r="AU120" s="208" t="s">
        <v>87</v>
      </c>
      <c r="AV120" s="13" t="s">
        <v>85</v>
      </c>
      <c r="AW120" s="13" t="s">
        <v>41</v>
      </c>
      <c r="AX120" s="13" t="s">
        <v>80</v>
      </c>
      <c r="AY120" s="208" t="s">
        <v>137</v>
      </c>
    </row>
    <row r="121" spans="2:51" s="14" customFormat="1" ht="12">
      <c r="B121" s="209"/>
      <c r="C121" s="210"/>
      <c r="D121" s="200" t="s">
        <v>148</v>
      </c>
      <c r="E121" s="211" t="s">
        <v>43</v>
      </c>
      <c r="F121" s="212" t="s">
        <v>178</v>
      </c>
      <c r="G121" s="210"/>
      <c r="H121" s="213">
        <v>91.598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148</v>
      </c>
      <c r="AU121" s="219" t="s">
        <v>87</v>
      </c>
      <c r="AV121" s="14" t="s">
        <v>87</v>
      </c>
      <c r="AW121" s="14" t="s">
        <v>41</v>
      </c>
      <c r="AX121" s="14" t="s">
        <v>80</v>
      </c>
      <c r="AY121" s="219" t="s">
        <v>137</v>
      </c>
    </row>
    <row r="122" spans="2:51" s="15" customFormat="1" ht="12">
      <c r="B122" s="220"/>
      <c r="C122" s="221"/>
      <c r="D122" s="200" t="s">
        <v>148</v>
      </c>
      <c r="E122" s="222" t="s">
        <v>43</v>
      </c>
      <c r="F122" s="223" t="s">
        <v>152</v>
      </c>
      <c r="G122" s="221"/>
      <c r="H122" s="224">
        <v>91.598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148</v>
      </c>
      <c r="AU122" s="230" t="s">
        <v>87</v>
      </c>
      <c r="AV122" s="15" t="s">
        <v>144</v>
      </c>
      <c r="AW122" s="15" t="s">
        <v>41</v>
      </c>
      <c r="AX122" s="15" t="s">
        <v>85</v>
      </c>
      <c r="AY122" s="230" t="s">
        <v>137</v>
      </c>
    </row>
    <row r="123" spans="1:65" s="2" customFormat="1" ht="24.2" customHeight="1">
      <c r="A123" s="36"/>
      <c r="B123" s="37"/>
      <c r="C123" s="180" t="s">
        <v>179</v>
      </c>
      <c r="D123" s="180" t="s">
        <v>139</v>
      </c>
      <c r="E123" s="181" t="s">
        <v>180</v>
      </c>
      <c r="F123" s="182" t="s">
        <v>181</v>
      </c>
      <c r="G123" s="183" t="s">
        <v>174</v>
      </c>
      <c r="H123" s="184">
        <v>91.598</v>
      </c>
      <c r="I123" s="185"/>
      <c r="J123" s="186">
        <f>ROUND(I123*H123,2)</f>
        <v>0</v>
      </c>
      <c r="K123" s="182" t="s">
        <v>143</v>
      </c>
      <c r="L123" s="41"/>
      <c r="M123" s="187" t="s">
        <v>43</v>
      </c>
      <c r="N123" s="188" t="s">
        <v>51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144</v>
      </c>
      <c r="AT123" s="191" t="s">
        <v>139</v>
      </c>
      <c r="AU123" s="191" t="s">
        <v>87</v>
      </c>
      <c r="AY123" s="18" t="s">
        <v>137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8" t="s">
        <v>85</v>
      </c>
      <c r="BK123" s="192">
        <f>ROUND(I123*H123,2)</f>
        <v>0</v>
      </c>
      <c r="BL123" s="18" t="s">
        <v>144</v>
      </c>
      <c r="BM123" s="191" t="s">
        <v>182</v>
      </c>
    </row>
    <row r="124" spans="1:47" s="2" customFormat="1" ht="12">
      <c r="A124" s="36"/>
      <c r="B124" s="37"/>
      <c r="C124" s="38"/>
      <c r="D124" s="193" t="s">
        <v>146</v>
      </c>
      <c r="E124" s="38"/>
      <c r="F124" s="194" t="s">
        <v>183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8" t="s">
        <v>146</v>
      </c>
      <c r="AU124" s="18" t="s">
        <v>87</v>
      </c>
    </row>
    <row r="125" spans="1:65" s="2" customFormat="1" ht="16.5" customHeight="1">
      <c r="A125" s="36"/>
      <c r="B125" s="37"/>
      <c r="C125" s="180" t="s">
        <v>184</v>
      </c>
      <c r="D125" s="180" t="s">
        <v>139</v>
      </c>
      <c r="E125" s="181" t="s">
        <v>185</v>
      </c>
      <c r="F125" s="182" t="s">
        <v>186</v>
      </c>
      <c r="G125" s="183" t="s">
        <v>174</v>
      </c>
      <c r="H125" s="184">
        <v>35.205</v>
      </c>
      <c r="I125" s="185"/>
      <c r="J125" s="186">
        <f>ROUND(I125*H125,2)</f>
        <v>0</v>
      </c>
      <c r="K125" s="182" t="s">
        <v>143</v>
      </c>
      <c r="L125" s="41"/>
      <c r="M125" s="187" t="s">
        <v>43</v>
      </c>
      <c r="N125" s="188" t="s">
        <v>51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144</v>
      </c>
      <c r="AT125" s="191" t="s">
        <v>139</v>
      </c>
      <c r="AU125" s="191" t="s">
        <v>87</v>
      </c>
      <c r="AY125" s="18" t="s">
        <v>137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8" t="s">
        <v>85</v>
      </c>
      <c r="BK125" s="192">
        <f>ROUND(I125*H125,2)</f>
        <v>0</v>
      </c>
      <c r="BL125" s="18" t="s">
        <v>144</v>
      </c>
      <c r="BM125" s="191" t="s">
        <v>187</v>
      </c>
    </row>
    <row r="126" spans="1:47" s="2" customFormat="1" ht="12">
      <c r="A126" s="36"/>
      <c r="B126" s="37"/>
      <c r="C126" s="38"/>
      <c r="D126" s="193" t="s">
        <v>146</v>
      </c>
      <c r="E126" s="38"/>
      <c r="F126" s="194" t="s">
        <v>188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8" t="s">
        <v>146</v>
      </c>
      <c r="AU126" s="18" t="s">
        <v>87</v>
      </c>
    </row>
    <row r="127" spans="2:51" s="13" customFormat="1" ht="12">
      <c r="B127" s="198"/>
      <c r="C127" s="199"/>
      <c r="D127" s="200" t="s">
        <v>148</v>
      </c>
      <c r="E127" s="201" t="s">
        <v>43</v>
      </c>
      <c r="F127" s="202" t="s">
        <v>189</v>
      </c>
      <c r="G127" s="199"/>
      <c r="H127" s="201" t="s">
        <v>43</v>
      </c>
      <c r="I127" s="203"/>
      <c r="J127" s="199"/>
      <c r="K127" s="199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148</v>
      </c>
      <c r="AU127" s="208" t="s">
        <v>87</v>
      </c>
      <c r="AV127" s="13" t="s">
        <v>85</v>
      </c>
      <c r="AW127" s="13" t="s">
        <v>41</v>
      </c>
      <c r="AX127" s="13" t="s">
        <v>80</v>
      </c>
      <c r="AY127" s="208" t="s">
        <v>137</v>
      </c>
    </row>
    <row r="128" spans="2:51" s="14" customFormat="1" ht="12">
      <c r="B128" s="209"/>
      <c r="C128" s="210"/>
      <c r="D128" s="200" t="s">
        <v>148</v>
      </c>
      <c r="E128" s="211" t="s">
        <v>43</v>
      </c>
      <c r="F128" s="212" t="s">
        <v>190</v>
      </c>
      <c r="G128" s="210"/>
      <c r="H128" s="213">
        <v>5.535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148</v>
      </c>
      <c r="AU128" s="219" t="s">
        <v>87</v>
      </c>
      <c r="AV128" s="14" t="s">
        <v>87</v>
      </c>
      <c r="AW128" s="14" t="s">
        <v>41</v>
      </c>
      <c r="AX128" s="14" t="s">
        <v>80</v>
      </c>
      <c r="AY128" s="219" t="s">
        <v>137</v>
      </c>
    </row>
    <row r="129" spans="2:51" s="13" customFormat="1" ht="12">
      <c r="B129" s="198"/>
      <c r="C129" s="199"/>
      <c r="D129" s="200" t="s">
        <v>148</v>
      </c>
      <c r="E129" s="201" t="s">
        <v>43</v>
      </c>
      <c r="F129" s="202" t="s">
        <v>191</v>
      </c>
      <c r="G129" s="199"/>
      <c r="H129" s="201" t="s">
        <v>43</v>
      </c>
      <c r="I129" s="203"/>
      <c r="J129" s="199"/>
      <c r="K129" s="199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148</v>
      </c>
      <c r="AU129" s="208" t="s">
        <v>87</v>
      </c>
      <c r="AV129" s="13" t="s">
        <v>85</v>
      </c>
      <c r="AW129" s="13" t="s">
        <v>41</v>
      </c>
      <c r="AX129" s="13" t="s">
        <v>80</v>
      </c>
      <c r="AY129" s="208" t="s">
        <v>137</v>
      </c>
    </row>
    <row r="130" spans="2:51" s="14" customFormat="1" ht="12">
      <c r="B130" s="209"/>
      <c r="C130" s="210"/>
      <c r="D130" s="200" t="s">
        <v>148</v>
      </c>
      <c r="E130" s="211" t="s">
        <v>43</v>
      </c>
      <c r="F130" s="212" t="s">
        <v>192</v>
      </c>
      <c r="G130" s="210"/>
      <c r="H130" s="213">
        <v>15.87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148</v>
      </c>
      <c r="AU130" s="219" t="s">
        <v>87</v>
      </c>
      <c r="AV130" s="14" t="s">
        <v>87</v>
      </c>
      <c r="AW130" s="14" t="s">
        <v>41</v>
      </c>
      <c r="AX130" s="14" t="s">
        <v>80</v>
      </c>
      <c r="AY130" s="219" t="s">
        <v>137</v>
      </c>
    </row>
    <row r="131" spans="2:51" s="14" customFormat="1" ht="12">
      <c r="B131" s="209"/>
      <c r="C131" s="210"/>
      <c r="D131" s="200" t="s">
        <v>148</v>
      </c>
      <c r="E131" s="211" t="s">
        <v>43</v>
      </c>
      <c r="F131" s="212" t="s">
        <v>193</v>
      </c>
      <c r="G131" s="210"/>
      <c r="H131" s="213">
        <v>13.8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148</v>
      </c>
      <c r="AU131" s="219" t="s">
        <v>87</v>
      </c>
      <c r="AV131" s="14" t="s">
        <v>87</v>
      </c>
      <c r="AW131" s="14" t="s">
        <v>41</v>
      </c>
      <c r="AX131" s="14" t="s">
        <v>80</v>
      </c>
      <c r="AY131" s="219" t="s">
        <v>137</v>
      </c>
    </row>
    <row r="132" spans="2:51" s="15" customFormat="1" ht="12">
      <c r="B132" s="220"/>
      <c r="C132" s="221"/>
      <c r="D132" s="200" t="s">
        <v>148</v>
      </c>
      <c r="E132" s="222" t="s">
        <v>43</v>
      </c>
      <c r="F132" s="223" t="s">
        <v>152</v>
      </c>
      <c r="G132" s="221"/>
      <c r="H132" s="224">
        <v>35.205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148</v>
      </c>
      <c r="AU132" s="230" t="s">
        <v>87</v>
      </c>
      <c r="AV132" s="15" t="s">
        <v>144</v>
      </c>
      <c r="AW132" s="15" t="s">
        <v>41</v>
      </c>
      <c r="AX132" s="15" t="s">
        <v>85</v>
      </c>
      <c r="AY132" s="230" t="s">
        <v>137</v>
      </c>
    </row>
    <row r="133" spans="1:65" s="2" customFormat="1" ht="24.2" customHeight="1">
      <c r="A133" s="36"/>
      <c r="B133" s="37"/>
      <c r="C133" s="180" t="s">
        <v>194</v>
      </c>
      <c r="D133" s="180" t="s">
        <v>139</v>
      </c>
      <c r="E133" s="181" t="s">
        <v>195</v>
      </c>
      <c r="F133" s="182" t="s">
        <v>196</v>
      </c>
      <c r="G133" s="183" t="s">
        <v>197</v>
      </c>
      <c r="H133" s="184">
        <v>311.261</v>
      </c>
      <c r="I133" s="185"/>
      <c r="J133" s="186">
        <f>ROUND(I133*H133,2)</f>
        <v>0</v>
      </c>
      <c r="K133" s="182" t="s">
        <v>143</v>
      </c>
      <c r="L133" s="41"/>
      <c r="M133" s="187" t="s">
        <v>43</v>
      </c>
      <c r="N133" s="188" t="s">
        <v>51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144</v>
      </c>
      <c r="AT133" s="191" t="s">
        <v>139</v>
      </c>
      <c r="AU133" s="191" t="s">
        <v>87</v>
      </c>
      <c r="AY133" s="18" t="s">
        <v>137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85</v>
      </c>
      <c r="BK133" s="192">
        <f>ROUND(I133*H133,2)</f>
        <v>0</v>
      </c>
      <c r="BL133" s="18" t="s">
        <v>144</v>
      </c>
      <c r="BM133" s="191" t="s">
        <v>198</v>
      </c>
    </row>
    <row r="134" spans="1:47" s="2" customFormat="1" ht="12">
      <c r="A134" s="36"/>
      <c r="B134" s="37"/>
      <c r="C134" s="38"/>
      <c r="D134" s="193" t="s">
        <v>146</v>
      </c>
      <c r="E134" s="38"/>
      <c r="F134" s="194" t="s">
        <v>199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8" t="s">
        <v>146</v>
      </c>
      <c r="AU134" s="18" t="s">
        <v>87</v>
      </c>
    </row>
    <row r="135" spans="2:51" s="13" customFormat="1" ht="12">
      <c r="B135" s="198"/>
      <c r="C135" s="199"/>
      <c r="D135" s="200" t="s">
        <v>148</v>
      </c>
      <c r="E135" s="201" t="s">
        <v>43</v>
      </c>
      <c r="F135" s="202" t="s">
        <v>200</v>
      </c>
      <c r="G135" s="199"/>
      <c r="H135" s="201" t="s">
        <v>43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148</v>
      </c>
      <c r="AU135" s="208" t="s">
        <v>87</v>
      </c>
      <c r="AV135" s="13" t="s">
        <v>85</v>
      </c>
      <c r="AW135" s="13" t="s">
        <v>41</v>
      </c>
      <c r="AX135" s="13" t="s">
        <v>80</v>
      </c>
      <c r="AY135" s="208" t="s">
        <v>137</v>
      </c>
    </row>
    <row r="136" spans="2:51" s="13" customFormat="1" ht="12">
      <c r="B136" s="198"/>
      <c r="C136" s="199"/>
      <c r="D136" s="200" t="s">
        <v>148</v>
      </c>
      <c r="E136" s="201" t="s">
        <v>43</v>
      </c>
      <c r="F136" s="202" t="s">
        <v>201</v>
      </c>
      <c r="G136" s="199"/>
      <c r="H136" s="201" t="s">
        <v>43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148</v>
      </c>
      <c r="AU136" s="208" t="s">
        <v>87</v>
      </c>
      <c r="AV136" s="13" t="s">
        <v>85</v>
      </c>
      <c r="AW136" s="13" t="s">
        <v>41</v>
      </c>
      <c r="AX136" s="13" t="s">
        <v>80</v>
      </c>
      <c r="AY136" s="208" t="s">
        <v>137</v>
      </c>
    </row>
    <row r="137" spans="2:51" s="14" customFormat="1" ht="12">
      <c r="B137" s="209"/>
      <c r="C137" s="210"/>
      <c r="D137" s="200" t="s">
        <v>148</v>
      </c>
      <c r="E137" s="211" t="s">
        <v>43</v>
      </c>
      <c r="F137" s="212" t="s">
        <v>202</v>
      </c>
      <c r="G137" s="210"/>
      <c r="H137" s="213">
        <v>247.606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148</v>
      </c>
      <c r="AU137" s="219" t="s">
        <v>87</v>
      </c>
      <c r="AV137" s="14" t="s">
        <v>87</v>
      </c>
      <c r="AW137" s="14" t="s">
        <v>41</v>
      </c>
      <c r="AX137" s="14" t="s">
        <v>80</v>
      </c>
      <c r="AY137" s="219" t="s">
        <v>137</v>
      </c>
    </row>
    <row r="138" spans="2:51" s="13" customFormat="1" ht="12">
      <c r="B138" s="198"/>
      <c r="C138" s="199"/>
      <c r="D138" s="200" t="s">
        <v>148</v>
      </c>
      <c r="E138" s="201" t="s">
        <v>43</v>
      </c>
      <c r="F138" s="202" t="s">
        <v>203</v>
      </c>
      <c r="G138" s="199"/>
      <c r="H138" s="201" t="s">
        <v>43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148</v>
      </c>
      <c r="AU138" s="208" t="s">
        <v>87</v>
      </c>
      <c r="AV138" s="13" t="s">
        <v>85</v>
      </c>
      <c r="AW138" s="13" t="s">
        <v>41</v>
      </c>
      <c r="AX138" s="13" t="s">
        <v>80</v>
      </c>
      <c r="AY138" s="208" t="s">
        <v>137</v>
      </c>
    </row>
    <row r="139" spans="2:51" s="14" customFormat="1" ht="12">
      <c r="B139" s="209"/>
      <c r="C139" s="210"/>
      <c r="D139" s="200" t="s">
        <v>148</v>
      </c>
      <c r="E139" s="211" t="s">
        <v>43</v>
      </c>
      <c r="F139" s="212" t="s">
        <v>204</v>
      </c>
      <c r="G139" s="210"/>
      <c r="H139" s="213">
        <v>63.655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148</v>
      </c>
      <c r="AU139" s="219" t="s">
        <v>87</v>
      </c>
      <c r="AV139" s="14" t="s">
        <v>87</v>
      </c>
      <c r="AW139" s="14" t="s">
        <v>41</v>
      </c>
      <c r="AX139" s="14" t="s">
        <v>80</v>
      </c>
      <c r="AY139" s="219" t="s">
        <v>137</v>
      </c>
    </row>
    <row r="140" spans="2:51" s="15" customFormat="1" ht="12">
      <c r="B140" s="220"/>
      <c r="C140" s="221"/>
      <c r="D140" s="200" t="s">
        <v>148</v>
      </c>
      <c r="E140" s="222" t="s">
        <v>43</v>
      </c>
      <c r="F140" s="223" t="s">
        <v>152</v>
      </c>
      <c r="G140" s="221"/>
      <c r="H140" s="224">
        <v>311.261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148</v>
      </c>
      <c r="AU140" s="230" t="s">
        <v>87</v>
      </c>
      <c r="AV140" s="15" t="s">
        <v>144</v>
      </c>
      <c r="AW140" s="15" t="s">
        <v>41</v>
      </c>
      <c r="AX140" s="15" t="s">
        <v>85</v>
      </c>
      <c r="AY140" s="230" t="s">
        <v>137</v>
      </c>
    </row>
    <row r="141" spans="1:65" s="2" customFormat="1" ht="37.9" customHeight="1">
      <c r="A141" s="36"/>
      <c r="B141" s="37"/>
      <c r="C141" s="180" t="s">
        <v>205</v>
      </c>
      <c r="D141" s="180" t="s">
        <v>139</v>
      </c>
      <c r="E141" s="181" t="s">
        <v>206</v>
      </c>
      <c r="F141" s="182" t="s">
        <v>207</v>
      </c>
      <c r="G141" s="183" t="s">
        <v>174</v>
      </c>
      <c r="H141" s="184">
        <v>123.803</v>
      </c>
      <c r="I141" s="185"/>
      <c r="J141" s="186">
        <f>ROUND(I141*H141,2)</f>
        <v>0</v>
      </c>
      <c r="K141" s="182" t="s">
        <v>143</v>
      </c>
      <c r="L141" s="41"/>
      <c r="M141" s="187" t="s">
        <v>43</v>
      </c>
      <c r="N141" s="188" t="s">
        <v>51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144</v>
      </c>
      <c r="AT141" s="191" t="s">
        <v>139</v>
      </c>
      <c r="AU141" s="191" t="s">
        <v>87</v>
      </c>
      <c r="AY141" s="18" t="s">
        <v>137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85</v>
      </c>
      <c r="BK141" s="192">
        <f>ROUND(I141*H141,2)</f>
        <v>0</v>
      </c>
      <c r="BL141" s="18" t="s">
        <v>144</v>
      </c>
      <c r="BM141" s="191" t="s">
        <v>208</v>
      </c>
    </row>
    <row r="142" spans="1:47" s="2" customFormat="1" ht="12">
      <c r="A142" s="36"/>
      <c r="B142" s="37"/>
      <c r="C142" s="38"/>
      <c r="D142" s="193" t="s">
        <v>146</v>
      </c>
      <c r="E142" s="38"/>
      <c r="F142" s="194" t="s">
        <v>209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8" t="s">
        <v>146</v>
      </c>
      <c r="AU142" s="18" t="s">
        <v>87</v>
      </c>
    </row>
    <row r="143" spans="2:51" s="14" customFormat="1" ht="12">
      <c r="B143" s="209"/>
      <c r="C143" s="210"/>
      <c r="D143" s="200" t="s">
        <v>148</v>
      </c>
      <c r="E143" s="211" t="s">
        <v>43</v>
      </c>
      <c r="F143" s="212" t="s">
        <v>210</v>
      </c>
      <c r="G143" s="210"/>
      <c r="H143" s="213">
        <v>123.803</v>
      </c>
      <c r="I143" s="214"/>
      <c r="J143" s="210"/>
      <c r="K143" s="210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148</v>
      </c>
      <c r="AU143" s="219" t="s">
        <v>87</v>
      </c>
      <c r="AV143" s="14" t="s">
        <v>87</v>
      </c>
      <c r="AW143" s="14" t="s">
        <v>41</v>
      </c>
      <c r="AX143" s="14" t="s">
        <v>80</v>
      </c>
      <c r="AY143" s="219" t="s">
        <v>137</v>
      </c>
    </row>
    <row r="144" spans="2:51" s="15" customFormat="1" ht="12">
      <c r="B144" s="220"/>
      <c r="C144" s="221"/>
      <c r="D144" s="200" t="s">
        <v>148</v>
      </c>
      <c r="E144" s="222" t="s">
        <v>43</v>
      </c>
      <c r="F144" s="223" t="s">
        <v>152</v>
      </c>
      <c r="G144" s="221"/>
      <c r="H144" s="224">
        <v>123.803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148</v>
      </c>
      <c r="AU144" s="230" t="s">
        <v>87</v>
      </c>
      <c r="AV144" s="15" t="s">
        <v>144</v>
      </c>
      <c r="AW144" s="15" t="s">
        <v>41</v>
      </c>
      <c r="AX144" s="15" t="s">
        <v>85</v>
      </c>
      <c r="AY144" s="230" t="s">
        <v>137</v>
      </c>
    </row>
    <row r="145" spans="1:65" s="2" customFormat="1" ht="37.9" customHeight="1">
      <c r="A145" s="36"/>
      <c r="B145" s="37"/>
      <c r="C145" s="180" t="s">
        <v>211</v>
      </c>
      <c r="D145" s="180" t="s">
        <v>139</v>
      </c>
      <c r="E145" s="181" t="s">
        <v>212</v>
      </c>
      <c r="F145" s="182" t="s">
        <v>213</v>
      </c>
      <c r="G145" s="183" t="s">
        <v>174</v>
      </c>
      <c r="H145" s="184">
        <v>742.818</v>
      </c>
      <c r="I145" s="185"/>
      <c r="J145" s="186">
        <f>ROUND(I145*H145,2)</f>
        <v>0</v>
      </c>
      <c r="K145" s="182" t="s">
        <v>143</v>
      </c>
      <c r="L145" s="41"/>
      <c r="M145" s="187" t="s">
        <v>43</v>
      </c>
      <c r="N145" s="188" t="s">
        <v>51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144</v>
      </c>
      <c r="AT145" s="191" t="s">
        <v>139</v>
      </c>
      <c r="AU145" s="191" t="s">
        <v>87</v>
      </c>
      <c r="AY145" s="18" t="s">
        <v>137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85</v>
      </c>
      <c r="BK145" s="192">
        <f>ROUND(I145*H145,2)</f>
        <v>0</v>
      </c>
      <c r="BL145" s="18" t="s">
        <v>144</v>
      </c>
      <c r="BM145" s="191" t="s">
        <v>214</v>
      </c>
    </row>
    <row r="146" spans="1:47" s="2" customFormat="1" ht="12">
      <c r="A146" s="36"/>
      <c r="B146" s="37"/>
      <c r="C146" s="38"/>
      <c r="D146" s="193" t="s">
        <v>146</v>
      </c>
      <c r="E146" s="38"/>
      <c r="F146" s="194" t="s">
        <v>215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8" t="s">
        <v>146</v>
      </c>
      <c r="AU146" s="18" t="s">
        <v>87</v>
      </c>
    </row>
    <row r="147" spans="2:51" s="14" customFormat="1" ht="12">
      <c r="B147" s="209"/>
      <c r="C147" s="210"/>
      <c r="D147" s="200" t="s">
        <v>148</v>
      </c>
      <c r="E147" s="211" t="s">
        <v>43</v>
      </c>
      <c r="F147" s="212" t="s">
        <v>216</v>
      </c>
      <c r="G147" s="210"/>
      <c r="H147" s="213">
        <v>742.818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148</v>
      </c>
      <c r="AU147" s="219" t="s">
        <v>87</v>
      </c>
      <c r="AV147" s="14" t="s">
        <v>87</v>
      </c>
      <c r="AW147" s="14" t="s">
        <v>41</v>
      </c>
      <c r="AX147" s="14" t="s">
        <v>85</v>
      </c>
      <c r="AY147" s="219" t="s">
        <v>137</v>
      </c>
    </row>
    <row r="148" spans="1:65" s="2" customFormat="1" ht="33" customHeight="1">
      <c r="A148" s="36"/>
      <c r="B148" s="37"/>
      <c r="C148" s="180" t="s">
        <v>217</v>
      </c>
      <c r="D148" s="180" t="s">
        <v>139</v>
      </c>
      <c r="E148" s="181" t="s">
        <v>218</v>
      </c>
      <c r="F148" s="182" t="s">
        <v>219</v>
      </c>
      <c r="G148" s="183" t="s">
        <v>174</v>
      </c>
      <c r="H148" s="184">
        <v>2</v>
      </c>
      <c r="I148" s="185"/>
      <c r="J148" s="186">
        <f>ROUND(I148*H148,2)</f>
        <v>0</v>
      </c>
      <c r="K148" s="182" t="s">
        <v>143</v>
      </c>
      <c r="L148" s="41"/>
      <c r="M148" s="187" t="s">
        <v>43</v>
      </c>
      <c r="N148" s="188" t="s">
        <v>51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144</v>
      </c>
      <c r="AT148" s="191" t="s">
        <v>139</v>
      </c>
      <c r="AU148" s="191" t="s">
        <v>87</v>
      </c>
      <c r="AY148" s="18" t="s">
        <v>137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85</v>
      </c>
      <c r="BK148" s="192">
        <f>ROUND(I148*H148,2)</f>
        <v>0</v>
      </c>
      <c r="BL148" s="18" t="s">
        <v>144</v>
      </c>
      <c r="BM148" s="191" t="s">
        <v>220</v>
      </c>
    </row>
    <row r="149" spans="1:47" s="2" customFormat="1" ht="12">
      <c r="A149" s="36"/>
      <c r="B149" s="37"/>
      <c r="C149" s="38"/>
      <c r="D149" s="193" t="s">
        <v>146</v>
      </c>
      <c r="E149" s="38"/>
      <c r="F149" s="194" t="s">
        <v>221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8" t="s">
        <v>146</v>
      </c>
      <c r="AU149" s="18" t="s">
        <v>87</v>
      </c>
    </row>
    <row r="150" spans="2:51" s="14" customFormat="1" ht="12">
      <c r="B150" s="209"/>
      <c r="C150" s="210"/>
      <c r="D150" s="200" t="s">
        <v>148</v>
      </c>
      <c r="E150" s="211" t="s">
        <v>43</v>
      </c>
      <c r="F150" s="212" t="s">
        <v>87</v>
      </c>
      <c r="G150" s="210"/>
      <c r="H150" s="213">
        <v>2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148</v>
      </c>
      <c r="AU150" s="219" t="s">
        <v>87</v>
      </c>
      <c r="AV150" s="14" t="s">
        <v>87</v>
      </c>
      <c r="AW150" s="14" t="s">
        <v>41</v>
      </c>
      <c r="AX150" s="14" t="s">
        <v>80</v>
      </c>
      <c r="AY150" s="219" t="s">
        <v>137</v>
      </c>
    </row>
    <row r="151" spans="2:51" s="15" customFormat="1" ht="12">
      <c r="B151" s="220"/>
      <c r="C151" s="221"/>
      <c r="D151" s="200" t="s">
        <v>148</v>
      </c>
      <c r="E151" s="222" t="s">
        <v>43</v>
      </c>
      <c r="F151" s="223" t="s">
        <v>152</v>
      </c>
      <c r="G151" s="221"/>
      <c r="H151" s="224">
        <v>2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148</v>
      </c>
      <c r="AU151" s="230" t="s">
        <v>87</v>
      </c>
      <c r="AV151" s="15" t="s">
        <v>144</v>
      </c>
      <c r="AW151" s="15" t="s">
        <v>41</v>
      </c>
      <c r="AX151" s="15" t="s">
        <v>85</v>
      </c>
      <c r="AY151" s="230" t="s">
        <v>137</v>
      </c>
    </row>
    <row r="152" spans="1:65" s="2" customFormat="1" ht="24.2" customHeight="1">
      <c r="A152" s="36"/>
      <c r="B152" s="37"/>
      <c r="C152" s="180" t="s">
        <v>222</v>
      </c>
      <c r="D152" s="180" t="s">
        <v>139</v>
      </c>
      <c r="E152" s="181" t="s">
        <v>223</v>
      </c>
      <c r="F152" s="182" t="s">
        <v>224</v>
      </c>
      <c r="G152" s="183" t="s">
        <v>197</v>
      </c>
      <c r="H152" s="184">
        <v>247.606</v>
      </c>
      <c r="I152" s="185"/>
      <c r="J152" s="186">
        <f>ROUND(I152*H152,2)</f>
        <v>0</v>
      </c>
      <c r="K152" s="182" t="s">
        <v>143</v>
      </c>
      <c r="L152" s="41"/>
      <c r="M152" s="187" t="s">
        <v>43</v>
      </c>
      <c r="N152" s="188" t="s">
        <v>51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144</v>
      </c>
      <c r="AT152" s="191" t="s">
        <v>139</v>
      </c>
      <c r="AU152" s="191" t="s">
        <v>87</v>
      </c>
      <c r="AY152" s="18" t="s">
        <v>137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85</v>
      </c>
      <c r="BK152" s="192">
        <f>ROUND(I152*H152,2)</f>
        <v>0</v>
      </c>
      <c r="BL152" s="18" t="s">
        <v>144</v>
      </c>
      <c r="BM152" s="191" t="s">
        <v>225</v>
      </c>
    </row>
    <row r="153" spans="1:47" s="2" customFormat="1" ht="12">
      <c r="A153" s="36"/>
      <c r="B153" s="37"/>
      <c r="C153" s="38"/>
      <c r="D153" s="193" t="s">
        <v>146</v>
      </c>
      <c r="E153" s="38"/>
      <c r="F153" s="194" t="s">
        <v>226</v>
      </c>
      <c r="G153" s="38"/>
      <c r="H153" s="38"/>
      <c r="I153" s="195"/>
      <c r="J153" s="38"/>
      <c r="K153" s="38"/>
      <c r="L153" s="41"/>
      <c r="M153" s="196"/>
      <c r="N153" s="19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8" t="s">
        <v>146</v>
      </c>
      <c r="AU153" s="18" t="s">
        <v>87</v>
      </c>
    </row>
    <row r="154" spans="2:51" s="14" customFormat="1" ht="12">
      <c r="B154" s="209"/>
      <c r="C154" s="210"/>
      <c r="D154" s="200" t="s">
        <v>148</v>
      </c>
      <c r="E154" s="211" t="s">
        <v>43</v>
      </c>
      <c r="F154" s="212" t="s">
        <v>227</v>
      </c>
      <c r="G154" s="210"/>
      <c r="H154" s="213">
        <v>247.606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148</v>
      </c>
      <c r="AU154" s="219" t="s">
        <v>87</v>
      </c>
      <c r="AV154" s="14" t="s">
        <v>87</v>
      </c>
      <c r="AW154" s="14" t="s">
        <v>41</v>
      </c>
      <c r="AX154" s="14" t="s">
        <v>85</v>
      </c>
      <c r="AY154" s="219" t="s">
        <v>137</v>
      </c>
    </row>
    <row r="155" spans="1:65" s="2" customFormat="1" ht="16.5" customHeight="1">
      <c r="A155" s="36"/>
      <c r="B155" s="37"/>
      <c r="C155" s="180" t="s">
        <v>228</v>
      </c>
      <c r="D155" s="180" t="s">
        <v>139</v>
      </c>
      <c r="E155" s="181" t="s">
        <v>229</v>
      </c>
      <c r="F155" s="182" t="s">
        <v>230</v>
      </c>
      <c r="G155" s="183" t="s">
        <v>174</v>
      </c>
      <c r="H155" s="184">
        <v>22.4</v>
      </c>
      <c r="I155" s="185"/>
      <c r="J155" s="186">
        <f>ROUND(I155*H155,2)</f>
        <v>0</v>
      </c>
      <c r="K155" s="182" t="s">
        <v>143</v>
      </c>
      <c r="L155" s="41"/>
      <c r="M155" s="187" t="s">
        <v>43</v>
      </c>
      <c r="N155" s="188" t="s">
        <v>51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144</v>
      </c>
      <c r="AT155" s="191" t="s">
        <v>139</v>
      </c>
      <c r="AU155" s="191" t="s">
        <v>87</v>
      </c>
      <c r="AY155" s="18" t="s">
        <v>137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85</v>
      </c>
      <c r="BK155" s="192">
        <f>ROUND(I155*H155,2)</f>
        <v>0</v>
      </c>
      <c r="BL155" s="18" t="s">
        <v>144</v>
      </c>
      <c r="BM155" s="191" t="s">
        <v>231</v>
      </c>
    </row>
    <row r="156" spans="1:47" s="2" customFormat="1" ht="12">
      <c r="A156" s="36"/>
      <c r="B156" s="37"/>
      <c r="C156" s="38"/>
      <c r="D156" s="193" t="s">
        <v>146</v>
      </c>
      <c r="E156" s="38"/>
      <c r="F156" s="194" t="s">
        <v>232</v>
      </c>
      <c r="G156" s="38"/>
      <c r="H156" s="38"/>
      <c r="I156" s="195"/>
      <c r="J156" s="38"/>
      <c r="K156" s="38"/>
      <c r="L156" s="41"/>
      <c r="M156" s="196"/>
      <c r="N156" s="197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8" t="s">
        <v>146</v>
      </c>
      <c r="AU156" s="18" t="s">
        <v>87</v>
      </c>
    </row>
    <row r="157" spans="2:51" s="13" customFormat="1" ht="12">
      <c r="B157" s="198"/>
      <c r="C157" s="199"/>
      <c r="D157" s="200" t="s">
        <v>148</v>
      </c>
      <c r="E157" s="201" t="s">
        <v>43</v>
      </c>
      <c r="F157" s="202" t="s">
        <v>233</v>
      </c>
      <c r="G157" s="199"/>
      <c r="H157" s="201" t="s">
        <v>43</v>
      </c>
      <c r="I157" s="203"/>
      <c r="J157" s="199"/>
      <c r="K157" s="199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148</v>
      </c>
      <c r="AU157" s="208" t="s">
        <v>87</v>
      </c>
      <c r="AV157" s="13" t="s">
        <v>85</v>
      </c>
      <c r="AW157" s="13" t="s">
        <v>41</v>
      </c>
      <c r="AX157" s="13" t="s">
        <v>80</v>
      </c>
      <c r="AY157" s="208" t="s">
        <v>137</v>
      </c>
    </row>
    <row r="158" spans="2:51" s="13" customFormat="1" ht="12">
      <c r="B158" s="198"/>
      <c r="C158" s="199"/>
      <c r="D158" s="200" t="s">
        <v>148</v>
      </c>
      <c r="E158" s="201" t="s">
        <v>43</v>
      </c>
      <c r="F158" s="202" t="s">
        <v>234</v>
      </c>
      <c r="G158" s="199"/>
      <c r="H158" s="201" t="s">
        <v>43</v>
      </c>
      <c r="I158" s="203"/>
      <c r="J158" s="199"/>
      <c r="K158" s="199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148</v>
      </c>
      <c r="AU158" s="208" t="s">
        <v>87</v>
      </c>
      <c r="AV158" s="13" t="s">
        <v>85</v>
      </c>
      <c r="AW158" s="13" t="s">
        <v>41</v>
      </c>
      <c r="AX158" s="13" t="s">
        <v>80</v>
      </c>
      <c r="AY158" s="208" t="s">
        <v>137</v>
      </c>
    </row>
    <row r="159" spans="2:51" s="14" customFormat="1" ht="12">
      <c r="B159" s="209"/>
      <c r="C159" s="210"/>
      <c r="D159" s="200" t="s">
        <v>148</v>
      </c>
      <c r="E159" s="211" t="s">
        <v>43</v>
      </c>
      <c r="F159" s="212" t="s">
        <v>235</v>
      </c>
      <c r="G159" s="210"/>
      <c r="H159" s="213">
        <v>11.2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148</v>
      </c>
      <c r="AU159" s="219" t="s">
        <v>87</v>
      </c>
      <c r="AV159" s="14" t="s">
        <v>87</v>
      </c>
      <c r="AW159" s="14" t="s">
        <v>41</v>
      </c>
      <c r="AX159" s="14" t="s">
        <v>80</v>
      </c>
      <c r="AY159" s="219" t="s">
        <v>137</v>
      </c>
    </row>
    <row r="160" spans="2:51" s="13" customFormat="1" ht="12">
      <c r="B160" s="198"/>
      <c r="C160" s="199"/>
      <c r="D160" s="200" t="s">
        <v>148</v>
      </c>
      <c r="E160" s="201" t="s">
        <v>43</v>
      </c>
      <c r="F160" s="202" t="s">
        <v>236</v>
      </c>
      <c r="G160" s="199"/>
      <c r="H160" s="201" t="s">
        <v>43</v>
      </c>
      <c r="I160" s="203"/>
      <c r="J160" s="199"/>
      <c r="K160" s="199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148</v>
      </c>
      <c r="AU160" s="208" t="s">
        <v>87</v>
      </c>
      <c r="AV160" s="13" t="s">
        <v>85</v>
      </c>
      <c r="AW160" s="13" t="s">
        <v>41</v>
      </c>
      <c r="AX160" s="13" t="s">
        <v>80</v>
      </c>
      <c r="AY160" s="208" t="s">
        <v>137</v>
      </c>
    </row>
    <row r="161" spans="2:51" s="14" customFormat="1" ht="12">
      <c r="B161" s="209"/>
      <c r="C161" s="210"/>
      <c r="D161" s="200" t="s">
        <v>148</v>
      </c>
      <c r="E161" s="211" t="s">
        <v>43</v>
      </c>
      <c r="F161" s="212" t="s">
        <v>235</v>
      </c>
      <c r="G161" s="210"/>
      <c r="H161" s="213">
        <v>11.2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148</v>
      </c>
      <c r="AU161" s="219" t="s">
        <v>87</v>
      </c>
      <c r="AV161" s="14" t="s">
        <v>87</v>
      </c>
      <c r="AW161" s="14" t="s">
        <v>41</v>
      </c>
      <c r="AX161" s="14" t="s">
        <v>80</v>
      </c>
      <c r="AY161" s="219" t="s">
        <v>137</v>
      </c>
    </row>
    <row r="162" spans="2:51" s="15" customFormat="1" ht="12">
      <c r="B162" s="220"/>
      <c r="C162" s="221"/>
      <c r="D162" s="200" t="s">
        <v>148</v>
      </c>
      <c r="E162" s="222" t="s">
        <v>43</v>
      </c>
      <c r="F162" s="223" t="s">
        <v>152</v>
      </c>
      <c r="G162" s="221"/>
      <c r="H162" s="224">
        <v>22.4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148</v>
      </c>
      <c r="AU162" s="230" t="s">
        <v>87</v>
      </c>
      <c r="AV162" s="15" t="s">
        <v>144</v>
      </c>
      <c r="AW162" s="15" t="s">
        <v>41</v>
      </c>
      <c r="AX162" s="15" t="s">
        <v>85</v>
      </c>
      <c r="AY162" s="230" t="s">
        <v>137</v>
      </c>
    </row>
    <row r="163" spans="1:65" s="2" customFormat="1" ht="16.5" customHeight="1">
      <c r="A163" s="36"/>
      <c r="B163" s="37"/>
      <c r="C163" s="231" t="s">
        <v>164</v>
      </c>
      <c r="D163" s="231" t="s">
        <v>237</v>
      </c>
      <c r="E163" s="232" t="s">
        <v>238</v>
      </c>
      <c r="F163" s="233" t="s">
        <v>239</v>
      </c>
      <c r="G163" s="234" t="s">
        <v>197</v>
      </c>
      <c r="H163" s="235">
        <v>35.84</v>
      </c>
      <c r="I163" s="236"/>
      <c r="J163" s="237">
        <f>ROUND(I163*H163,2)</f>
        <v>0</v>
      </c>
      <c r="K163" s="233" t="s">
        <v>143</v>
      </c>
      <c r="L163" s="238"/>
      <c r="M163" s="239" t="s">
        <v>43</v>
      </c>
      <c r="N163" s="240" t="s">
        <v>51</v>
      </c>
      <c r="O163" s="66"/>
      <c r="P163" s="189">
        <f>O163*H163</f>
        <v>0</v>
      </c>
      <c r="Q163" s="189">
        <v>1</v>
      </c>
      <c r="R163" s="189">
        <f>Q163*H163</f>
        <v>35.84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194</v>
      </c>
      <c r="AT163" s="191" t="s">
        <v>237</v>
      </c>
      <c r="AU163" s="191" t="s">
        <v>87</v>
      </c>
      <c r="AY163" s="18" t="s">
        <v>137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85</v>
      </c>
      <c r="BK163" s="192">
        <f>ROUND(I163*H163,2)</f>
        <v>0</v>
      </c>
      <c r="BL163" s="18" t="s">
        <v>144</v>
      </c>
      <c r="BM163" s="191" t="s">
        <v>240</v>
      </c>
    </row>
    <row r="164" spans="2:51" s="14" customFormat="1" ht="12">
      <c r="B164" s="209"/>
      <c r="C164" s="210"/>
      <c r="D164" s="200" t="s">
        <v>148</v>
      </c>
      <c r="E164" s="211" t="s">
        <v>43</v>
      </c>
      <c r="F164" s="212" t="s">
        <v>241</v>
      </c>
      <c r="G164" s="210"/>
      <c r="H164" s="213">
        <v>35.84</v>
      </c>
      <c r="I164" s="214"/>
      <c r="J164" s="210"/>
      <c r="K164" s="210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148</v>
      </c>
      <c r="AU164" s="219" t="s">
        <v>87</v>
      </c>
      <c r="AV164" s="14" t="s">
        <v>87</v>
      </c>
      <c r="AW164" s="14" t="s">
        <v>41</v>
      </c>
      <c r="AX164" s="14" t="s">
        <v>80</v>
      </c>
      <c r="AY164" s="219" t="s">
        <v>137</v>
      </c>
    </row>
    <row r="165" spans="2:51" s="15" customFormat="1" ht="12">
      <c r="B165" s="220"/>
      <c r="C165" s="221"/>
      <c r="D165" s="200" t="s">
        <v>148</v>
      </c>
      <c r="E165" s="222" t="s">
        <v>43</v>
      </c>
      <c r="F165" s="223" t="s">
        <v>152</v>
      </c>
      <c r="G165" s="221"/>
      <c r="H165" s="224">
        <v>35.84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148</v>
      </c>
      <c r="AU165" s="230" t="s">
        <v>87</v>
      </c>
      <c r="AV165" s="15" t="s">
        <v>144</v>
      </c>
      <c r="AW165" s="15" t="s">
        <v>41</v>
      </c>
      <c r="AX165" s="15" t="s">
        <v>85</v>
      </c>
      <c r="AY165" s="230" t="s">
        <v>137</v>
      </c>
    </row>
    <row r="166" spans="1:65" s="2" customFormat="1" ht="24.2" customHeight="1">
      <c r="A166" s="36"/>
      <c r="B166" s="37"/>
      <c r="C166" s="180" t="s">
        <v>8</v>
      </c>
      <c r="D166" s="180" t="s">
        <v>139</v>
      </c>
      <c r="E166" s="181" t="s">
        <v>242</v>
      </c>
      <c r="F166" s="182" t="s">
        <v>243</v>
      </c>
      <c r="G166" s="183" t="s">
        <v>142</v>
      </c>
      <c r="H166" s="184">
        <v>132</v>
      </c>
      <c r="I166" s="185"/>
      <c r="J166" s="186">
        <f>ROUND(I166*H166,2)</f>
        <v>0</v>
      </c>
      <c r="K166" s="182" t="s">
        <v>143</v>
      </c>
      <c r="L166" s="41"/>
      <c r="M166" s="187" t="s">
        <v>43</v>
      </c>
      <c r="N166" s="188" t="s">
        <v>51</v>
      </c>
      <c r="O166" s="66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144</v>
      </c>
      <c r="AT166" s="191" t="s">
        <v>139</v>
      </c>
      <c r="AU166" s="191" t="s">
        <v>87</v>
      </c>
      <c r="AY166" s="18" t="s">
        <v>137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85</v>
      </c>
      <c r="BK166" s="192">
        <f>ROUND(I166*H166,2)</f>
        <v>0</v>
      </c>
      <c r="BL166" s="18" t="s">
        <v>144</v>
      </c>
      <c r="BM166" s="191" t="s">
        <v>244</v>
      </c>
    </row>
    <row r="167" spans="1:47" s="2" customFormat="1" ht="12">
      <c r="A167" s="36"/>
      <c r="B167" s="37"/>
      <c r="C167" s="38"/>
      <c r="D167" s="193" t="s">
        <v>146</v>
      </c>
      <c r="E167" s="38"/>
      <c r="F167" s="194" t="s">
        <v>245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8" t="s">
        <v>146</v>
      </c>
      <c r="AU167" s="18" t="s">
        <v>87</v>
      </c>
    </row>
    <row r="168" spans="2:51" s="13" customFormat="1" ht="12">
      <c r="B168" s="198"/>
      <c r="C168" s="199"/>
      <c r="D168" s="200" t="s">
        <v>148</v>
      </c>
      <c r="E168" s="201" t="s">
        <v>43</v>
      </c>
      <c r="F168" s="202" t="s">
        <v>246</v>
      </c>
      <c r="G168" s="199"/>
      <c r="H168" s="201" t="s">
        <v>43</v>
      </c>
      <c r="I168" s="203"/>
      <c r="J168" s="199"/>
      <c r="K168" s="199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148</v>
      </c>
      <c r="AU168" s="208" t="s">
        <v>87</v>
      </c>
      <c r="AV168" s="13" t="s">
        <v>85</v>
      </c>
      <c r="AW168" s="13" t="s">
        <v>41</v>
      </c>
      <c r="AX168" s="13" t="s">
        <v>80</v>
      </c>
      <c r="AY168" s="208" t="s">
        <v>137</v>
      </c>
    </row>
    <row r="169" spans="2:51" s="13" customFormat="1" ht="12">
      <c r="B169" s="198"/>
      <c r="C169" s="199"/>
      <c r="D169" s="200" t="s">
        <v>148</v>
      </c>
      <c r="E169" s="201" t="s">
        <v>43</v>
      </c>
      <c r="F169" s="202" t="s">
        <v>149</v>
      </c>
      <c r="G169" s="199"/>
      <c r="H169" s="201" t="s">
        <v>43</v>
      </c>
      <c r="I169" s="203"/>
      <c r="J169" s="199"/>
      <c r="K169" s="199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148</v>
      </c>
      <c r="AU169" s="208" t="s">
        <v>87</v>
      </c>
      <c r="AV169" s="13" t="s">
        <v>85</v>
      </c>
      <c r="AW169" s="13" t="s">
        <v>41</v>
      </c>
      <c r="AX169" s="13" t="s">
        <v>80</v>
      </c>
      <c r="AY169" s="208" t="s">
        <v>137</v>
      </c>
    </row>
    <row r="170" spans="2:51" s="14" customFormat="1" ht="12">
      <c r="B170" s="209"/>
      <c r="C170" s="210"/>
      <c r="D170" s="200" t="s">
        <v>148</v>
      </c>
      <c r="E170" s="211" t="s">
        <v>43</v>
      </c>
      <c r="F170" s="212" t="s">
        <v>169</v>
      </c>
      <c r="G170" s="210"/>
      <c r="H170" s="213">
        <v>60</v>
      </c>
      <c r="I170" s="214"/>
      <c r="J170" s="210"/>
      <c r="K170" s="210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148</v>
      </c>
      <c r="AU170" s="219" t="s">
        <v>87</v>
      </c>
      <c r="AV170" s="14" t="s">
        <v>87</v>
      </c>
      <c r="AW170" s="14" t="s">
        <v>41</v>
      </c>
      <c r="AX170" s="14" t="s">
        <v>80</v>
      </c>
      <c r="AY170" s="219" t="s">
        <v>137</v>
      </c>
    </row>
    <row r="171" spans="2:51" s="14" customFormat="1" ht="12">
      <c r="B171" s="209"/>
      <c r="C171" s="210"/>
      <c r="D171" s="200" t="s">
        <v>148</v>
      </c>
      <c r="E171" s="211" t="s">
        <v>43</v>
      </c>
      <c r="F171" s="212" t="s">
        <v>170</v>
      </c>
      <c r="G171" s="210"/>
      <c r="H171" s="213">
        <v>72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148</v>
      </c>
      <c r="AU171" s="219" t="s">
        <v>87</v>
      </c>
      <c r="AV171" s="14" t="s">
        <v>87</v>
      </c>
      <c r="AW171" s="14" t="s">
        <v>41</v>
      </c>
      <c r="AX171" s="14" t="s">
        <v>80</v>
      </c>
      <c r="AY171" s="219" t="s">
        <v>137</v>
      </c>
    </row>
    <row r="172" spans="2:51" s="15" customFormat="1" ht="12">
      <c r="B172" s="220"/>
      <c r="C172" s="221"/>
      <c r="D172" s="200" t="s">
        <v>148</v>
      </c>
      <c r="E172" s="222" t="s">
        <v>43</v>
      </c>
      <c r="F172" s="223" t="s">
        <v>152</v>
      </c>
      <c r="G172" s="221"/>
      <c r="H172" s="224">
        <v>132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148</v>
      </c>
      <c r="AU172" s="230" t="s">
        <v>87</v>
      </c>
      <c r="AV172" s="15" t="s">
        <v>144</v>
      </c>
      <c r="AW172" s="15" t="s">
        <v>41</v>
      </c>
      <c r="AX172" s="15" t="s">
        <v>85</v>
      </c>
      <c r="AY172" s="230" t="s">
        <v>137</v>
      </c>
    </row>
    <row r="173" spans="1:65" s="2" customFormat="1" ht="16.5" customHeight="1">
      <c r="A173" s="36"/>
      <c r="B173" s="37"/>
      <c r="C173" s="231" t="s">
        <v>247</v>
      </c>
      <c r="D173" s="231" t="s">
        <v>237</v>
      </c>
      <c r="E173" s="232" t="s">
        <v>248</v>
      </c>
      <c r="F173" s="233" t="s">
        <v>249</v>
      </c>
      <c r="G173" s="234" t="s">
        <v>250</v>
      </c>
      <c r="H173" s="235">
        <v>1.98</v>
      </c>
      <c r="I173" s="236"/>
      <c r="J173" s="237">
        <f>ROUND(I173*H173,2)</f>
        <v>0</v>
      </c>
      <c r="K173" s="233" t="s">
        <v>143</v>
      </c>
      <c r="L173" s="238"/>
      <c r="M173" s="239" t="s">
        <v>43</v>
      </c>
      <c r="N173" s="240" t="s">
        <v>51</v>
      </c>
      <c r="O173" s="66"/>
      <c r="P173" s="189">
        <f>O173*H173</f>
        <v>0</v>
      </c>
      <c r="Q173" s="189">
        <v>0.001</v>
      </c>
      <c r="R173" s="189">
        <f>Q173*H173</f>
        <v>0.00198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194</v>
      </c>
      <c r="AT173" s="191" t="s">
        <v>237</v>
      </c>
      <c r="AU173" s="191" t="s">
        <v>87</v>
      </c>
      <c r="AY173" s="18" t="s">
        <v>137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85</v>
      </c>
      <c r="BK173" s="192">
        <f>ROUND(I173*H173,2)</f>
        <v>0</v>
      </c>
      <c r="BL173" s="18" t="s">
        <v>144</v>
      </c>
      <c r="BM173" s="191" t="s">
        <v>251</v>
      </c>
    </row>
    <row r="174" spans="2:51" s="14" customFormat="1" ht="12">
      <c r="B174" s="209"/>
      <c r="C174" s="210"/>
      <c r="D174" s="200" t="s">
        <v>148</v>
      </c>
      <c r="E174" s="211" t="s">
        <v>43</v>
      </c>
      <c r="F174" s="212" t="s">
        <v>252</v>
      </c>
      <c r="G174" s="210"/>
      <c r="H174" s="213">
        <v>1.98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148</v>
      </c>
      <c r="AU174" s="219" t="s">
        <v>87</v>
      </c>
      <c r="AV174" s="14" t="s">
        <v>87</v>
      </c>
      <c r="AW174" s="14" t="s">
        <v>41</v>
      </c>
      <c r="AX174" s="14" t="s">
        <v>80</v>
      </c>
      <c r="AY174" s="219" t="s">
        <v>137</v>
      </c>
    </row>
    <row r="175" spans="2:51" s="15" customFormat="1" ht="12">
      <c r="B175" s="220"/>
      <c r="C175" s="221"/>
      <c r="D175" s="200" t="s">
        <v>148</v>
      </c>
      <c r="E175" s="222" t="s">
        <v>43</v>
      </c>
      <c r="F175" s="223" t="s">
        <v>152</v>
      </c>
      <c r="G175" s="221"/>
      <c r="H175" s="224">
        <v>1.98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148</v>
      </c>
      <c r="AU175" s="230" t="s">
        <v>87</v>
      </c>
      <c r="AV175" s="15" t="s">
        <v>144</v>
      </c>
      <c r="AW175" s="15" t="s">
        <v>41</v>
      </c>
      <c r="AX175" s="15" t="s">
        <v>85</v>
      </c>
      <c r="AY175" s="230" t="s">
        <v>137</v>
      </c>
    </row>
    <row r="176" spans="1:65" s="2" customFormat="1" ht="24.2" customHeight="1">
      <c r="A176" s="36"/>
      <c r="B176" s="37"/>
      <c r="C176" s="180" t="s">
        <v>253</v>
      </c>
      <c r="D176" s="180" t="s">
        <v>139</v>
      </c>
      <c r="E176" s="181" t="s">
        <v>254</v>
      </c>
      <c r="F176" s="182" t="s">
        <v>255</v>
      </c>
      <c r="G176" s="183" t="s">
        <v>142</v>
      </c>
      <c r="H176" s="184">
        <v>132</v>
      </c>
      <c r="I176" s="185"/>
      <c r="J176" s="186">
        <f>ROUND(I176*H176,2)</f>
        <v>0</v>
      </c>
      <c r="K176" s="182" t="s">
        <v>143</v>
      </c>
      <c r="L176" s="41"/>
      <c r="M176" s="187" t="s">
        <v>43</v>
      </c>
      <c r="N176" s="188" t="s">
        <v>51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144</v>
      </c>
      <c r="AT176" s="191" t="s">
        <v>139</v>
      </c>
      <c r="AU176" s="191" t="s">
        <v>87</v>
      </c>
      <c r="AY176" s="18" t="s">
        <v>137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8" t="s">
        <v>85</v>
      </c>
      <c r="BK176" s="192">
        <f>ROUND(I176*H176,2)</f>
        <v>0</v>
      </c>
      <c r="BL176" s="18" t="s">
        <v>144</v>
      </c>
      <c r="BM176" s="191" t="s">
        <v>256</v>
      </c>
    </row>
    <row r="177" spans="1:47" s="2" customFormat="1" ht="12">
      <c r="A177" s="36"/>
      <c r="B177" s="37"/>
      <c r="C177" s="38"/>
      <c r="D177" s="193" t="s">
        <v>146</v>
      </c>
      <c r="E177" s="38"/>
      <c r="F177" s="194" t="s">
        <v>257</v>
      </c>
      <c r="G177" s="38"/>
      <c r="H177" s="38"/>
      <c r="I177" s="195"/>
      <c r="J177" s="38"/>
      <c r="K177" s="38"/>
      <c r="L177" s="41"/>
      <c r="M177" s="196"/>
      <c r="N177" s="19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8" t="s">
        <v>146</v>
      </c>
      <c r="AU177" s="18" t="s">
        <v>87</v>
      </c>
    </row>
    <row r="178" spans="2:51" s="13" customFormat="1" ht="12">
      <c r="B178" s="198"/>
      <c r="C178" s="199"/>
      <c r="D178" s="200" t="s">
        <v>148</v>
      </c>
      <c r="E178" s="201" t="s">
        <v>43</v>
      </c>
      <c r="F178" s="202" t="s">
        <v>258</v>
      </c>
      <c r="G178" s="199"/>
      <c r="H178" s="201" t="s">
        <v>43</v>
      </c>
      <c r="I178" s="203"/>
      <c r="J178" s="199"/>
      <c r="K178" s="199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148</v>
      </c>
      <c r="AU178" s="208" t="s">
        <v>87</v>
      </c>
      <c r="AV178" s="13" t="s">
        <v>85</v>
      </c>
      <c r="AW178" s="13" t="s">
        <v>41</v>
      </c>
      <c r="AX178" s="13" t="s">
        <v>80</v>
      </c>
      <c r="AY178" s="208" t="s">
        <v>137</v>
      </c>
    </row>
    <row r="179" spans="2:51" s="13" customFormat="1" ht="12">
      <c r="B179" s="198"/>
      <c r="C179" s="199"/>
      <c r="D179" s="200" t="s">
        <v>148</v>
      </c>
      <c r="E179" s="201" t="s">
        <v>43</v>
      </c>
      <c r="F179" s="202" t="s">
        <v>149</v>
      </c>
      <c r="G179" s="199"/>
      <c r="H179" s="201" t="s">
        <v>43</v>
      </c>
      <c r="I179" s="203"/>
      <c r="J179" s="199"/>
      <c r="K179" s="199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148</v>
      </c>
      <c r="AU179" s="208" t="s">
        <v>87</v>
      </c>
      <c r="AV179" s="13" t="s">
        <v>85</v>
      </c>
      <c r="AW179" s="13" t="s">
        <v>41</v>
      </c>
      <c r="AX179" s="13" t="s">
        <v>80</v>
      </c>
      <c r="AY179" s="208" t="s">
        <v>137</v>
      </c>
    </row>
    <row r="180" spans="2:51" s="14" customFormat="1" ht="12">
      <c r="B180" s="209"/>
      <c r="C180" s="210"/>
      <c r="D180" s="200" t="s">
        <v>148</v>
      </c>
      <c r="E180" s="211" t="s">
        <v>43</v>
      </c>
      <c r="F180" s="212" t="s">
        <v>169</v>
      </c>
      <c r="G180" s="210"/>
      <c r="H180" s="213">
        <v>60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148</v>
      </c>
      <c r="AU180" s="219" t="s">
        <v>87</v>
      </c>
      <c r="AV180" s="14" t="s">
        <v>87</v>
      </c>
      <c r="AW180" s="14" t="s">
        <v>41</v>
      </c>
      <c r="AX180" s="14" t="s">
        <v>80</v>
      </c>
      <c r="AY180" s="219" t="s">
        <v>137</v>
      </c>
    </row>
    <row r="181" spans="2:51" s="14" customFormat="1" ht="12">
      <c r="B181" s="209"/>
      <c r="C181" s="210"/>
      <c r="D181" s="200" t="s">
        <v>148</v>
      </c>
      <c r="E181" s="211" t="s">
        <v>43</v>
      </c>
      <c r="F181" s="212" t="s">
        <v>170</v>
      </c>
      <c r="G181" s="210"/>
      <c r="H181" s="213">
        <v>72</v>
      </c>
      <c r="I181" s="214"/>
      <c r="J181" s="210"/>
      <c r="K181" s="210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148</v>
      </c>
      <c r="AU181" s="219" t="s">
        <v>87</v>
      </c>
      <c r="AV181" s="14" t="s">
        <v>87</v>
      </c>
      <c r="AW181" s="14" t="s">
        <v>41</v>
      </c>
      <c r="AX181" s="14" t="s">
        <v>80</v>
      </c>
      <c r="AY181" s="219" t="s">
        <v>137</v>
      </c>
    </row>
    <row r="182" spans="2:51" s="15" customFormat="1" ht="12">
      <c r="B182" s="220"/>
      <c r="C182" s="221"/>
      <c r="D182" s="200" t="s">
        <v>148</v>
      </c>
      <c r="E182" s="222" t="s">
        <v>43</v>
      </c>
      <c r="F182" s="223" t="s">
        <v>152</v>
      </c>
      <c r="G182" s="221"/>
      <c r="H182" s="224">
        <v>132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148</v>
      </c>
      <c r="AU182" s="230" t="s">
        <v>87</v>
      </c>
      <c r="AV182" s="15" t="s">
        <v>144</v>
      </c>
      <c r="AW182" s="15" t="s">
        <v>41</v>
      </c>
      <c r="AX182" s="15" t="s">
        <v>85</v>
      </c>
      <c r="AY182" s="230" t="s">
        <v>137</v>
      </c>
    </row>
    <row r="183" spans="2:63" s="12" customFormat="1" ht="22.9" customHeight="1">
      <c r="B183" s="164"/>
      <c r="C183" s="165"/>
      <c r="D183" s="166" t="s">
        <v>79</v>
      </c>
      <c r="E183" s="178" t="s">
        <v>87</v>
      </c>
      <c r="F183" s="178" t="s">
        <v>259</v>
      </c>
      <c r="G183" s="165"/>
      <c r="H183" s="165"/>
      <c r="I183" s="168"/>
      <c r="J183" s="179">
        <f>BK183</f>
        <v>0</v>
      </c>
      <c r="K183" s="165"/>
      <c r="L183" s="170"/>
      <c r="M183" s="171"/>
      <c r="N183" s="172"/>
      <c r="O183" s="172"/>
      <c r="P183" s="173">
        <f>SUM(P184:P226)</f>
        <v>0</v>
      </c>
      <c r="Q183" s="172"/>
      <c r="R183" s="173">
        <f>SUM(R184:R226)</f>
        <v>43.254811465672006</v>
      </c>
      <c r="S183" s="172"/>
      <c r="T183" s="174">
        <f>SUM(T184:T226)</f>
        <v>0</v>
      </c>
      <c r="AR183" s="175" t="s">
        <v>85</v>
      </c>
      <c r="AT183" s="176" t="s">
        <v>79</v>
      </c>
      <c r="AU183" s="176" t="s">
        <v>85</v>
      </c>
      <c r="AY183" s="175" t="s">
        <v>137</v>
      </c>
      <c r="BK183" s="177">
        <f>SUM(BK184:BK226)</f>
        <v>0</v>
      </c>
    </row>
    <row r="184" spans="1:65" s="2" customFormat="1" ht="16.5" customHeight="1">
      <c r="A184" s="36"/>
      <c r="B184" s="37"/>
      <c r="C184" s="180" t="s">
        <v>260</v>
      </c>
      <c r="D184" s="180" t="s">
        <v>139</v>
      </c>
      <c r="E184" s="181" t="s">
        <v>261</v>
      </c>
      <c r="F184" s="182" t="s">
        <v>262</v>
      </c>
      <c r="G184" s="183" t="s">
        <v>161</v>
      </c>
      <c r="H184" s="184">
        <v>14.6</v>
      </c>
      <c r="I184" s="185"/>
      <c r="J184" s="186">
        <f>ROUND(I184*H184,2)</f>
        <v>0</v>
      </c>
      <c r="K184" s="182" t="s">
        <v>143</v>
      </c>
      <c r="L184" s="41"/>
      <c r="M184" s="187" t="s">
        <v>43</v>
      </c>
      <c r="N184" s="188" t="s">
        <v>51</v>
      </c>
      <c r="O184" s="66"/>
      <c r="P184" s="189">
        <f>O184*H184</f>
        <v>0</v>
      </c>
      <c r="Q184" s="189">
        <v>1.524766</v>
      </c>
      <c r="R184" s="189">
        <f>Q184*H184</f>
        <v>22.2615836</v>
      </c>
      <c r="S184" s="189">
        <v>0</v>
      </c>
      <c r="T184" s="19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144</v>
      </c>
      <c r="AT184" s="191" t="s">
        <v>139</v>
      </c>
      <c r="AU184" s="191" t="s">
        <v>87</v>
      </c>
      <c r="AY184" s="18" t="s">
        <v>137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85</v>
      </c>
      <c r="BK184" s="192">
        <f>ROUND(I184*H184,2)</f>
        <v>0</v>
      </c>
      <c r="BL184" s="18" t="s">
        <v>144</v>
      </c>
      <c r="BM184" s="191" t="s">
        <v>263</v>
      </c>
    </row>
    <row r="185" spans="1:47" s="2" customFormat="1" ht="12">
      <c r="A185" s="36"/>
      <c r="B185" s="37"/>
      <c r="C185" s="38"/>
      <c r="D185" s="193" t="s">
        <v>146</v>
      </c>
      <c r="E185" s="38"/>
      <c r="F185" s="194" t="s">
        <v>264</v>
      </c>
      <c r="G185" s="38"/>
      <c r="H185" s="38"/>
      <c r="I185" s="195"/>
      <c r="J185" s="38"/>
      <c r="K185" s="38"/>
      <c r="L185" s="41"/>
      <c r="M185" s="196"/>
      <c r="N185" s="19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8" t="s">
        <v>146</v>
      </c>
      <c r="AU185" s="18" t="s">
        <v>87</v>
      </c>
    </row>
    <row r="186" spans="2:51" s="14" customFormat="1" ht="12">
      <c r="B186" s="209"/>
      <c r="C186" s="210"/>
      <c r="D186" s="200" t="s">
        <v>148</v>
      </c>
      <c r="E186" s="211" t="s">
        <v>43</v>
      </c>
      <c r="F186" s="212" t="s">
        <v>265</v>
      </c>
      <c r="G186" s="210"/>
      <c r="H186" s="213">
        <v>14.6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148</v>
      </c>
      <c r="AU186" s="219" t="s">
        <v>87</v>
      </c>
      <c r="AV186" s="14" t="s">
        <v>87</v>
      </c>
      <c r="AW186" s="14" t="s">
        <v>41</v>
      </c>
      <c r="AX186" s="14" t="s">
        <v>80</v>
      </c>
      <c r="AY186" s="219" t="s">
        <v>137</v>
      </c>
    </row>
    <row r="187" spans="2:51" s="15" customFormat="1" ht="12">
      <c r="B187" s="220"/>
      <c r="C187" s="221"/>
      <c r="D187" s="200" t="s">
        <v>148</v>
      </c>
      <c r="E187" s="222" t="s">
        <v>43</v>
      </c>
      <c r="F187" s="223" t="s">
        <v>152</v>
      </c>
      <c r="G187" s="221"/>
      <c r="H187" s="224">
        <v>14.6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148</v>
      </c>
      <c r="AU187" s="230" t="s">
        <v>87</v>
      </c>
      <c r="AV187" s="15" t="s">
        <v>144</v>
      </c>
      <c r="AW187" s="15" t="s">
        <v>41</v>
      </c>
      <c r="AX187" s="15" t="s">
        <v>85</v>
      </c>
      <c r="AY187" s="230" t="s">
        <v>137</v>
      </c>
    </row>
    <row r="188" spans="1:65" s="2" customFormat="1" ht="24.2" customHeight="1">
      <c r="A188" s="36"/>
      <c r="B188" s="37"/>
      <c r="C188" s="180" t="s">
        <v>266</v>
      </c>
      <c r="D188" s="180" t="s">
        <v>139</v>
      </c>
      <c r="E188" s="181" t="s">
        <v>267</v>
      </c>
      <c r="F188" s="182" t="s">
        <v>268</v>
      </c>
      <c r="G188" s="183" t="s">
        <v>161</v>
      </c>
      <c r="H188" s="184">
        <v>116.9</v>
      </c>
      <c r="I188" s="185"/>
      <c r="J188" s="186">
        <f>ROUND(I188*H188,2)</f>
        <v>0</v>
      </c>
      <c r="K188" s="182" t="s">
        <v>143</v>
      </c>
      <c r="L188" s="41"/>
      <c r="M188" s="187" t="s">
        <v>43</v>
      </c>
      <c r="N188" s="188" t="s">
        <v>51</v>
      </c>
      <c r="O188" s="66"/>
      <c r="P188" s="189">
        <f>O188*H188</f>
        <v>0</v>
      </c>
      <c r="Q188" s="189">
        <v>0.000156</v>
      </c>
      <c r="R188" s="189">
        <f>Q188*H188</f>
        <v>0.0182364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144</v>
      </c>
      <c r="AT188" s="191" t="s">
        <v>139</v>
      </c>
      <c r="AU188" s="191" t="s">
        <v>87</v>
      </c>
      <c r="AY188" s="18" t="s">
        <v>137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85</v>
      </c>
      <c r="BK188" s="192">
        <f>ROUND(I188*H188,2)</f>
        <v>0</v>
      </c>
      <c r="BL188" s="18" t="s">
        <v>144</v>
      </c>
      <c r="BM188" s="191" t="s">
        <v>269</v>
      </c>
    </row>
    <row r="189" spans="1:47" s="2" customFormat="1" ht="12">
      <c r="A189" s="36"/>
      <c r="B189" s="37"/>
      <c r="C189" s="38"/>
      <c r="D189" s="193" t="s">
        <v>146</v>
      </c>
      <c r="E189" s="38"/>
      <c r="F189" s="194" t="s">
        <v>270</v>
      </c>
      <c r="G189" s="38"/>
      <c r="H189" s="38"/>
      <c r="I189" s="195"/>
      <c r="J189" s="38"/>
      <c r="K189" s="38"/>
      <c r="L189" s="41"/>
      <c r="M189" s="196"/>
      <c r="N189" s="197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8" t="s">
        <v>146</v>
      </c>
      <c r="AU189" s="18" t="s">
        <v>87</v>
      </c>
    </row>
    <row r="190" spans="2:51" s="13" customFormat="1" ht="12">
      <c r="B190" s="198"/>
      <c r="C190" s="199"/>
      <c r="D190" s="200" t="s">
        <v>148</v>
      </c>
      <c r="E190" s="201" t="s">
        <v>43</v>
      </c>
      <c r="F190" s="202" t="s">
        <v>271</v>
      </c>
      <c r="G190" s="199"/>
      <c r="H190" s="201" t="s">
        <v>43</v>
      </c>
      <c r="I190" s="203"/>
      <c r="J190" s="199"/>
      <c r="K190" s="199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148</v>
      </c>
      <c r="AU190" s="208" t="s">
        <v>87</v>
      </c>
      <c r="AV190" s="13" t="s">
        <v>85</v>
      </c>
      <c r="AW190" s="13" t="s">
        <v>41</v>
      </c>
      <c r="AX190" s="13" t="s">
        <v>80</v>
      </c>
      <c r="AY190" s="208" t="s">
        <v>137</v>
      </c>
    </row>
    <row r="191" spans="2:51" s="14" customFormat="1" ht="12">
      <c r="B191" s="209"/>
      <c r="C191" s="210"/>
      <c r="D191" s="200" t="s">
        <v>148</v>
      </c>
      <c r="E191" s="211" t="s">
        <v>43</v>
      </c>
      <c r="F191" s="212" t="s">
        <v>272</v>
      </c>
      <c r="G191" s="210"/>
      <c r="H191" s="213">
        <v>29.8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148</v>
      </c>
      <c r="AU191" s="219" t="s">
        <v>87</v>
      </c>
      <c r="AV191" s="14" t="s">
        <v>87</v>
      </c>
      <c r="AW191" s="14" t="s">
        <v>41</v>
      </c>
      <c r="AX191" s="14" t="s">
        <v>80</v>
      </c>
      <c r="AY191" s="219" t="s">
        <v>137</v>
      </c>
    </row>
    <row r="192" spans="2:51" s="13" customFormat="1" ht="12">
      <c r="B192" s="198"/>
      <c r="C192" s="199"/>
      <c r="D192" s="200" t="s">
        <v>148</v>
      </c>
      <c r="E192" s="201" t="s">
        <v>43</v>
      </c>
      <c r="F192" s="202" t="s">
        <v>273</v>
      </c>
      <c r="G192" s="199"/>
      <c r="H192" s="201" t="s">
        <v>43</v>
      </c>
      <c r="I192" s="203"/>
      <c r="J192" s="199"/>
      <c r="K192" s="199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148</v>
      </c>
      <c r="AU192" s="208" t="s">
        <v>87</v>
      </c>
      <c r="AV192" s="13" t="s">
        <v>85</v>
      </c>
      <c r="AW192" s="13" t="s">
        <v>41</v>
      </c>
      <c r="AX192" s="13" t="s">
        <v>80</v>
      </c>
      <c r="AY192" s="208" t="s">
        <v>137</v>
      </c>
    </row>
    <row r="193" spans="2:51" s="14" customFormat="1" ht="12">
      <c r="B193" s="209"/>
      <c r="C193" s="210"/>
      <c r="D193" s="200" t="s">
        <v>148</v>
      </c>
      <c r="E193" s="211" t="s">
        <v>43</v>
      </c>
      <c r="F193" s="212" t="s">
        <v>274</v>
      </c>
      <c r="G193" s="210"/>
      <c r="H193" s="213">
        <v>47.2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148</v>
      </c>
      <c r="AU193" s="219" t="s">
        <v>87</v>
      </c>
      <c r="AV193" s="14" t="s">
        <v>87</v>
      </c>
      <c r="AW193" s="14" t="s">
        <v>41</v>
      </c>
      <c r="AX193" s="14" t="s">
        <v>80</v>
      </c>
      <c r="AY193" s="219" t="s">
        <v>137</v>
      </c>
    </row>
    <row r="194" spans="2:51" s="13" customFormat="1" ht="12">
      <c r="B194" s="198"/>
      <c r="C194" s="199"/>
      <c r="D194" s="200" t="s">
        <v>148</v>
      </c>
      <c r="E194" s="201" t="s">
        <v>43</v>
      </c>
      <c r="F194" s="202" t="s">
        <v>275</v>
      </c>
      <c r="G194" s="199"/>
      <c r="H194" s="201" t="s">
        <v>43</v>
      </c>
      <c r="I194" s="203"/>
      <c r="J194" s="199"/>
      <c r="K194" s="199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148</v>
      </c>
      <c r="AU194" s="208" t="s">
        <v>87</v>
      </c>
      <c r="AV194" s="13" t="s">
        <v>85</v>
      </c>
      <c r="AW194" s="13" t="s">
        <v>41</v>
      </c>
      <c r="AX194" s="13" t="s">
        <v>80</v>
      </c>
      <c r="AY194" s="208" t="s">
        <v>137</v>
      </c>
    </row>
    <row r="195" spans="2:51" s="14" customFormat="1" ht="12">
      <c r="B195" s="209"/>
      <c r="C195" s="210"/>
      <c r="D195" s="200" t="s">
        <v>148</v>
      </c>
      <c r="E195" s="211" t="s">
        <v>43</v>
      </c>
      <c r="F195" s="212" t="s">
        <v>276</v>
      </c>
      <c r="G195" s="210"/>
      <c r="H195" s="213">
        <v>25.9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148</v>
      </c>
      <c r="AU195" s="219" t="s">
        <v>87</v>
      </c>
      <c r="AV195" s="14" t="s">
        <v>87</v>
      </c>
      <c r="AW195" s="14" t="s">
        <v>41</v>
      </c>
      <c r="AX195" s="14" t="s">
        <v>80</v>
      </c>
      <c r="AY195" s="219" t="s">
        <v>137</v>
      </c>
    </row>
    <row r="196" spans="2:51" s="13" customFormat="1" ht="12">
      <c r="B196" s="198"/>
      <c r="C196" s="199"/>
      <c r="D196" s="200" t="s">
        <v>148</v>
      </c>
      <c r="E196" s="201" t="s">
        <v>43</v>
      </c>
      <c r="F196" s="202" t="s">
        <v>277</v>
      </c>
      <c r="G196" s="199"/>
      <c r="H196" s="201" t="s">
        <v>43</v>
      </c>
      <c r="I196" s="203"/>
      <c r="J196" s="199"/>
      <c r="K196" s="199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148</v>
      </c>
      <c r="AU196" s="208" t="s">
        <v>87</v>
      </c>
      <c r="AV196" s="13" t="s">
        <v>85</v>
      </c>
      <c r="AW196" s="13" t="s">
        <v>41</v>
      </c>
      <c r="AX196" s="13" t="s">
        <v>80</v>
      </c>
      <c r="AY196" s="208" t="s">
        <v>137</v>
      </c>
    </row>
    <row r="197" spans="2:51" s="14" customFormat="1" ht="12">
      <c r="B197" s="209"/>
      <c r="C197" s="210"/>
      <c r="D197" s="200" t="s">
        <v>148</v>
      </c>
      <c r="E197" s="211" t="s">
        <v>43</v>
      </c>
      <c r="F197" s="212" t="s">
        <v>164</v>
      </c>
      <c r="G197" s="210"/>
      <c r="H197" s="213">
        <v>14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148</v>
      </c>
      <c r="AU197" s="219" t="s">
        <v>87</v>
      </c>
      <c r="AV197" s="14" t="s">
        <v>87</v>
      </c>
      <c r="AW197" s="14" t="s">
        <v>41</v>
      </c>
      <c r="AX197" s="14" t="s">
        <v>80</v>
      </c>
      <c r="AY197" s="219" t="s">
        <v>137</v>
      </c>
    </row>
    <row r="198" spans="2:51" s="15" customFormat="1" ht="12">
      <c r="B198" s="220"/>
      <c r="C198" s="221"/>
      <c r="D198" s="200" t="s">
        <v>148</v>
      </c>
      <c r="E198" s="222" t="s">
        <v>43</v>
      </c>
      <c r="F198" s="223" t="s">
        <v>152</v>
      </c>
      <c r="G198" s="221"/>
      <c r="H198" s="224">
        <v>116.9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148</v>
      </c>
      <c r="AU198" s="230" t="s">
        <v>87</v>
      </c>
      <c r="AV198" s="15" t="s">
        <v>144</v>
      </c>
      <c r="AW198" s="15" t="s">
        <v>41</v>
      </c>
      <c r="AX198" s="15" t="s">
        <v>85</v>
      </c>
      <c r="AY198" s="230" t="s">
        <v>137</v>
      </c>
    </row>
    <row r="199" spans="1:65" s="2" customFormat="1" ht="21.75" customHeight="1">
      <c r="A199" s="36"/>
      <c r="B199" s="37"/>
      <c r="C199" s="180" t="s">
        <v>278</v>
      </c>
      <c r="D199" s="180" t="s">
        <v>139</v>
      </c>
      <c r="E199" s="181" t="s">
        <v>279</v>
      </c>
      <c r="F199" s="182" t="s">
        <v>280</v>
      </c>
      <c r="G199" s="183" t="s">
        <v>174</v>
      </c>
      <c r="H199" s="184">
        <v>2.88</v>
      </c>
      <c r="I199" s="185"/>
      <c r="J199" s="186">
        <f>ROUND(I199*H199,2)</f>
        <v>0</v>
      </c>
      <c r="K199" s="182" t="s">
        <v>143</v>
      </c>
      <c r="L199" s="41"/>
      <c r="M199" s="187" t="s">
        <v>43</v>
      </c>
      <c r="N199" s="188" t="s">
        <v>51</v>
      </c>
      <c r="O199" s="66"/>
      <c r="P199" s="189">
        <f>O199*H199</f>
        <v>0</v>
      </c>
      <c r="Q199" s="189">
        <v>2.550538</v>
      </c>
      <c r="R199" s="189">
        <f>Q199*H199</f>
        <v>7.345549439999999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144</v>
      </c>
      <c r="AT199" s="191" t="s">
        <v>139</v>
      </c>
      <c r="AU199" s="191" t="s">
        <v>87</v>
      </c>
      <c r="AY199" s="18" t="s">
        <v>137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85</v>
      </c>
      <c r="BK199" s="192">
        <f>ROUND(I199*H199,2)</f>
        <v>0</v>
      </c>
      <c r="BL199" s="18" t="s">
        <v>144</v>
      </c>
      <c r="BM199" s="191" t="s">
        <v>281</v>
      </c>
    </row>
    <row r="200" spans="1:47" s="2" customFormat="1" ht="12">
      <c r="A200" s="36"/>
      <c r="B200" s="37"/>
      <c r="C200" s="38"/>
      <c r="D200" s="193" t="s">
        <v>146</v>
      </c>
      <c r="E200" s="38"/>
      <c r="F200" s="194" t="s">
        <v>282</v>
      </c>
      <c r="G200" s="38"/>
      <c r="H200" s="38"/>
      <c r="I200" s="195"/>
      <c r="J200" s="38"/>
      <c r="K200" s="38"/>
      <c r="L200" s="41"/>
      <c r="M200" s="196"/>
      <c r="N200" s="197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8" t="s">
        <v>146</v>
      </c>
      <c r="AU200" s="18" t="s">
        <v>87</v>
      </c>
    </row>
    <row r="201" spans="2:51" s="13" customFormat="1" ht="12">
      <c r="B201" s="198"/>
      <c r="C201" s="199"/>
      <c r="D201" s="200" t="s">
        <v>148</v>
      </c>
      <c r="E201" s="201" t="s">
        <v>43</v>
      </c>
      <c r="F201" s="202" t="s">
        <v>283</v>
      </c>
      <c r="G201" s="199"/>
      <c r="H201" s="201" t="s">
        <v>43</v>
      </c>
      <c r="I201" s="203"/>
      <c r="J201" s="199"/>
      <c r="K201" s="199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148</v>
      </c>
      <c r="AU201" s="208" t="s">
        <v>87</v>
      </c>
      <c r="AV201" s="13" t="s">
        <v>85</v>
      </c>
      <c r="AW201" s="13" t="s">
        <v>41</v>
      </c>
      <c r="AX201" s="13" t="s">
        <v>80</v>
      </c>
      <c r="AY201" s="208" t="s">
        <v>137</v>
      </c>
    </row>
    <row r="202" spans="2:51" s="14" customFormat="1" ht="12">
      <c r="B202" s="209"/>
      <c r="C202" s="210"/>
      <c r="D202" s="200" t="s">
        <v>148</v>
      </c>
      <c r="E202" s="211" t="s">
        <v>43</v>
      </c>
      <c r="F202" s="212" t="s">
        <v>284</v>
      </c>
      <c r="G202" s="210"/>
      <c r="H202" s="213">
        <v>2.88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148</v>
      </c>
      <c r="AU202" s="219" t="s">
        <v>87</v>
      </c>
      <c r="AV202" s="14" t="s">
        <v>87</v>
      </c>
      <c r="AW202" s="14" t="s">
        <v>41</v>
      </c>
      <c r="AX202" s="14" t="s">
        <v>85</v>
      </c>
      <c r="AY202" s="219" t="s">
        <v>137</v>
      </c>
    </row>
    <row r="203" spans="1:65" s="2" customFormat="1" ht="21.75" customHeight="1">
      <c r="A203" s="36"/>
      <c r="B203" s="37"/>
      <c r="C203" s="180" t="s">
        <v>7</v>
      </c>
      <c r="D203" s="180" t="s">
        <v>139</v>
      </c>
      <c r="E203" s="181" t="s">
        <v>285</v>
      </c>
      <c r="F203" s="182" t="s">
        <v>286</v>
      </c>
      <c r="G203" s="183" t="s">
        <v>174</v>
      </c>
      <c r="H203" s="184">
        <v>2.88</v>
      </c>
      <c r="I203" s="185"/>
      <c r="J203" s="186">
        <f>ROUND(I203*H203,2)</f>
        <v>0</v>
      </c>
      <c r="K203" s="182" t="s">
        <v>143</v>
      </c>
      <c r="L203" s="41"/>
      <c r="M203" s="187" t="s">
        <v>43</v>
      </c>
      <c r="N203" s="188" t="s">
        <v>51</v>
      </c>
      <c r="O203" s="66"/>
      <c r="P203" s="189">
        <f>O203*H203</f>
        <v>0</v>
      </c>
      <c r="Q203" s="189">
        <v>0.04858</v>
      </c>
      <c r="R203" s="189">
        <f>Q203*H203</f>
        <v>0.1399104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144</v>
      </c>
      <c r="AT203" s="191" t="s">
        <v>139</v>
      </c>
      <c r="AU203" s="191" t="s">
        <v>87</v>
      </c>
      <c r="AY203" s="18" t="s">
        <v>137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8" t="s">
        <v>85</v>
      </c>
      <c r="BK203" s="192">
        <f>ROUND(I203*H203,2)</f>
        <v>0</v>
      </c>
      <c r="BL203" s="18" t="s">
        <v>144</v>
      </c>
      <c r="BM203" s="191" t="s">
        <v>287</v>
      </c>
    </row>
    <row r="204" spans="1:47" s="2" customFormat="1" ht="12">
      <c r="A204" s="36"/>
      <c r="B204" s="37"/>
      <c r="C204" s="38"/>
      <c r="D204" s="193" t="s">
        <v>146</v>
      </c>
      <c r="E204" s="38"/>
      <c r="F204" s="194" t="s">
        <v>288</v>
      </c>
      <c r="G204" s="38"/>
      <c r="H204" s="38"/>
      <c r="I204" s="195"/>
      <c r="J204" s="38"/>
      <c r="K204" s="38"/>
      <c r="L204" s="41"/>
      <c r="M204" s="196"/>
      <c r="N204" s="197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8" t="s">
        <v>146</v>
      </c>
      <c r="AU204" s="18" t="s">
        <v>87</v>
      </c>
    </row>
    <row r="205" spans="1:65" s="2" customFormat="1" ht="16.5" customHeight="1">
      <c r="A205" s="36"/>
      <c r="B205" s="37"/>
      <c r="C205" s="180" t="s">
        <v>289</v>
      </c>
      <c r="D205" s="180" t="s">
        <v>139</v>
      </c>
      <c r="E205" s="181" t="s">
        <v>290</v>
      </c>
      <c r="F205" s="182" t="s">
        <v>291</v>
      </c>
      <c r="G205" s="183" t="s">
        <v>142</v>
      </c>
      <c r="H205" s="184">
        <v>15.36</v>
      </c>
      <c r="I205" s="185"/>
      <c r="J205" s="186">
        <f>ROUND(I205*H205,2)</f>
        <v>0</v>
      </c>
      <c r="K205" s="182" t="s">
        <v>143</v>
      </c>
      <c r="L205" s="41"/>
      <c r="M205" s="187" t="s">
        <v>43</v>
      </c>
      <c r="N205" s="188" t="s">
        <v>51</v>
      </c>
      <c r="O205" s="66"/>
      <c r="P205" s="189">
        <f>O205*H205</f>
        <v>0</v>
      </c>
      <c r="Q205" s="189">
        <v>0.0014357</v>
      </c>
      <c r="R205" s="189">
        <f>Q205*H205</f>
        <v>0.022052352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144</v>
      </c>
      <c r="AT205" s="191" t="s">
        <v>139</v>
      </c>
      <c r="AU205" s="191" t="s">
        <v>87</v>
      </c>
      <c r="AY205" s="18" t="s">
        <v>137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8" t="s">
        <v>85</v>
      </c>
      <c r="BK205" s="192">
        <f>ROUND(I205*H205,2)</f>
        <v>0</v>
      </c>
      <c r="BL205" s="18" t="s">
        <v>144</v>
      </c>
      <c r="BM205" s="191" t="s">
        <v>292</v>
      </c>
    </row>
    <row r="206" spans="1:47" s="2" customFormat="1" ht="12">
      <c r="A206" s="36"/>
      <c r="B206" s="37"/>
      <c r="C206" s="38"/>
      <c r="D206" s="193" t="s">
        <v>146</v>
      </c>
      <c r="E206" s="38"/>
      <c r="F206" s="194" t="s">
        <v>293</v>
      </c>
      <c r="G206" s="38"/>
      <c r="H206" s="38"/>
      <c r="I206" s="195"/>
      <c r="J206" s="38"/>
      <c r="K206" s="38"/>
      <c r="L206" s="41"/>
      <c r="M206" s="196"/>
      <c r="N206" s="197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8" t="s">
        <v>146</v>
      </c>
      <c r="AU206" s="18" t="s">
        <v>87</v>
      </c>
    </row>
    <row r="207" spans="2:51" s="13" customFormat="1" ht="12">
      <c r="B207" s="198"/>
      <c r="C207" s="199"/>
      <c r="D207" s="200" t="s">
        <v>148</v>
      </c>
      <c r="E207" s="201" t="s">
        <v>43</v>
      </c>
      <c r="F207" s="202" t="s">
        <v>283</v>
      </c>
      <c r="G207" s="199"/>
      <c r="H207" s="201" t="s">
        <v>43</v>
      </c>
      <c r="I207" s="203"/>
      <c r="J207" s="199"/>
      <c r="K207" s="199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148</v>
      </c>
      <c r="AU207" s="208" t="s">
        <v>87</v>
      </c>
      <c r="AV207" s="13" t="s">
        <v>85</v>
      </c>
      <c r="AW207" s="13" t="s">
        <v>41</v>
      </c>
      <c r="AX207" s="13" t="s">
        <v>80</v>
      </c>
      <c r="AY207" s="208" t="s">
        <v>137</v>
      </c>
    </row>
    <row r="208" spans="2:51" s="14" customFormat="1" ht="12">
      <c r="B208" s="209"/>
      <c r="C208" s="210"/>
      <c r="D208" s="200" t="s">
        <v>148</v>
      </c>
      <c r="E208" s="211" t="s">
        <v>43</v>
      </c>
      <c r="F208" s="212" t="s">
        <v>294</v>
      </c>
      <c r="G208" s="210"/>
      <c r="H208" s="213">
        <v>14.4</v>
      </c>
      <c r="I208" s="214"/>
      <c r="J208" s="210"/>
      <c r="K208" s="210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148</v>
      </c>
      <c r="AU208" s="219" t="s">
        <v>87</v>
      </c>
      <c r="AV208" s="14" t="s">
        <v>87</v>
      </c>
      <c r="AW208" s="14" t="s">
        <v>41</v>
      </c>
      <c r="AX208" s="14" t="s">
        <v>80</v>
      </c>
      <c r="AY208" s="219" t="s">
        <v>137</v>
      </c>
    </row>
    <row r="209" spans="2:51" s="14" customFormat="1" ht="12">
      <c r="B209" s="209"/>
      <c r="C209" s="210"/>
      <c r="D209" s="200" t="s">
        <v>148</v>
      </c>
      <c r="E209" s="211" t="s">
        <v>43</v>
      </c>
      <c r="F209" s="212" t="s">
        <v>295</v>
      </c>
      <c r="G209" s="210"/>
      <c r="H209" s="213">
        <v>0.96</v>
      </c>
      <c r="I209" s="214"/>
      <c r="J209" s="210"/>
      <c r="K209" s="210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148</v>
      </c>
      <c r="AU209" s="219" t="s">
        <v>87</v>
      </c>
      <c r="AV209" s="14" t="s">
        <v>87</v>
      </c>
      <c r="AW209" s="14" t="s">
        <v>41</v>
      </c>
      <c r="AX209" s="14" t="s">
        <v>80</v>
      </c>
      <c r="AY209" s="219" t="s">
        <v>137</v>
      </c>
    </row>
    <row r="210" spans="2:51" s="15" customFormat="1" ht="12">
      <c r="B210" s="220"/>
      <c r="C210" s="221"/>
      <c r="D210" s="200" t="s">
        <v>148</v>
      </c>
      <c r="E210" s="222" t="s">
        <v>43</v>
      </c>
      <c r="F210" s="223" t="s">
        <v>152</v>
      </c>
      <c r="G210" s="221"/>
      <c r="H210" s="224">
        <v>15.36</v>
      </c>
      <c r="I210" s="225"/>
      <c r="J210" s="221"/>
      <c r="K210" s="221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148</v>
      </c>
      <c r="AU210" s="230" t="s">
        <v>87</v>
      </c>
      <c r="AV210" s="15" t="s">
        <v>144</v>
      </c>
      <c r="AW210" s="15" t="s">
        <v>41</v>
      </c>
      <c r="AX210" s="15" t="s">
        <v>85</v>
      </c>
      <c r="AY210" s="230" t="s">
        <v>137</v>
      </c>
    </row>
    <row r="211" spans="1:65" s="2" customFormat="1" ht="16.5" customHeight="1">
      <c r="A211" s="36"/>
      <c r="B211" s="37"/>
      <c r="C211" s="180" t="s">
        <v>296</v>
      </c>
      <c r="D211" s="180" t="s">
        <v>139</v>
      </c>
      <c r="E211" s="181" t="s">
        <v>297</v>
      </c>
      <c r="F211" s="182" t="s">
        <v>298</v>
      </c>
      <c r="G211" s="183" t="s">
        <v>142</v>
      </c>
      <c r="H211" s="184">
        <v>15.36</v>
      </c>
      <c r="I211" s="185"/>
      <c r="J211" s="186">
        <f>ROUND(I211*H211,2)</f>
        <v>0</v>
      </c>
      <c r="K211" s="182" t="s">
        <v>143</v>
      </c>
      <c r="L211" s="41"/>
      <c r="M211" s="187" t="s">
        <v>43</v>
      </c>
      <c r="N211" s="188" t="s">
        <v>51</v>
      </c>
      <c r="O211" s="66"/>
      <c r="P211" s="189">
        <f>O211*H211</f>
        <v>0</v>
      </c>
      <c r="Q211" s="189">
        <v>3.6E-05</v>
      </c>
      <c r="R211" s="189">
        <f>Q211*H211</f>
        <v>0.00055296</v>
      </c>
      <c r="S211" s="189">
        <v>0</v>
      </c>
      <c r="T211" s="19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144</v>
      </c>
      <c r="AT211" s="191" t="s">
        <v>139</v>
      </c>
      <c r="AU211" s="191" t="s">
        <v>87</v>
      </c>
      <c r="AY211" s="18" t="s">
        <v>137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8" t="s">
        <v>85</v>
      </c>
      <c r="BK211" s="192">
        <f>ROUND(I211*H211,2)</f>
        <v>0</v>
      </c>
      <c r="BL211" s="18" t="s">
        <v>144</v>
      </c>
      <c r="BM211" s="191" t="s">
        <v>299</v>
      </c>
    </row>
    <row r="212" spans="1:47" s="2" customFormat="1" ht="12">
      <c r="A212" s="36"/>
      <c r="B212" s="37"/>
      <c r="C212" s="38"/>
      <c r="D212" s="193" t="s">
        <v>146</v>
      </c>
      <c r="E212" s="38"/>
      <c r="F212" s="194" t="s">
        <v>300</v>
      </c>
      <c r="G212" s="38"/>
      <c r="H212" s="38"/>
      <c r="I212" s="195"/>
      <c r="J212" s="38"/>
      <c r="K212" s="38"/>
      <c r="L212" s="41"/>
      <c r="M212" s="196"/>
      <c r="N212" s="197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8" t="s">
        <v>146</v>
      </c>
      <c r="AU212" s="18" t="s">
        <v>87</v>
      </c>
    </row>
    <row r="213" spans="1:65" s="2" customFormat="1" ht="16.5" customHeight="1">
      <c r="A213" s="36"/>
      <c r="B213" s="37"/>
      <c r="C213" s="180" t="s">
        <v>301</v>
      </c>
      <c r="D213" s="180" t="s">
        <v>139</v>
      </c>
      <c r="E213" s="181" t="s">
        <v>302</v>
      </c>
      <c r="F213" s="182" t="s">
        <v>303</v>
      </c>
      <c r="G213" s="183" t="s">
        <v>304</v>
      </c>
      <c r="H213" s="184">
        <v>53.86</v>
      </c>
      <c r="I213" s="185"/>
      <c r="J213" s="186">
        <f>ROUND(I213*H213,2)</f>
        <v>0</v>
      </c>
      <c r="K213" s="182" t="s">
        <v>143</v>
      </c>
      <c r="L213" s="41"/>
      <c r="M213" s="187" t="s">
        <v>43</v>
      </c>
      <c r="N213" s="188" t="s">
        <v>51</v>
      </c>
      <c r="O213" s="66"/>
      <c r="P213" s="189">
        <f>O213*H213</f>
        <v>0</v>
      </c>
      <c r="Q213" s="189">
        <v>3.57652E-05</v>
      </c>
      <c r="R213" s="189">
        <f>Q213*H213</f>
        <v>0.001926313672</v>
      </c>
      <c r="S213" s="189">
        <v>0</v>
      </c>
      <c r="T213" s="19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1" t="s">
        <v>144</v>
      </c>
      <c r="AT213" s="191" t="s">
        <v>139</v>
      </c>
      <c r="AU213" s="191" t="s">
        <v>87</v>
      </c>
      <c r="AY213" s="18" t="s">
        <v>137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8" t="s">
        <v>85</v>
      </c>
      <c r="BK213" s="192">
        <f>ROUND(I213*H213,2)</f>
        <v>0</v>
      </c>
      <c r="BL213" s="18" t="s">
        <v>144</v>
      </c>
      <c r="BM213" s="191" t="s">
        <v>305</v>
      </c>
    </row>
    <row r="214" spans="1:47" s="2" customFormat="1" ht="12">
      <c r="A214" s="36"/>
      <c r="B214" s="37"/>
      <c r="C214" s="38"/>
      <c r="D214" s="193" t="s">
        <v>146</v>
      </c>
      <c r="E214" s="38"/>
      <c r="F214" s="194" t="s">
        <v>306</v>
      </c>
      <c r="G214" s="38"/>
      <c r="H214" s="38"/>
      <c r="I214" s="195"/>
      <c r="J214" s="38"/>
      <c r="K214" s="38"/>
      <c r="L214" s="41"/>
      <c r="M214" s="196"/>
      <c r="N214" s="197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8" t="s">
        <v>146</v>
      </c>
      <c r="AU214" s="18" t="s">
        <v>87</v>
      </c>
    </row>
    <row r="215" spans="2:51" s="14" customFormat="1" ht="12">
      <c r="B215" s="209"/>
      <c r="C215" s="210"/>
      <c r="D215" s="200" t="s">
        <v>148</v>
      </c>
      <c r="E215" s="211" t="s">
        <v>43</v>
      </c>
      <c r="F215" s="212" t="s">
        <v>307</v>
      </c>
      <c r="G215" s="210"/>
      <c r="H215" s="213">
        <v>53.86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148</v>
      </c>
      <c r="AU215" s="219" t="s">
        <v>87</v>
      </c>
      <c r="AV215" s="14" t="s">
        <v>87</v>
      </c>
      <c r="AW215" s="14" t="s">
        <v>41</v>
      </c>
      <c r="AX215" s="14" t="s">
        <v>85</v>
      </c>
      <c r="AY215" s="219" t="s">
        <v>137</v>
      </c>
    </row>
    <row r="216" spans="1:65" s="2" customFormat="1" ht="16.5" customHeight="1">
      <c r="A216" s="36"/>
      <c r="B216" s="37"/>
      <c r="C216" s="231" t="s">
        <v>308</v>
      </c>
      <c r="D216" s="231" t="s">
        <v>237</v>
      </c>
      <c r="E216" s="232" t="s">
        <v>309</v>
      </c>
      <c r="F216" s="233" t="s">
        <v>310</v>
      </c>
      <c r="G216" s="234" t="s">
        <v>174</v>
      </c>
      <c r="H216" s="235">
        <v>13.465</v>
      </c>
      <c r="I216" s="236"/>
      <c r="J216" s="237">
        <f>ROUND(I216*H216,2)</f>
        <v>0</v>
      </c>
      <c r="K216" s="233" t="s">
        <v>43</v>
      </c>
      <c r="L216" s="238"/>
      <c r="M216" s="239" t="s">
        <v>43</v>
      </c>
      <c r="N216" s="240" t="s">
        <v>51</v>
      </c>
      <c r="O216" s="66"/>
      <c r="P216" s="189">
        <f>O216*H216</f>
        <v>0</v>
      </c>
      <c r="Q216" s="189">
        <v>1</v>
      </c>
      <c r="R216" s="189">
        <f>Q216*H216</f>
        <v>13.465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194</v>
      </c>
      <c r="AT216" s="191" t="s">
        <v>237</v>
      </c>
      <c r="AU216" s="191" t="s">
        <v>87</v>
      </c>
      <c r="AY216" s="18" t="s">
        <v>137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8" t="s">
        <v>85</v>
      </c>
      <c r="BK216" s="192">
        <f>ROUND(I216*H216,2)</f>
        <v>0</v>
      </c>
      <c r="BL216" s="18" t="s">
        <v>144</v>
      </c>
      <c r="BM216" s="191" t="s">
        <v>311</v>
      </c>
    </row>
    <row r="217" spans="2:51" s="13" customFormat="1" ht="12">
      <c r="B217" s="198"/>
      <c r="C217" s="199"/>
      <c r="D217" s="200" t="s">
        <v>148</v>
      </c>
      <c r="E217" s="201" t="s">
        <v>43</v>
      </c>
      <c r="F217" s="202" t="s">
        <v>312</v>
      </c>
      <c r="G217" s="199"/>
      <c r="H217" s="201" t="s">
        <v>43</v>
      </c>
      <c r="I217" s="203"/>
      <c r="J217" s="199"/>
      <c r="K217" s="199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148</v>
      </c>
      <c r="AU217" s="208" t="s">
        <v>87</v>
      </c>
      <c r="AV217" s="13" t="s">
        <v>85</v>
      </c>
      <c r="AW217" s="13" t="s">
        <v>41</v>
      </c>
      <c r="AX217" s="13" t="s">
        <v>80</v>
      </c>
      <c r="AY217" s="208" t="s">
        <v>137</v>
      </c>
    </row>
    <row r="218" spans="2:51" s="13" customFormat="1" ht="12">
      <c r="B218" s="198"/>
      <c r="C218" s="199"/>
      <c r="D218" s="200" t="s">
        <v>148</v>
      </c>
      <c r="E218" s="201" t="s">
        <v>43</v>
      </c>
      <c r="F218" s="202" t="s">
        <v>313</v>
      </c>
      <c r="G218" s="199"/>
      <c r="H218" s="201" t="s">
        <v>43</v>
      </c>
      <c r="I218" s="203"/>
      <c r="J218" s="199"/>
      <c r="K218" s="199"/>
      <c r="L218" s="204"/>
      <c r="M218" s="205"/>
      <c r="N218" s="206"/>
      <c r="O218" s="206"/>
      <c r="P218" s="206"/>
      <c r="Q218" s="206"/>
      <c r="R218" s="206"/>
      <c r="S218" s="206"/>
      <c r="T218" s="207"/>
      <c r="AT218" s="208" t="s">
        <v>148</v>
      </c>
      <c r="AU218" s="208" t="s">
        <v>87</v>
      </c>
      <c r="AV218" s="13" t="s">
        <v>85</v>
      </c>
      <c r="AW218" s="13" t="s">
        <v>41</v>
      </c>
      <c r="AX218" s="13" t="s">
        <v>80</v>
      </c>
      <c r="AY218" s="208" t="s">
        <v>137</v>
      </c>
    </row>
    <row r="219" spans="2:51" s="14" customFormat="1" ht="12">
      <c r="B219" s="209"/>
      <c r="C219" s="210"/>
      <c r="D219" s="200" t="s">
        <v>148</v>
      </c>
      <c r="E219" s="211" t="s">
        <v>43</v>
      </c>
      <c r="F219" s="212" t="s">
        <v>314</v>
      </c>
      <c r="G219" s="210"/>
      <c r="H219" s="213">
        <v>2.906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148</v>
      </c>
      <c r="AU219" s="219" t="s">
        <v>87</v>
      </c>
      <c r="AV219" s="14" t="s">
        <v>87</v>
      </c>
      <c r="AW219" s="14" t="s">
        <v>41</v>
      </c>
      <c r="AX219" s="14" t="s">
        <v>80</v>
      </c>
      <c r="AY219" s="219" t="s">
        <v>137</v>
      </c>
    </row>
    <row r="220" spans="2:51" s="13" customFormat="1" ht="12">
      <c r="B220" s="198"/>
      <c r="C220" s="199"/>
      <c r="D220" s="200" t="s">
        <v>148</v>
      </c>
      <c r="E220" s="201" t="s">
        <v>43</v>
      </c>
      <c r="F220" s="202" t="s">
        <v>315</v>
      </c>
      <c r="G220" s="199"/>
      <c r="H220" s="201" t="s">
        <v>43</v>
      </c>
      <c r="I220" s="203"/>
      <c r="J220" s="199"/>
      <c r="K220" s="199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148</v>
      </c>
      <c r="AU220" s="208" t="s">
        <v>87</v>
      </c>
      <c r="AV220" s="13" t="s">
        <v>85</v>
      </c>
      <c r="AW220" s="13" t="s">
        <v>41</v>
      </c>
      <c r="AX220" s="13" t="s">
        <v>80</v>
      </c>
      <c r="AY220" s="208" t="s">
        <v>137</v>
      </c>
    </row>
    <row r="221" spans="2:51" s="14" customFormat="1" ht="12">
      <c r="B221" s="209"/>
      <c r="C221" s="210"/>
      <c r="D221" s="200" t="s">
        <v>148</v>
      </c>
      <c r="E221" s="211" t="s">
        <v>43</v>
      </c>
      <c r="F221" s="212" t="s">
        <v>316</v>
      </c>
      <c r="G221" s="210"/>
      <c r="H221" s="213">
        <v>2.039</v>
      </c>
      <c r="I221" s="214"/>
      <c r="J221" s="210"/>
      <c r="K221" s="210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148</v>
      </c>
      <c r="AU221" s="219" t="s">
        <v>87</v>
      </c>
      <c r="AV221" s="14" t="s">
        <v>87</v>
      </c>
      <c r="AW221" s="14" t="s">
        <v>41</v>
      </c>
      <c r="AX221" s="14" t="s">
        <v>80</v>
      </c>
      <c r="AY221" s="219" t="s">
        <v>137</v>
      </c>
    </row>
    <row r="222" spans="2:51" s="13" customFormat="1" ht="12">
      <c r="B222" s="198"/>
      <c r="C222" s="199"/>
      <c r="D222" s="200" t="s">
        <v>148</v>
      </c>
      <c r="E222" s="201" t="s">
        <v>43</v>
      </c>
      <c r="F222" s="202" t="s">
        <v>317</v>
      </c>
      <c r="G222" s="199"/>
      <c r="H222" s="201" t="s">
        <v>43</v>
      </c>
      <c r="I222" s="203"/>
      <c r="J222" s="199"/>
      <c r="K222" s="199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148</v>
      </c>
      <c r="AU222" s="208" t="s">
        <v>87</v>
      </c>
      <c r="AV222" s="13" t="s">
        <v>85</v>
      </c>
      <c r="AW222" s="13" t="s">
        <v>41</v>
      </c>
      <c r="AX222" s="13" t="s">
        <v>80</v>
      </c>
      <c r="AY222" s="208" t="s">
        <v>137</v>
      </c>
    </row>
    <row r="223" spans="2:51" s="14" customFormat="1" ht="12">
      <c r="B223" s="209"/>
      <c r="C223" s="210"/>
      <c r="D223" s="200" t="s">
        <v>148</v>
      </c>
      <c r="E223" s="211" t="s">
        <v>43</v>
      </c>
      <c r="F223" s="212" t="s">
        <v>318</v>
      </c>
      <c r="G223" s="210"/>
      <c r="H223" s="213">
        <v>6.72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148</v>
      </c>
      <c r="AU223" s="219" t="s">
        <v>87</v>
      </c>
      <c r="AV223" s="14" t="s">
        <v>87</v>
      </c>
      <c r="AW223" s="14" t="s">
        <v>41</v>
      </c>
      <c r="AX223" s="14" t="s">
        <v>80</v>
      </c>
      <c r="AY223" s="219" t="s">
        <v>137</v>
      </c>
    </row>
    <row r="224" spans="2:51" s="13" customFormat="1" ht="12">
      <c r="B224" s="198"/>
      <c r="C224" s="199"/>
      <c r="D224" s="200" t="s">
        <v>148</v>
      </c>
      <c r="E224" s="201" t="s">
        <v>43</v>
      </c>
      <c r="F224" s="202" t="s">
        <v>319</v>
      </c>
      <c r="G224" s="199"/>
      <c r="H224" s="201" t="s">
        <v>43</v>
      </c>
      <c r="I224" s="203"/>
      <c r="J224" s="199"/>
      <c r="K224" s="199"/>
      <c r="L224" s="204"/>
      <c r="M224" s="205"/>
      <c r="N224" s="206"/>
      <c r="O224" s="206"/>
      <c r="P224" s="206"/>
      <c r="Q224" s="206"/>
      <c r="R224" s="206"/>
      <c r="S224" s="206"/>
      <c r="T224" s="207"/>
      <c r="AT224" s="208" t="s">
        <v>148</v>
      </c>
      <c r="AU224" s="208" t="s">
        <v>87</v>
      </c>
      <c r="AV224" s="13" t="s">
        <v>85</v>
      </c>
      <c r="AW224" s="13" t="s">
        <v>41</v>
      </c>
      <c r="AX224" s="13" t="s">
        <v>80</v>
      </c>
      <c r="AY224" s="208" t="s">
        <v>137</v>
      </c>
    </row>
    <row r="225" spans="2:51" s="14" customFormat="1" ht="12">
      <c r="B225" s="209"/>
      <c r="C225" s="210"/>
      <c r="D225" s="200" t="s">
        <v>148</v>
      </c>
      <c r="E225" s="211" t="s">
        <v>43</v>
      </c>
      <c r="F225" s="212" t="s">
        <v>320</v>
      </c>
      <c r="G225" s="210"/>
      <c r="H225" s="213">
        <v>1.8</v>
      </c>
      <c r="I225" s="214"/>
      <c r="J225" s="210"/>
      <c r="K225" s="210"/>
      <c r="L225" s="215"/>
      <c r="M225" s="216"/>
      <c r="N225" s="217"/>
      <c r="O225" s="217"/>
      <c r="P225" s="217"/>
      <c r="Q225" s="217"/>
      <c r="R225" s="217"/>
      <c r="S225" s="217"/>
      <c r="T225" s="218"/>
      <c r="AT225" s="219" t="s">
        <v>148</v>
      </c>
      <c r="AU225" s="219" t="s">
        <v>87</v>
      </c>
      <c r="AV225" s="14" t="s">
        <v>87</v>
      </c>
      <c r="AW225" s="14" t="s">
        <v>41</v>
      </c>
      <c r="AX225" s="14" t="s">
        <v>80</v>
      </c>
      <c r="AY225" s="219" t="s">
        <v>137</v>
      </c>
    </row>
    <row r="226" spans="2:51" s="15" customFormat="1" ht="12">
      <c r="B226" s="220"/>
      <c r="C226" s="221"/>
      <c r="D226" s="200" t="s">
        <v>148</v>
      </c>
      <c r="E226" s="222" t="s">
        <v>43</v>
      </c>
      <c r="F226" s="223" t="s">
        <v>152</v>
      </c>
      <c r="G226" s="221"/>
      <c r="H226" s="224">
        <v>13.465</v>
      </c>
      <c r="I226" s="225"/>
      <c r="J226" s="221"/>
      <c r="K226" s="221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148</v>
      </c>
      <c r="AU226" s="230" t="s">
        <v>87</v>
      </c>
      <c r="AV226" s="15" t="s">
        <v>144</v>
      </c>
      <c r="AW226" s="15" t="s">
        <v>41</v>
      </c>
      <c r="AX226" s="15" t="s">
        <v>85</v>
      </c>
      <c r="AY226" s="230" t="s">
        <v>137</v>
      </c>
    </row>
    <row r="227" spans="2:63" s="12" customFormat="1" ht="22.9" customHeight="1">
      <c r="B227" s="164"/>
      <c r="C227" s="165"/>
      <c r="D227" s="166" t="s">
        <v>79</v>
      </c>
      <c r="E227" s="178" t="s">
        <v>158</v>
      </c>
      <c r="F227" s="178" t="s">
        <v>321</v>
      </c>
      <c r="G227" s="165"/>
      <c r="H227" s="165"/>
      <c r="I227" s="168"/>
      <c r="J227" s="179">
        <f>BK227</f>
        <v>0</v>
      </c>
      <c r="K227" s="165"/>
      <c r="L227" s="170"/>
      <c r="M227" s="171"/>
      <c r="N227" s="172"/>
      <c r="O227" s="172"/>
      <c r="P227" s="173">
        <f>SUM(P228:P277)</f>
        <v>0</v>
      </c>
      <c r="Q227" s="172"/>
      <c r="R227" s="173">
        <f>SUM(R228:R277)</f>
        <v>46.7522764724</v>
      </c>
      <c r="S227" s="172"/>
      <c r="T227" s="174">
        <f>SUM(T228:T277)</f>
        <v>0</v>
      </c>
      <c r="AR227" s="175" t="s">
        <v>85</v>
      </c>
      <c r="AT227" s="176" t="s">
        <v>79</v>
      </c>
      <c r="AU227" s="176" t="s">
        <v>85</v>
      </c>
      <c r="AY227" s="175" t="s">
        <v>137</v>
      </c>
      <c r="BK227" s="177">
        <f>SUM(BK228:BK277)</f>
        <v>0</v>
      </c>
    </row>
    <row r="228" spans="1:65" s="2" customFormat="1" ht="16.5" customHeight="1">
      <c r="A228" s="36"/>
      <c r="B228" s="37"/>
      <c r="C228" s="180" t="s">
        <v>322</v>
      </c>
      <c r="D228" s="180" t="s">
        <v>139</v>
      </c>
      <c r="E228" s="181" t="s">
        <v>323</v>
      </c>
      <c r="F228" s="182" t="s">
        <v>324</v>
      </c>
      <c r="G228" s="183" t="s">
        <v>174</v>
      </c>
      <c r="H228" s="184">
        <v>2.904</v>
      </c>
      <c r="I228" s="185"/>
      <c r="J228" s="186">
        <f>ROUND(I228*H228,2)</f>
        <v>0</v>
      </c>
      <c r="K228" s="182" t="s">
        <v>143</v>
      </c>
      <c r="L228" s="41"/>
      <c r="M228" s="187" t="s">
        <v>43</v>
      </c>
      <c r="N228" s="188" t="s">
        <v>51</v>
      </c>
      <c r="O228" s="66"/>
      <c r="P228" s="189">
        <f>O228*H228</f>
        <v>0</v>
      </c>
      <c r="Q228" s="189">
        <v>2.50215</v>
      </c>
      <c r="R228" s="189">
        <f>Q228*H228</f>
        <v>7.266243599999999</v>
      </c>
      <c r="S228" s="189">
        <v>0</v>
      </c>
      <c r="T228" s="19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144</v>
      </c>
      <c r="AT228" s="191" t="s">
        <v>139</v>
      </c>
      <c r="AU228" s="191" t="s">
        <v>87</v>
      </c>
      <c r="AY228" s="18" t="s">
        <v>137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8" t="s">
        <v>85</v>
      </c>
      <c r="BK228" s="192">
        <f>ROUND(I228*H228,2)</f>
        <v>0</v>
      </c>
      <c r="BL228" s="18" t="s">
        <v>144</v>
      </c>
      <c r="BM228" s="191" t="s">
        <v>325</v>
      </c>
    </row>
    <row r="229" spans="1:47" s="2" customFormat="1" ht="12">
      <c r="A229" s="36"/>
      <c r="B229" s="37"/>
      <c r="C229" s="38"/>
      <c r="D229" s="193" t="s">
        <v>146</v>
      </c>
      <c r="E229" s="38"/>
      <c r="F229" s="194" t="s">
        <v>326</v>
      </c>
      <c r="G229" s="38"/>
      <c r="H229" s="38"/>
      <c r="I229" s="195"/>
      <c r="J229" s="38"/>
      <c r="K229" s="38"/>
      <c r="L229" s="41"/>
      <c r="M229" s="196"/>
      <c r="N229" s="197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8" t="s">
        <v>146</v>
      </c>
      <c r="AU229" s="18" t="s">
        <v>87</v>
      </c>
    </row>
    <row r="230" spans="2:51" s="13" customFormat="1" ht="12">
      <c r="B230" s="198"/>
      <c r="C230" s="199"/>
      <c r="D230" s="200" t="s">
        <v>148</v>
      </c>
      <c r="E230" s="201" t="s">
        <v>43</v>
      </c>
      <c r="F230" s="202" t="s">
        <v>327</v>
      </c>
      <c r="G230" s="199"/>
      <c r="H230" s="201" t="s">
        <v>43</v>
      </c>
      <c r="I230" s="203"/>
      <c r="J230" s="199"/>
      <c r="K230" s="199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148</v>
      </c>
      <c r="AU230" s="208" t="s">
        <v>87</v>
      </c>
      <c r="AV230" s="13" t="s">
        <v>85</v>
      </c>
      <c r="AW230" s="13" t="s">
        <v>41</v>
      </c>
      <c r="AX230" s="13" t="s">
        <v>80</v>
      </c>
      <c r="AY230" s="208" t="s">
        <v>137</v>
      </c>
    </row>
    <row r="231" spans="2:51" s="14" customFormat="1" ht="12">
      <c r="B231" s="209"/>
      <c r="C231" s="210"/>
      <c r="D231" s="200" t="s">
        <v>148</v>
      </c>
      <c r="E231" s="211" t="s">
        <v>43</v>
      </c>
      <c r="F231" s="212" t="s">
        <v>328</v>
      </c>
      <c r="G231" s="210"/>
      <c r="H231" s="213">
        <v>1.584</v>
      </c>
      <c r="I231" s="214"/>
      <c r="J231" s="210"/>
      <c r="K231" s="210"/>
      <c r="L231" s="215"/>
      <c r="M231" s="216"/>
      <c r="N231" s="217"/>
      <c r="O231" s="217"/>
      <c r="P231" s="217"/>
      <c r="Q231" s="217"/>
      <c r="R231" s="217"/>
      <c r="S231" s="217"/>
      <c r="T231" s="218"/>
      <c r="AT231" s="219" t="s">
        <v>148</v>
      </c>
      <c r="AU231" s="219" t="s">
        <v>87</v>
      </c>
      <c r="AV231" s="14" t="s">
        <v>87</v>
      </c>
      <c r="AW231" s="14" t="s">
        <v>41</v>
      </c>
      <c r="AX231" s="14" t="s">
        <v>80</v>
      </c>
      <c r="AY231" s="219" t="s">
        <v>137</v>
      </c>
    </row>
    <row r="232" spans="2:51" s="13" customFormat="1" ht="12">
      <c r="B232" s="198"/>
      <c r="C232" s="199"/>
      <c r="D232" s="200" t="s">
        <v>148</v>
      </c>
      <c r="E232" s="201" t="s">
        <v>43</v>
      </c>
      <c r="F232" s="202" t="s">
        <v>329</v>
      </c>
      <c r="G232" s="199"/>
      <c r="H232" s="201" t="s">
        <v>43</v>
      </c>
      <c r="I232" s="203"/>
      <c r="J232" s="199"/>
      <c r="K232" s="199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148</v>
      </c>
      <c r="AU232" s="208" t="s">
        <v>87</v>
      </c>
      <c r="AV232" s="13" t="s">
        <v>85</v>
      </c>
      <c r="AW232" s="13" t="s">
        <v>41</v>
      </c>
      <c r="AX232" s="13" t="s">
        <v>80</v>
      </c>
      <c r="AY232" s="208" t="s">
        <v>137</v>
      </c>
    </row>
    <row r="233" spans="2:51" s="14" customFormat="1" ht="12">
      <c r="B233" s="209"/>
      <c r="C233" s="210"/>
      <c r="D233" s="200" t="s">
        <v>148</v>
      </c>
      <c r="E233" s="211" t="s">
        <v>43</v>
      </c>
      <c r="F233" s="212" t="s">
        <v>330</v>
      </c>
      <c r="G233" s="210"/>
      <c r="H233" s="213">
        <v>1.32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148</v>
      </c>
      <c r="AU233" s="219" t="s">
        <v>87</v>
      </c>
      <c r="AV233" s="14" t="s">
        <v>87</v>
      </c>
      <c r="AW233" s="14" t="s">
        <v>41</v>
      </c>
      <c r="AX233" s="14" t="s">
        <v>80</v>
      </c>
      <c r="AY233" s="219" t="s">
        <v>137</v>
      </c>
    </row>
    <row r="234" spans="2:51" s="15" customFormat="1" ht="12">
      <c r="B234" s="220"/>
      <c r="C234" s="221"/>
      <c r="D234" s="200" t="s">
        <v>148</v>
      </c>
      <c r="E234" s="222" t="s">
        <v>43</v>
      </c>
      <c r="F234" s="223" t="s">
        <v>152</v>
      </c>
      <c r="G234" s="221"/>
      <c r="H234" s="224">
        <v>2.904</v>
      </c>
      <c r="I234" s="225"/>
      <c r="J234" s="221"/>
      <c r="K234" s="221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148</v>
      </c>
      <c r="AU234" s="230" t="s">
        <v>87</v>
      </c>
      <c r="AV234" s="15" t="s">
        <v>144</v>
      </c>
      <c r="AW234" s="15" t="s">
        <v>41</v>
      </c>
      <c r="AX234" s="15" t="s">
        <v>85</v>
      </c>
      <c r="AY234" s="230" t="s">
        <v>137</v>
      </c>
    </row>
    <row r="235" spans="1:65" s="2" customFormat="1" ht="16.5" customHeight="1">
      <c r="A235" s="36"/>
      <c r="B235" s="37"/>
      <c r="C235" s="180" t="s">
        <v>331</v>
      </c>
      <c r="D235" s="180" t="s">
        <v>139</v>
      </c>
      <c r="E235" s="181" t="s">
        <v>332</v>
      </c>
      <c r="F235" s="182" t="s">
        <v>333</v>
      </c>
      <c r="G235" s="183" t="s">
        <v>174</v>
      </c>
      <c r="H235" s="184">
        <v>2.904</v>
      </c>
      <c r="I235" s="185"/>
      <c r="J235" s="186">
        <f>ROUND(I235*H235,2)</f>
        <v>0</v>
      </c>
      <c r="K235" s="182" t="s">
        <v>143</v>
      </c>
      <c r="L235" s="41"/>
      <c r="M235" s="187" t="s">
        <v>43</v>
      </c>
      <c r="N235" s="188" t="s">
        <v>51</v>
      </c>
      <c r="O235" s="66"/>
      <c r="P235" s="189">
        <f>O235*H235</f>
        <v>0</v>
      </c>
      <c r="Q235" s="189">
        <v>0.04858</v>
      </c>
      <c r="R235" s="189">
        <f>Q235*H235</f>
        <v>0.14107631999999998</v>
      </c>
      <c r="S235" s="189">
        <v>0</v>
      </c>
      <c r="T235" s="19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144</v>
      </c>
      <c r="AT235" s="191" t="s">
        <v>139</v>
      </c>
      <c r="AU235" s="191" t="s">
        <v>87</v>
      </c>
      <c r="AY235" s="18" t="s">
        <v>137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8" t="s">
        <v>85</v>
      </c>
      <c r="BK235" s="192">
        <f>ROUND(I235*H235,2)</f>
        <v>0</v>
      </c>
      <c r="BL235" s="18" t="s">
        <v>144</v>
      </c>
      <c r="BM235" s="191" t="s">
        <v>334</v>
      </c>
    </row>
    <row r="236" spans="1:47" s="2" customFormat="1" ht="12">
      <c r="A236" s="36"/>
      <c r="B236" s="37"/>
      <c r="C236" s="38"/>
      <c r="D236" s="193" t="s">
        <v>146</v>
      </c>
      <c r="E236" s="38"/>
      <c r="F236" s="194" t="s">
        <v>335</v>
      </c>
      <c r="G236" s="38"/>
      <c r="H236" s="38"/>
      <c r="I236" s="195"/>
      <c r="J236" s="38"/>
      <c r="K236" s="38"/>
      <c r="L236" s="41"/>
      <c r="M236" s="196"/>
      <c r="N236" s="197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8" t="s">
        <v>146</v>
      </c>
      <c r="AU236" s="18" t="s">
        <v>87</v>
      </c>
    </row>
    <row r="237" spans="2:51" s="13" customFormat="1" ht="12">
      <c r="B237" s="198"/>
      <c r="C237" s="199"/>
      <c r="D237" s="200" t="s">
        <v>148</v>
      </c>
      <c r="E237" s="201" t="s">
        <v>43</v>
      </c>
      <c r="F237" s="202" t="s">
        <v>327</v>
      </c>
      <c r="G237" s="199"/>
      <c r="H237" s="201" t="s">
        <v>43</v>
      </c>
      <c r="I237" s="203"/>
      <c r="J237" s="199"/>
      <c r="K237" s="199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148</v>
      </c>
      <c r="AU237" s="208" t="s">
        <v>87</v>
      </c>
      <c r="AV237" s="13" t="s">
        <v>85</v>
      </c>
      <c r="AW237" s="13" t="s">
        <v>41</v>
      </c>
      <c r="AX237" s="13" t="s">
        <v>80</v>
      </c>
      <c r="AY237" s="208" t="s">
        <v>137</v>
      </c>
    </row>
    <row r="238" spans="2:51" s="14" customFormat="1" ht="12">
      <c r="B238" s="209"/>
      <c r="C238" s="210"/>
      <c r="D238" s="200" t="s">
        <v>148</v>
      </c>
      <c r="E238" s="211" t="s">
        <v>43</v>
      </c>
      <c r="F238" s="212" t="s">
        <v>328</v>
      </c>
      <c r="G238" s="210"/>
      <c r="H238" s="213">
        <v>1.584</v>
      </c>
      <c r="I238" s="214"/>
      <c r="J238" s="210"/>
      <c r="K238" s="210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148</v>
      </c>
      <c r="AU238" s="219" t="s">
        <v>87</v>
      </c>
      <c r="AV238" s="14" t="s">
        <v>87</v>
      </c>
      <c r="AW238" s="14" t="s">
        <v>41</v>
      </c>
      <c r="AX238" s="14" t="s">
        <v>80</v>
      </c>
      <c r="AY238" s="219" t="s">
        <v>137</v>
      </c>
    </row>
    <row r="239" spans="2:51" s="13" customFormat="1" ht="12">
      <c r="B239" s="198"/>
      <c r="C239" s="199"/>
      <c r="D239" s="200" t="s">
        <v>148</v>
      </c>
      <c r="E239" s="201" t="s">
        <v>43</v>
      </c>
      <c r="F239" s="202" t="s">
        <v>329</v>
      </c>
      <c r="G239" s="199"/>
      <c r="H239" s="201" t="s">
        <v>43</v>
      </c>
      <c r="I239" s="203"/>
      <c r="J239" s="199"/>
      <c r="K239" s="199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148</v>
      </c>
      <c r="AU239" s="208" t="s">
        <v>87</v>
      </c>
      <c r="AV239" s="13" t="s">
        <v>85</v>
      </c>
      <c r="AW239" s="13" t="s">
        <v>41</v>
      </c>
      <c r="AX239" s="13" t="s">
        <v>80</v>
      </c>
      <c r="AY239" s="208" t="s">
        <v>137</v>
      </c>
    </row>
    <row r="240" spans="2:51" s="14" customFormat="1" ht="12">
      <c r="B240" s="209"/>
      <c r="C240" s="210"/>
      <c r="D240" s="200" t="s">
        <v>148</v>
      </c>
      <c r="E240" s="211" t="s">
        <v>43</v>
      </c>
      <c r="F240" s="212" t="s">
        <v>330</v>
      </c>
      <c r="G240" s="210"/>
      <c r="H240" s="213">
        <v>1.32</v>
      </c>
      <c r="I240" s="214"/>
      <c r="J240" s="210"/>
      <c r="K240" s="210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148</v>
      </c>
      <c r="AU240" s="219" t="s">
        <v>87</v>
      </c>
      <c r="AV240" s="14" t="s">
        <v>87</v>
      </c>
      <c r="AW240" s="14" t="s">
        <v>41</v>
      </c>
      <c r="AX240" s="14" t="s">
        <v>80</v>
      </c>
      <c r="AY240" s="219" t="s">
        <v>137</v>
      </c>
    </row>
    <row r="241" spans="2:51" s="15" customFormat="1" ht="12">
      <c r="B241" s="220"/>
      <c r="C241" s="221"/>
      <c r="D241" s="200" t="s">
        <v>148</v>
      </c>
      <c r="E241" s="222" t="s">
        <v>43</v>
      </c>
      <c r="F241" s="223" t="s">
        <v>152</v>
      </c>
      <c r="G241" s="221"/>
      <c r="H241" s="224">
        <v>2.904</v>
      </c>
      <c r="I241" s="225"/>
      <c r="J241" s="221"/>
      <c r="K241" s="221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148</v>
      </c>
      <c r="AU241" s="230" t="s">
        <v>87</v>
      </c>
      <c r="AV241" s="15" t="s">
        <v>144</v>
      </c>
      <c r="AW241" s="15" t="s">
        <v>41</v>
      </c>
      <c r="AX241" s="15" t="s">
        <v>85</v>
      </c>
      <c r="AY241" s="230" t="s">
        <v>137</v>
      </c>
    </row>
    <row r="242" spans="1:65" s="2" customFormat="1" ht="16.5" customHeight="1">
      <c r="A242" s="36"/>
      <c r="B242" s="37"/>
      <c r="C242" s="180" t="s">
        <v>336</v>
      </c>
      <c r="D242" s="180" t="s">
        <v>139</v>
      </c>
      <c r="E242" s="181" t="s">
        <v>337</v>
      </c>
      <c r="F242" s="182" t="s">
        <v>338</v>
      </c>
      <c r="G242" s="183" t="s">
        <v>142</v>
      </c>
      <c r="H242" s="184">
        <v>23.364</v>
      </c>
      <c r="I242" s="185"/>
      <c r="J242" s="186">
        <f>ROUND(I242*H242,2)</f>
        <v>0</v>
      </c>
      <c r="K242" s="182" t="s">
        <v>143</v>
      </c>
      <c r="L242" s="41"/>
      <c r="M242" s="187" t="s">
        <v>43</v>
      </c>
      <c r="N242" s="188" t="s">
        <v>51</v>
      </c>
      <c r="O242" s="66"/>
      <c r="P242" s="189">
        <f>O242*H242</f>
        <v>0</v>
      </c>
      <c r="Q242" s="189">
        <v>0.0417442</v>
      </c>
      <c r="R242" s="189">
        <f>Q242*H242</f>
        <v>0.9753114888000001</v>
      </c>
      <c r="S242" s="189">
        <v>0</v>
      </c>
      <c r="T242" s="19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144</v>
      </c>
      <c r="AT242" s="191" t="s">
        <v>139</v>
      </c>
      <c r="AU242" s="191" t="s">
        <v>87</v>
      </c>
      <c r="AY242" s="18" t="s">
        <v>137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8" t="s">
        <v>85</v>
      </c>
      <c r="BK242" s="192">
        <f>ROUND(I242*H242,2)</f>
        <v>0</v>
      </c>
      <c r="BL242" s="18" t="s">
        <v>144</v>
      </c>
      <c r="BM242" s="191" t="s">
        <v>339</v>
      </c>
    </row>
    <row r="243" spans="1:47" s="2" customFormat="1" ht="12">
      <c r="A243" s="36"/>
      <c r="B243" s="37"/>
      <c r="C243" s="38"/>
      <c r="D243" s="193" t="s">
        <v>146</v>
      </c>
      <c r="E243" s="38"/>
      <c r="F243" s="194" t="s">
        <v>340</v>
      </c>
      <c r="G243" s="38"/>
      <c r="H243" s="38"/>
      <c r="I243" s="195"/>
      <c r="J243" s="38"/>
      <c r="K243" s="38"/>
      <c r="L243" s="41"/>
      <c r="M243" s="196"/>
      <c r="N243" s="197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8" t="s">
        <v>146</v>
      </c>
      <c r="AU243" s="18" t="s">
        <v>87</v>
      </c>
    </row>
    <row r="244" spans="2:51" s="13" customFormat="1" ht="12">
      <c r="B244" s="198"/>
      <c r="C244" s="199"/>
      <c r="D244" s="200" t="s">
        <v>148</v>
      </c>
      <c r="E244" s="201" t="s">
        <v>43</v>
      </c>
      <c r="F244" s="202" t="s">
        <v>341</v>
      </c>
      <c r="G244" s="199"/>
      <c r="H244" s="201" t="s">
        <v>43</v>
      </c>
      <c r="I244" s="203"/>
      <c r="J244" s="199"/>
      <c r="K244" s="199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148</v>
      </c>
      <c r="AU244" s="208" t="s">
        <v>87</v>
      </c>
      <c r="AV244" s="13" t="s">
        <v>85</v>
      </c>
      <c r="AW244" s="13" t="s">
        <v>41</v>
      </c>
      <c r="AX244" s="13" t="s">
        <v>80</v>
      </c>
      <c r="AY244" s="208" t="s">
        <v>137</v>
      </c>
    </row>
    <row r="245" spans="2:51" s="14" customFormat="1" ht="12">
      <c r="B245" s="209"/>
      <c r="C245" s="210"/>
      <c r="D245" s="200" t="s">
        <v>148</v>
      </c>
      <c r="E245" s="211" t="s">
        <v>43</v>
      </c>
      <c r="F245" s="212" t="s">
        <v>342</v>
      </c>
      <c r="G245" s="210"/>
      <c r="H245" s="213">
        <v>11.88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148</v>
      </c>
      <c r="AU245" s="219" t="s">
        <v>87</v>
      </c>
      <c r="AV245" s="14" t="s">
        <v>87</v>
      </c>
      <c r="AW245" s="14" t="s">
        <v>41</v>
      </c>
      <c r="AX245" s="14" t="s">
        <v>80</v>
      </c>
      <c r="AY245" s="219" t="s">
        <v>137</v>
      </c>
    </row>
    <row r="246" spans="2:51" s="14" customFormat="1" ht="12">
      <c r="B246" s="209"/>
      <c r="C246" s="210"/>
      <c r="D246" s="200" t="s">
        <v>148</v>
      </c>
      <c r="E246" s="211" t="s">
        <v>43</v>
      </c>
      <c r="F246" s="212" t="s">
        <v>343</v>
      </c>
      <c r="G246" s="210"/>
      <c r="H246" s="213">
        <v>0.528</v>
      </c>
      <c r="I246" s="214"/>
      <c r="J246" s="210"/>
      <c r="K246" s="210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148</v>
      </c>
      <c r="AU246" s="219" t="s">
        <v>87</v>
      </c>
      <c r="AV246" s="14" t="s">
        <v>87</v>
      </c>
      <c r="AW246" s="14" t="s">
        <v>41</v>
      </c>
      <c r="AX246" s="14" t="s">
        <v>80</v>
      </c>
      <c r="AY246" s="219" t="s">
        <v>137</v>
      </c>
    </row>
    <row r="247" spans="2:51" s="13" customFormat="1" ht="12">
      <c r="B247" s="198"/>
      <c r="C247" s="199"/>
      <c r="D247" s="200" t="s">
        <v>148</v>
      </c>
      <c r="E247" s="201" t="s">
        <v>43</v>
      </c>
      <c r="F247" s="202" t="s">
        <v>344</v>
      </c>
      <c r="G247" s="199"/>
      <c r="H247" s="201" t="s">
        <v>43</v>
      </c>
      <c r="I247" s="203"/>
      <c r="J247" s="199"/>
      <c r="K247" s="199"/>
      <c r="L247" s="204"/>
      <c r="M247" s="205"/>
      <c r="N247" s="206"/>
      <c r="O247" s="206"/>
      <c r="P247" s="206"/>
      <c r="Q247" s="206"/>
      <c r="R247" s="206"/>
      <c r="S247" s="206"/>
      <c r="T247" s="207"/>
      <c r="AT247" s="208" t="s">
        <v>148</v>
      </c>
      <c r="AU247" s="208" t="s">
        <v>87</v>
      </c>
      <c r="AV247" s="13" t="s">
        <v>85</v>
      </c>
      <c r="AW247" s="13" t="s">
        <v>41</v>
      </c>
      <c r="AX247" s="13" t="s">
        <v>80</v>
      </c>
      <c r="AY247" s="208" t="s">
        <v>137</v>
      </c>
    </row>
    <row r="248" spans="2:51" s="14" customFormat="1" ht="12">
      <c r="B248" s="209"/>
      <c r="C248" s="210"/>
      <c r="D248" s="200" t="s">
        <v>148</v>
      </c>
      <c r="E248" s="211" t="s">
        <v>43</v>
      </c>
      <c r="F248" s="212" t="s">
        <v>345</v>
      </c>
      <c r="G248" s="210"/>
      <c r="H248" s="213">
        <v>9.9</v>
      </c>
      <c r="I248" s="214"/>
      <c r="J248" s="210"/>
      <c r="K248" s="210"/>
      <c r="L248" s="215"/>
      <c r="M248" s="216"/>
      <c r="N248" s="217"/>
      <c r="O248" s="217"/>
      <c r="P248" s="217"/>
      <c r="Q248" s="217"/>
      <c r="R248" s="217"/>
      <c r="S248" s="217"/>
      <c r="T248" s="218"/>
      <c r="AT248" s="219" t="s">
        <v>148</v>
      </c>
      <c r="AU248" s="219" t="s">
        <v>87</v>
      </c>
      <c r="AV248" s="14" t="s">
        <v>87</v>
      </c>
      <c r="AW248" s="14" t="s">
        <v>41</v>
      </c>
      <c r="AX248" s="14" t="s">
        <v>80</v>
      </c>
      <c r="AY248" s="219" t="s">
        <v>137</v>
      </c>
    </row>
    <row r="249" spans="2:51" s="14" customFormat="1" ht="12">
      <c r="B249" s="209"/>
      <c r="C249" s="210"/>
      <c r="D249" s="200" t="s">
        <v>148</v>
      </c>
      <c r="E249" s="211" t="s">
        <v>43</v>
      </c>
      <c r="F249" s="212" t="s">
        <v>346</v>
      </c>
      <c r="G249" s="210"/>
      <c r="H249" s="213">
        <v>1.056</v>
      </c>
      <c r="I249" s="214"/>
      <c r="J249" s="210"/>
      <c r="K249" s="210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148</v>
      </c>
      <c r="AU249" s="219" t="s">
        <v>87</v>
      </c>
      <c r="AV249" s="14" t="s">
        <v>87</v>
      </c>
      <c r="AW249" s="14" t="s">
        <v>41</v>
      </c>
      <c r="AX249" s="14" t="s">
        <v>80</v>
      </c>
      <c r="AY249" s="219" t="s">
        <v>137</v>
      </c>
    </row>
    <row r="250" spans="2:51" s="15" customFormat="1" ht="12">
      <c r="B250" s="220"/>
      <c r="C250" s="221"/>
      <c r="D250" s="200" t="s">
        <v>148</v>
      </c>
      <c r="E250" s="222" t="s">
        <v>43</v>
      </c>
      <c r="F250" s="223" t="s">
        <v>152</v>
      </c>
      <c r="G250" s="221"/>
      <c r="H250" s="224">
        <v>23.364</v>
      </c>
      <c r="I250" s="225"/>
      <c r="J250" s="221"/>
      <c r="K250" s="221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148</v>
      </c>
      <c r="AU250" s="230" t="s">
        <v>87</v>
      </c>
      <c r="AV250" s="15" t="s">
        <v>144</v>
      </c>
      <c r="AW250" s="15" t="s">
        <v>41</v>
      </c>
      <c r="AX250" s="15" t="s">
        <v>85</v>
      </c>
      <c r="AY250" s="230" t="s">
        <v>137</v>
      </c>
    </row>
    <row r="251" spans="1:65" s="2" customFormat="1" ht="16.5" customHeight="1">
      <c r="A251" s="36"/>
      <c r="B251" s="37"/>
      <c r="C251" s="180" t="s">
        <v>347</v>
      </c>
      <c r="D251" s="180" t="s">
        <v>139</v>
      </c>
      <c r="E251" s="181" t="s">
        <v>348</v>
      </c>
      <c r="F251" s="182" t="s">
        <v>349</v>
      </c>
      <c r="G251" s="183" t="s">
        <v>142</v>
      </c>
      <c r="H251" s="184">
        <v>23.364</v>
      </c>
      <c r="I251" s="185"/>
      <c r="J251" s="186">
        <f>ROUND(I251*H251,2)</f>
        <v>0</v>
      </c>
      <c r="K251" s="182" t="s">
        <v>143</v>
      </c>
      <c r="L251" s="41"/>
      <c r="M251" s="187" t="s">
        <v>43</v>
      </c>
      <c r="N251" s="188" t="s">
        <v>51</v>
      </c>
      <c r="O251" s="66"/>
      <c r="P251" s="189">
        <f>O251*H251</f>
        <v>0</v>
      </c>
      <c r="Q251" s="189">
        <v>1.5E-05</v>
      </c>
      <c r="R251" s="189">
        <f>Q251*H251</f>
        <v>0.00035046000000000003</v>
      </c>
      <c r="S251" s="189">
        <v>0</v>
      </c>
      <c r="T251" s="190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1" t="s">
        <v>144</v>
      </c>
      <c r="AT251" s="191" t="s">
        <v>139</v>
      </c>
      <c r="AU251" s="191" t="s">
        <v>87</v>
      </c>
      <c r="AY251" s="18" t="s">
        <v>137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8" t="s">
        <v>85</v>
      </c>
      <c r="BK251" s="192">
        <f>ROUND(I251*H251,2)</f>
        <v>0</v>
      </c>
      <c r="BL251" s="18" t="s">
        <v>144</v>
      </c>
      <c r="BM251" s="191" t="s">
        <v>350</v>
      </c>
    </row>
    <row r="252" spans="1:47" s="2" customFormat="1" ht="12">
      <c r="A252" s="36"/>
      <c r="B252" s="37"/>
      <c r="C252" s="38"/>
      <c r="D252" s="193" t="s">
        <v>146</v>
      </c>
      <c r="E252" s="38"/>
      <c r="F252" s="194" t="s">
        <v>351</v>
      </c>
      <c r="G252" s="38"/>
      <c r="H252" s="38"/>
      <c r="I252" s="195"/>
      <c r="J252" s="38"/>
      <c r="K252" s="38"/>
      <c r="L252" s="41"/>
      <c r="M252" s="196"/>
      <c r="N252" s="197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8" t="s">
        <v>146</v>
      </c>
      <c r="AU252" s="18" t="s">
        <v>87</v>
      </c>
    </row>
    <row r="253" spans="1:65" s="2" customFormat="1" ht="16.5" customHeight="1">
      <c r="A253" s="36"/>
      <c r="B253" s="37"/>
      <c r="C253" s="180" t="s">
        <v>352</v>
      </c>
      <c r="D253" s="180" t="s">
        <v>139</v>
      </c>
      <c r="E253" s="181" t="s">
        <v>353</v>
      </c>
      <c r="F253" s="182" t="s">
        <v>354</v>
      </c>
      <c r="G253" s="183" t="s">
        <v>197</v>
      </c>
      <c r="H253" s="184">
        <v>0.423</v>
      </c>
      <c r="I253" s="185"/>
      <c r="J253" s="186">
        <f>ROUND(I253*H253,2)</f>
        <v>0</v>
      </c>
      <c r="K253" s="182" t="s">
        <v>143</v>
      </c>
      <c r="L253" s="41"/>
      <c r="M253" s="187" t="s">
        <v>43</v>
      </c>
      <c r="N253" s="188" t="s">
        <v>51</v>
      </c>
      <c r="O253" s="66"/>
      <c r="P253" s="189">
        <f>O253*H253</f>
        <v>0</v>
      </c>
      <c r="Q253" s="189">
        <v>1.0487652</v>
      </c>
      <c r="R253" s="189">
        <f>Q253*H253</f>
        <v>0.4436276796</v>
      </c>
      <c r="S253" s="189">
        <v>0</v>
      </c>
      <c r="T253" s="190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1" t="s">
        <v>144</v>
      </c>
      <c r="AT253" s="191" t="s">
        <v>139</v>
      </c>
      <c r="AU253" s="191" t="s">
        <v>87</v>
      </c>
      <c r="AY253" s="18" t="s">
        <v>137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8" t="s">
        <v>85</v>
      </c>
      <c r="BK253" s="192">
        <f>ROUND(I253*H253,2)</f>
        <v>0</v>
      </c>
      <c r="BL253" s="18" t="s">
        <v>144</v>
      </c>
      <c r="BM253" s="191" t="s">
        <v>355</v>
      </c>
    </row>
    <row r="254" spans="1:47" s="2" customFormat="1" ht="12">
      <c r="A254" s="36"/>
      <c r="B254" s="37"/>
      <c r="C254" s="38"/>
      <c r="D254" s="193" t="s">
        <v>146</v>
      </c>
      <c r="E254" s="38"/>
      <c r="F254" s="194" t="s">
        <v>356</v>
      </c>
      <c r="G254" s="38"/>
      <c r="H254" s="38"/>
      <c r="I254" s="195"/>
      <c r="J254" s="38"/>
      <c r="K254" s="38"/>
      <c r="L254" s="41"/>
      <c r="M254" s="196"/>
      <c r="N254" s="197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8" t="s">
        <v>146</v>
      </c>
      <c r="AU254" s="18" t="s">
        <v>87</v>
      </c>
    </row>
    <row r="255" spans="2:51" s="13" customFormat="1" ht="12">
      <c r="B255" s="198"/>
      <c r="C255" s="199"/>
      <c r="D255" s="200" t="s">
        <v>148</v>
      </c>
      <c r="E255" s="201" t="s">
        <v>43</v>
      </c>
      <c r="F255" s="202" t="s">
        <v>357</v>
      </c>
      <c r="G255" s="199"/>
      <c r="H255" s="201" t="s">
        <v>43</v>
      </c>
      <c r="I255" s="203"/>
      <c r="J255" s="199"/>
      <c r="K255" s="199"/>
      <c r="L255" s="204"/>
      <c r="M255" s="205"/>
      <c r="N255" s="206"/>
      <c r="O255" s="206"/>
      <c r="P255" s="206"/>
      <c r="Q255" s="206"/>
      <c r="R255" s="206"/>
      <c r="S255" s="206"/>
      <c r="T255" s="207"/>
      <c r="AT255" s="208" t="s">
        <v>148</v>
      </c>
      <c r="AU255" s="208" t="s">
        <v>87</v>
      </c>
      <c r="AV255" s="13" t="s">
        <v>85</v>
      </c>
      <c r="AW255" s="13" t="s">
        <v>41</v>
      </c>
      <c r="AX255" s="13" t="s">
        <v>80</v>
      </c>
      <c r="AY255" s="208" t="s">
        <v>137</v>
      </c>
    </row>
    <row r="256" spans="2:51" s="14" customFormat="1" ht="12">
      <c r="B256" s="209"/>
      <c r="C256" s="210"/>
      <c r="D256" s="200" t="s">
        <v>148</v>
      </c>
      <c r="E256" s="211" t="s">
        <v>43</v>
      </c>
      <c r="F256" s="212" t="s">
        <v>358</v>
      </c>
      <c r="G256" s="210"/>
      <c r="H256" s="213">
        <v>0.215</v>
      </c>
      <c r="I256" s="214"/>
      <c r="J256" s="210"/>
      <c r="K256" s="210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148</v>
      </c>
      <c r="AU256" s="219" t="s">
        <v>87</v>
      </c>
      <c r="AV256" s="14" t="s">
        <v>87</v>
      </c>
      <c r="AW256" s="14" t="s">
        <v>41</v>
      </c>
      <c r="AX256" s="14" t="s">
        <v>80</v>
      </c>
      <c r="AY256" s="219" t="s">
        <v>137</v>
      </c>
    </row>
    <row r="257" spans="2:51" s="13" customFormat="1" ht="12">
      <c r="B257" s="198"/>
      <c r="C257" s="199"/>
      <c r="D257" s="200" t="s">
        <v>148</v>
      </c>
      <c r="E257" s="201" t="s">
        <v>43</v>
      </c>
      <c r="F257" s="202" t="s">
        <v>359</v>
      </c>
      <c r="G257" s="199"/>
      <c r="H257" s="201" t="s">
        <v>43</v>
      </c>
      <c r="I257" s="203"/>
      <c r="J257" s="199"/>
      <c r="K257" s="199"/>
      <c r="L257" s="204"/>
      <c r="M257" s="205"/>
      <c r="N257" s="206"/>
      <c r="O257" s="206"/>
      <c r="P257" s="206"/>
      <c r="Q257" s="206"/>
      <c r="R257" s="206"/>
      <c r="S257" s="206"/>
      <c r="T257" s="207"/>
      <c r="AT257" s="208" t="s">
        <v>148</v>
      </c>
      <c r="AU257" s="208" t="s">
        <v>87</v>
      </c>
      <c r="AV257" s="13" t="s">
        <v>85</v>
      </c>
      <c r="AW257" s="13" t="s">
        <v>41</v>
      </c>
      <c r="AX257" s="13" t="s">
        <v>80</v>
      </c>
      <c r="AY257" s="208" t="s">
        <v>137</v>
      </c>
    </row>
    <row r="258" spans="2:51" s="14" customFormat="1" ht="12">
      <c r="B258" s="209"/>
      <c r="C258" s="210"/>
      <c r="D258" s="200" t="s">
        <v>148</v>
      </c>
      <c r="E258" s="211" t="s">
        <v>43</v>
      </c>
      <c r="F258" s="212" t="s">
        <v>360</v>
      </c>
      <c r="G258" s="210"/>
      <c r="H258" s="213">
        <v>0.208</v>
      </c>
      <c r="I258" s="214"/>
      <c r="J258" s="210"/>
      <c r="K258" s="210"/>
      <c r="L258" s="215"/>
      <c r="M258" s="216"/>
      <c r="N258" s="217"/>
      <c r="O258" s="217"/>
      <c r="P258" s="217"/>
      <c r="Q258" s="217"/>
      <c r="R258" s="217"/>
      <c r="S258" s="217"/>
      <c r="T258" s="218"/>
      <c r="AT258" s="219" t="s">
        <v>148</v>
      </c>
      <c r="AU258" s="219" t="s">
        <v>87</v>
      </c>
      <c r="AV258" s="14" t="s">
        <v>87</v>
      </c>
      <c r="AW258" s="14" t="s">
        <v>41</v>
      </c>
      <c r="AX258" s="14" t="s">
        <v>80</v>
      </c>
      <c r="AY258" s="219" t="s">
        <v>137</v>
      </c>
    </row>
    <row r="259" spans="2:51" s="15" customFormat="1" ht="12">
      <c r="B259" s="220"/>
      <c r="C259" s="221"/>
      <c r="D259" s="200" t="s">
        <v>148</v>
      </c>
      <c r="E259" s="222" t="s">
        <v>43</v>
      </c>
      <c r="F259" s="223" t="s">
        <v>152</v>
      </c>
      <c r="G259" s="221"/>
      <c r="H259" s="224">
        <v>0.423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148</v>
      </c>
      <c r="AU259" s="230" t="s">
        <v>87</v>
      </c>
      <c r="AV259" s="15" t="s">
        <v>144</v>
      </c>
      <c r="AW259" s="15" t="s">
        <v>41</v>
      </c>
      <c r="AX259" s="15" t="s">
        <v>85</v>
      </c>
      <c r="AY259" s="230" t="s">
        <v>137</v>
      </c>
    </row>
    <row r="260" spans="1:65" s="2" customFormat="1" ht="16.5" customHeight="1">
      <c r="A260" s="36"/>
      <c r="B260" s="37"/>
      <c r="C260" s="180" t="s">
        <v>361</v>
      </c>
      <c r="D260" s="180" t="s">
        <v>139</v>
      </c>
      <c r="E260" s="181" t="s">
        <v>362</v>
      </c>
      <c r="F260" s="182" t="s">
        <v>363</v>
      </c>
      <c r="G260" s="183" t="s">
        <v>174</v>
      </c>
      <c r="H260" s="184">
        <v>14.58</v>
      </c>
      <c r="I260" s="185"/>
      <c r="J260" s="186">
        <f>ROUND(I260*H260,2)</f>
        <v>0</v>
      </c>
      <c r="K260" s="182" t="s">
        <v>143</v>
      </c>
      <c r="L260" s="41"/>
      <c r="M260" s="187" t="s">
        <v>43</v>
      </c>
      <c r="N260" s="188" t="s">
        <v>51</v>
      </c>
      <c r="O260" s="66"/>
      <c r="P260" s="189">
        <f>O260*H260</f>
        <v>0</v>
      </c>
      <c r="Q260" s="189">
        <v>2.50209</v>
      </c>
      <c r="R260" s="189">
        <f>Q260*H260</f>
        <v>36.4804722</v>
      </c>
      <c r="S260" s="189">
        <v>0</v>
      </c>
      <c r="T260" s="190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1" t="s">
        <v>144</v>
      </c>
      <c r="AT260" s="191" t="s">
        <v>139</v>
      </c>
      <c r="AU260" s="191" t="s">
        <v>87</v>
      </c>
      <c r="AY260" s="18" t="s">
        <v>137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8" t="s">
        <v>85</v>
      </c>
      <c r="BK260" s="192">
        <f>ROUND(I260*H260,2)</f>
        <v>0</v>
      </c>
      <c r="BL260" s="18" t="s">
        <v>144</v>
      </c>
      <c r="BM260" s="191" t="s">
        <v>364</v>
      </c>
    </row>
    <row r="261" spans="1:47" s="2" customFormat="1" ht="12">
      <c r="A261" s="36"/>
      <c r="B261" s="37"/>
      <c r="C261" s="38"/>
      <c r="D261" s="193" t="s">
        <v>146</v>
      </c>
      <c r="E261" s="38"/>
      <c r="F261" s="194" t="s">
        <v>365</v>
      </c>
      <c r="G261" s="38"/>
      <c r="H261" s="38"/>
      <c r="I261" s="195"/>
      <c r="J261" s="38"/>
      <c r="K261" s="38"/>
      <c r="L261" s="41"/>
      <c r="M261" s="196"/>
      <c r="N261" s="197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8" t="s">
        <v>146</v>
      </c>
      <c r="AU261" s="18" t="s">
        <v>87</v>
      </c>
    </row>
    <row r="262" spans="2:51" s="14" customFormat="1" ht="12">
      <c r="B262" s="209"/>
      <c r="C262" s="210"/>
      <c r="D262" s="200" t="s">
        <v>148</v>
      </c>
      <c r="E262" s="211" t="s">
        <v>43</v>
      </c>
      <c r="F262" s="212" t="s">
        <v>366</v>
      </c>
      <c r="G262" s="210"/>
      <c r="H262" s="213">
        <v>15.9</v>
      </c>
      <c r="I262" s="214"/>
      <c r="J262" s="210"/>
      <c r="K262" s="210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148</v>
      </c>
      <c r="AU262" s="219" t="s">
        <v>87</v>
      </c>
      <c r="AV262" s="14" t="s">
        <v>87</v>
      </c>
      <c r="AW262" s="14" t="s">
        <v>41</v>
      </c>
      <c r="AX262" s="14" t="s">
        <v>80</v>
      </c>
      <c r="AY262" s="219" t="s">
        <v>137</v>
      </c>
    </row>
    <row r="263" spans="2:51" s="13" customFormat="1" ht="12">
      <c r="B263" s="198"/>
      <c r="C263" s="199"/>
      <c r="D263" s="200" t="s">
        <v>148</v>
      </c>
      <c r="E263" s="201" t="s">
        <v>43</v>
      </c>
      <c r="F263" s="202" t="s">
        <v>367</v>
      </c>
      <c r="G263" s="199"/>
      <c r="H263" s="201" t="s">
        <v>43</v>
      </c>
      <c r="I263" s="203"/>
      <c r="J263" s="199"/>
      <c r="K263" s="199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148</v>
      </c>
      <c r="AU263" s="208" t="s">
        <v>87</v>
      </c>
      <c r="AV263" s="13" t="s">
        <v>85</v>
      </c>
      <c r="AW263" s="13" t="s">
        <v>41</v>
      </c>
      <c r="AX263" s="13" t="s">
        <v>80</v>
      </c>
      <c r="AY263" s="208" t="s">
        <v>137</v>
      </c>
    </row>
    <row r="264" spans="2:51" s="14" customFormat="1" ht="12">
      <c r="B264" s="209"/>
      <c r="C264" s="210"/>
      <c r="D264" s="200" t="s">
        <v>148</v>
      </c>
      <c r="E264" s="211" t="s">
        <v>43</v>
      </c>
      <c r="F264" s="212" t="s">
        <v>368</v>
      </c>
      <c r="G264" s="210"/>
      <c r="H264" s="213">
        <v>-1.32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148</v>
      </c>
      <c r="AU264" s="219" t="s">
        <v>87</v>
      </c>
      <c r="AV264" s="14" t="s">
        <v>87</v>
      </c>
      <c r="AW264" s="14" t="s">
        <v>41</v>
      </c>
      <c r="AX264" s="14" t="s">
        <v>80</v>
      </c>
      <c r="AY264" s="219" t="s">
        <v>137</v>
      </c>
    </row>
    <row r="265" spans="2:51" s="15" customFormat="1" ht="12">
      <c r="B265" s="220"/>
      <c r="C265" s="221"/>
      <c r="D265" s="200" t="s">
        <v>148</v>
      </c>
      <c r="E265" s="222" t="s">
        <v>43</v>
      </c>
      <c r="F265" s="223" t="s">
        <v>152</v>
      </c>
      <c r="G265" s="221"/>
      <c r="H265" s="224">
        <v>14.58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148</v>
      </c>
      <c r="AU265" s="230" t="s">
        <v>87</v>
      </c>
      <c r="AV265" s="15" t="s">
        <v>144</v>
      </c>
      <c r="AW265" s="15" t="s">
        <v>41</v>
      </c>
      <c r="AX265" s="15" t="s">
        <v>85</v>
      </c>
      <c r="AY265" s="230" t="s">
        <v>137</v>
      </c>
    </row>
    <row r="266" spans="1:65" s="2" customFormat="1" ht="16.5" customHeight="1">
      <c r="A266" s="36"/>
      <c r="B266" s="37"/>
      <c r="C266" s="180" t="s">
        <v>369</v>
      </c>
      <c r="D266" s="180" t="s">
        <v>139</v>
      </c>
      <c r="E266" s="181" t="s">
        <v>370</v>
      </c>
      <c r="F266" s="182" t="s">
        <v>371</v>
      </c>
      <c r="G266" s="183" t="s">
        <v>174</v>
      </c>
      <c r="H266" s="184">
        <v>11.08</v>
      </c>
      <c r="I266" s="185"/>
      <c r="J266" s="186">
        <f>ROUND(I266*H266,2)</f>
        <v>0</v>
      </c>
      <c r="K266" s="182" t="s">
        <v>143</v>
      </c>
      <c r="L266" s="41"/>
      <c r="M266" s="187" t="s">
        <v>43</v>
      </c>
      <c r="N266" s="188" t="s">
        <v>51</v>
      </c>
      <c r="O266" s="66"/>
      <c r="P266" s="189">
        <f>O266*H266</f>
        <v>0</v>
      </c>
      <c r="Q266" s="189">
        <v>0.04858</v>
      </c>
      <c r="R266" s="189">
        <f>Q266*H266</f>
        <v>0.5382664</v>
      </c>
      <c r="S266" s="189">
        <v>0</v>
      </c>
      <c r="T266" s="19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1" t="s">
        <v>144</v>
      </c>
      <c r="AT266" s="191" t="s">
        <v>139</v>
      </c>
      <c r="AU266" s="191" t="s">
        <v>87</v>
      </c>
      <c r="AY266" s="18" t="s">
        <v>137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8" t="s">
        <v>85</v>
      </c>
      <c r="BK266" s="192">
        <f>ROUND(I266*H266,2)</f>
        <v>0</v>
      </c>
      <c r="BL266" s="18" t="s">
        <v>144</v>
      </c>
      <c r="BM266" s="191" t="s">
        <v>372</v>
      </c>
    </row>
    <row r="267" spans="1:47" s="2" customFormat="1" ht="12">
      <c r="A267" s="36"/>
      <c r="B267" s="37"/>
      <c r="C267" s="38"/>
      <c r="D267" s="193" t="s">
        <v>146</v>
      </c>
      <c r="E267" s="38"/>
      <c r="F267" s="194" t="s">
        <v>373</v>
      </c>
      <c r="G267" s="38"/>
      <c r="H267" s="38"/>
      <c r="I267" s="195"/>
      <c r="J267" s="38"/>
      <c r="K267" s="38"/>
      <c r="L267" s="41"/>
      <c r="M267" s="196"/>
      <c r="N267" s="197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8" t="s">
        <v>146</v>
      </c>
      <c r="AU267" s="18" t="s">
        <v>87</v>
      </c>
    </row>
    <row r="268" spans="1:65" s="2" customFormat="1" ht="16.5" customHeight="1">
      <c r="A268" s="36"/>
      <c r="B268" s="37"/>
      <c r="C268" s="180" t="s">
        <v>374</v>
      </c>
      <c r="D268" s="180" t="s">
        <v>139</v>
      </c>
      <c r="E268" s="181" t="s">
        <v>375</v>
      </c>
      <c r="F268" s="182" t="s">
        <v>376</v>
      </c>
      <c r="G268" s="183" t="s">
        <v>142</v>
      </c>
      <c r="H268" s="184">
        <v>7.5</v>
      </c>
      <c r="I268" s="185"/>
      <c r="J268" s="186">
        <f>ROUND(I268*H268,2)</f>
        <v>0</v>
      </c>
      <c r="K268" s="182" t="s">
        <v>143</v>
      </c>
      <c r="L268" s="41"/>
      <c r="M268" s="187" t="s">
        <v>43</v>
      </c>
      <c r="N268" s="188" t="s">
        <v>51</v>
      </c>
      <c r="O268" s="66"/>
      <c r="P268" s="189">
        <f>O268*H268</f>
        <v>0</v>
      </c>
      <c r="Q268" s="189">
        <v>0.0013214</v>
      </c>
      <c r="R268" s="189">
        <f>Q268*H268</f>
        <v>0.0099105</v>
      </c>
      <c r="S268" s="189">
        <v>0</v>
      </c>
      <c r="T268" s="19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1" t="s">
        <v>144</v>
      </c>
      <c r="AT268" s="191" t="s">
        <v>139</v>
      </c>
      <c r="AU268" s="191" t="s">
        <v>87</v>
      </c>
      <c r="AY268" s="18" t="s">
        <v>137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8" t="s">
        <v>85</v>
      </c>
      <c r="BK268" s="192">
        <f>ROUND(I268*H268,2)</f>
        <v>0</v>
      </c>
      <c r="BL268" s="18" t="s">
        <v>144</v>
      </c>
      <c r="BM268" s="191" t="s">
        <v>377</v>
      </c>
    </row>
    <row r="269" spans="1:47" s="2" customFormat="1" ht="12">
      <c r="A269" s="36"/>
      <c r="B269" s="37"/>
      <c r="C269" s="38"/>
      <c r="D269" s="193" t="s">
        <v>146</v>
      </c>
      <c r="E269" s="38"/>
      <c r="F269" s="194" t="s">
        <v>378</v>
      </c>
      <c r="G269" s="38"/>
      <c r="H269" s="38"/>
      <c r="I269" s="195"/>
      <c r="J269" s="38"/>
      <c r="K269" s="38"/>
      <c r="L269" s="41"/>
      <c r="M269" s="196"/>
      <c r="N269" s="197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8" t="s">
        <v>146</v>
      </c>
      <c r="AU269" s="18" t="s">
        <v>87</v>
      </c>
    </row>
    <row r="270" spans="2:51" s="14" customFormat="1" ht="12">
      <c r="B270" s="209"/>
      <c r="C270" s="210"/>
      <c r="D270" s="200" t="s">
        <v>148</v>
      </c>
      <c r="E270" s="211" t="s">
        <v>43</v>
      </c>
      <c r="F270" s="212" t="s">
        <v>379</v>
      </c>
      <c r="G270" s="210"/>
      <c r="H270" s="213">
        <v>7.5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148</v>
      </c>
      <c r="AU270" s="219" t="s">
        <v>87</v>
      </c>
      <c r="AV270" s="14" t="s">
        <v>87</v>
      </c>
      <c r="AW270" s="14" t="s">
        <v>41</v>
      </c>
      <c r="AX270" s="14" t="s">
        <v>80</v>
      </c>
      <c r="AY270" s="219" t="s">
        <v>137</v>
      </c>
    </row>
    <row r="271" spans="2:51" s="15" customFormat="1" ht="12">
      <c r="B271" s="220"/>
      <c r="C271" s="221"/>
      <c r="D271" s="200" t="s">
        <v>148</v>
      </c>
      <c r="E271" s="222" t="s">
        <v>43</v>
      </c>
      <c r="F271" s="223" t="s">
        <v>152</v>
      </c>
      <c r="G271" s="221"/>
      <c r="H271" s="224">
        <v>7.5</v>
      </c>
      <c r="I271" s="225"/>
      <c r="J271" s="221"/>
      <c r="K271" s="221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148</v>
      </c>
      <c r="AU271" s="230" t="s">
        <v>87</v>
      </c>
      <c r="AV271" s="15" t="s">
        <v>144</v>
      </c>
      <c r="AW271" s="15" t="s">
        <v>41</v>
      </c>
      <c r="AX271" s="15" t="s">
        <v>85</v>
      </c>
      <c r="AY271" s="230" t="s">
        <v>137</v>
      </c>
    </row>
    <row r="272" spans="1:65" s="2" customFormat="1" ht="16.5" customHeight="1">
      <c r="A272" s="36"/>
      <c r="B272" s="37"/>
      <c r="C272" s="180" t="s">
        <v>380</v>
      </c>
      <c r="D272" s="180" t="s">
        <v>139</v>
      </c>
      <c r="E272" s="181" t="s">
        <v>381</v>
      </c>
      <c r="F272" s="182" t="s">
        <v>382</v>
      </c>
      <c r="G272" s="183" t="s">
        <v>142</v>
      </c>
      <c r="H272" s="184">
        <v>7.5</v>
      </c>
      <c r="I272" s="185"/>
      <c r="J272" s="186">
        <f>ROUND(I272*H272,2)</f>
        <v>0</v>
      </c>
      <c r="K272" s="182" t="s">
        <v>143</v>
      </c>
      <c r="L272" s="41"/>
      <c r="M272" s="187" t="s">
        <v>43</v>
      </c>
      <c r="N272" s="188" t="s">
        <v>51</v>
      </c>
      <c r="O272" s="66"/>
      <c r="P272" s="189">
        <f>O272*H272</f>
        <v>0</v>
      </c>
      <c r="Q272" s="189">
        <v>3.6E-05</v>
      </c>
      <c r="R272" s="189">
        <f>Q272*H272</f>
        <v>0.00027</v>
      </c>
      <c r="S272" s="189">
        <v>0</v>
      </c>
      <c r="T272" s="19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1" t="s">
        <v>144</v>
      </c>
      <c r="AT272" s="191" t="s">
        <v>139</v>
      </c>
      <c r="AU272" s="191" t="s">
        <v>87</v>
      </c>
      <c r="AY272" s="18" t="s">
        <v>137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8" t="s">
        <v>85</v>
      </c>
      <c r="BK272" s="192">
        <f>ROUND(I272*H272,2)</f>
        <v>0</v>
      </c>
      <c r="BL272" s="18" t="s">
        <v>144</v>
      </c>
      <c r="BM272" s="191" t="s">
        <v>383</v>
      </c>
    </row>
    <row r="273" spans="1:47" s="2" customFormat="1" ht="12">
      <c r="A273" s="36"/>
      <c r="B273" s="37"/>
      <c r="C273" s="38"/>
      <c r="D273" s="193" t="s">
        <v>146</v>
      </c>
      <c r="E273" s="38"/>
      <c r="F273" s="194" t="s">
        <v>384</v>
      </c>
      <c r="G273" s="38"/>
      <c r="H273" s="38"/>
      <c r="I273" s="195"/>
      <c r="J273" s="38"/>
      <c r="K273" s="38"/>
      <c r="L273" s="41"/>
      <c r="M273" s="196"/>
      <c r="N273" s="197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8" t="s">
        <v>146</v>
      </c>
      <c r="AU273" s="18" t="s">
        <v>87</v>
      </c>
    </row>
    <row r="274" spans="1:65" s="2" customFormat="1" ht="24.2" customHeight="1">
      <c r="A274" s="36"/>
      <c r="B274" s="37"/>
      <c r="C274" s="180" t="s">
        <v>385</v>
      </c>
      <c r="D274" s="180" t="s">
        <v>139</v>
      </c>
      <c r="E274" s="181" t="s">
        <v>386</v>
      </c>
      <c r="F274" s="182" t="s">
        <v>387</v>
      </c>
      <c r="G274" s="183" t="s">
        <v>197</v>
      </c>
      <c r="H274" s="184">
        <v>0.833</v>
      </c>
      <c r="I274" s="185"/>
      <c r="J274" s="186">
        <f>ROUND(I274*H274,2)</f>
        <v>0</v>
      </c>
      <c r="K274" s="182" t="s">
        <v>143</v>
      </c>
      <c r="L274" s="41"/>
      <c r="M274" s="187" t="s">
        <v>43</v>
      </c>
      <c r="N274" s="188" t="s">
        <v>51</v>
      </c>
      <c r="O274" s="66"/>
      <c r="P274" s="189">
        <f>O274*H274</f>
        <v>0</v>
      </c>
      <c r="Q274" s="189">
        <v>1.076528</v>
      </c>
      <c r="R274" s="189">
        <f>Q274*H274</f>
        <v>0.8967478239999999</v>
      </c>
      <c r="S274" s="189">
        <v>0</v>
      </c>
      <c r="T274" s="19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1" t="s">
        <v>144</v>
      </c>
      <c r="AT274" s="191" t="s">
        <v>139</v>
      </c>
      <c r="AU274" s="191" t="s">
        <v>87</v>
      </c>
      <c r="AY274" s="18" t="s">
        <v>137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8" t="s">
        <v>85</v>
      </c>
      <c r="BK274" s="192">
        <f>ROUND(I274*H274,2)</f>
        <v>0</v>
      </c>
      <c r="BL274" s="18" t="s">
        <v>144</v>
      </c>
      <c r="BM274" s="191" t="s">
        <v>388</v>
      </c>
    </row>
    <row r="275" spans="1:47" s="2" customFormat="1" ht="12">
      <c r="A275" s="36"/>
      <c r="B275" s="37"/>
      <c r="C275" s="38"/>
      <c r="D275" s="193" t="s">
        <v>146</v>
      </c>
      <c r="E275" s="38"/>
      <c r="F275" s="194" t="s">
        <v>389</v>
      </c>
      <c r="G275" s="38"/>
      <c r="H275" s="38"/>
      <c r="I275" s="195"/>
      <c r="J275" s="38"/>
      <c r="K275" s="38"/>
      <c r="L275" s="41"/>
      <c r="M275" s="196"/>
      <c r="N275" s="197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8" t="s">
        <v>146</v>
      </c>
      <c r="AU275" s="18" t="s">
        <v>87</v>
      </c>
    </row>
    <row r="276" spans="2:51" s="13" customFormat="1" ht="12">
      <c r="B276" s="198"/>
      <c r="C276" s="199"/>
      <c r="D276" s="200" t="s">
        <v>148</v>
      </c>
      <c r="E276" s="201" t="s">
        <v>43</v>
      </c>
      <c r="F276" s="202" t="s">
        <v>390</v>
      </c>
      <c r="G276" s="199"/>
      <c r="H276" s="201" t="s">
        <v>43</v>
      </c>
      <c r="I276" s="203"/>
      <c r="J276" s="199"/>
      <c r="K276" s="199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148</v>
      </c>
      <c r="AU276" s="208" t="s">
        <v>87</v>
      </c>
      <c r="AV276" s="13" t="s">
        <v>85</v>
      </c>
      <c r="AW276" s="13" t="s">
        <v>41</v>
      </c>
      <c r="AX276" s="13" t="s">
        <v>80</v>
      </c>
      <c r="AY276" s="208" t="s">
        <v>137</v>
      </c>
    </row>
    <row r="277" spans="2:51" s="14" customFormat="1" ht="12">
      <c r="B277" s="209"/>
      <c r="C277" s="210"/>
      <c r="D277" s="200" t="s">
        <v>148</v>
      </c>
      <c r="E277" s="211" t="s">
        <v>43</v>
      </c>
      <c r="F277" s="212" t="s">
        <v>391</v>
      </c>
      <c r="G277" s="210"/>
      <c r="H277" s="213">
        <v>0.833</v>
      </c>
      <c r="I277" s="214"/>
      <c r="J277" s="210"/>
      <c r="K277" s="210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148</v>
      </c>
      <c r="AU277" s="219" t="s">
        <v>87</v>
      </c>
      <c r="AV277" s="14" t="s">
        <v>87</v>
      </c>
      <c r="AW277" s="14" t="s">
        <v>41</v>
      </c>
      <c r="AX277" s="14" t="s">
        <v>85</v>
      </c>
      <c r="AY277" s="219" t="s">
        <v>137</v>
      </c>
    </row>
    <row r="278" spans="2:63" s="12" customFormat="1" ht="22.9" customHeight="1">
      <c r="B278" s="164"/>
      <c r="C278" s="165"/>
      <c r="D278" s="166" t="s">
        <v>79</v>
      </c>
      <c r="E278" s="178" t="s">
        <v>144</v>
      </c>
      <c r="F278" s="178" t="s">
        <v>392</v>
      </c>
      <c r="G278" s="165"/>
      <c r="H278" s="165"/>
      <c r="I278" s="168"/>
      <c r="J278" s="179">
        <f>BK278</f>
        <v>0</v>
      </c>
      <c r="K278" s="165"/>
      <c r="L278" s="170"/>
      <c r="M278" s="171"/>
      <c r="N278" s="172"/>
      <c r="O278" s="172"/>
      <c r="P278" s="173">
        <f>SUM(P279:P388)</f>
        <v>0</v>
      </c>
      <c r="Q278" s="172"/>
      <c r="R278" s="173">
        <f>SUM(R279:R388)</f>
        <v>159.2574822944</v>
      </c>
      <c r="S278" s="172"/>
      <c r="T278" s="174">
        <f>SUM(T279:T388)</f>
        <v>0</v>
      </c>
      <c r="AR278" s="175" t="s">
        <v>85</v>
      </c>
      <c r="AT278" s="176" t="s">
        <v>79</v>
      </c>
      <c r="AU278" s="176" t="s">
        <v>85</v>
      </c>
      <c r="AY278" s="175" t="s">
        <v>137</v>
      </c>
      <c r="BK278" s="177">
        <f>SUM(BK279:BK388)</f>
        <v>0</v>
      </c>
    </row>
    <row r="279" spans="1:65" s="2" customFormat="1" ht="16.5" customHeight="1">
      <c r="A279" s="36"/>
      <c r="B279" s="37"/>
      <c r="C279" s="180" t="s">
        <v>393</v>
      </c>
      <c r="D279" s="180" t="s">
        <v>139</v>
      </c>
      <c r="E279" s="181" t="s">
        <v>394</v>
      </c>
      <c r="F279" s="182" t="s">
        <v>395</v>
      </c>
      <c r="G279" s="183" t="s">
        <v>197</v>
      </c>
      <c r="H279" s="184">
        <v>1.056</v>
      </c>
      <c r="I279" s="185"/>
      <c r="J279" s="186">
        <f>ROUND(I279*H279,2)</f>
        <v>0</v>
      </c>
      <c r="K279" s="182" t="s">
        <v>143</v>
      </c>
      <c r="L279" s="41"/>
      <c r="M279" s="187" t="s">
        <v>43</v>
      </c>
      <c r="N279" s="188" t="s">
        <v>51</v>
      </c>
      <c r="O279" s="66"/>
      <c r="P279" s="189">
        <f>O279*H279</f>
        <v>0</v>
      </c>
      <c r="Q279" s="189">
        <v>1.059738</v>
      </c>
      <c r="R279" s="189">
        <f>Q279*H279</f>
        <v>1.119083328</v>
      </c>
      <c r="S279" s="189">
        <v>0</v>
      </c>
      <c r="T279" s="19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144</v>
      </c>
      <c r="AT279" s="191" t="s">
        <v>139</v>
      </c>
      <c r="AU279" s="191" t="s">
        <v>87</v>
      </c>
      <c r="AY279" s="18" t="s">
        <v>137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8" t="s">
        <v>85</v>
      </c>
      <c r="BK279" s="192">
        <f>ROUND(I279*H279,2)</f>
        <v>0</v>
      </c>
      <c r="BL279" s="18" t="s">
        <v>144</v>
      </c>
      <c r="BM279" s="191" t="s">
        <v>396</v>
      </c>
    </row>
    <row r="280" spans="1:47" s="2" customFormat="1" ht="12">
      <c r="A280" s="36"/>
      <c r="B280" s="37"/>
      <c r="C280" s="38"/>
      <c r="D280" s="193" t="s">
        <v>146</v>
      </c>
      <c r="E280" s="38"/>
      <c r="F280" s="194" t="s">
        <v>397</v>
      </c>
      <c r="G280" s="38"/>
      <c r="H280" s="38"/>
      <c r="I280" s="195"/>
      <c r="J280" s="38"/>
      <c r="K280" s="38"/>
      <c r="L280" s="41"/>
      <c r="M280" s="196"/>
      <c r="N280" s="197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8" t="s">
        <v>146</v>
      </c>
      <c r="AU280" s="18" t="s">
        <v>87</v>
      </c>
    </row>
    <row r="281" spans="2:51" s="13" customFormat="1" ht="12">
      <c r="B281" s="198"/>
      <c r="C281" s="199"/>
      <c r="D281" s="200" t="s">
        <v>148</v>
      </c>
      <c r="E281" s="201" t="s">
        <v>43</v>
      </c>
      <c r="F281" s="202" t="s">
        <v>398</v>
      </c>
      <c r="G281" s="199"/>
      <c r="H281" s="201" t="s">
        <v>43</v>
      </c>
      <c r="I281" s="203"/>
      <c r="J281" s="199"/>
      <c r="K281" s="199"/>
      <c r="L281" s="204"/>
      <c r="M281" s="205"/>
      <c r="N281" s="206"/>
      <c r="O281" s="206"/>
      <c r="P281" s="206"/>
      <c r="Q281" s="206"/>
      <c r="R281" s="206"/>
      <c r="S281" s="206"/>
      <c r="T281" s="207"/>
      <c r="AT281" s="208" t="s">
        <v>148</v>
      </c>
      <c r="AU281" s="208" t="s">
        <v>87</v>
      </c>
      <c r="AV281" s="13" t="s">
        <v>85</v>
      </c>
      <c r="AW281" s="13" t="s">
        <v>41</v>
      </c>
      <c r="AX281" s="13" t="s">
        <v>80</v>
      </c>
      <c r="AY281" s="208" t="s">
        <v>137</v>
      </c>
    </row>
    <row r="282" spans="2:51" s="14" customFormat="1" ht="12">
      <c r="B282" s="209"/>
      <c r="C282" s="210"/>
      <c r="D282" s="200" t="s">
        <v>148</v>
      </c>
      <c r="E282" s="211" t="s">
        <v>43</v>
      </c>
      <c r="F282" s="212" t="s">
        <v>399</v>
      </c>
      <c r="G282" s="210"/>
      <c r="H282" s="213">
        <v>0.542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148</v>
      </c>
      <c r="AU282" s="219" t="s">
        <v>87</v>
      </c>
      <c r="AV282" s="14" t="s">
        <v>87</v>
      </c>
      <c r="AW282" s="14" t="s">
        <v>41</v>
      </c>
      <c r="AX282" s="14" t="s">
        <v>80</v>
      </c>
      <c r="AY282" s="219" t="s">
        <v>137</v>
      </c>
    </row>
    <row r="283" spans="2:51" s="13" customFormat="1" ht="12">
      <c r="B283" s="198"/>
      <c r="C283" s="199"/>
      <c r="D283" s="200" t="s">
        <v>148</v>
      </c>
      <c r="E283" s="201" t="s">
        <v>43</v>
      </c>
      <c r="F283" s="202" t="s">
        <v>400</v>
      </c>
      <c r="G283" s="199"/>
      <c r="H283" s="201" t="s">
        <v>43</v>
      </c>
      <c r="I283" s="203"/>
      <c r="J283" s="199"/>
      <c r="K283" s="199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148</v>
      </c>
      <c r="AU283" s="208" t="s">
        <v>87</v>
      </c>
      <c r="AV283" s="13" t="s">
        <v>85</v>
      </c>
      <c r="AW283" s="13" t="s">
        <v>41</v>
      </c>
      <c r="AX283" s="13" t="s">
        <v>80</v>
      </c>
      <c r="AY283" s="208" t="s">
        <v>137</v>
      </c>
    </row>
    <row r="284" spans="2:51" s="14" customFormat="1" ht="12">
      <c r="B284" s="209"/>
      <c r="C284" s="210"/>
      <c r="D284" s="200" t="s">
        <v>148</v>
      </c>
      <c r="E284" s="211" t="s">
        <v>43</v>
      </c>
      <c r="F284" s="212" t="s">
        <v>401</v>
      </c>
      <c r="G284" s="210"/>
      <c r="H284" s="213">
        <v>0.514</v>
      </c>
      <c r="I284" s="214"/>
      <c r="J284" s="210"/>
      <c r="K284" s="210"/>
      <c r="L284" s="215"/>
      <c r="M284" s="216"/>
      <c r="N284" s="217"/>
      <c r="O284" s="217"/>
      <c r="P284" s="217"/>
      <c r="Q284" s="217"/>
      <c r="R284" s="217"/>
      <c r="S284" s="217"/>
      <c r="T284" s="218"/>
      <c r="AT284" s="219" t="s">
        <v>148</v>
      </c>
      <c r="AU284" s="219" t="s">
        <v>87</v>
      </c>
      <c r="AV284" s="14" t="s">
        <v>87</v>
      </c>
      <c r="AW284" s="14" t="s">
        <v>41</v>
      </c>
      <c r="AX284" s="14" t="s">
        <v>80</v>
      </c>
      <c r="AY284" s="219" t="s">
        <v>137</v>
      </c>
    </row>
    <row r="285" spans="2:51" s="15" customFormat="1" ht="12">
      <c r="B285" s="220"/>
      <c r="C285" s="221"/>
      <c r="D285" s="200" t="s">
        <v>148</v>
      </c>
      <c r="E285" s="222" t="s">
        <v>43</v>
      </c>
      <c r="F285" s="223" t="s">
        <v>152</v>
      </c>
      <c r="G285" s="221"/>
      <c r="H285" s="224">
        <v>1.056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148</v>
      </c>
      <c r="AU285" s="230" t="s">
        <v>87</v>
      </c>
      <c r="AV285" s="15" t="s">
        <v>144</v>
      </c>
      <c r="AW285" s="15" t="s">
        <v>41</v>
      </c>
      <c r="AX285" s="15" t="s">
        <v>85</v>
      </c>
      <c r="AY285" s="230" t="s">
        <v>137</v>
      </c>
    </row>
    <row r="286" spans="1:65" s="2" customFormat="1" ht="16.5" customHeight="1">
      <c r="A286" s="36"/>
      <c r="B286" s="37"/>
      <c r="C286" s="180" t="s">
        <v>402</v>
      </c>
      <c r="D286" s="180" t="s">
        <v>139</v>
      </c>
      <c r="E286" s="181" t="s">
        <v>403</v>
      </c>
      <c r="F286" s="182" t="s">
        <v>404</v>
      </c>
      <c r="G286" s="183" t="s">
        <v>174</v>
      </c>
      <c r="H286" s="184">
        <v>7.716</v>
      </c>
      <c r="I286" s="185"/>
      <c r="J286" s="186">
        <f>ROUND(I286*H286,2)</f>
        <v>0</v>
      </c>
      <c r="K286" s="182" t="s">
        <v>143</v>
      </c>
      <c r="L286" s="41"/>
      <c r="M286" s="187" t="s">
        <v>43</v>
      </c>
      <c r="N286" s="188" t="s">
        <v>51</v>
      </c>
      <c r="O286" s="66"/>
      <c r="P286" s="189">
        <f>O286*H286</f>
        <v>0</v>
      </c>
      <c r="Q286" s="189">
        <v>2.502202</v>
      </c>
      <c r="R286" s="189">
        <f>Q286*H286</f>
        <v>19.306990632</v>
      </c>
      <c r="S286" s="189">
        <v>0</v>
      </c>
      <c r="T286" s="190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1" t="s">
        <v>144</v>
      </c>
      <c r="AT286" s="191" t="s">
        <v>139</v>
      </c>
      <c r="AU286" s="191" t="s">
        <v>87</v>
      </c>
      <c r="AY286" s="18" t="s">
        <v>137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8" t="s">
        <v>85</v>
      </c>
      <c r="BK286" s="192">
        <f>ROUND(I286*H286,2)</f>
        <v>0</v>
      </c>
      <c r="BL286" s="18" t="s">
        <v>144</v>
      </c>
      <c r="BM286" s="191" t="s">
        <v>405</v>
      </c>
    </row>
    <row r="287" spans="1:47" s="2" customFormat="1" ht="12">
      <c r="A287" s="36"/>
      <c r="B287" s="37"/>
      <c r="C287" s="38"/>
      <c r="D287" s="193" t="s">
        <v>146</v>
      </c>
      <c r="E287" s="38"/>
      <c r="F287" s="194" t="s">
        <v>406</v>
      </c>
      <c r="G287" s="38"/>
      <c r="H287" s="38"/>
      <c r="I287" s="195"/>
      <c r="J287" s="38"/>
      <c r="K287" s="38"/>
      <c r="L287" s="41"/>
      <c r="M287" s="196"/>
      <c r="N287" s="197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8" t="s">
        <v>146</v>
      </c>
      <c r="AU287" s="18" t="s">
        <v>87</v>
      </c>
    </row>
    <row r="288" spans="2:51" s="13" customFormat="1" ht="12">
      <c r="B288" s="198"/>
      <c r="C288" s="199"/>
      <c r="D288" s="200" t="s">
        <v>148</v>
      </c>
      <c r="E288" s="201" t="s">
        <v>43</v>
      </c>
      <c r="F288" s="202" t="s">
        <v>327</v>
      </c>
      <c r="G288" s="199"/>
      <c r="H288" s="201" t="s">
        <v>43</v>
      </c>
      <c r="I288" s="203"/>
      <c r="J288" s="199"/>
      <c r="K288" s="199"/>
      <c r="L288" s="204"/>
      <c r="M288" s="205"/>
      <c r="N288" s="206"/>
      <c r="O288" s="206"/>
      <c r="P288" s="206"/>
      <c r="Q288" s="206"/>
      <c r="R288" s="206"/>
      <c r="S288" s="206"/>
      <c r="T288" s="207"/>
      <c r="AT288" s="208" t="s">
        <v>148</v>
      </c>
      <c r="AU288" s="208" t="s">
        <v>87</v>
      </c>
      <c r="AV288" s="13" t="s">
        <v>85</v>
      </c>
      <c r="AW288" s="13" t="s">
        <v>41</v>
      </c>
      <c r="AX288" s="13" t="s">
        <v>80</v>
      </c>
      <c r="AY288" s="208" t="s">
        <v>137</v>
      </c>
    </row>
    <row r="289" spans="2:51" s="14" customFormat="1" ht="12">
      <c r="B289" s="209"/>
      <c r="C289" s="210"/>
      <c r="D289" s="200" t="s">
        <v>148</v>
      </c>
      <c r="E289" s="211" t="s">
        <v>43</v>
      </c>
      <c r="F289" s="212" t="s">
        <v>407</v>
      </c>
      <c r="G289" s="210"/>
      <c r="H289" s="213">
        <v>9.3</v>
      </c>
      <c r="I289" s="214"/>
      <c r="J289" s="210"/>
      <c r="K289" s="210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148</v>
      </c>
      <c r="AU289" s="219" t="s">
        <v>87</v>
      </c>
      <c r="AV289" s="14" t="s">
        <v>87</v>
      </c>
      <c r="AW289" s="14" t="s">
        <v>41</v>
      </c>
      <c r="AX289" s="14" t="s">
        <v>80</v>
      </c>
      <c r="AY289" s="219" t="s">
        <v>137</v>
      </c>
    </row>
    <row r="290" spans="2:51" s="13" customFormat="1" ht="12">
      <c r="B290" s="198"/>
      <c r="C290" s="199"/>
      <c r="D290" s="200" t="s">
        <v>148</v>
      </c>
      <c r="E290" s="201" t="s">
        <v>43</v>
      </c>
      <c r="F290" s="202" t="s">
        <v>367</v>
      </c>
      <c r="G290" s="199"/>
      <c r="H290" s="201" t="s">
        <v>43</v>
      </c>
      <c r="I290" s="203"/>
      <c r="J290" s="199"/>
      <c r="K290" s="199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148</v>
      </c>
      <c r="AU290" s="208" t="s">
        <v>87</v>
      </c>
      <c r="AV290" s="13" t="s">
        <v>85</v>
      </c>
      <c r="AW290" s="13" t="s">
        <v>41</v>
      </c>
      <c r="AX290" s="13" t="s">
        <v>80</v>
      </c>
      <c r="AY290" s="208" t="s">
        <v>137</v>
      </c>
    </row>
    <row r="291" spans="2:51" s="13" customFormat="1" ht="12">
      <c r="B291" s="198"/>
      <c r="C291" s="199"/>
      <c r="D291" s="200" t="s">
        <v>148</v>
      </c>
      <c r="E291" s="201" t="s">
        <v>43</v>
      </c>
      <c r="F291" s="202" t="s">
        <v>327</v>
      </c>
      <c r="G291" s="199"/>
      <c r="H291" s="201" t="s">
        <v>43</v>
      </c>
      <c r="I291" s="203"/>
      <c r="J291" s="199"/>
      <c r="K291" s="199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148</v>
      </c>
      <c r="AU291" s="208" t="s">
        <v>87</v>
      </c>
      <c r="AV291" s="13" t="s">
        <v>85</v>
      </c>
      <c r="AW291" s="13" t="s">
        <v>41</v>
      </c>
      <c r="AX291" s="13" t="s">
        <v>80</v>
      </c>
      <c r="AY291" s="208" t="s">
        <v>137</v>
      </c>
    </row>
    <row r="292" spans="2:51" s="14" customFormat="1" ht="12">
      <c r="B292" s="209"/>
      <c r="C292" s="210"/>
      <c r="D292" s="200" t="s">
        <v>148</v>
      </c>
      <c r="E292" s="211" t="s">
        <v>43</v>
      </c>
      <c r="F292" s="212" t="s">
        <v>408</v>
      </c>
      <c r="G292" s="210"/>
      <c r="H292" s="213">
        <v>-1.584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148</v>
      </c>
      <c r="AU292" s="219" t="s">
        <v>87</v>
      </c>
      <c r="AV292" s="14" t="s">
        <v>87</v>
      </c>
      <c r="AW292" s="14" t="s">
        <v>41</v>
      </c>
      <c r="AX292" s="14" t="s">
        <v>80</v>
      </c>
      <c r="AY292" s="219" t="s">
        <v>137</v>
      </c>
    </row>
    <row r="293" spans="2:51" s="15" customFormat="1" ht="12">
      <c r="B293" s="220"/>
      <c r="C293" s="221"/>
      <c r="D293" s="200" t="s">
        <v>148</v>
      </c>
      <c r="E293" s="222" t="s">
        <v>43</v>
      </c>
      <c r="F293" s="223" t="s">
        <v>152</v>
      </c>
      <c r="G293" s="221"/>
      <c r="H293" s="224">
        <v>7.716</v>
      </c>
      <c r="I293" s="225"/>
      <c r="J293" s="221"/>
      <c r="K293" s="221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148</v>
      </c>
      <c r="AU293" s="230" t="s">
        <v>87</v>
      </c>
      <c r="AV293" s="15" t="s">
        <v>144</v>
      </c>
      <c r="AW293" s="15" t="s">
        <v>41</v>
      </c>
      <c r="AX293" s="15" t="s">
        <v>85</v>
      </c>
      <c r="AY293" s="230" t="s">
        <v>137</v>
      </c>
    </row>
    <row r="294" spans="1:65" s="2" customFormat="1" ht="24.2" customHeight="1">
      <c r="A294" s="36"/>
      <c r="B294" s="37"/>
      <c r="C294" s="180" t="s">
        <v>409</v>
      </c>
      <c r="D294" s="180" t="s">
        <v>139</v>
      </c>
      <c r="E294" s="181" t="s">
        <v>410</v>
      </c>
      <c r="F294" s="182" t="s">
        <v>411</v>
      </c>
      <c r="G294" s="183" t="s">
        <v>174</v>
      </c>
      <c r="H294" s="184">
        <v>7.716</v>
      </c>
      <c r="I294" s="185"/>
      <c r="J294" s="186">
        <f>ROUND(I294*H294,2)</f>
        <v>0</v>
      </c>
      <c r="K294" s="182" t="s">
        <v>143</v>
      </c>
      <c r="L294" s="41"/>
      <c r="M294" s="187" t="s">
        <v>43</v>
      </c>
      <c r="N294" s="188" t="s">
        <v>51</v>
      </c>
      <c r="O294" s="66"/>
      <c r="P294" s="189">
        <f>O294*H294</f>
        <v>0</v>
      </c>
      <c r="Q294" s="189">
        <v>0.04858</v>
      </c>
      <c r="R294" s="189">
        <f>Q294*H294</f>
        <v>0.37484328</v>
      </c>
      <c r="S294" s="189">
        <v>0</v>
      </c>
      <c r="T294" s="190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1" t="s">
        <v>144</v>
      </c>
      <c r="AT294" s="191" t="s">
        <v>139</v>
      </c>
      <c r="AU294" s="191" t="s">
        <v>87</v>
      </c>
      <c r="AY294" s="18" t="s">
        <v>137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8" t="s">
        <v>85</v>
      </c>
      <c r="BK294" s="192">
        <f>ROUND(I294*H294,2)</f>
        <v>0</v>
      </c>
      <c r="BL294" s="18" t="s">
        <v>144</v>
      </c>
      <c r="BM294" s="191" t="s">
        <v>412</v>
      </c>
    </row>
    <row r="295" spans="1:47" s="2" customFormat="1" ht="12">
      <c r="A295" s="36"/>
      <c r="B295" s="37"/>
      <c r="C295" s="38"/>
      <c r="D295" s="193" t="s">
        <v>146</v>
      </c>
      <c r="E295" s="38"/>
      <c r="F295" s="194" t="s">
        <v>413</v>
      </c>
      <c r="G295" s="38"/>
      <c r="H295" s="38"/>
      <c r="I295" s="195"/>
      <c r="J295" s="38"/>
      <c r="K295" s="38"/>
      <c r="L295" s="41"/>
      <c r="M295" s="196"/>
      <c r="N295" s="197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8" t="s">
        <v>146</v>
      </c>
      <c r="AU295" s="18" t="s">
        <v>87</v>
      </c>
    </row>
    <row r="296" spans="1:65" s="2" customFormat="1" ht="21.75" customHeight="1">
      <c r="A296" s="36"/>
      <c r="B296" s="37"/>
      <c r="C296" s="180" t="s">
        <v>414</v>
      </c>
      <c r="D296" s="180" t="s">
        <v>139</v>
      </c>
      <c r="E296" s="181" t="s">
        <v>415</v>
      </c>
      <c r="F296" s="182" t="s">
        <v>416</v>
      </c>
      <c r="G296" s="183" t="s">
        <v>142</v>
      </c>
      <c r="H296" s="184">
        <v>5.22</v>
      </c>
      <c r="I296" s="185"/>
      <c r="J296" s="186">
        <f>ROUND(I296*H296,2)</f>
        <v>0</v>
      </c>
      <c r="K296" s="182" t="s">
        <v>143</v>
      </c>
      <c r="L296" s="41"/>
      <c r="M296" s="187" t="s">
        <v>43</v>
      </c>
      <c r="N296" s="188" t="s">
        <v>51</v>
      </c>
      <c r="O296" s="66"/>
      <c r="P296" s="189">
        <f>O296*H296</f>
        <v>0</v>
      </c>
      <c r="Q296" s="189">
        <v>0.00749592</v>
      </c>
      <c r="R296" s="189">
        <f>Q296*H296</f>
        <v>0.0391287024</v>
      </c>
      <c r="S296" s="189">
        <v>0</v>
      </c>
      <c r="T296" s="190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1" t="s">
        <v>144</v>
      </c>
      <c r="AT296" s="191" t="s">
        <v>139</v>
      </c>
      <c r="AU296" s="191" t="s">
        <v>87</v>
      </c>
      <c r="AY296" s="18" t="s">
        <v>137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8" t="s">
        <v>85</v>
      </c>
      <c r="BK296" s="192">
        <f>ROUND(I296*H296,2)</f>
        <v>0</v>
      </c>
      <c r="BL296" s="18" t="s">
        <v>144</v>
      </c>
      <c r="BM296" s="191" t="s">
        <v>417</v>
      </c>
    </row>
    <row r="297" spans="1:47" s="2" customFormat="1" ht="12">
      <c r="A297" s="36"/>
      <c r="B297" s="37"/>
      <c r="C297" s="38"/>
      <c r="D297" s="193" t="s">
        <v>146</v>
      </c>
      <c r="E297" s="38"/>
      <c r="F297" s="194" t="s">
        <v>418</v>
      </c>
      <c r="G297" s="38"/>
      <c r="H297" s="38"/>
      <c r="I297" s="195"/>
      <c r="J297" s="38"/>
      <c r="K297" s="38"/>
      <c r="L297" s="41"/>
      <c r="M297" s="196"/>
      <c r="N297" s="197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8" t="s">
        <v>146</v>
      </c>
      <c r="AU297" s="18" t="s">
        <v>87</v>
      </c>
    </row>
    <row r="298" spans="2:51" s="13" customFormat="1" ht="12">
      <c r="B298" s="198"/>
      <c r="C298" s="199"/>
      <c r="D298" s="200" t="s">
        <v>148</v>
      </c>
      <c r="E298" s="201" t="s">
        <v>43</v>
      </c>
      <c r="F298" s="202" t="s">
        <v>419</v>
      </c>
      <c r="G298" s="199"/>
      <c r="H298" s="201" t="s">
        <v>43</v>
      </c>
      <c r="I298" s="203"/>
      <c r="J298" s="199"/>
      <c r="K298" s="199"/>
      <c r="L298" s="204"/>
      <c r="M298" s="205"/>
      <c r="N298" s="206"/>
      <c r="O298" s="206"/>
      <c r="P298" s="206"/>
      <c r="Q298" s="206"/>
      <c r="R298" s="206"/>
      <c r="S298" s="206"/>
      <c r="T298" s="207"/>
      <c r="AT298" s="208" t="s">
        <v>148</v>
      </c>
      <c r="AU298" s="208" t="s">
        <v>87</v>
      </c>
      <c r="AV298" s="13" t="s">
        <v>85</v>
      </c>
      <c r="AW298" s="13" t="s">
        <v>41</v>
      </c>
      <c r="AX298" s="13" t="s">
        <v>80</v>
      </c>
      <c r="AY298" s="208" t="s">
        <v>137</v>
      </c>
    </row>
    <row r="299" spans="2:51" s="14" customFormat="1" ht="12">
      <c r="B299" s="209"/>
      <c r="C299" s="210"/>
      <c r="D299" s="200" t="s">
        <v>148</v>
      </c>
      <c r="E299" s="211" t="s">
        <v>43</v>
      </c>
      <c r="F299" s="212" t="s">
        <v>420</v>
      </c>
      <c r="G299" s="210"/>
      <c r="H299" s="213">
        <v>2.61</v>
      </c>
      <c r="I299" s="214"/>
      <c r="J299" s="210"/>
      <c r="K299" s="210"/>
      <c r="L299" s="215"/>
      <c r="M299" s="216"/>
      <c r="N299" s="217"/>
      <c r="O299" s="217"/>
      <c r="P299" s="217"/>
      <c r="Q299" s="217"/>
      <c r="R299" s="217"/>
      <c r="S299" s="217"/>
      <c r="T299" s="218"/>
      <c r="AT299" s="219" t="s">
        <v>148</v>
      </c>
      <c r="AU299" s="219" t="s">
        <v>87</v>
      </c>
      <c r="AV299" s="14" t="s">
        <v>87</v>
      </c>
      <c r="AW299" s="14" t="s">
        <v>41</v>
      </c>
      <c r="AX299" s="14" t="s">
        <v>80</v>
      </c>
      <c r="AY299" s="219" t="s">
        <v>137</v>
      </c>
    </row>
    <row r="300" spans="2:51" s="13" customFormat="1" ht="12">
      <c r="B300" s="198"/>
      <c r="C300" s="199"/>
      <c r="D300" s="200" t="s">
        <v>148</v>
      </c>
      <c r="E300" s="201" t="s">
        <v>43</v>
      </c>
      <c r="F300" s="202" t="s">
        <v>421</v>
      </c>
      <c r="G300" s="199"/>
      <c r="H300" s="201" t="s">
        <v>43</v>
      </c>
      <c r="I300" s="203"/>
      <c r="J300" s="199"/>
      <c r="K300" s="199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148</v>
      </c>
      <c r="AU300" s="208" t="s">
        <v>87</v>
      </c>
      <c r="AV300" s="13" t="s">
        <v>85</v>
      </c>
      <c r="AW300" s="13" t="s">
        <v>41</v>
      </c>
      <c r="AX300" s="13" t="s">
        <v>80</v>
      </c>
      <c r="AY300" s="208" t="s">
        <v>137</v>
      </c>
    </row>
    <row r="301" spans="2:51" s="14" customFormat="1" ht="12">
      <c r="B301" s="209"/>
      <c r="C301" s="210"/>
      <c r="D301" s="200" t="s">
        <v>148</v>
      </c>
      <c r="E301" s="211" t="s">
        <v>43</v>
      </c>
      <c r="F301" s="212" t="s">
        <v>420</v>
      </c>
      <c r="G301" s="210"/>
      <c r="H301" s="213">
        <v>2.61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148</v>
      </c>
      <c r="AU301" s="219" t="s">
        <v>87</v>
      </c>
      <c r="AV301" s="14" t="s">
        <v>87</v>
      </c>
      <c r="AW301" s="14" t="s">
        <v>41</v>
      </c>
      <c r="AX301" s="14" t="s">
        <v>80</v>
      </c>
      <c r="AY301" s="219" t="s">
        <v>137</v>
      </c>
    </row>
    <row r="302" spans="2:51" s="15" customFormat="1" ht="12">
      <c r="B302" s="220"/>
      <c r="C302" s="221"/>
      <c r="D302" s="200" t="s">
        <v>148</v>
      </c>
      <c r="E302" s="222" t="s">
        <v>43</v>
      </c>
      <c r="F302" s="223" t="s">
        <v>152</v>
      </c>
      <c r="G302" s="221"/>
      <c r="H302" s="224">
        <v>5.22</v>
      </c>
      <c r="I302" s="225"/>
      <c r="J302" s="221"/>
      <c r="K302" s="221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148</v>
      </c>
      <c r="AU302" s="230" t="s">
        <v>87</v>
      </c>
      <c r="AV302" s="15" t="s">
        <v>144</v>
      </c>
      <c r="AW302" s="15" t="s">
        <v>41</v>
      </c>
      <c r="AX302" s="15" t="s">
        <v>85</v>
      </c>
      <c r="AY302" s="230" t="s">
        <v>137</v>
      </c>
    </row>
    <row r="303" spans="1:65" s="2" customFormat="1" ht="21.75" customHeight="1">
      <c r="A303" s="36"/>
      <c r="B303" s="37"/>
      <c r="C303" s="180" t="s">
        <v>422</v>
      </c>
      <c r="D303" s="180" t="s">
        <v>139</v>
      </c>
      <c r="E303" s="181" t="s">
        <v>423</v>
      </c>
      <c r="F303" s="182" t="s">
        <v>424</v>
      </c>
      <c r="G303" s="183" t="s">
        <v>142</v>
      </c>
      <c r="H303" s="184">
        <v>2.8</v>
      </c>
      <c r="I303" s="185"/>
      <c r="J303" s="186">
        <f>ROUND(I303*H303,2)</f>
        <v>0</v>
      </c>
      <c r="K303" s="182" t="s">
        <v>143</v>
      </c>
      <c r="L303" s="41"/>
      <c r="M303" s="187" t="s">
        <v>43</v>
      </c>
      <c r="N303" s="188" t="s">
        <v>51</v>
      </c>
      <c r="O303" s="66"/>
      <c r="P303" s="189">
        <f>O303*H303</f>
        <v>0</v>
      </c>
      <c r="Q303" s="189">
        <v>0.019755</v>
      </c>
      <c r="R303" s="189">
        <f>Q303*H303</f>
        <v>0.055314</v>
      </c>
      <c r="S303" s="189">
        <v>0</v>
      </c>
      <c r="T303" s="190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1" t="s">
        <v>144</v>
      </c>
      <c r="AT303" s="191" t="s">
        <v>139</v>
      </c>
      <c r="AU303" s="191" t="s">
        <v>87</v>
      </c>
      <c r="AY303" s="18" t="s">
        <v>137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8" t="s">
        <v>85</v>
      </c>
      <c r="BK303" s="192">
        <f>ROUND(I303*H303,2)</f>
        <v>0</v>
      </c>
      <c r="BL303" s="18" t="s">
        <v>144</v>
      </c>
      <c r="BM303" s="191" t="s">
        <v>425</v>
      </c>
    </row>
    <row r="304" spans="1:47" s="2" customFormat="1" ht="12">
      <c r="A304" s="36"/>
      <c r="B304" s="37"/>
      <c r="C304" s="38"/>
      <c r="D304" s="193" t="s">
        <v>146</v>
      </c>
      <c r="E304" s="38"/>
      <c r="F304" s="194" t="s">
        <v>426</v>
      </c>
      <c r="G304" s="38"/>
      <c r="H304" s="38"/>
      <c r="I304" s="195"/>
      <c r="J304" s="38"/>
      <c r="K304" s="38"/>
      <c r="L304" s="41"/>
      <c r="M304" s="196"/>
      <c r="N304" s="197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8" t="s">
        <v>146</v>
      </c>
      <c r="AU304" s="18" t="s">
        <v>87</v>
      </c>
    </row>
    <row r="305" spans="2:51" s="14" customFormat="1" ht="12">
      <c r="B305" s="209"/>
      <c r="C305" s="210"/>
      <c r="D305" s="200" t="s">
        <v>148</v>
      </c>
      <c r="E305" s="211" t="s">
        <v>43</v>
      </c>
      <c r="F305" s="212" t="s">
        <v>427</v>
      </c>
      <c r="G305" s="210"/>
      <c r="H305" s="213">
        <v>2.8</v>
      </c>
      <c r="I305" s="214"/>
      <c r="J305" s="210"/>
      <c r="K305" s="210"/>
      <c r="L305" s="215"/>
      <c r="M305" s="216"/>
      <c r="N305" s="217"/>
      <c r="O305" s="217"/>
      <c r="P305" s="217"/>
      <c r="Q305" s="217"/>
      <c r="R305" s="217"/>
      <c r="S305" s="217"/>
      <c r="T305" s="218"/>
      <c r="AT305" s="219" t="s">
        <v>148</v>
      </c>
      <c r="AU305" s="219" t="s">
        <v>87</v>
      </c>
      <c r="AV305" s="14" t="s">
        <v>87</v>
      </c>
      <c r="AW305" s="14" t="s">
        <v>41</v>
      </c>
      <c r="AX305" s="14" t="s">
        <v>80</v>
      </c>
      <c r="AY305" s="219" t="s">
        <v>137</v>
      </c>
    </row>
    <row r="306" spans="2:51" s="15" customFormat="1" ht="12">
      <c r="B306" s="220"/>
      <c r="C306" s="221"/>
      <c r="D306" s="200" t="s">
        <v>148</v>
      </c>
      <c r="E306" s="222" t="s">
        <v>43</v>
      </c>
      <c r="F306" s="223" t="s">
        <v>152</v>
      </c>
      <c r="G306" s="221"/>
      <c r="H306" s="224">
        <v>2.8</v>
      </c>
      <c r="I306" s="225"/>
      <c r="J306" s="221"/>
      <c r="K306" s="221"/>
      <c r="L306" s="226"/>
      <c r="M306" s="227"/>
      <c r="N306" s="228"/>
      <c r="O306" s="228"/>
      <c r="P306" s="228"/>
      <c r="Q306" s="228"/>
      <c r="R306" s="228"/>
      <c r="S306" s="228"/>
      <c r="T306" s="229"/>
      <c r="AT306" s="230" t="s">
        <v>148</v>
      </c>
      <c r="AU306" s="230" t="s">
        <v>87</v>
      </c>
      <c r="AV306" s="15" t="s">
        <v>144</v>
      </c>
      <c r="AW306" s="15" t="s">
        <v>41</v>
      </c>
      <c r="AX306" s="15" t="s">
        <v>85</v>
      </c>
      <c r="AY306" s="230" t="s">
        <v>137</v>
      </c>
    </row>
    <row r="307" spans="1:65" s="2" customFormat="1" ht="24.2" customHeight="1">
      <c r="A307" s="36"/>
      <c r="B307" s="37"/>
      <c r="C307" s="180" t="s">
        <v>428</v>
      </c>
      <c r="D307" s="180" t="s">
        <v>139</v>
      </c>
      <c r="E307" s="181" t="s">
        <v>429</v>
      </c>
      <c r="F307" s="182" t="s">
        <v>430</v>
      </c>
      <c r="G307" s="183" t="s">
        <v>142</v>
      </c>
      <c r="H307" s="184">
        <v>5.22</v>
      </c>
      <c r="I307" s="185"/>
      <c r="J307" s="186">
        <f>ROUND(I307*H307,2)</f>
        <v>0</v>
      </c>
      <c r="K307" s="182" t="s">
        <v>143</v>
      </c>
      <c r="L307" s="41"/>
      <c r="M307" s="187" t="s">
        <v>43</v>
      </c>
      <c r="N307" s="188" t="s">
        <v>51</v>
      </c>
      <c r="O307" s="66"/>
      <c r="P307" s="189">
        <f>O307*H307</f>
        <v>0</v>
      </c>
      <c r="Q307" s="189">
        <v>4.5E-05</v>
      </c>
      <c r="R307" s="189">
        <f>Q307*H307</f>
        <v>0.0002349</v>
      </c>
      <c r="S307" s="189">
        <v>0</v>
      </c>
      <c r="T307" s="190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1" t="s">
        <v>144</v>
      </c>
      <c r="AT307" s="191" t="s">
        <v>139</v>
      </c>
      <c r="AU307" s="191" t="s">
        <v>87</v>
      </c>
      <c r="AY307" s="18" t="s">
        <v>137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8" t="s">
        <v>85</v>
      </c>
      <c r="BK307" s="192">
        <f>ROUND(I307*H307,2)</f>
        <v>0</v>
      </c>
      <c r="BL307" s="18" t="s">
        <v>144</v>
      </c>
      <c r="BM307" s="191" t="s">
        <v>431</v>
      </c>
    </row>
    <row r="308" spans="1:47" s="2" customFormat="1" ht="12">
      <c r="A308" s="36"/>
      <c r="B308" s="37"/>
      <c r="C308" s="38"/>
      <c r="D308" s="193" t="s">
        <v>146</v>
      </c>
      <c r="E308" s="38"/>
      <c r="F308" s="194" t="s">
        <v>432</v>
      </c>
      <c r="G308" s="38"/>
      <c r="H308" s="38"/>
      <c r="I308" s="195"/>
      <c r="J308" s="38"/>
      <c r="K308" s="38"/>
      <c r="L308" s="41"/>
      <c r="M308" s="196"/>
      <c r="N308" s="197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8" t="s">
        <v>146</v>
      </c>
      <c r="AU308" s="18" t="s">
        <v>87</v>
      </c>
    </row>
    <row r="309" spans="2:51" s="13" customFormat="1" ht="12">
      <c r="B309" s="198"/>
      <c r="C309" s="199"/>
      <c r="D309" s="200" t="s">
        <v>148</v>
      </c>
      <c r="E309" s="201" t="s">
        <v>43</v>
      </c>
      <c r="F309" s="202" t="s">
        <v>419</v>
      </c>
      <c r="G309" s="199"/>
      <c r="H309" s="201" t="s">
        <v>43</v>
      </c>
      <c r="I309" s="203"/>
      <c r="J309" s="199"/>
      <c r="K309" s="199"/>
      <c r="L309" s="204"/>
      <c r="M309" s="205"/>
      <c r="N309" s="206"/>
      <c r="O309" s="206"/>
      <c r="P309" s="206"/>
      <c r="Q309" s="206"/>
      <c r="R309" s="206"/>
      <c r="S309" s="206"/>
      <c r="T309" s="207"/>
      <c r="AT309" s="208" t="s">
        <v>148</v>
      </c>
      <c r="AU309" s="208" t="s">
        <v>87</v>
      </c>
      <c r="AV309" s="13" t="s">
        <v>85</v>
      </c>
      <c r="AW309" s="13" t="s">
        <v>41</v>
      </c>
      <c r="AX309" s="13" t="s">
        <v>80</v>
      </c>
      <c r="AY309" s="208" t="s">
        <v>137</v>
      </c>
    </row>
    <row r="310" spans="2:51" s="14" customFormat="1" ht="12">
      <c r="B310" s="209"/>
      <c r="C310" s="210"/>
      <c r="D310" s="200" t="s">
        <v>148</v>
      </c>
      <c r="E310" s="211" t="s">
        <v>43</v>
      </c>
      <c r="F310" s="212" t="s">
        <v>420</v>
      </c>
      <c r="G310" s="210"/>
      <c r="H310" s="213">
        <v>2.61</v>
      </c>
      <c r="I310" s="214"/>
      <c r="J310" s="210"/>
      <c r="K310" s="210"/>
      <c r="L310" s="215"/>
      <c r="M310" s="216"/>
      <c r="N310" s="217"/>
      <c r="O310" s="217"/>
      <c r="P310" s="217"/>
      <c r="Q310" s="217"/>
      <c r="R310" s="217"/>
      <c r="S310" s="217"/>
      <c r="T310" s="218"/>
      <c r="AT310" s="219" t="s">
        <v>148</v>
      </c>
      <c r="AU310" s="219" t="s">
        <v>87</v>
      </c>
      <c r="AV310" s="14" t="s">
        <v>87</v>
      </c>
      <c r="AW310" s="14" t="s">
        <v>41</v>
      </c>
      <c r="AX310" s="14" t="s">
        <v>80</v>
      </c>
      <c r="AY310" s="219" t="s">
        <v>137</v>
      </c>
    </row>
    <row r="311" spans="2:51" s="13" customFormat="1" ht="12">
      <c r="B311" s="198"/>
      <c r="C311" s="199"/>
      <c r="D311" s="200" t="s">
        <v>148</v>
      </c>
      <c r="E311" s="201" t="s">
        <v>43</v>
      </c>
      <c r="F311" s="202" t="s">
        <v>421</v>
      </c>
      <c r="G311" s="199"/>
      <c r="H311" s="201" t="s">
        <v>43</v>
      </c>
      <c r="I311" s="203"/>
      <c r="J311" s="199"/>
      <c r="K311" s="199"/>
      <c r="L311" s="204"/>
      <c r="M311" s="205"/>
      <c r="N311" s="206"/>
      <c r="O311" s="206"/>
      <c r="P311" s="206"/>
      <c r="Q311" s="206"/>
      <c r="R311" s="206"/>
      <c r="S311" s="206"/>
      <c r="T311" s="207"/>
      <c r="AT311" s="208" t="s">
        <v>148</v>
      </c>
      <c r="AU311" s="208" t="s">
        <v>87</v>
      </c>
      <c r="AV311" s="13" t="s">
        <v>85</v>
      </c>
      <c r="AW311" s="13" t="s">
        <v>41</v>
      </c>
      <c r="AX311" s="13" t="s">
        <v>80</v>
      </c>
      <c r="AY311" s="208" t="s">
        <v>137</v>
      </c>
    </row>
    <row r="312" spans="2:51" s="14" customFormat="1" ht="12">
      <c r="B312" s="209"/>
      <c r="C312" s="210"/>
      <c r="D312" s="200" t="s">
        <v>148</v>
      </c>
      <c r="E312" s="211" t="s">
        <v>43</v>
      </c>
      <c r="F312" s="212" t="s">
        <v>420</v>
      </c>
      <c r="G312" s="210"/>
      <c r="H312" s="213">
        <v>2.61</v>
      </c>
      <c r="I312" s="214"/>
      <c r="J312" s="210"/>
      <c r="K312" s="210"/>
      <c r="L312" s="215"/>
      <c r="M312" s="216"/>
      <c r="N312" s="217"/>
      <c r="O312" s="217"/>
      <c r="P312" s="217"/>
      <c r="Q312" s="217"/>
      <c r="R312" s="217"/>
      <c r="S312" s="217"/>
      <c r="T312" s="218"/>
      <c r="AT312" s="219" t="s">
        <v>148</v>
      </c>
      <c r="AU312" s="219" t="s">
        <v>87</v>
      </c>
      <c r="AV312" s="14" t="s">
        <v>87</v>
      </c>
      <c r="AW312" s="14" t="s">
        <v>41</v>
      </c>
      <c r="AX312" s="14" t="s">
        <v>80</v>
      </c>
      <c r="AY312" s="219" t="s">
        <v>137</v>
      </c>
    </row>
    <row r="313" spans="2:51" s="15" customFormat="1" ht="12">
      <c r="B313" s="220"/>
      <c r="C313" s="221"/>
      <c r="D313" s="200" t="s">
        <v>148</v>
      </c>
      <c r="E313" s="222" t="s">
        <v>43</v>
      </c>
      <c r="F313" s="223" t="s">
        <v>152</v>
      </c>
      <c r="G313" s="221"/>
      <c r="H313" s="224">
        <v>5.22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148</v>
      </c>
      <c r="AU313" s="230" t="s">
        <v>87</v>
      </c>
      <c r="AV313" s="15" t="s">
        <v>144</v>
      </c>
      <c r="AW313" s="15" t="s">
        <v>41</v>
      </c>
      <c r="AX313" s="15" t="s">
        <v>85</v>
      </c>
      <c r="AY313" s="230" t="s">
        <v>137</v>
      </c>
    </row>
    <row r="314" spans="1:65" s="2" customFormat="1" ht="21.75" customHeight="1">
      <c r="A314" s="36"/>
      <c r="B314" s="37"/>
      <c r="C314" s="180" t="s">
        <v>28</v>
      </c>
      <c r="D314" s="180" t="s">
        <v>139</v>
      </c>
      <c r="E314" s="181" t="s">
        <v>433</v>
      </c>
      <c r="F314" s="182" t="s">
        <v>434</v>
      </c>
      <c r="G314" s="183" t="s">
        <v>142</v>
      </c>
      <c r="H314" s="184">
        <v>1.4</v>
      </c>
      <c r="I314" s="185"/>
      <c r="J314" s="186">
        <f>ROUND(I314*H314,2)</f>
        <v>0</v>
      </c>
      <c r="K314" s="182" t="s">
        <v>143</v>
      </c>
      <c r="L314" s="41"/>
      <c r="M314" s="187" t="s">
        <v>43</v>
      </c>
      <c r="N314" s="188" t="s">
        <v>51</v>
      </c>
      <c r="O314" s="66"/>
      <c r="P314" s="189">
        <f>O314*H314</f>
        <v>0</v>
      </c>
      <c r="Q314" s="189">
        <v>0</v>
      </c>
      <c r="R314" s="189">
        <f>Q314*H314</f>
        <v>0</v>
      </c>
      <c r="S314" s="189">
        <v>0</v>
      </c>
      <c r="T314" s="190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1" t="s">
        <v>144</v>
      </c>
      <c r="AT314" s="191" t="s">
        <v>139</v>
      </c>
      <c r="AU314" s="191" t="s">
        <v>87</v>
      </c>
      <c r="AY314" s="18" t="s">
        <v>137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18" t="s">
        <v>85</v>
      </c>
      <c r="BK314" s="192">
        <f>ROUND(I314*H314,2)</f>
        <v>0</v>
      </c>
      <c r="BL314" s="18" t="s">
        <v>144</v>
      </c>
      <c r="BM314" s="191" t="s">
        <v>435</v>
      </c>
    </row>
    <row r="315" spans="1:47" s="2" customFormat="1" ht="12">
      <c r="A315" s="36"/>
      <c r="B315" s="37"/>
      <c r="C315" s="38"/>
      <c r="D315" s="193" t="s">
        <v>146</v>
      </c>
      <c r="E315" s="38"/>
      <c r="F315" s="194" t="s">
        <v>436</v>
      </c>
      <c r="G315" s="38"/>
      <c r="H315" s="38"/>
      <c r="I315" s="195"/>
      <c r="J315" s="38"/>
      <c r="K315" s="38"/>
      <c r="L315" s="41"/>
      <c r="M315" s="196"/>
      <c r="N315" s="197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8" t="s">
        <v>146</v>
      </c>
      <c r="AU315" s="18" t="s">
        <v>87</v>
      </c>
    </row>
    <row r="316" spans="1:65" s="2" customFormat="1" ht="16.5" customHeight="1">
      <c r="A316" s="36"/>
      <c r="B316" s="37"/>
      <c r="C316" s="180" t="s">
        <v>437</v>
      </c>
      <c r="D316" s="180" t="s">
        <v>139</v>
      </c>
      <c r="E316" s="181" t="s">
        <v>438</v>
      </c>
      <c r="F316" s="182" t="s">
        <v>439</v>
      </c>
      <c r="G316" s="183" t="s">
        <v>142</v>
      </c>
      <c r="H316" s="184">
        <v>1.8</v>
      </c>
      <c r="I316" s="185"/>
      <c r="J316" s="186">
        <f>ROUND(I316*H316,2)</f>
        <v>0</v>
      </c>
      <c r="K316" s="182" t="s">
        <v>43</v>
      </c>
      <c r="L316" s="41"/>
      <c r="M316" s="187" t="s">
        <v>43</v>
      </c>
      <c r="N316" s="188" t="s">
        <v>51</v>
      </c>
      <c r="O316" s="66"/>
      <c r="P316" s="189">
        <f>O316*H316</f>
        <v>0</v>
      </c>
      <c r="Q316" s="189">
        <v>0</v>
      </c>
      <c r="R316" s="189">
        <f>Q316*H316</f>
        <v>0</v>
      </c>
      <c r="S316" s="189">
        <v>0</v>
      </c>
      <c r="T316" s="190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1" t="s">
        <v>144</v>
      </c>
      <c r="AT316" s="191" t="s">
        <v>139</v>
      </c>
      <c r="AU316" s="191" t="s">
        <v>87</v>
      </c>
      <c r="AY316" s="18" t="s">
        <v>137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8" t="s">
        <v>85</v>
      </c>
      <c r="BK316" s="192">
        <f>ROUND(I316*H316,2)</f>
        <v>0</v>
      </c>
      <c r="BL316" s="18" t="s">
        <v>144</v>
      </c>
      <c r="BM316" s="191" t="s">
        <v>440</v>
      </c>
    </row>
    <row r="317" spans="1:47" s="2" customFormat="1" ht="19.5">
      <c r="A317" s="36"/>
      <c r="B317" s="37"/>
      <c r="C317" s="38"/>
      <c r="D317" s="200" t="s">
        <v>441</v>
      </c>
      <c r="E317" s="38"/>
      <c r="F317" s="241" t="s">
        <v>442</v>
      </c>
      <c r="G317" s="38"/>
      <c r="H317" s="38"/>
      <c r="I317" s="195"/>
      <c r="J317" s="38"/>
      <c r="K317" s="38"/>
      <c r="L317" s="41"/>
      <c r="M317" s="196"/>
      <c r="N317" s="197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8" t="s">
        <v>441</v>
      </c>
      <c r="AU317" s="18" t="s">
        <v>87</v>
      </c>
    </row>
    <row r="318" spans="2:51" s="13" customFormat="1" ht="12">
      <c r="B318" s="198"/>
      <c r="C318" s="199"/>
      <c r="D318" s="200" t="s">
        <v>148</v>
      </c>
      <c r="E318" s="201" t="s">
        <v>43</v>
      </c>
      <c r="F318" s="202" t="s">
        <v>443</v>
      </c>
      <c r="G318" s="199"/>
      <c r="H318" s="201" t="s">
        <v>43</v>
      </c>
      <c r="I318" s="203"/>
      <c r="J318" s="199"/>
      <c r="K318" s="199"/>
      <c r="L318" s="204"/>
      <c r="M318" s="205"/>
      <c r="N318" s="206"/>
      <c r="O318" s="206"/>
      <c r="P318" s="206"/>
      <c r="Q318" s="206"/>
      <c r="R318" s="206"/>
      <c r="S318" s="206"/>
      <c r="T318" s="207"/>
      <c r="AT318" s="208" t="s">
        <v>148</v>
      </c>
      <c r="AU318" s="208" t="s">
        <v>87</v>
      </c>
      <c r="AV318" s="13" t="s">
        <v>85</v>
      </c>
      <c r="AW318" s="13" t="s">
        <v>41</v>
      </c>
      <c r="AX318" s="13" t="s">
        <v>80</v>
      </c>
      <c r="AY318" s="208" t="s">
        <v>137</v>
      </c>
    </row>
    <row r="319" spans="2:51" s="14" customFormat="1" ht="12">
      <c r="B319" s="209"/>
      <c r="C319" s="210"/>
      <c r="D319" s="200" t="s">
        <v>148</v>
      </c>
      <c r="E319" s="211" t="s">
        <v>43</v>
      </c>
      <c r="F319" s="212" t="s">
        <v>444</v>
      </c>
      <c r="G319" s="210"/>
      <c r="H319" s="213">
        <v>1.2</v>
      </c>
      <c r="I319" s="214"/>
      <c r="J319" s="210"/>
      <c r="K319" s="210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148</v>
      </c>
      <c r="AU319" s="219" t="s">
        <v>87</v>
      </c>
      <c r="AV319" s="14" t="s">
        <v>87</v>
      </c>
      <c r="AW319" s="14" t="s">
        <v>41</v>
      </c>
      <c r="AX319" s="14" t="s">
        <v>80</v>
      </c>
      <c r="AY319" s="219" t="s">
        <v>137</v>
      </c>
    </row>
    <row r="320" spans="2:51" s="13" customFormat="1" ht="12">
      <c r="B320" s="198"/>
      <c r="C320" s="199"/>
      <c r="D320" s="200" t="s">
        <v>148</v>
      </c>
      <c r="E320" s="201" t="s">
        <v>43</v>
      </c>
      <c r="F320" s="202" t="s">
        <v>445</v>
      </c>
      <c r="G320" s="199"/>
      <c r="H320" s="201" t="s">
        <v>43</v>
      </c>
      <c r="I320" s="203"/>
      <c r="J320" s="199"/>
      <c r="K320" s="199"/>
      <c r="L320" s="204"/>
      <c r="M320" s="205"/>
      <c r="N320" s="206"/>
      <c r="O320" s="206"/>
      <c r="P320" s="206"/>
      <c r="Q320" s="206"/>
      <c r="R320" s="206"/>
      <c r="S320" s="206"/>
      <c r="T320" s="207"/>
      <c r="AT320" s="208" t="s">
        <v>148</v>
      </c>
      <c r="AU320" s="208" t="s">
        <v>87</v>
      </c>
      <c r="AV320" s="13" t="s">
        <v>85</v>
      </c>
      <c r="AW320" s="13" t="s">
        <v>41</v>
      </c>
      <c r="AX320" s="13" t="s">
        <v>80</v>
      </c>
      <c r="AY320" s="208" t="s">
        <v>137</v>
      </c>
    </row>
    <row r="321" spans="2:51" s="14" customFormat="1" ht="12">
      <c r="B321" s="209"/>
      <c r="C321" s="210"/>
      <c r="D321" s="200" t="s">
        <v>148</v>
      </c>
      <c r="E321" s="211" t="s">
        <v>43</v>
      </c>
      <c r="F321" s="212" t="s">
        <v>446</v>
      </c>
      <c r="G321" s="210"/>
      <c r="H321" s="213">
        <v>0.6</v>
      </c>
      <c r="I321" s="214"/>
      <c r="J321" s="210"/>
      <c r="K321" s="210"/>
      <c r="L321" s="215"/>
      <c r="M321" s="216"/>
      <c r="N321" s="217"/>
      <c r="O321" s="217"/>
      <c r="P321" s="217"/>
      <c r="Q321" s="217"/>
      <c r="R321" s="217"/>
      <c r="S321" s="217"/>
      <c r="T321" s="218"/>
      <c r="AT321" s="219" t="s">
        <v>148</v>
      </c>
      <c r="AU321" s="219" t="s">
        <v>87</v>
      </c>
      <c r="AV321" s="14" t="s">
        <v>87</v>
      </c>
      <c r="AW321" s="14" t="s">
        <v>41</v>
      </c>
      <c r="AX321" s="14" t="s">
        <v>80</v>
      </c>
      <c r="AY321" s="219" t="s">
        <v>137</v>
      </c>
    </row>
    <row r="322" spans="2:51" s="15" customFormat="1" ht="12">
      <c r="B322" s="220"/>
      <c r="C322" s="221"/>
      <c r="D322" s="200" t="s">
        <v>148</v>
      </c>
      <c r="E322" s="222" t="s">
        <v>43</v>
      </c>
      <c r="F322" s="223" t="s">
        <v>152</v>
      </c>
      <c r="G322" s="221"/>
      <c r="H322" s="224">
        <v>1.8</v>
      </c>
      <c r="I322" s="225"/>
      <c r="J322" s="221"/>
      <c r="K322" s="221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148</v>
      </c>
      <c r="AU322" s="230" t="s">
        <v>87</v>
      </c>
      <c r="AV322" s="15" t="s">
        <v>144</v>
      </c>
      <c r="AW322" s="15" t="s">
        <v>41</v>
      </c>
      <c r="AX322" s="15" t="s">
        <v>85</v>
      </c>
      <c r="AY322" s="230" t="s">
        <v>137</v>
      </c>
    </row>
    <row r="323" spans="1:65" s="2" customFormat="1" ht="16.5" customHeight="1">
      <c r="A323" s="36"/>
      <c r="B323" s="37"/>
      <c r="C323" s="180" t="s">
        <v>447</v>
      </c>
      <c r="D323" s="180" t="s">
        <v>139</v>
      </c>
      <c r="E323" s="181" t="s">
        <v>448</v>
      </c>
      <c r="F323" s="182" t="s">
        <v>449</v>
      </c>
      <c r="G323" s="183" t="s">
        <v>142</v>
      </c>
      <c r="H323" s="184">
        <v>1.8</v>
      </c>
      <c r="I323" s="185"/>
      <c r="J323" s="186">
        <f>ROUND(I323*H323,2)</f>
        <v>0</v>
      </c>
      <c r="K323" s="182" t="s">
        <v>43</v>
      </c>
      <c r="L323" s="41"/>
      <c r="M323" s="187" t="s">
        <v>43</v>
      </c>
      <c r="N323" s="188" t="s">
        <v>51</v>
      </c>
      <c r="O323" s="66"/>
      <c r="P323" s="189">
        <f>O323*H323</f>
        <v>0</v>
      </c>
      <c r="Q323" s="189">
        <v>0</v>
      </c>
      <c r="R323" s="189">
        <f>Q323*H323</f>
        <v>0</v>
      </c>
      <c r="S323" s="189">
        <v>0</v>
      </c>
      <c r="T323" s="190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1" t="s">
        <v>144</v>
      </c>
      <c r="AT323" s="191" t="s">
        <v>139</v>
      </c>
      <c r="AU323" s="191" t="s">
        <v>87</v>
      </c>
      <c r="AY323" s="18" t="s">
        <v>137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18" t="s">
        <v>85</v>
      </c>
      <c r="BK323" s="192">
        <f>ROUND(I323*H323,2)</f>
        <v>0</v>
      </c>
      <c r="BL323" s="18" t="s">
        <v>144</v>
      </c>
      <c r="BM323" s="191" t="s">
        <v>450</v>
      </c>
    </row>
    <row r="324" spans="1:65" s="2" customFormat="1" ht="16.5" customHeight="1">
      <c r="A324" s="36"/>
      <c r="B324" s="37"/>
      <c r="C324" s="180" t="s">
        <v>451</v>
      </c>
      <c r="D324" s="180" t="s">
        <v>139</v>
      </c>
      <c r="E324" s="181" t="s">
        <v>452</v>
      </c>
      <c r="F324" s="182" t="s">
        <v>453</v>
      </c>
      <c r="G324" s="183" t="s">
        <v>197</v>
      </c>
      <c r="H324" s="184">
        <v>0.861</v>
      </c>
      <c r="I324" s="185"/>
      <c r="J324" s="186">
        <f>ROUND(I324*H324,2)</f>
        <v>0</v>
      </c>
      <c r="K324" s="182" t="s">
        <v>143</v>
      </c>
      <c r="L324" s="41"/>
      <c r="M324" s="187" t="s">
        <v>43</v>
      </c>
      <c r="N324" s="188" t="s">
        <v>51</v>
      </c>
      <c r="O324" s="66"/>
      <c r="P324" s="189">
        <f>O324*H324</f>
        <v>0</v>
      </c>
      <c r="Q324" s="189">
        <v>1.0492655</v>
      </c>
      <c r="R324" s="189">
        <f>Q324*H324</f>
        <v>0.9034175955</v>
      </c>
      <c r="S324" s="189">
        <v>0</v>
      </c>
      <c r="T324" s="190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1" t="s">
        <v>144</v>
      </c>
      <c r="AT324" s="191" t="s">
        <v>139</v>
      </c>
      <c r="AU324" s="191" t="s">
        <v>87</v>
      </c>
      <c r="AY324" s="18" t="s">
        <v>137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18" t="s">
        <v>85</v>
      </c>
      <c r="BK324" s="192">
        <f>ROUND(I324*H324,2)</f>
        <v>0</v>
      </c>
      <c r="BL324" s="18" t="s">
        <v>144</v>
      </c>
      <c r="BM324" s="191" t="s">
        <v>454</v>
      </c>
    </row>
    <row r="325" spans="1:47" s="2" customFormat="1" ht="12">
      <c r="A325" s="36"/>
      <c r="B325" s="37"/>
      <c r="C325" s="38"/>
      <c r="D325" s="193" t="s">
        <v>146</v>
      </c>
      <c r="E325" s="38"/>
      <c r="F325" s="194" t="s">
        <v>455</v>
      </c>
      <c r="G325" s="38"/>
      <c r="H325" s="38"/>
      <c r="I325" s="195"/>
      <c r="J325" s="38"/>
      <c r="K325" s="38"/>
      <c r="L325" s="41"/>
      <c r="M325" s="196"/>
      <c r="N325" s="197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8" t="s">
        <v>146</v>
      </c>
      <c r="AU325" s="18" t="s">
        <v>87</v>
      </c>
    </row>
    <row r="326" spans="2:51" s="13" customFormat="1" ht="12">
      <c r="B326" s="198"/>
      <c r="C326" s="199"/>
      <c r="D326" s="200" t="s">
        <v>148</v>
      </c>
      <c r="E326" s="201" t="s">
        <v>43</v>
      </c>
      <c r="F326" s="202" t="s">
        <v>456</v>
      </c>
      <c r="G326" s="199"/>
      <c r="H326" s="201" t="s">
        <v>43</v>
      </c>
      <c r="I326" s="203"/>
      <c r="J326" s="199"/>
      <c r="K326" s="199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148</v>
      </c>
      <c r="AU326" s="208" t="s">
        <v>87</v>
      </c>
      <c r="AV326" s="13" t="s">
        <v>85</v>
      </c>
      <c r="AW326" s="13" t="s">
        <v>41</v>
      </c>
      <c r="AX326" s="13" t="s">
        <v>80</v>
      </c>
      <c r="AY326" s="208" t="s">
        <v>137</v>
      </c>
    </row>
    <row r="327" spans="2:51" s="14" customFormat="1" ht="12">
      <c r="B327" s="209"/>
      <c r="C327" s="210"/>
      <c r="D327" s="200" t="s">
        <v>148</v>
      </c>
      <c r="E327" s="211" t="s">
        <v>43</v>
      </c>
      <c r="F327" s="212" t="s">
        <v>457</v>
      </c>
      <c r="G327" s="210"/>
      <c r="H327" s="213">
        <v>0.861</v>
      </c>
      <c r="I327" s="214"/>
      <c r="J327" s="210"/>
      <c r="K327" s="210"/>
      <c r="L327" s="215"/>
      <c r="M327" s="216"/>
      <c r="N327" s="217"/>
      <c r="O327" s="217"/>
      <c r="P327" s="217"/>
      <c r="Q327" s="217"/>
      <c r="R327" s="217"/>
      <c r="S327" s="217"/>
      <c r="T327" s="218"/>
      <c r="AT327" s="219" t="s">
        <v>148</v>
      </c>
      <c r="AU327" s="219" t="s">
        <v>87</v>
      </c>
      <c r="AV327" s="14" t="s">
        <v>87</v>
      </c>
      <c r="AW327" s="14" t="s">
        <v>41</v>
      </c>
      <c r="AX327" s="14" t="s">
        <v>80</v>
      </c>
      <c r="AY327" s="219" t="s">
        <v>137</v>
      </c>
    </row>
    <row r="328" spans="2:51" s="15" customFormat="1" ht="12">
      <c r="B328" s="220"/>
      <c r="C328" s="221"/>
      <c r="D328" s="200" t="s">
        <v>148</v>
      </c>
      <c r="E328" s="222" t="s">
        <v>43</v>
      </c>
      <c r="F328" s="223" t="s">
        <v>152</v>
      </c>
      <c r="G328" s="221"/>
      <c r="H328" s="224">
        <v>0.861</v>
      </c>
      <c r="I328" s="225"/>
      <c r="J328" s="221"/>
      <c r="K328" s="221"/>
      <c r="L328" s="226"/>
      <c r="M328" s="227"/>
      <c r="N328" s="228"/>
      <c r="O328" s="228"/>
      <c r="P328" s="228"/>
      <c r="Q328" s="228"/>
      <c r="R328" s="228"/>
      <c r="S328" s="228"/>
      <c r="T328" s="229"/>
      <c r="AT328" s="230" t="s">
        <v>148</v>
      </c>
      <c r="AU328" s="230" t="s">
        <v>87</v>
      </c>
      <c r="AV328" s="15" t="s">
        <v>144</v>
      </c>
      <c r="AW328" s="15" t="s">
        <v>41</v>
      </c>
      <c r="AX328" s="15" t="s">
        <v>85</v>
      </c>
      <c r="AY328" s="230" t="s">
        <v>137</v>
      </c>
    </row>
    <row r="329" spans="1:65" s="2" customFormat="1" ht="16.5" customHeight="1">
      <c r="A329" s="36"/>
      <c r="B329" s="37"/>
      <c r="C329" s="180" t="s">
        <v>458</v>
      </c>
      <c r="D329" s="180" t="s">
        <v>139</v>
      </c>
      <c r="E329" s="181" t="s">
        <v>459</v>
      </c>
      <c r="F329" s="182" t="s">
        <v>460</v>
      </c>
      <c r="G329" s="183" t="s">
        <v>142</v>
      </c>
      <c r="H329" s="184">
        <v>33.6</v>
      </c>
      <c r="I329" s="185"/>
      <c r="J329" s="186">
        <f>ROUND(I329*H329,2)</f>
        <v>0</v>
      </c>
      <c r="K329" s="182" t="s">
        <v>143</v>
      </c>
      <c r="L329" s="41"/>
      <c r="M329" s="187" t="s">
        <v>43</v>
      </c>
      <c r="N329" s="188" t="s">
        <v>51</v>
      </c>
      <c r="O329" s="66"/>
      <c r="P329" s="189">
        <f>O329*H329</f>
        <v>0</v>
      </c>
      <c r="Q329" s="189">
        <v>0.247866</v>
      </c>
      <c r="R329" s="189">
        <f>Q329*H329</f>
        <v>8.3282976</v>
      </c>
      <c r="S329" s="189">
        <v>0</v>
      </c>
      <c r="T329" s="190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91" t="s">
        <v>144</v>
      </c>
      <c r="AT329" s="191" t="s">
        <v>139</v>
      </c>
      <c r="AU329" s="191" t="s">
        <v>87</v>
      </c>
      <c r="AY329" s="18" t="s">
        <v>137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8" t="s">
        <v>85</v>
      </c>
      <c r="BK329" s="192">
        <f>ROUND(I329*H329,2)</f>
        <v>0</v>
      </c>
      <c r="BL329" s="18" t="s">
        <v>144</v>
      </c>
      <c r="BM329" s="191" t="s">
        <v>461</v>
      </c>
    </row>
    <row r="330" spans="1:47" s="2" customFormat="1" ht="12">
      <c r="A330" s="36"/>
      <c r="B330" s="37"/>
      <c r="C330" s="38"/>
      <c r="D330" s="193" t="s">
        <v>146</v>
      </c>
      <c r="E330" s="38"/>
      <c r="F330" s="194" t="s">
        <v>462</v>
      </c>
      <c r="G330" s="38"/>
      <c r="H330" s="38"/>
      <c r="I330" s="195"/>
      <c r="J330" s="38"/>
      <c r="K330" s="38"/>
      <c r="L330" s="41"/>
      <c r="M330" s="196"/>
      <c r="N330" s="197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8" t="s">
        <v>146</v>
      </c>
      <c r="AU330" s="18" t="s">
        <v>87</v>
      </c>
    </row>
    <row r="331" spans="2:51" s="13" customFormat="1" ht="12">
      <c r="B331" s="198"/>
      <c r="C331" s="199"/>
      <c r="D331" s="200" t="s">
        <v>148</v>
      </c>
      <c r="E331" s="201" t="s">
        <v>43</v>
      </c>
      <c r="F331" s="202" t="s">
        <v>463</v>
      </c>
      <c r="G331" s="199"/>
      <c r="H331" s="201" t="s">
        <v>43</v>
      </c>
      <c r="I331" s="203"/>
      <c r="J331" s="199"/>
      <c r="K331" s="199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148</v>
      </c>
      <c r="AU331" s="208" t="s">
        <v>87</v>
      </c>
      <c r="AV331" s="13" t="s">
        <v>85</v>
      </c>
      <c r="AW331" s="13" t="s">
        <v>41</v>
      </c>
      <c r="AX331" s="13" t="s">
        <v>80</v>
      </c>
      <c r="AY331" s="208" t="s">
        <v>137</v>
      </c>
    </row>
    <row r="332" spans="2:51" s="14" customFormat="1" ht="12">
      <c r="B332" s="209"/>
      <c r="C332" s="210"/>
      <c r="D332" s="200" t="s">
        <v>148</v>
      </c>
      <c r="E332" s="211" t="s">
        <v>43</v>
      </c>
      <c r="F332" s="212" t="s">
        <v>464</v>
      </c>
      <c r="G332" s="210"/>
      <c r="H332" s="213">
        <v>33.6</v>
      </c>
      <c r="I332" s="214"/>
      <c r="J332" s="210"/>
      <c r="K332" s="210"/>
      <c r="L332" s="215"/>
      <c r="M332" s="216"/>
      <c r="N332" s="217"/>
      <c r="O332" s="217"/>
      <c r="P332" s="217"/>
      <c r="Q332" s="217"/>
      <c r="R332" s="217"/>
      <c r="S332" s="217"/>
      <c r="T332" s="218"/>
      <c r="AT332" s="219" t="s">
        <v>148</v>
      </c>
      <c r="AU332" s="219" t="s">
        <v>87</v>
      </c>
      <c r="AV332" s="14" t="s">
        <v>87</v>
      </c>
      <c r="AW332" s="14" t="s">
        <v>41</v>
      </c>
      <c r="AX332" s="14" t="s">
        <v>85</v>
      </c>
      <c r="AY332" s="219" t="s">
        <v>137</v>
      </c>
    </row>
    <row r="333" spans="1:65" s="2" customFormat="1" ht="16.5" customHeight="1">
      <c r="A333" s="36"/>
      <c r="B333" s="37"/>
      <c r="C333" s="180" t="s">
        <v>465</v>
      </c>
      <c r="D333" s="180" t="s">
        <v>139</v>
      </c>
      <c r="E333" s="181" t="s">
        <v>466</v>
      </c>
      <c r="F333" s="182" t="s">
        <v>467</v>
      </c>
      <c r="G333" s="183" t="s">
        <v>142</v>
      </c>
      <c r="H333" s="184">
        <v>0.64</v>
      </c>
      <c r="I333" s="185"/>
      <c r="J333" s="186">
        <f>ROUND(I333*H333,2)</f>
        <v>0</v>
      </c>
      <c r="K333" s="182" t="s">
        <v>143</v>
      </c>
      <c r="L333" s="41"/>
      <c r="M333" s="187" t="s">
        <v>43</v>
      </c>
      <c r="N333" s="188" t="s">
        <v>51</v>
      </c>
      <c r="O333" s="66"/>
      <c r="P333" s="189">
        <f>O333*H333</f>
        <v>0</v>
      </c>
      <c r="Q333" s="189">
        <v>0.02102</v>
      </c>
      <c r="R333" s="189">
        <f>Q333*H333</f>
        <v>0.013452800000000001</v>
      </c>
      <c r="S333" s="189">
        <v>0</v>
      </c>
      <c r="T333" s="190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1" t="s">
        <v>144</v>
      </c>
      <c r="AT333" s="191" t="s">
        <v>139</v>
      </c>
      <c r="AU333" s="191" t="s">
        <v>87</v>
      </c>
      <c r="AY333" s="18" t="s">
        <v>137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18" t="s">
        <v>85</v>
      </c>
      <c r="BK333" s="192">
        <f>ROUND(I333*H333,2)</f>
        <v>0</v>
      </c>
      <c r="BL333" s="18" t="s">
        <v>144</v>
      </c>
      <c r="BM333" s="191" t="s">
        <v>468</v>
      </c>
    </row>
    <row r="334" spans="1:47" s="2" customFormat="1" ht="12">
      <c r="A334" s="36"/>
      <c r="B334" s="37"/>
      <c r="C334" s="38"/>
      <c r="D334" s="193" t="s">
        <v>146</v>
      </c>
      <c r="E334" s="38"/>
      <c r="F334" s="194" t="s">
        <v>469</v>
      </c>
      <c r="G334" s="38"/>
      <c r="H334" s="38"/>
      <c r="I334" s="195"/>
      <c r="J334" s="38"/>
      <c r="K334" s="38"/>
      <c r="L334" s="41"/>
      <c r="M334" s="196"/>
      <c r="N334" s="197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8" t="s">
        <v>146</v>
      </c>
      <c r="AU334" s="18" t="s">
        <v>87</v>
      </c>
    </row>
    <row r="335" spans="1:47" s="2" customFormat="1" ht="19.5">
      <c r="A335" s="36"/>
      <c r="B335" s="37"/>
      <c r="C335" s="38"/>
      <c r="D335" s="200" t="s">
        <v>441</v>
      </c>
      <c r="E335" s="38"/>
      <c r="F335" s="241" t="s">
        <v>470</v>
      </c>
      <c r="G335" s="38"/>
      <c r="H335" s="38"/>
      <c r="I335" s="195"/>
      <c r="J335" s="38"/>
      <c r="K335" s="38"/>
      <c r="L335" s="41"/>
      <c r="M335" s="196"/>
      <c r="N335" s="197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8" t="s">
        <v>441</v>
      </c>
      <c r="AU335" s="18" t="s">
        <v>87</v>
      </c>
    </row>
    <row r="336" spans="2:51" s="14" customFormat="1" ht="12">
      <c r="B336" s="209"/>
      <c r="C336" s="210"/>
      <c r="D336" s="200" t="s">
        <v>148</v>
      </c>
      <c r="E336" s="211" t="s">
        <v>43</v>
      </c>
      <c r="F336" s="212" t="s">
        <v>471</v>
      </c>
      <c r="G336" s="210"/>
      <c r="H336" s="213">
        <v>0.64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148</v>
      </c>
      <c r="AU336" s="219" t="s">
        <v>87</v>
      </c>
      <c r="AV336" s="14" t="s">
        <v>87</v>
      </c>
      <c r="AW336" s="14" t="s">
        <v>41</v>
      </c>
      <c r="AX336" s="14" t="s">
        <v>80</v>
      </c>
      <c r="AY336" s="219" t="s">
        <v>137</v>
      </c>
    </row>
    <row r="337" spans="2:51" s="15" customFormat="1" ht="12">
      <c r="B337" s="220"/>
      <c r="C337" s="221"/>
      <c r="D337" s="200" t="s">
        <v>148</v>
      </c>
      <c r="E337" s="222" t="s">
        <v>43</v>
      </c>
      <c r="F337" s="223" t="s">
        <v>152</v>
      </c>
      <c r="G337" s="221"/>
      <c r="H337" s="224">
        <v>0.64</v>
      </c>
      <c r="I337" s="225"/>
      <c r="J337" s="221"/>
      <c r="K337" s="221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148</v>
      </c>
      <c r="AU337" s="230" t="s">
        <v>87</v>
      </c>
      <c r="AV337" s="15" t="s">
        <v>144</v>
      </c>
      <c r="AW337" s="15" t="s">
        <v>41</v>
      </c>
      <c r="AX337" s="15" t="s">
        <v>85</v>
      </c>
      <c r="AY337" s="230" t="s">
        <v>137</v>
      </c>
    </row>
    <row r="338" spans="1:65" s="2" customFormat="1" ht="16.5" customHeight="1">
      <c r="A338" s="36"/>
      <c r="B338" s="37"/>
      <c r="C338" s="180" t="s">
        <v>472</v>
      </c>
      <c r="D338" s="180" t="s">
        <v>139</v>
      </c>
      <c r="E338" s="181" t="s">
        <v>473</v>
      </c>
      <c r="F338" s="182" t="s">
        <v>474</v>
      </c>
      <c r="G338" s="183" t="s">
        <v>142</v>
      </c>
      <c r="H338" s="184">
        <v>0.64</v>
      </c>
      <c r="I338" s="185"/>
      <c r="J338" s="186">
        <f>ROUND(I338*H338,2)</f>
        <v>0</v>
      </c>
      <c r="K338" s="182" t="s">
        <v>143</v>
      </c>
      <c r="L338" s="41"/>
      <c r="M338" s="187" t="s">
        <v>43</v>
      </c>
      <c r="N338" s="188" t="s">
        <v>51</v>
      </c>
      <c r="O338" s="66"/>
      <c r="P338" s="189">
        <f>O338*H338</f>
        <v>0</v>
      </c>
      <c r="Q338" s="189">
        <v>0.02102</v>
      </c>
      <c r="R338" s="189">
        <f>Q338*H338</f>
        <v>0.013452800000000001</v>
      </c>
      <c r="S338" s="189">
        <v>0</v>
      </c>
      <c r="T338" s="190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1" t="s">
        <v>144</v>
      </c>
      <c r="AT338" s="191" t="s">
        <v>139</v>
      </c>
      <c r="AU338" s="191" t="s">
        <v>87</v>
      </c>
      <c r="AY338" s="18" t="s">
        <v>137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18" t="s">
        <v>85</v>
      </c>
      <c r="BK338" s="192">
        <f>ROUND(I338*H338,2)</f>
        <v>0</v>
      </c>
      <c r="BL338" s="18" t="s">
        <v>144</v>
      </c>
      <c r="BM338" s="191" t="s">
        <v>475</v>
      </c>
    </row>
    <row r="339" spans="1:47" s="2" customFormat="1" ht="12">
      <c r="A339" s="36"/>
      <c r="B339" s="37"/>
      <c r="C339" s="38"/>
      <c r="D339" s="193" t="s">
        <v>146</v>
      </c>
      <c r="E339" s="38"/>
      <c r="F339" s="194" t="s">
        <v>476</v>
      </c>
      <c r="G339" s="38"/>
      <c r="H339" s="38"/>
      <c r="I339" s="195"/>
      <c r="J339" s="38"/>
      <c r="K339" s="38"/>
      <c r="L339" s="41"/>
      <c r="M339" s="196"/>
      <c r="N339" s="197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8" t="s">
        <v>146</v>
      </c>
      <c r="AU339" s="18" t="s">
        <v>87</v>
      </c>
    </row>
    <row r="340" spans="2:51" s="14" customFormat="1" ht="12">
      <c r="B340" s="209"/>
      <c r="C340" s="210"/>
      <c r="D340" s="200" t="s">
        <v>148</v>
      </c>
      <c r="E340" s="211" t="s">
        <v>43</v>
      </c>
      <c r="F340" s="212" t="s">
        <v>477</v>
      </c>
      <c r="G340" s="210"/>
      <c r="H340" s="213">
        <v>0.64</v>
      </c>
      <c r="I340" s="214"/>
      <c r="J340" s="210"/>
      <c r="K340" s="210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148</v>
      </c>
      <c r="AU340" s="219" t="s">
        <v>87</v>
      </c>
      <c r="AV340" s="14" t="s">
        <v>87</v>
      </c>
      <c r="AW340" s="14" t="s">
        <v>41</v>
      </c>
      <c r="AX340" s="14" t="s">
        <v>85</v>
      </c>
      <c r="AY340" s="219" t="s">
        <v>137</v>
      </c>
    </row>
    <row r="341" spans="1:65" s="2" customFormat="1" ht="16.5" customHeight="1">
      <c r="A341" s="36"/>
      <c r="B341" s="37"/>
      <c r="C341" s="180" t="s">
        <v>478</v>
      </c>
      <c r="D341" s="180" t="s">
        <v>139</v>
      </c>
      <c r="E341" s="181" t="s">
        <v>479</v>
      </c>
      <c r="F341" s="182" t="s">
        <v>480</v>
      </c>
      <c r="G341" s="183" t="s">
        <v>174</v>
      </c>
      <c r="H341" s="184">
        <v>36</v>
      </c>
      <c r="I341" s="185"/>
      <c r="J341" s="186">
        <f>ROUND(I341*H341,2)</f>
        <v>0</v>
      </c>
      <c r="K341" s="182" t="s">
        <v>43</v>
      </c>
      <c r="L341" s="41"/>
      <c r="M341" s="187" t="s">
        <v>43</v>
      </c>
      <c r="N341" s="188" t="s">
        <v>51</v>
      </c>
      <c r="O341" s="66"/>
      <c r="P341" s="189">
        <f>O341*H341</f>
        <v>0</v>
      </c>
      <c r="Q341" s="189">
        <v>0</v>
      </c>
      <c r="R341" s="189">
        <f>Q341*H341</f>
        <v>0</v>
      </c>
      <c r="S341" s="189">
        <v>0</v>
      </c>
      <c r="T341" s="190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91" t="s">
        <v>144</v>
      </c>
      <c r="AT341" s="191" t="s">
        <v>139</v>
      </c>
      <c r="AU341" s="191" t="s">
        <v>87</v>
      </c>
      <c r="AY341" s="18" t="s">
        <v>137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18" t="s">
        <v>85</v>
      </c>
      <c r="BK341" s="192">
        <f>ROUND(I341*H341,2)</f>
        <v>0</v>
      </c>
      <c r="BL341" s="18" t="s">
        <v>144</v>
      </c>
      <c r="BM341" s="191" t="s">
        <v>481</v>
      </c>
    </row>
    <row r="342" spans="2:51" s="13" customFormat="1" ht="12">
      <c r="B342" s="198"/>
      <c r="C342" s="199"/>
      <c r="D342" s="200" t="s">
        <v>148</v>
      </c>
      <c r="E342" s="201" t="s">
        <v>43</v>
      </c>
      <c r="F342" s="202" t="s">
        <v>482</v>
      </c>
      <c r="G342" s="199"/>
      <c r="H342" s="201" t="s">
        <v>43</v>
      </c>
      <c r="I342" s="203"/>
      <c r="J342" s="199"/>
      <c r="K342" s="199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148</v>
      </c>
      <c r="AU342" s="208" t="s">
        <v>87</v>
      </c>
      <c r="AV342" s="13" t="s">
        <v>85</v>
      </c>
      <c r="AW342" s="13" t="s">
        <v>41</v>
      </c>
      <c r="AX342" s="13" t="s">
        <v>80</v>
      </c>
      <c r="AY342" s="208" t="s">
        <v>137</v>
      </c>
    </row>
    <row r="343" spans="2:51" s="14" customFormat="1" ht="12">
      <c r="B343" s="209"/>
      <c r="C343" s="210"/>
      <c r="D343" s="200" t="s">
        <v>148</v>
      </c>
      <c r="E343" s="211" t="s">
        <v>43</v>
      </c>
      <c r="F343" s="212" t="s">
        <v>483</v>
      </c>
      <c r="G343" s="210"/>
      <c r="H343" s="213">
        <v>36</v>
      </c>
      <c r="I343" s="214"/>
      <c r="J343" s="210"/>
      <c r="K343" s="210"/>
      <c r="L343" s="215"/>
      <c r="M343" s="216"/>
      <c r="N343" s="217"/>
      <c r="O343" s="217"/>
      <c r="P343" s="217"/>
      <c r="Q343" s="217"/>
      <c r="R343" s="217"/>
      <c r="S343" s="217"/>
      <c r="T343" s="218"/>
      <c r="AT343" s="219" t="s">
        <v>148</v>
      </c>
      <c r="AU343" s="219" t="s">
        <v>87</v>
      </c>
      <c r="AV343" s="14" t="s">
        <v>87</v>
      </c>
      <c r="AW343" s="14" t="s">
        <v>41</v>
      </c>
      <c r="AX343" s="14" t="s">
        <v>85</v>
      </c>
      <c r="AY343" s="219" t="s">
        <v>137</v>
      </c>
    </row>
    <row r="344" spans="1:65" s="2" customFormat="1" ht="24.2" customHeight="1">
      <c r="A344" s="36"/>
      <c r="B344" s="37"/>
      <c r="C344" s="180" t="s">
        <v>484</v>
      </c>
      <c r="D344" s="180" t="s">
        <v>139</v>
      </c>
      <c r="E344" s="181" t="s">
        <v>485</v>
      </c>
      <c r="F344" s="182" t="s">
        <v>486</v>
      </c>
      <c r="G344" s="183" t="s">
        <v>142</v>
      </c>
      <c r="H344" s="184">
        <v>87.811</v>
      </c>
      <c r="I344" s="185"/>
      <c r="J344" s="186">
        <f>ROUND(I344*H344,2)</f>
        <v>0</v>
      </c>
      <c r="K344" s="182" t="s">
        <v>143</v>
      </c>
      <c r="L344" s="41"/>
      <c r="M344" s="187" t="s">
        <v>43</v>
      </c>
      <c r="N344" s="188" t="s">
        <v>51</v>
      </c>
      <c r="O344" s="66"/>
      <c r="P344" s="189">
        <f>O344*H344</f>
        <v>0</v>
      </c>
      <c r="Q344" s="189">
        <v>0.16192</v>
      </c>
      <c r="R344" s="189">
        <f>Q344*H344</f>
        <v>14.218357120000002</v>
      </c>
      <c r="S344" s="189">
        <v>0</v>
      </c>
      <c r="T344" s="190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1" t="s">
        <v>144</v>
      </c>
      <c r="AT344" s="191" t="s">
        <v>139</v>
      </c>
      <c r="AU344" s="191" t="s">
        <v>87</v>
      </c>
      <c r="AY344" s="18" t="s">
        <v>137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18" t="s">
        <v>85</v>
      </c>
      <c r="BK344" s="192">
        <f>ROUND(I344*H344,2)</f>
        <v>0</v>
      </c>
      <c r="BL344" s="18" t="s">
        <v>144</v>
      </c>
      <c r="BM344" s="191" t="s">
        <v>487</v>
      </c>
    </row>
    <row r="345" spans="1:47" s="2" customFormat="1" ht="12">
      <c r="A345" s="36"/>
      <c r="B345" s="37"/>
      <c r="C345" s="38"/>
      <c r="D345" s="193" t="s">
        <v>146</v>
      </c>
      <c r="E345" s="38"/>
      <c r="F345" s="194" t="s">
        <v>488</v>
      </c>
      <c r="G345" s="38"/>
      <c r="H345" s="38"/>
      <c r="I345" s="195"/>
      <c r="J345" s="38"/>
      <c r="K345" s="38"/>
      <c r="L345" s="41"/>
      <c r="M345" s="196"/>
      <c r="N345" s="197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8" t="s">
        <v>146</v>
      </c>
      <c r="AU345" s="18" t="s">
        <v>87</v>
      </c>
    </row>
    <row r="346" spans="2:51" s="13" customFormat="1" ht="12">
      <c r="B346" s="198"/>
      <c r="C346" s="199"/>
      <c r="D346" s="200" t="s">
        <v>148</v>
      </c>
      <c r="E346" s="201" t="s">
        <v>43</v>
      </c>
      <c r="F346" s="202" t="s">
        <v>489</v>
      </c>
      <c r="G346" s="199"/>
      <c r="H346" s="201" t="s">
        <v>43</v>
      </c>
      <c r="I346" s="203"/>
      <c r="J346" s="199"/>
      <c r="K346" s="199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148</v>
      </c>
      <c r="AU346" s="208" t="s">
        <v>87</v>
      </c>
      <c r="AV346" s="13" t="s">
        <v>85</v>
      </c>
      <c r="AW346" s="13" t="s">
        <v>41</v>
      </c>
      <c r="AX346" s="13" t="s">
        <v>80</v>
      </c>
      <c r="AY346" s="208" t="s">
        <v>137</v>
      </c>
    </row>
    <row r="347" spans="2:51" s="13" customFormat="1" ht="12">
      <c r="B347" s="198"/>
      <c r="C347" s="199"/>
      <c r="D347" s="200" t="s">
        <v>148</v>
      </c>
      <c r="E347" s="201" t="s">
        <v>43</v>
      </c>
      <c r="F347" s="202" t="s">
        <v>490</v>
      </c>
      <c r="G347" s="199"/>
      <c r="H347" s="201" t="s">
        <v>43</v>
      </c>
      <c r="I347" s="203"/>
      <c r="J347" s="199"/>
      <c r="K347" s="199"/>
      <c r="L347" s="204"/>
      <c r="M347" s="205"/>
      <c r="N347" s="206"/>
      <c r="O347" s="206"/>
      <c r="P347" s="206"/>
      <c r="Q347" s="206"/>
      <c r="R347" s="206"/>
      <c r="S347" s="206"/>
      <c r="T347" s="207"/>
      <c r="AT347" s="208" t="s">
        <v>148</v>
      </c>
      <c r="AU347" s="208" t="s">
        <v>87</v>
      </c>
      <c r="AV347" s="13" t="s">
        <v>85</v>
      </c>
      <c r="AW347" s="13" t="s">
        <v>41</v>
      </c>
      <c r="AX347" s="13" t="s">
        <v>80</v>
      </c>
      <c r="AY347" s="208" t="s">
        <v>137</v>
      </c>
    </row>
    <row r="348" spans="2:51" s="14" customFormat="1" ht="12">
      <c r="B348" s="209"/>
      <c r="C348" s="210"/>
      <c r="D348" s="200" t="s">
        <v>148</v>
      </c>
      <c r="E348" s="211" t="s">
        <v>43</v>
      </c>
      <c r="F348" s="212" t="s">
        <v>491</v>
      </c>
      <c r="G348" s="210"/>
      <c r="H348" s="213">
        <v>0.888</v>
      </c>
      <c r="I348" s="214"/>
      <c r="J348" s="210"/>
      <c r="K348" s="210"/>
      <c r="L348" s="215"/>
      <c r="M348" s="216"/>
      <c r="N348" s="217"/>
      <c r="O348" s="217"/>
      <c r="P348" s="217"/>
      <c r="Q348" s="217"/>
      <c r="R348" s="217"/>
      <c r="S348" s="217"/>
      <c r="T348" s="218"/>
      <c r="AT348" s="219" t="s">
        <v>148</v>
      </c>
      <c r="AU348" s="219" t="s">
        <v>87</v>
      </c>
      <c r="AV348" s="14" t="s">
        <v>87</v>
      </c>
      <c r="AW348" s="14" t="s">
        <v>41</v>
      </c>
      <c r="AX348" s="14" t="s">
        <v>80</v>
      </c>
      <c r="AY348" s="219" t="s">
        <v>137</v>
      </c>
    </row>
    <row r="349" spans="2:51" s="14" customFormat="1" ht="12">
      <c r="B349" s="209"/>
      <c r="C349" s="210"/>
      <c r="D349" s="200" t="s">
        <v>148</v>
      </c>
      <c r="E349" s="211" t="s">
        <v>43</v>
      </c>
      <c r="F349" s="212" t="s">
        <v>492</v>
      </c>
      <c r="G349" s="210"/>
      <c r="H349" s="213">
        <v>0.988</v>
      </c>
      <c r="I349" s="214"/>
      <c r="J349" s="210"/>
      <c r="K349" s="210"/>
      <c r="L349" s="215"/>
      <c r="M349" s="216"/>
      <c r="N349" s="217"/>
      <c r="O349" s="217"/>
      <c r="P349" s="217"/>
      <c r="Q349" s="217"/>
      <c r="R349" s="217"/>
      <c r="S349" s="217"/>
      <c r="T349" s="218"/>
      <c r="AT349" s="219" t="s">
        <v>148</v>
      </c>
      <c r="AU349" s="219" t="s">
        <v>87</v>
      </c>
      <c r="AV349" s="14" t="s">
        <v>87</v>
      </c>
      <c r="AW349" s="14" t="s">
        <v>41</v>
      </c>
      <c r="AX349" s="14" t="s">
        <v>80</v>
      </c>
      <c r="AY349" s="219" t="s">
        <v>137</v>
      </c>
    </row>
    <row r="350" spans="2:51" s="14" customFormat="1" ht="12">
      <c r="B350" s="209"/>
      <c r="C350" s="210"/>
      <c r="D350" s="200" t="s">
        <v>148</v>
      </c>
      <c r="E350" s="211" t="s">
        <v>43</v>
      </c>
      <c r="F350" s="212" t="s">
        <v>493</v>
      </c>
      <c r="G350" s="210"/>
      <c r="H350" s="213">
        <v>0.345</v>
      </c>
      <c r="I350" s="214"/>
      <c r="J350" s="210"/>
      <c r="K350" s="210"/>
      <c r="L350" s="215"/>
      <c r="M350" s="216"/>
      <c r="N350" s="217"/>
      <c r="O350" s="217"/>
      <c r="P350" s="217"/>
      <c r="Q350" s="217"/>
      <c r="R350" s="217"/>
      <c r="S350" s="217"/>
      <c r="T350" s="218"/>
      <c r="AT350" s="219" t="s">
        <v>148</v>
      </c>
      <c r="AU350" s="219" t="s">
        <v>87</v>
      </c>
      <c r="AV350" s="14" t="s">
        <v>87</v>
      </c>
      <c r="AW350" s="14" t="s">
        <v>41</v>
      </c>
      <c r="AX350" s="14" t="s">
        <v>80</v>
      </c>
      <c r="AY350" s="219" t="s">
        <v>137</v>
      </c>
    </row>
    <row r="351" spans="2:51" s="13" customFormat="1" ht="12">
      <c r="B351" s="198"/>
      <c r="C351" s="199"/>
      <c r="D351" s="200" t="s">
        <v>148</v>
      </c>
      <c r="E351" s="201" t="s">
        <v>43</v>
      </c>
      <c r="F351" s="202" t="s">
        <v>189</v>
      </c>
      <c r="G351" s="199"/>
      <c r="H351" s="201" t="s">
        <v>43</v>
      </c>
      <c r="I351" s="203"/>
      <c r="J351" s="199"/>
      <c r="K351" s="199"/>
      <c r="L351" s="204"/>
      <c r="M351" s="205"/>
      <c r="N351" s="206"/>
      <c r="O351" s="206"/>
      <c r="P351" s="206"/>
      <c r="Q351" s="206"/>
      <c r="R351" s="206"/>
      <c r="S351" s="206"/>
      <c r="T351" s="207"/>
      <c r="AT351" s="208" t="s">
        <v>148</v>
      </c>
      <c r="AU351" s="208" t="s">
        <v>87</v>
      </c>
      <c r="AV351" s="13" t="s">
        <v>85</v>
      </c>
      <c r="AW351" s="13" t="s">
        <v>41</v>
      </c>
      <c r="AX351" s="13" t="s">
        <v>80</v>
      </c>
      <c r="AY351" s="208" t="s">
        <v>137</v>
      </c>
    </row>
    <row r="352" spans="2:51" s="14" customFormat="1" ht="12">
      <c r="B352" s="209"/>
      <c r="C352" s="210"/>
      <c r="D352" s="200" t="s">
        <v>148</v>
      </c>
      <c r="E352" s="211" t="s">
        <v>43</v>
      </c>
      <c r="F352" s="212" t="s">
        <v>494</v>
      </c>
      <c r="G352" s="210"/>
      <c r="H352" s="213">
        <v>20.35</v>
      </c>
      <c r="I352" s="214"/>
      <c r="J352" s="210"/>
      <c r="K352" s="210"/>
      <c r="L352" s="215"/>
      <c r="M352" s="216"/>
      <c r="N352" s="217"/>
      <c r="O352" s="217"/>
      <c r="P352" s="217"/>
      <c r="Q352" s="217"/>
      <c r="R352" s="217"/>
      <c r="S352" s="217"/>
      <c r="T352" s="218"/>
      <c r="AT352" s="219" t="s">
        <v>148</v>
      </c>
      <c r="AU352" s="219" t="s">
        <v>87</v>
      </c>
      <c r="AV352" s="14" t="s">
        <v>87</v>
      </c>
      <c r="AW352" s="14" t="s">
        <v>41</v>
      </c>
      <c r="AX352" s="14" t="s">
        <v>80</v>
      </c>
      <c r="AY352" s="219" t="s">
        <v>137</v>
      </c>
    </row>
    <row r="353" spans="2:51" s="13" customFormat="1" ht="12">
      <c r="B353" s="198"/>
      <c r="C353" s="199"/>
      <c r="D353" s="200" t="s">
        <v>148</v>
      </c>
      <c r="E353" s="201" t="s">
        <v>43</v>
      </c>
      <c r="F353" s="202" t="s">
        <v>495</v>
      </c>
      <c r="G353" s="199"/>
      <c r="H353" s="201" t="s">
        <v>43</v>
      </c>
      <c r="I353" s="203"/>
      <c r="J353" s="199"/>
      <c r="K353" s="199"/>
      <c r="L353" s="204"/>
      <c r="M353" s="205"/>
      <c r="N353" s="206"/>
      <c r="O353" s="206"/>
      <c r="P353" s="206"/>
      <c r="Q353" s="206"/>
      <c r="R353" s="206"/>
      <c r="S353" s="206"/>
      <c r="T353" s="207"/>
      <c r="AT353" s="208" t="s">
        <v>148</v>
      </c>
      <c r="AU353" s="208" t="s">
        <v>87</v>
      </c>
      <c r="AV353" s="13" t="s">
        <v>85</v>
      </c>
      <c r="AW353" s="13" t="s">
        <v>41</v>
      </c>
      <c r="AX353" s="13" t="s">
        <v>80</v>
      </c>
      <c r="AY353" s="208" t="s">
        <v>137</v>
      </c>
    </row>
    <row r="354" spans="2:51" s="13" customFormat="1" ht="12">
      <c r="B354" s="198"/>
      <c r="C354" s="199"/>
      <c r="D354" s="200" t="s">
        <v>148</v>
      </c>
      <c r="E354" s="201" t="s">
        <v>43</v>
      </c>
      <c r="F354" s="202" t="s">
        <v>496</v>
      </c>
      <c r="G354" s="199"/>
      <c r="H354" s="201" t="s">
        <v>43</v>
      </c>
      <c r="I354" s="203"/>
      <c r="J354" s="199"/>
      <c r="K354" s="199"/>
      <c r="L354" s="204"/>
      <c r="M354" s="205"/>
      <c r="N354" s="206"/>
      <c r="O354" s="206"/>
      <c r="P354" s="206"/>
      <c r="Q354" s="206"/>
      <c r="R354" s="206"/>
      <c r="S354" s="206"/>
      <c r="T354" s="207"/>
      <c r="AT354" s="208" t="s">
        <v>148</v>
      </c>
      <c r="AU354" s="208" t="s">
        <v>87</v>
      </c>
      <c r="AV354" s="13" t="s">
        <v>85</v>
      </c>
      <c r="AW354" s="13" t="s">
        <v>41</v>
      </c>
      <c r="AX354" s="13" t="s">
        <v>80</v>
      </c>
      <c r="AY354" s="208" t="s">
        <v>137</v>
      </c>
    </row>
    <row r="355" spans="2:51" s="14" customFormat="1" ht="12">
      <c r="B355" s="209"/>
      <c r="C355" s="210"/>
      <c r="D355" s="200" t="s">
        <v>148</v>
      </c>
      <c r="E355" s="211" t="s">
        <v>43</v>
      </c>
      <c r="F355" s="212" t="s">
        <v>497</v>
      </c>
      <c r="G355" s="210"/>
      <c r="H355" s="213">
        <v>26.45</v>
      </c>
      <c r="I355" s="214"/>
      <c r="J355" s="210"/>
      <c r="K355" s="210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148</v>
      </c>
      <c r="AU355" s="219" t="s">
        <v>87</v>
      </c>
      <c r="AV355" s="14" t="s">
        <v>87</v>
      </c>
      <c r="AW355" s="14" t="s">
        <v>41</v>
      </c>
      <c r="AX355" s="14" t="s">
        <v>80</v>
      </c>
      <c r="AY355" s="219" t="s">
        <v>137</v>
      </c>
    </row>
    <row r="356" spans="2:51" s="13" customFormat="1" ht="12">
      <c r="B356" s="198"/>
      <c r="C356" s="199"/>
      <c r="D356" s="200" t="s">
        <v>148</v>
      </c>
      <c r="E356" s="201" t="s">
        <v>43</v>
      </c>
      <c r="F356" s="202" t="s">
        <v>498</v>
      </c>
      <c r="G356" s="199"/>
      <c r="H356" s="201" t="s">
        <v>43</v>
      </c>
      <c r="I356" s="203"/>
      <c r="J356" s="199"/>
      <c r="K356" s="199"/>
      <c r="L356" s="204"/>
      <c r="M356" s="205"/>
      <c r="N356" s="206"/>
      <c r="O356" s="206"/>
      <c r="P356" s="206"/>
      <c r="Q356" s="206"/>
      <c r="R356" s="206"/>
      <c r="S356" s="206"/>
      <c r="T356" s="207"/>
      <c r="AT356" s="208" t="s">
        <v>148</v>
      </c>
      <c r="AU356" s="208" t="s">
        <v>87</v>
      </c>
      <c r="AV356" s="13" t="s">
        <v>85</v>
      </c>
      <c r="AW356" s="13" t="s">
        <v>41</v>
      </c>
      <c r="AX356" s="13" t="s">
        <v>80</v>
      </c>
      <c r="AY356" s="208" t="s">
        <v>137</v>
      </c>
    </row>
    <row r="357" spans="2:51" s="14" customFormat="1" ht="12">
      <c r="B357" s="209"/>
      <c r="C357" s="210"/>
      <c r="D357" s="200" t="s">
        <v>148</v>
      </c>
      <c r="E357" s="211" t="s">
        <v>43</v>
      </c>
      <c r="F357" s="212" t="s">
        <v>499</v>
      </c>
      <c r="G357" s="210"/>
      <c r="H357" s="213">
        <v>24.15</v>
      </c>
      <c r="I357" s="214"/>
      <c r="J357" s="210"/>
      <c r="K357" s="210"/>
      <c r="L357" s="215"/>
      <c r="M357" s="216"/>
      <c r="N357" s="217"/>
      <c r="O357" s="217"/>
      <c r="P357" s="217"/>
      <c r="Q357" s="217"/>
      <c r="R357" s="217"/>
      <c r="S357" s="217"/>
      <c r="T357" s="218"/>
      <c r="AT357" s="219" t="s">
        <v>148</v>
      </c>
      <c r="AU357" s="219" t="s">
        <v>87</v>
      </c>
      <c r="AV357" s="14" t="s">
        <v>87</v>
      </c>
      <c r="AW357" s="14" t="s">
        <v>41</v>
      </c>
      <c r="AX357" s="14" t="s">
        <v>80</v>
      </c>
      <c r="AY357" s="219" t="s">
        <v>137</v>
      </c>
    </row>
    <row r="358" spans="2:51" s="13" customFormat="1" ht="12">
      <c r="B358" s="198"/>
      <c r="C358" s="199"/>
      <c r="D358" s="200" t="s">
        <v>148</v>
      </c>
      <c r="E358" s="201" t="s">
        <v>43</v>
      </c>
      <c r="F358" s="202" t="s">
        <v>149</v>
      </c>
      <c r="G358" s="199"/>
      <c r="H358" s="201" t="s">
        <v>43</v>
      </c>
      <c r="I358" s="203"/>
      <c r="J358" s="199"/>
      <c r="K358" s="199"/>
      <c r="L358" s="204"/>
      <c r="M358" s="205"/>
      <c r="N358" s="206"/>
      <c r="O358" s="206"/>
      <c r="P358" s="206"/>
      <c r="Q358" s="206"/>
      <c r="R358" s="206"/>
      <c r="S358" s="206"/>
      <c r="T358" s="207"/>
      <c r="AT358" s="208" t="s">
        <v>148</v>
      </c>
      <c r="AU358" s="208" t="s">
        <v>87</v>
      </c>
      <c r="AV358" s="13" t="s">
        <v>85</v>
      </c>
      <c r="AW358" s="13" t="s">
        <v>41</v>
      </c>
      <c r="AX358" s="13" t="s">
        <v>80</v>
      </c>
      <c r="AY358" s="208" t="s">
        <v>137</v>
      </c>
    </row>
    <row r="359" spans="2:51" s="14" customFormat="1" ht="12">
      <c r="B359" s="209"/>
      <c r="C359" s="210"/>
      <c r="D359" s="200" t="s">
        <v>148</v>
      </c>
      <c r="E359" s="211" t="s">
        <v>43</v>
      </c>
      <c r="F359" s="212" t="s">
        <v>500</v>
      </c>
      <c r="G359" s="210"/>
      <c r="H359" s="213">
        <v>7.44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148</v>
      </c>
      <c r="AU359" s="219" t="s">
        <v>87</v>
      </c>
      <c r="AV359" s="14" t="s">
        <v>87</v>
      </c>
      <c r="AW359" s="14" t="s">
        <v>41</v>
      </c>
      <c r="AX359" s="14" t="s">
        <v>80</v>
      </c>
      <c r="AY359" s="219" t="s">
        <v>137</v>
      </c>
    </row>
    <row r="360" spans="2:51" s="14" customFormat="1" ht="12">
      <c r="B360" s="209"/>
      <c r="C360" s="210"/>
      <c r="D360" s="200" t="s">
        <v>148</v>
      </c>
      <c r="E360" s="211" t="s">
        <v>43</v>
      </c>
      <c r="F360" s="212" t="s">
        <v>501</v>
      </c>
      <c r="G360" s="210"/>
      <c r="H360" s="213">
        <v>7.2</v>
      </c>
      <c r="I360" s="214"/>
      <c r="J360" s="210"/>
      <c r="K360" s="210"/>
      <c r="L360" s="215"/>
      <c r="M360" s="216"/>
      <c r="N360" s="217"/>
      <c r="O360" s="217"/>
      <c r="P360" s="217"/>
      <c r="Q360" s="217"/>
      <c r="R360" s="217"/>
      <c r="S360" s="217"/>
      <c r="T360" s="218"/>
      <c r="AT360" s="219" t="s">
        <v>148</v>
      </c>
      <c r="AU360" s="219" t="s">
        <v>87</v>
      </c>
      <c r="AV360" s="14" t="s">
        <v>87</v>
      </c>
      <c r="AW360" s="14" t="s">
        <v>41</v>
      </c>
      <c r="AX360" s="14" t="s">
        <v>80</v>
      </c>
      <c r="AY360" s="219" t="s">
        <v>137</v>
      </c>
    </row>
    <row r="361" spans="2:51" s="15" customFormat="1" ht="12">
      <c r="B361" s="220"/>
      <c r="C361" s="221"/>
      <c r="D361" s="200" t="s">
        <v>148</v>
      </c>
      <c r="E361" s="222" t="s">
        <v>43</v>
      </c>
      <c r="F361" s="223" t="s">
        <v>152</v>
      </c>
      <c r="G361" s="221"/>
      <c r="H361" s="224">
        <v>87.811</v>
      </c>
      <c r="I361" s="225"/>
      <c r="J361" s="221"/>
      <c r="K361" s="221"/>
      <c r="L361" s="226"/>
      <c r="M361" s="227"/>
      <c r="N361" s="228"/>
      <c r="O361" s="228"/>
      <c r="P361" s="228"/>
      <c r="Q361" s="228"/>
      <c r="R361" s="228"/>
      <c r="S361" s="228"/>
      <c r="T361" s="229"/>
      <c r="AT361" s="230" t="s">
        <v>148</v>
      </c>
      <c r="AU361" s="230" t="s">
        <v>87</v>
      </c>
      <c r="AV361" s="15" t="s">
        <v>144</v>
      </c>
      <c r="AW361" s="15" t="s">
        <v>41</v>
      </c>
      <c r="AX361" s="15" t="s">
        <v>85</v>
      </c>
      <c r="AY361" s="230" t="s">
        <v>137</v>
      </c>
    </row>
    <row r="362" spans="1:65" s="2" customFormat="1" ht="16.5" customHeight="1">
      <c r="A362" s="36"/>
      <c r="B362" s="37"/>
      <c r="C362" s="180" t="s">
        <v>502</v>
      </c>
      <c r="D362" s="180" t="s">
        <v>139</v>
      </c>
      <c r="E362" s="181" t="s">
        <v>503</v>
      </c>
      <c r="F362" s="182" t="s">
        <v>504</v>
      </c>
      <c r="G362" s="183" t="s">
        <v>174</v>
      </c>
      <c r="H362" s="184">
        <v>6</v>
      </c>
      <c r="I362" s="185"/>
      <c r="J362" s="186">
        <f>ROUND(I362*H362,2)</f>
        <v>0</v>
      </c>
      <c r="K362" s="182" t="s">
        <v>143</v>
      </c>
      <c r="L362" s="41"/>
      <c r="M362" s="187" t="s">
        <v>43</v>
      </c>
      <c r="N362" s="188" t="s">
        <v>51</v>
      </c>
      <c r="O362" s="66"/>
      <c r="P362" s="189">
        <f>O362*H362</f>
        <v>0</v>
      </c>
      <c r="Q362" s="189">
        <v>2.50587</v>
      </c>
      <c r="R362" s="189">
        <f>Q362*H362</f>
        <v>15.035219999999999</v>
      </c>
      <c r="S362" s="189">
        <v>0</v>
      </c>
      <c r="T362" s="190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91" t="s">
        <v>144</v>
      </c>
      <c r="AT362" s="191" t="s">
        <v>139</v>
      </c>
      <c r="AU362" s="191" t="s">
        <v>87</v>
      </c>
      <c r="AY362" s="18" t="s">
        <v>137</v>
      </c>
      <c r="BE362" s="192">
        <f>IF(N362="základní",J362,0)</f>
        <v>0</v>
      </c>
      <c r="BF362" s="192">
        <f>IF(N362="snížená",J362,0)</f>
        <v>0</v>
      </c>
      <c r="BG362" s="192">
        <f>IF(N362="zákl. přenesená",J362,0)</f>
        <v>0</v>
      </c>
      <c r="BH362" s="192">
        <f>IF(N362="sníž. přenesená",J362,0)</f>
        <v>0</v>
      </c>
      <c r="BI362" s="192">
        <f>IF(N362="nulová",J362,0)</f>
        <v>0</v>
      </c>
      <c r="BJ362" s="18" t="s">
        <v>85</v>
      </c>
      <c r="BK362" s="192">
        <f>ROUND(I362*H362,2)</f>
        <v>0</v>
      </c>
      <c r="BL362" s="18" t="s">
        <v>144</v>
      </c>
      <c r="BM362" s="191" t="s">
        <v>505</v>
      </c>
    </row>
    <row r="363" spans="1:47" s="2" customFormat="1" ht="12">
      <c r="A363" s="36"/>
      <c r="B363" s="37"/>
      <c r="C363" s="38"/>
      <c r="D363" s="193" t="s">
        <v>146</v>
      </c>
      <c r="E363" s="38"/>
      <c r="F363" s="194" t="s">
        <v>506</v>
      </c>
      <c r="G363" s="38"/>
      <c r="H363" s="38"/>
      <c r="I363" s="195"/>
      <c r="J363" s="38"/>
      <c r="K363" s="38"/>
      <c r="L363" s="41"/>
      <c r="M363" s="196"/>
      <c r="N363" s="197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8" t="s">
        <v>146</v>
      </c>
      <c r="AU363" s="18" t="s">
        <v>87</v>
      </c>
    </row>
    <row r="364" spans="2:51" s="13" customFormat="1" ht="12">
      <c r="B364" s="198"/>
      <c r="C364" s="199"/>
      <c r="D364" s="200" t="s">
        <v>148</v>
      </c>
      <c r="E364" s="201" t="s">
        <v>43</v>
      </c>
      <c r="F364" s="202" t="s">
        <v>507</v>
      </c>
      <c r="G364" s="199"/>
      <c r="H364" s="201" t="s">
        <v>43</v>
      </c>
      <c r="I364" s="203"/>
      <c r="J364" s="199"/>
      <c r="K364" s="199"/>
      <c r="L364" s="204"/>
      <c r="M364" s="205"/>
      <c r="N364" s="206"/>
      <c r="O364" s="206"/>
      <c r="P364" s="206"/>
      <c r="Q364" s="206"/>
      <c r="R364" s="206"/>
      <c r="S364" s="206"/>
      <c r="T364" s="207"/>
      <c r="AT364" s="208" t="s">
        <v>148</v>
      </c>
      <c r="AU364" s="208" t="s">
        <v>87</v>
      </c>
      <c r="AV364" s="13" t="s">
        <v>85</v>
      </c>
      <c r="AW364" s="13" t="s">
        <v>41</v>
      </c>
      <c r="AX364" s="13" t="s">
        <v>80</v>
      </c>
      <c r="AY364" s="208" t="s">
        <v>137</v>
      </c>
    </row>
    <row r="365" spans="2:51" s="14" customFormat="1" ht="12">
      <c r="B365" s="209"/>
      <c r="C365" s="210"/>
      <c r="D365" s="200" t="s">
        <v>148</v>
      </c>
      <c r="E365" s="211" t="s">
        <v>43</v>
      </c>
      <c r="F365" s="212" t="s">
        <v>508</v>
      </c>
      <c r="G365" s="210"/>
      <c r="H365" s="213">
        <v>6</v>
      </c>
      <c r="I365" s="214"/>
      <c r="J365" s="210"/>
      <c r="K365" s="210"/>
      <c r="L365" s="215"/>
      <c r="M365" s="216"/>
      <c r="N365" s="217"/>
      <c r="O365" s="217"/>
      <c r="P365" s="217"/>
      <c r="Q365" s="217"/>
      <c r="R365" s="217"/>
      <c r="S365" s="217"/>
      <c r="T365" s="218"/>
      <c r="AT365" s="219" t="s">
        <v>148</v>
      </c>
      <c r="AU365" s="219" t="s">
        <v>87</v>
      </c>
      <c r="AV365" s="14" t="s">
        <v>87</v>
      </c>
      <c r="AW365" s="14" t="s">
        <v>41</v>
      </c>
      <c r="AX365" s="14" t="s">
        <v>85</v>
      </c>
      <c r="AY365" s="219" t="s">
        <v>137</v>
      </c>
    </row>
    <row r="366" spans="1:65" s="2" customFormat="1" ht="24.2" customHeight="1">
      <c r="A366" s="36"/>
      <c r="B366" s="37"/>
      <c r="C366" s="180" t="s">
        <v>509</v>
      </c>
      <c r="D366" s="180" t="s">
        <v>139</v>
      </c>
      <c r="E366" s="181" t="s">
        <v>510</v>
      </c>
      <c r="F366" s="182" t="s">
        <v>511</v>
      </c>
      <c r="G366" s="183" t="s">
        <v>142</v>
      </c>
      <c r="H366" s="184">
        <v>33</v>
      </c>
      <c r="I366" s="185"/>
      <c r="J366" s="186">
        <f>ROUND(I366*H366,2)</f>
        <v>0</v>
      </c>
      <c r="K366" s="182" t="s">
        <v>143</v>
      </c>
      <c r="L366" s="41"/>
      <c r="M366" s="187" t="s">
        <v>43</v>
      </c>
      <c r="N366" s="188" t="s">
        <v>51</v>
      </c>
      <c r="O366" s="66"/>
      <c r="P366" s="189">
        <f>O366*H366</f>
        <v>0</v>
      </c>
      <c r="Q366" s="189">
        <v>0.1567963075</v>
      </c>
      <c r="R366" s="189">
        <f>Q366*H366</f>
        <v>5.1742781475</v>
      </c>
      <c r="S366" s="189">
        <v>0</v>
      </c>
      <c r="T366" s="190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91" t="s">
        <v>144</v>
      </c>
      <c r="AT366" s="191" t="s">
        <v>139</v>
      </c>
      <c r="AU366" s="191" t="s">
        <v>87</v>
      </c>
      <c r="AY366" s="18" t="s">
        <v>137</v>
      </c>
      <c r="BE366" s="192">
        <f>IF(N366="základní",J366,0)</f>
        <v>0</v>
      </c>
      <c r="BF366" s="192">
        <f>IF(N366="snížená",J366,0)</f>
        <v>0</v>
      </c>
      <c r="BG366" s="192">
        <f>IF(N366="zákl. přenesená",J366,0)</f>
        <v>0</v>
      </c>
      <c r="BH366" s="192">
        <f>IF(N366="sníž. přenesená",J366,0)</f>
        <v>0</v>
      </c>
      <c r="BI366" s="192">
        <f>IF(N366="nulová",J366,0)</f>
        <v>0</v>
      </c>
      <c r="BJ366" s="18" t="s">
        <v>85</v>
      </c>
      <c r="BK366" s="192">
        <f>ROUND(I366*H366,2)</f>
        <v>0</v>
      </c>
      <c r="BL366" s="18" t="s">
        <v>144</v>
      </c>
      <c r="BM366" s="191" t="s">
        <v>512</v>
      </c>
    </row>
    <row r="367" spans="1:47" s="2" customFormat="1" ht="12">
      <c r="A367" s="36"/>
      <c r="B367" s="37"/>
      <c r="C367" s="38"/>
      <c r="D367" s="193" t="s">
        <v>146</v>
      </c>
      <c r="E367" s="38"/>
      <c r="F367" s="194" t="s">
        <v>513</v>
      </c>
      <c r="G367" s="38"/>
      <c r="H367" s="38"/>
      <c r="I367" s="195"/>
      <c r="J367" s="38"/>
      <c r="K367" s="38"/>
      <c r="L367" s="41"/>
      <c r="M367" s="196"/>
      <c r="N367" s="197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8" t="s">
        <v>146</v>
      </c>
      <c r="AU367" s="18" t="s">
        <v>87</v>
      </c>
    </row>
    <row r="368" spans="2:51" s="14" customFormat="1" ht="12">
      <c r="B368" s="209"/>
      <c r="C368" s="210"/>
      <c r="D368" s="200" t="s">
        <v>148</v>
      </c>
      <c r="E368" s="211" t="s">
        <v>43</v>
      </c>
      <c r="F368" s="212" t="s">
        <v>514</v>
      </c>
      <c r="G368" s="210"/>
      <c r="H368" s="213">
        <v>33</v>
      </c>
      <c r="I368" s="214"/>
      <c r="J368" s="210"/>
      <c r="K368" s="210"/>
      <c r="L368" s="215"/>
      <c r="M368" s="216"/>
      <c r="N368" s="217"/>
      <c r="O368" s="217"/>
      <c r="P368" s="217"/>
      <c r="Q368" s="217"/>
      <c r="R368" s="217"/>
      <c r="S368" s="217"/>
      <c r="T368" s="218"/>
      <c r="AT368" s="219" t="s">
        <v>148</v>
      </c>
      <c r="AU368" s="219" t="s">
        <v>87</v>
      </c>
      <c r="AV368" s="14" t="s">
        <v>87</v>
      </c>
      <c r="AW368" s="14" t="s">
        <v>41</v>
      </c>
      <c r="AX368" s="14" t="s">
        <v>85</v>
      </c>
      <c r="AY368" s="219" t="s">
        <v>137</v>
      </c>
    </row>
    <row r="369" spans="1:65" s="2" customFormat="1" ht="24.2" customHeight="1">
      <c r="A369" s="36"/>
      <c r="B369" s="37"/>
      <c r="C369" s="180" t="s">
        <v>515</v>
      </c>
      <c r="D369" s="180" t="s">
        <v>139</v>
      </c>
      <c r="E369" s="181" t="s">
        <v>516</v>
      </c>
      <c r="F369" s="182" t="s">
        <v>517</v>
      </c>
      <c r="G369" s="183" t="s">
        <v>142</v>
      </c>
      <c r="H369" s="184">
        <v>91.811</v>
      </c>
      <c r="I369" s="185"/>
      <c r="J369" s="186">
        <f>ROUND(I369*H369,2)</f>
        <v>0</v>
      </c>
      <c r="K369" s="182" t="s">
        <v>143</v>
      </c>
      <c r="L369" s="41"/>
      <c r="M369" s="187" t="s">
        <v>43</v>
      </c>
      <c r="N369" s="188" t="s">
        <v>51</v>
      </c>
      <c r="O369" s="66"/>
      <c r="P369" s="189">
        <f>O369*H369</f>
        <v>0</v>
      </c>
      <c r="Q369" s="189">
        <v>1.031199</v>
      </c>
      <c r="R369" s="189">
        <f>Q369*H369</f>
        <v>94.675411389</v>
      </c>
      <c r="S369" s="189">
        <v>0</v>
      </c>
      <c r="T369" s="190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1" t="s">
        <v>144</v>
      </c>
      <c r="AT369" s="191" t="s">
        <v>139</v>
      </c>
      <c r="AU369" s="191" t="s">
        <v>87</v>
      </c>
      <c r="AY369" s="18" t="s">
        <v>137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8" t="s">
        <v>85</v>
      </c>
      <c r="BK369" s="192">
        <f>ROUND(I369*H369,2)</f>
        <v>0</v>
      </c>
      <c r="BL369" s="18" t="s">
        <v>144</v>
      </c>
      <c r="BM369" s="191" t="s">
        <v>518</v>
      </c>
    </row>
    <row r="370" spans="1:47" s="2" customFormat="1" ht="12">
      <c r="A370" s="36"/>
      <c r="B370" s="37"/>
      <c r="C370" s="38"/>
      <c r="D370" s="193" t="s">
        <v>146</v>
      </c>
      <c r="E370" s="38"/>
      <c r="F370" s="194" t="s">
        <v>519</v>
      </c>
      <c r="G370" s="38"/>
      <c r="H370" s="38"/>
      <c r="I370" s="195"/>
      <c r="J370" s="38"/>
      <c r="K370" s="38"/>
      <c r="L370" s="41"/>
      <c r="M370" s="196"/>
      <c r="N370" s="197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8" t="s">
        <v>146</v>
      </c>
      <c r="AU370" s="18" t="s">
        <v>87</v>
      </c>
    </row>
    <row r="371" spans="2:51" s="13" customFormat="1" ht="12">
      <c r="B371" s="198"/>
      <c r="C371" s="199"/>
      <c r="D371" s="200" t="s">
        <v>148</v>
      </c>
      <c r="E371" s="201" t="s">
        <v>43</v>
      </c>
      <c r="F371" s="202" t="s">
        <v>489</v>
      </c>
      <c r="G371" s="199"/>
      <c r="H371" s="201" t="s">
        <v>43</v>
      </c>
      <c r="I371" s="203"/>
      <c r="J371" s="199"/>
      <c r="K371" s="199"/>
      <c r="L371" s="204"/>
      <c r="M371" s="205"/>
      <c r="N371" s="206"/>
      <c r="O371" s="206"/>
      <c r="P371" s="206"/>
      <c r="Q371" s="206"/>
      <c r="R371" s="206"/>
      <c r="S371" s="206"/>
      <c r="T371" s="207"/>
      <c r="AT371" s="208" t="s">
        <v>148</v>
      </c>
      <c r="AU371" s="208" t="s">
        <v>87</v>
      </c>
      <c r="AV371" s="13" t="s">
        <v>85</v>
      </c>
      <c r="AW371" s="13" t="s">
        <v>41</v>
      </c>
      <c r="AX371" s="13" t="s">
        <v>80</v>
      </c>
      <c r="AY371" s="208" t="s">
        <v>137</v>
      </c>
    </row>
    <row r="372" spans="2:51" s="13" customFormat="1" ht="12">
      <c r="B372" s="198"/>
      <c r="C372" s="199"/>
      <c r="D372" s="200" t="s">
        <v>148</v>
      </c>
      <c r="E372" s="201" t="s">
        <v>43</v>
      </c>
      <c r="F372" s="202" t="s">
        <v>490</v>
      </c>
      <c r="G372" s="199"/>
      <c r="H372" s="201" t="s">
        <v>43</v>
      </c>
      <c r="I372" s="203"/>
      <c r="J372" s="199"/>
      <c r="K372" s="199"/>
      <c r="L372" s="204"/>
      <c r="M372" s="205"/>
      <c r="N372" s="206"/>
      <c r="O372" s="206"/>
      <c r="P372" s="206"/>
      <c r="Q372" s="206"/>
      <c r="R372" s="206"/>
      <c r="S372" s="206"/>
      <c r="T372" s="207"/>
      <c r="AT372" s="208" t="s">
        <v>148</v>
      </c>
      <c r="AU372" s="208" t="s">
        <v>87</v>
      </c>
      <c r="AV372" s="13" t="s">
        <v>85</v>
      </c>
      <c r="AW372" s="13" t="s">
        <v>41</v>
      </c>
      <c r="AX372" s="13" t="s">
        <v>80</v>
      </c>
      <c r="AY372" s="208" t="s">
        <v>137</v>
      </c>
    </row>
    <row r="373" spans="2:51" s="14" customFormat="1" ht="12">
      <c r="B373" s="209"/>
      <c r="C373" s="210"/>
      <c r="D373" s="200" t="s">
        <v>148</v>
      </c>
      <c r="E373" s="211" t="s">
        <v>43</v>
      </c>
      <c r="F373" s="212" t="s">
        <v>491</v>
      </c>
      <c r="G373" s="210"/>
      <c r="H373" s="213">
        <v>0.888</v>
      </c>
      <c r="I373" s="214"/>
      <c r="J373" s="210"/>
      <c r="K373" s="210"/>
      <c r="L373" s="215"/>
      <c r="M373" s="216"/>
      <c r="N373" s="217"/>
      <c r="O373" s="217"/>
      <c r="P373" s="217"/>
      <c r="Q373" s="217"/>
      <c r="R373" s="217"/>
      <c r="S373" s="217"/>
      <c r="T373" s="218"/>
      <c r="AT373" s="219" t="s">
        <v>148</v>
      </c>
      <c r="AU373" s="219" t="s">
        <v>87</v>
      </c>
      <c r="AV373" s="14" t="s">
        <v>87</v>
      </c>
      <c r="AW373" s="14" t="s">
        <v>41</v>
      </c>
      <c r="AX373" s="14" t="s">
        <v>80</v>
      </c>
      <c r="AY373" s="219" t="s">
        <v>137</v>
      </c>
    </row>
    <row r="374" spans="2:51" s="14" customFormat="1" ht="12">
      <c r="B374" s="209"/>
      <c r="C374" s="210"/>
      <c r="D374" s="200" t="s">
        <v>148</v>
      </c>
      <c r="E374" s="211" t="s">
        <v>43</v>
      </c>
      <c r="F374" s="212" t="s">
        <v>492</v>
      </c>
      <c r="G374" s="210"/>
      <c r="H374" s="213">
        <v>0.988</v>
      </c>
      <c r="I374" s="214"/>
      <c r="J374" s="210"/>
      <c r="K374" s="210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148</v>
      </c>
      <c r="AU374" s="219" t="s">
        <v>87</v>
      </c>
      <c r="AV374" s="14" t="s">
        <v>87</v>
      </c>
      <c r="AW374" s="14" t="s">
        <v>41</v>
      </c>
      <c r="AX374" s="14" t="s">
        <v>80</v>
      </c>
      <c r="AY374" s="219" t="s">
        <v>137</v>
      </c>
    </row>
    <row r="375" spans="2:51" s="14" customFormat="1" ht="12">
      <c r="B375" s="209"/>
      <c r="C375" s="210"/>
      <c r="D375" s="200" t="s">
        <v>148</v>
      </c>
      <c r="E375" s="211" t="s">
        <v>43</v>
      </c>
      <c r="F375" s="212" t="s">
        <v>493</v>
      </c>
      <c r="G375" s="210"/>
      <c r="H375" s="213">
        <v>0.345</v>
      </c>
      <c r="I375" s="214"/>
      <c r="J375" s="210"/>
      <c r="K375" s="210"/>
      <c r="L375" s="215"/>
      <c r="M375" s="216"/>
      <c r="N375" s="217"/>
      <c r="O375" s="217"/>
      <c r="P375" s="217"/>
      <c r="Q375" s="217"/>
      <c r="R375" s="217"/>
      <c r="S375" s="217"/>
      <c r="T375" s="218"/>
      <c r="AT375" s="219" t="s">
        <v>148</v>
      </c>
      <c r="AU375" s="219" t="s">
        <v>87</v>
      </c>
      <c r="AV375" s="14" t="s">
        <v>87</v>
      </c>
      <c r="AW375" s="14" t="s">
        <v>41</v>
      </c>
      <c r="AX375" s="14" t="s">
        <v>80</v>
      </c>
      <c r="AY375" s="219" t="s">
        <v>137</v>
      </c>
    </row>
    <row r="376" spans="2:51" s="13" customFormat="1" ht="12">
      <c r="B376" s="198"/>
      <c r="C376" s="199"/>
      <c r="D376" s="200" t="s">
        <v>148</v>
      </c>
      <c r="E376" s="201" t="s">
        <v>43</v>
      </c>
      <c r="F376" s="202" t="s">
        <v>189</v>
      </c>
      <c r="G376" s="199"/>
      <c r="H376" s="201" t="s">
        <v>43</v>
      </c>
      <c r="I376" s="203"/>
      <c r="J376" s="199"/>
      <c r="K376" s="199"/>
      <c r="L376" s="204"/>
      <c r="M376" s="205"/>
      <c r="N376" s="206"/>
      <c r="O376" s="206"/>
      <c r="P376" s="206"/>
      <c r="Q376" s="206"/>
      <c r="R376" s="206"/>
      <c r="S376" s="206"/>
      <c r="T376" s="207"/>
      <c r="AT376" s="208" t="s">
        <v>148</v>
      </c>
      <c r="AU376" s="208" t="s">
        <v>87</v>
      </c>
      <c r="AV376" s="13" t="s">
        <v>85</v>
      </c>
      <c r="AW376" s="13" t="s">
        <v>41</v>
      </c>
      <c r="AX376" s="13" t="s">
        <v>80</v>
      </c>
      <c r="AY376" s="208" t="s">
        <v>137</v>
      </c>
    </row>
    <row r="377" spans="2:51" s="14" customFormat="1" ht="12">
      <c r="B377" s="209"/>
      <c r="C377" s="210"/>
      <c r="D377" s="200" t="s">
        <v>148</v>
      </c>
      <c r="E377" s="211" t="s">
        <v>43</v>
      </c>
      <c r="F377" s="212" t="s">
        <v>494</v>
      </c>
      <c r="G377" s="210"/>
      <c r="H377" s="213">
        <v>20.35</v>
      </c>
      <c r="I377" s="214"/>
      <c r="J377" s="210"/>
      <c r="K377" s="210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148</v>
      </c>
      <c r="AU377" s="219" t="s">
        <v>87</v>
      </c>
      <c r="AV377" s="14" t="s">
        <v>87</v>
      </c>
      <c r="AW377" s="14" t="s">
        <v>41</v>
      </c>
      <c r="AX377" s="14" t="s">
        <v>80</v>
      </c>
      <c r="AY377" s="219" t="s">
        <v>137</v>
      </c>
    </row>
    <row r="378" spans="2:51" s="13" customFormat="1" ht="12">
      <c r="B378" s="198"/>
      <c r="C378" s="199"/>
      <c r="D378" s="200" t="s">
        <v>148</v>
      </c>
      <c r="E378" s="201" t="s">
        <v>43</v>
      </c>
      <c r="F378" s="202" t="s">
        <v>495</v>
      </c>
      <c r="G378" s="199"/>
      <c r="H378" s="201" t="s">
        <v>43</v>
      </c>
      <c r="I378" s="203"/>
      <c r="J378" s="199"/>
      <c r="K378" s="199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148</v>
      </c>
      <c r="AU378" s="208" t="s">
        <v>87</v>
      </c>
      <c r="AV378" s="13" t="s">
        <v>85</v>
      </c>
      <c r="AW378" s="13" t="s">
        <v>41</v>
      </c>
      <c r="AX378" s="13" t="s">
        <v>80</v>
      </c>
      <c r="AY378" s="208" t="s">
        <v>137</v>
      </c>
    </row>
    <row r="379" spans="2:51" s="13" customFormat="1" ht="12">
      <c r="B379" s="198"/>
      <c r="C379" s="199"/>
      <c r="D379" s="200" t="s">
        <v>148</v>
      </c>
      <c r="E379" s="201" t="s">
        <v>43</v>
      </c>
      <c r="F379" s="202" t="s">
        <v>496</v>
      </c>
      <c r="G379" s="199"/>
      <c r="H379" s="201" t="s">
        <v>43</v>
      </c>
      <c r="I379" s="203"/>
      <c r="J379" s="199"/>
      <c r="K379" s="199"/>
      <c r="L379" s="204"/>
      <c r="M379" s="205"/>
      <c r="N379" s="206"/>
      <c r="O379" s="206"/>
      <c r="P379" s="206"/>
      <c r="Q379" s="206"/>
      <c r="R379" s="206"/>
      <c r="S379" s="206"/>
      <c r="T379" s="207"/>
      <c r="AT379" s="208" t="s">
        <v>148</v>
      </c>
      <c r="AU379" s="208" t="s">
        <v>87</v>
      </c>
      <c r="AV379" s="13" t="s">
        <v>85</v>
      </c>
      <c r="AW379" s="13" t="s">
        <v>41</v>
      </c>
      <c r="AX379" s="13" t="s">
        <v>80</v>
      </c>
      <c r="AY379" s="208" t="s">
        <v>137</v>
      </c>
    </row>
    <row r="380" spans="2:51" s="14" customFormat="1" ht="12">
      <c r="B380" s="209"/>
      <c r="C380" s="210"/>
      <c r="D380" s="200" t="s">
        <v>148</v>
      </c>
      <c r="E380" s="211" t="s">
        <v>43</v>
      </c>
      <c r="F380" s="212" t="s">
        <v>497</v>
      </c>
      <c r="G380" s="210"/>
      <c r="H380" s="213">
        <v>26.45</v>
      </c>
      <c r="I380" s="214"/>
      <c r="J380" s="210"/>
      <c r="K380" s="210"/>
      <c r="L380" s="215"/>
      <c r="M380" s="216"/>
      <c r="N380" s="217"/>
      <c r="O380" s="217"/>
      <c r="P380" s="217"/>
      <c r="Q380" s="217"/>
      <c r="R380" s="217"/>
      <c r="S380" s="217"/>
      <c r="T380" s="218"/>
      <c r="AT380" s="219" t="s">
        <v>148</v>
      </c>
      <c r="AU380" s="219" t="s">
        <v>87</v>
      </c>
      <c r="AV380" s="14" t="s">
        <v>87</v>
      </c>
      <c r="AW380" s="14" t="s">
        <v>41</v>
      </c>
      <c r="AX380" s="14" t="s">
        <v>80</v>
      </c>
      <c r="AY380" s="219" t="s">
        <v>137</v>
      </c>
    </row>
    <row r="381" spans="2:51" s="13" customFormat="1" ht="12">
      <c r="B381" s="198"/>
      <c r="C381" s="199"/>
      <c r="D381" s="200" t="s">
        <v>148</v>
      </c>
      <c r="E381" s="201" t="s">
        <v>43</v>
      </c>
      <c r="F381" s="202" t="s">
        <v>498</v>
      </c>
      <c r="G381" s="199"/>
      <c r="H381" s="201" t="s">
        <v>43</v>
      </c>
      <c r="I381" s="203"/>
      <c r="J381" s="199"/>
      <c r="K381" s="199"/>
      <c r="L381" s="204"/>
      <c r="M381" s="205"/>
      <c r="N381" s="206"/>
      <c r="O381" s="206"/>
      <c r="P381" s="206"/>
      <c r="Q381" s="206"/>
      <c r="R381" s="206"/>
      <c r="S381" s="206"/>
      <c r="T381" s="207"/>
      <c r="AT381" s="208" t="s">
        <v>148</v>
      </c>
      <c r="AU381" s="208" t="s">
        <v>87</v>
      </c>
      <c r="AV381" s="13" t="s">
        <v>85</v>
      </c>
      <c r="AW381" s="13" t="s">
        <v>41</v>
      </c>
      <c r="AX381" s="13" t="s">
        <v>80</v>
      </c>
      <c r="AY381" s="208" t="s">
        <v>137</v>
      </c>
    </row>
    <row r="382" spans="2:51" s="14" customFormat="1" ht="12">
      <c r="B382" s="209"/>
      <c r="C382" s="210"/>
      <c r="D382" s="200" t="s">
        <v>148</v>
      </c>
      <c r="E382" s="211" t="s">
        <v>43</v>
      </c>
      <c r="F382" s="212" t="s">
        <v>499</v>
      </c>
      <c r="G382" s="210"/>
      <c r="H382" s="213">
        <v>24.15</v>
      </c>
      <c r="I382" s="214"/>
      <c r="J382" s="210"/>
      <c r="K382" s="210"/>
      <c r="L382" s="215"/>
      <c r="M382" s="216"/>
      <c r="N382" s="217"/>
      <c r="O382" s="217"/>
      <c r="P382" s="217"/>
      <c r="Q382" s="217"/>
      <c r="R382" s="217"/>
      <c r="S382" s="217"/>
      <c r="T382" s="218"/>
      <c r="AT382" s="219" t="s">
        <v>148</v>
      </c>
      <c r="AU382" s="219" t="s">
        <v>87</v>
      </c>
      <c r="AV382" s="14" t="s">
        <v>87</v>
      </c>
      <c r="AW382" s="14" t="s">
        <v>41</v>
      </c>
      <c r="AX382" s="14" t="s">
        <v>80</v>
      </c>
      <c r="AY382" s="219" t="s">
        <v>137</v>
      </c>
    </row>
    <row r="383" spans="2:51" s="13" customFormat="1" ht="12">
      <c r="B383" s="198"/>
      <c r="C383" s="199"/>
      <c r="D383" s="200" t="s">
        <v>148</v>
      </c>
      <c r="E383" s="201" t="s">
        <v>43</v>
      </c>
      <c r="F383" s="202" t="s">
        <v>149</v>
      </c>
      <c r="G383" s="199"/>
      <c r="H383" s="201" t="s">
        <v>43</v>
      </c>
      <c r="I383" s="203"/>
      <c r="J383" s="199"/>
      <c r="K383" s="199"/>
      <c r="L383" s="204"/>
      <c r="M383" s="205"/>
      <c r="N383" s="206"/>
      <c r="O383" s="206"/>
      <c r="P383" s="206"/>
      <c r="Q383" s="206"/>
      <c r="R383" s="206"/>
      <c r="S383" s="206"/>
      <c r="T383" s="207"/>
      <c r="AT383" s="208" t="s">
        <v>148</v>
      </c>
      <c r="AU383" s="208" t="s">
        <v>87</v>
      </c>
      <c r="AV383" s="13" t="s">
        <v>85</v>
      </c>
      <c r="AW383" s="13" t="s">
        <v>41</v>
      </c>
      <c r="AX383" s="13" t="s">
        <v>80</v>
      </c>
      <c r="AY383" s="208" t="s">
        <v>137</v>
      </c>
    </row>
    <row r="384" spans="2:51" s="14" customFormat="1" ht="12">
      <c r="B384" s="209"/>
      <c r="C384" s="210"/>
      <c r="D384" s="200" t="s">
        <v>148</v>
      </c>
      <c r="E384" s="211" t="s">
        <v>43</v>
      </c>
      <c r="F384" s="212" t="s">
        <v>500</v>
      </c>
      <c r="G384" s="210"/>
      <c r="H384" s="213">
        <v>7.44</v>
      </c>
      <c r="I384" s="214"/>
      <c r="J384" s="210"/>
      <c r="K384" s="210"/>
      <c r="L384" s="215"/>
      <c r="M384" s="216"/>
      <c r="N384" s="217"/>
      <c r="O384" s="217"/>
      <c r="P384" s="217"/>
      <c r="Q384" s="217"/>
      <c r="R384" s="217"/>
      <c r="S384" s="217"/>
      <c r="T384" s="218"/>
      <c r="AT384" s="219" t="s">
        <v>148</v>
      </c>
      <c r="AU384" s="219" t="s">
        <v>87</v>
      </c>
      <c r="AV384" s="14" t="s">
        <v>87</v>
      </c>
      <c r="AW384" s="14" t="s">
        <v>41</v>
      </c>
      <c r="AX384" s="14" t="s">
        <v>80</v>
      </c>
      <c r="AY384" s="219" t="s">
        <v>137</v>
      </c>
    </row>
    <row r="385" spans="2:51" s="14" customFormat="1" ht="12">
      <c r="B385" s="209"/>
      <c r="C385" s="210"/>
      <c r="D385" s="200" t="s">
        <v>148</v>
      </c>
      <c r="E385" s="211" t="s">
        <v>43</v>
      </c>
      <c r="F385" s="212" t="s">
        <v>501</v>
      </c>
      <c r="G385" s="210"/>
      <c r="H385" s="213">
        <v>7.2</v>
      </c>
      <c r="I385" s="214"/>
      <c r="J385" s="210"/>
      <c r="K385" s="210"/>
      <c r="L385" s="215"/>
      <c r="M385" s="216"/>
      <c r="N385" s="217"/>
      <c r="O385" s="217"/>
      <c r="P385" s="217"/>
      <c r="Q385" s="217"/>
      <c r="R385" s="217"/>
      <c r="S385" s="217"/>
      <c r="T385" s="218"/>
      <c r="AT385" s="219" t="s">
        <v>148</v>
      </c>
      <c r="AU385" s="219" t="s">
        <v>87</v>
      </c>
      <c r="AV385" s="14" t="s">
        <v>87</v>
      </c>
      <c r="AW385" s="14" t="s">
        <v>41</v>
      </c>
      <c r="AX385" s="14" t="s">
        <v>80</v>
      </c>
      <c r="AY385" s="219" t="s">
        <v>137</v>
      </c>
    </row>
    <row r="386" spans="2:51" s="13" customFormat="1" ht="12">
      <c r="B386" s="198"/>
      <c r="C386" s="199"/>
      <c r="D386" s="200" t="s">
        <v>148</v>
      </c>
      <c r="E386" s="201" t="s">
        <v>43</v>
      </c>
      <c r="F386" s="202" t="s">
        <v>520</v>
      </c>
      <c r="G386" s="199"/>
      <c r="H386" s="201" t="s">
        <v>43</v>
      </c>
      <c r="I386" s="203"/>
      <c r="J386" s="199"/>
      <c r="K386" s="199"/>
      <c r="L386" s="204"/>
      <c r="M386" s="205"/>
      <c r="N386" s="206"/>
      <c r="O386" s="206"/>
      <c r="P386" s="206"/>
      <c r="Q386" s="206"/>
      <c r="R386" s="206"/>
      <c r="S386" s="206"/>
      <c r="T386" s="207"/>
      <c r="AT386" s="208" t="s">
        <v>148</v>
      </c>
      <c r="AU386" s="208" t="s">
        <v>87</v>
      </c>
      <c r="AV386" s="13" t="s">
        <v>85</v>
      </c>
      <c r="AW386" s="13" t="s">
        <v>41</v>
      </c>
      <c r="AX386" s="13" t="s">
        <v>80</v>
      </c>
      <c r="AY386" s="208" t="s">
        <v>137</v>
      </c>
    </row>
    <row r="387" spans="2:51" s="14" customFormat="1" ht="12">
      <c r="B387" s="209"/>
      <c r="C387" s="210"/>
      <c r="D387" s="200" t="s">
        <v>148</v>
      </c>
      <c r="E387" s="211" t="s">
        <v>43</v>
      </c>
      <c r="F387" s="212" t="s">
        <v>521</v>
      </c>
      <c r="G387" s="210"/>
      <c r="H387" s="213">
        <v>4</v>
      </c>
      <c r="I387" s="214"/>
      <c r="J387" s="210"/>
      <c r="K387" s="210"/>
      <c r="L387" s="215"/>
      <c r="M387" s="216"/>
      <c r="N387" s="217"/>
      <c r="O387" s="217"/>
      <c r="P387" s="217"/>
      <c r="Q387" s="217"/>
      <c r="R387" s="217"/>
      <c r="S387" s="217"/>
      <c r="T387" s="218"/>
      <c r="AT387" s="219" t="s">
        <v>148</v>
      </c>
      <c r="AU387" s="219" t="s">
        <v>87</v>
      </c>
      <c r="AV387" s="14" t="s">
        <v>87</v>
      </c>
      <c r="AW387" s="14" t="s">
        <v>41</v>
      </c>
      <c r="AX387" s="14" t="s">
        <v>80</v>
      </c>
      <c r="AY387" s="219" t="s">
        <v>137</v>
      </c>
    </row>
    <row r="388" spans="2:51" s="15" customFormat="1" ht="12">
      <c r="B388" s="220"/>
      <c r="C388" s="221"/>
      <c r="D388" s="200" t="s">
        <v>148</v>
      </c>
      <c r="E388" s="222" t="s">
        <v>43</v>
      </c>
      <c r="F388" s="223" t="s">
        <v>152</v>
      </c>
      <c r="G388" s="221"/>
      <c r="H388" s="224">
        <v>91.811</v>
      </c>
      <c r="I388" s="225"/>
      <c r="J388" s="221"/>
      <c r="K388" s="221"/>
      <c r="L388" s="226"/>
      <c r="M388" s="227"/>
      <c r="N388" s="228"/>
      <c r="O388" s="228"/>
      <c r="P388" s="228"/>
      <c r="Q388" s="228"/>
      <c r="R388" s="228"/>
      <c r="S388" s="228"/>
      <c r="T388" s="229"/>
      <c r="AT388" s="230" t="s">
        <v>148</v>
      </c>
      <c r="AU388" s="230" t="s">
        <v>87</v>
      </c>
      <c r="AV388" s="15" t="s">
        <v>144</v>
      </c>
      <c r="AW388" s="15" t="s">
        <v>41</v>
      </c>
      <c r="AX388" s="15" t="s">
        <v>85</v>
      </c>
      <c r="AY388" s="230" t="s">
        <v>137</v>
      </c>
    </row>
    <row r="389" spans="2:63" s="12" customFormat="1" ht="22.9" customHeight="1">
      <c r="B389" s="164"/>
      <c r="C389" s="165"/>
      <c r="D389" s="166" t="s">
        <v>79</v>
      </c>
      <c r="E389" s="178" t="s">
        <v>179</v>
      </c>
      <c r="F389" s="178" t="s">
        <v>522</v>
      </c>
      <c r="G389" s="165"/>
      <c r="H389" s="165"/>
      <c r="I389" s="168"/>
      <c r="J389" s="179">
        <f>BK389</f>
        <v>0</v>
      </c>
      <c r="K389" s="165"/>
      <c r="L389" s="170"/>
      <c r="M389" s="171"/>
      <c r="N389" s="172"/>
      <c r="O389" s="172"/>
      <c r="P389" s="173">
        <f>SUM(P390:P402)</f>
        <v>0</v>
      </c>
      <c r="Q389" s="172"/>
      <c r="R389" s="173">
        <f>SUM(R390:R402)</f>
        <v>1.5262533696</v>
      </c>
      <c r="S389" s="172"/>
      <c r="T389" s="174">
        <f>SUM(T390:T402)</f>
        <v>1.6716</v>
      </c>
      <c r="AR389" s="175" t="s">
        <v>85</v>
      </c>
      <c r="AT389" s="176" t="s">
        <v>79</v>
      </c>
      <c r="AU389" s="176" t="s">
        <v>85</v>
      </c>
      <c r="AY389" s="175" t="s">
        <v>137</v>
      </c>
      <c r="BK389" s="177">
        <f>SUM(BK390:BK402)</f>
        <v>0</v>
      </c>
    </row>
    <row r="390" spans="1:65" s="2" customFormat="1" ht="24.2" customHeight="1">
      <c r="A390" s="36"/>
      <c r="B390" s="37"/>
      <c r="C390" s="180" t="s">
        <v>523</v>
      </c>
      <c r="D390" s="180" t="s">
        <v>139</v>
      </c>
      <c r="E390" s="181" t="s">
        <v>524</v>
      </c>
      <c r="F390" s="182" t="s">
        <v>525</v>
      </c>
      <c r="G390" s="183" t="s">
        <v>142</v>
      </c>
      <c r="H390" s="184">
        <v>22.288</v>
      </c>
      <c r="I390" s="185"/>
      <c r="J390" s="186">
        <f>ROUND(I390*H390,2)</f>
        <v>0</v>
      </c>
      <c r="K390" s="182" t="s">
        <v>143</v>
      </c>
      <c r="L390" s="41"/>
      <c r="M390" s="187" t="s">
        <v>43</v>
      </c>
      <c r="N390" s="188" t="s">
        <v>51</v>
      </c>
      <c r="O390" s="66"/>
      <c r="P390" s="189">
        <f>O390*H390</f>
        <v>0</v>
      </c>
      <c r="Q390" s="189">
        <v>0.0669617</v>
      </c>
      <c r="R390" s="189">
        <f>Q390*H390</f>
        <v>1.4924423696</v>
      </c>
      <c r="S390" s="189">
        <v>0.075</v>
      </c>
      <c r="T390" s="190">
        <f>S390*H390</f>
        <v>1.6716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91" t="s">
        <v>144</v>
      </c>
      <c r="AT390" s="191" t="s">
        <v>139</v>
      </c>
      <c r="AU390" s="191" t="s">
        <v>87</v>
      </c>
      <c r="AY390" s="18" t="s">
        <v>137</v>
      </c>
      <c r="BE390" s="192">
        <f>IF(N390="základní",J390,0)</f>
        <v>0</v>
      </c>
      <c r="BF390" s="192">
        <f>IF(N390="snížená",J390,0)</f>
        <v>0</v>
      </c>
      <c r="BG390" s="192">
        <f>IF(N390="zákl. přenesená",J390,0)</f>
        <v>0</v>
      </c>
      <c r="BH390" s="192">
        <f>IF(N390="sníž. přenesená",J390,0)</f>
        <v>0</v>
      </c>
      <c r="BI390" s="192">
        <f>IF(N390="nulová",J390,0)</f>
        <v>0</v>
      </c>
      <c r="BJ390" s="18" t="s">
        <v>85</v>
      </c>
      <c r="BK390" s="192">
        <f>ROUND(I390*H390,2)</f>
        <v>0</v>
      </c>
      <c r="BL390" s="18" t="s">
        <v>144</v>
      </c>
      <c r="BM390" s="191" t="s">
        <v>526</v>
      </c>
    </row>
    <row r="391" spans="1:47" s="2" customFormat="1" ht="12">
      <c r="A391" s="36"/>
      <c r="B391" s="37"/>
      <c r="C391" s="38"/>
      <c r="D391" s="193" t="s">
        <v>146</v>
      </c>
      <c r="E391" s="38"/>
      <c r="F391" s="194" t="s">
        <v>527</v>
      </c>
      <c r="G391" s="38"/>
      <c r="H391" s="38"/>
      <c r="I391" s="195"/>
      <c r="J391" s="38"/>
      <c r="K391" s="38"/>
      <c r="L391" s="41"/>
      <c r="M391" s="196"/>
      <c r="N391" s="197"/>
      <c r="O391" s="66"/>
      <c r="P391" s="66"/>
      <c r="Q391" s="66"/>
      <c r="R391" s="66"/>
      <c r="S391" s="66"/>
      <c r="T391" s="67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8" t="s">
        <v>146</v>
      </c>
      <c r="AU391" s="18" t="s">
        <v>87</v>
      </c>
    </row>
    <row r="392" spans="2:51" s="13" customFormat="1" ht="12">
      <c r="B392" s="198"/>
      <c r="C392" s="199"/>
      <c r="D392" s="200" t="s">
        <v>148</v>
      </c>
      <c r="E392" s="201" t="s">
        <v>43</v>
      </c>
      <c r="F392" s="202" t="s">
        <v>528</v>
      </c>
      <c r="G392" s="199"/>
      <c r="H392" s="201" t="s">
        <v>43</v>
      </c>
      <c r="I392" s="203"/>
      <c r="J392" s="199"/>
      <c r="K392" s="199"/>
      <c r="L392" s="204"/>
      <c r="M392" s="205"/>
      <c r="N392" s="206"/>
      <c r="O392" s="206"/>
      <c r="P392" s="206"/>
      <c r="Q392" s="206"/>
      <c r="R392" s="206"/>
      <c r="S392" s="206"/>
      <c r="T392" s="207"/>
      <c r="AT392" s="208" t="s">
        <v>148</v>
      </c>
      <c r="AU392" s="208" t="s">
        <v>87</v>
      </c>
      <c r="AV392" s="13" t="s">
        <v>85</v>
      </c>
      <c r="AW392" s="13" t="s">
        <v>41</v>
      </c>
      <c r="AX392" s="13" t="s">
        <v>80</v>
      </c>
      <c r="AY392" s="208" t="s">
        <v>137</v>
      </c>
    </row>
    <row r="393" spans="2:51" s="13" customFormat="1" ht="12">
      <c r="B393" s="198"/>
      <c r="C393" s="199"/>
      <c r="D393" s="200" t="s">
        <v>148</v>
      </c>
      <c r="E393" s="201" t="s">
        <v>43</v>
      </c>
      <c r="F393" s="202" t="s">
        <v>529</v>
      </c>
      <c r="G393" s="199"/>
      <c r="H393" s="201" t="s">
        <v>43</v>
      </c>
      <c r="I393" s="203"/>
      <c r="J393" s="199"/>
      <c r="K393" s="199"/>
      <c r="L393" s="204"/>
      <c r="M393" s="205"/>
      <c r="N393" s="206"/>
      <c r="O393" s="206"/>
      <c r="P393" s="206"/>
      <c r="Q393" s="206"/>
      <c r="R393" s="206"/>
      <c r="S393" s="206"/>
      <c r="T393" s="207"/>
      <c r="AT393" s="208" t="s">
        <v>148</v>
      </c>
      <c r="AU393" s="208" t="s">
        <v>87</v>
      </c>
      <c r="AV393" s="13" t="s">
        <v>85</v>
      </c>
      <c r="AW393" s="13" t="s">
        <v>41</v>
      </c>
      <c r="AX393" s="13" t="s">
        <v>80</v>
      </c>
      <c r="AY393" s="208" t="s">
        <v>137</v>
      </c>
    </row>
    <row r="394" spans="2:51" s="14" customFormat="1" ht="12">
      <c r="B394" s="209"/>
      <c r="C394" s="210"/>
      <c r="D394" s="200" t="s">
        <v>148</v>
      </c>
      <c r="E394" s="211" t="s">
        <v>43</v>
      </c>
      <c r="F394" s="212" t="s">
        <v>530</v>
      </c>
      <c r="G394" s="210"/>
      <c r="H394" s="213">
        <v>4.647</v>
      </c>
      <c r="I394" s="214"/>
      <c r="J394" s="210"/>
      <c r="K394" s="210"/>
      <c r="L394" s="215"/>
      <c r="M394" s="216"/>
      <c r="N394" s="217"/>
      <c r="O394" s="217"/>
      <c r="P394" s="217"/>
      <c r="Q394" s="217"/>
      <c r="R394" s="217"/>
      <c r="S394" s="217"/>
      <c r="T394" s="218"/>
      <c r="AT394" s="219" t="s">
        <v>148</v>
      </c>
      <c r="AU394" s="219" t="s">
        <v>87</v>
      </c>
      <c r="AV394" s="14" t="s">
        <v>87</v>
      </c>
      <c r="AW394" s="14" t="s">
        <v>41</v>
      </c>
      <c r="AX394" s="14" t="s">
        <v>80</v>
      </c>
      <c r="AY394" s="219" t="s">
        <v>137</v>
      </c>
    </row>
    <row r="395" spans="2:51" s="13" customFormat="1" ht="12">
      <c r="B395" s="198"/>
      <c r="C395" s="199"/>
      <c r="D395" s="200" t="s">
        <v>148</v>
      </c>
      <c r="E395" s="201" t="s">
        <v>43</v>
      </c>
      <c r="F395" s="202" t="s">
        <v>531</v>
      </c>
      <c r="G395" s="199"/>
      <c r="H395" s="201" t="s">
        <v>43</v>
      </c>
      <c r="I395" s="203"/>
      <c r="J395" s="199"/>
      <c r="K395" s="199"/>
      <c r="L395" s="204"/>
      <c r="M395" s="205"/>
      <c r="N395" s="206"/>
      <c r="O395" s="206"/>
      <c r="P395" s="206"/>
      <c r="Q395" s="206"/>
      <c r="R395" s="206"/>
      <c r="S395" s="206"/>
      <c r="T395" s="207"/>
      <c r="AT395" s="208" t="s">
        <v>148</v>
      </c>
      <c r="AU395" s="208" t="s">
        <v>87</v>
      </c>
      <c r="AV395" s="13" t="s">
        <v>85</v>
      </c>
      <c r="AW395" s="13" t="s">
        <v>41</v>
      </c>
      <c r="AX395" s="13" t="s">
        <v>80</v>
      </c>
      <c r="AY395" s="208" t="s">
        <v>137</v>
      </c>
    </row>
    <row r="396" spans="2:51" s="14" customFormat="1" ht="12">
      <c r="B396" s="209"/>
      <c r="C396" s="210"/>
      <c r="D396" s="200" t="s">
        <v>148</v>
      </c>
      <c r="E396" s="211" t="s">
        <v>43</v>
      </c>
      <c r="F396" s="212" t="s">
        <v>532</v>
      </c>
      <c r="G396" s="210"/>
      <c r="H396" s="213">
        <v>16.361</v>
      </c>
      <c r="I396" s="214"/>
      <c r="J396" s="210"/>
      <c r="K396" s="210"/>
      <c r="L396" s="215"/>
      <c r="M396" s="216"/>
      <c r="N396" s="217"/>
      <c r="O396" s="217"/>
      <c r="P396" s="217"/>
      <c r="Q396" s="217"/>
      <c r="R396" s="217"/>
      <c r="S396" s="217"/>
      <c r="T396" s="218"/>
      <c r="AT396" s="219" t="s">
        <v>148</v>
      </c>
      <c r="AU396" s="219" t="s">
        <v>87</v>
      </c>
      <c r="AV396" s="14" t="s">
        <v>87</v>
      </c>
      <c r="AW396" s="14" t="s">
        <v>41</v>
      </c>
      <c r="AX396" s="14" t="s">
        <v>80</v>
      </c>
      <c r="AY396" s="219" t="s">
        <v>137</v>
      </c>
    </row>
    <row r="397" spans="2:51" s="13" customFormat="1" ht="12">
      <c r="B397" s="198"/>
      <c r="C397" s="199"/>
      <c r="D397" s="200" t="s">
        <v>148</v>
      </c>
      <c r="E397" s="201" t="s">
        <v>43</v>
      </c>
      <c r="F397" s="202" t="s">
        <v>533</v>
      </c>
      <c r="G397" s="199"/>
      <c r="H397" s="201" t="s">
        <v>43</v>
      </c>
      <c r="I397" s="203"/>
      <c r="J397" s="199"/>
      <c r="K397" s="199"/>
      <c r="L397" s="204"/>
      <c r="M397" s="205"/>
      <c r="N397" s="206"/>
      <c r="O397" s="206"/>
      <c r="P397" s="206"/>
      <c r="Q397" s="206"/>
      <c r="R397" s="206"/>
      <c r="S397" s="206"/>
      <c r="T397" s="207"/>
      <c r="AT397" s="208" t="s">
        <v>148</v>
      </c>
      <c r="AU397" s="208" t="s">
        <v>87</v>
      </c>
      <c r="AV397" s="13" t="s">
        <v>85</v>
      </c>
      <c r="AW397" s="13" t="s">
        <v>41</v>
      </c>
      <c r="AX397" s="13" t="s">
        <v>80</v>
      </c>
      <c r="AY397" s="208" t="s">
        <v>137</v>
      </c>
    </row>
    <row r="398" spans="2:51" s="14" customFormat="1" ht="12">
      <c r="B398" s="209"/>
      <c r="C398" s="210"/>
      <c r="D398" s="200" t="s">
        <v>148</v>
      </c>
      <c r="E398" s="211" t="s">
        <v>43</v>
      </c>
      <c r="F398" s="212" t="s">
        <v>534</v>
      </c>
      <c r="G398" s="210"/>
      <c r="H398" s="213">
        <v>1.28</v>
      </c>
      <c r="I398" s="214"/>
      <c r="J398" s="210"/>
      <c r="K398" s="210"/>
      <c r="L398" s="215"/>
      <c r="M398" s="216"/>
      <c r="N398" s="217"/>
      <c r="O398" s="217"/>
      <c r="P398" s="217"/>
      <c r="Q398" s="217"/>
      <c r="R398" s="217"/>
      <c r="S398" s="217"/>
      <c r="T398" s="218"/>
      <c r="AT398" s="219" t="s">
        <v>148</v>
      </c>
      <c r="AU398" s="219" t="s">
        <v>87</v>
      </c>
      <c r="AV398" s="14" t="s">
        <v>87</v>
      </c>
      <c r="AW398" s="14" t="s">
        <v>41</v>
      </c>
      <c r="AX398" s="14" t="s">
        <v>80</v>
      </c>
      <c r="AY398" s="219" t="s">
        <v>137</v>
      </c>
    </row>
    <row r="399" spans="2:51" s="15" customFormat="1" ht="12">
      <c r="B399" s="220"/>
      <c r="C399" s="221"/>
      <c r="D399" s="200" t="s">
        <v>148</v>
      </c>
      <c r="E399" s="222" t="s">
        <v>43</v>
      </c>
      <c r="F399" s="223" t="s">
        <v>152</v>
      </c>
      <c r="G399" s="221"/>
      <c r="H399" s="224">
        <v>22.288</v>
      </c>
      <c r="I399" s="225"/>
      <c r="J399" s="221"/>
      <c r="K399" s="221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148</v>
      </c>
      <c r="AU399" s="230" t="s">
        <v>87</v>
      </c>
      <c r="AV399" s="15" t="s">
        <v>144</v>
      </c>
      <c r="AW399" s="15" t="s">
        <v>41</v>
      </c>
      <c r="AX399" s="15" t="s">
        <v>85</v>
      </c>
      <c r="AY399" s="230" t="s">
        <v>137</v>
      </c>
    </row>
    <row r="400" spans="1:65" s="2" customFormat="1" ht="16.5" customHeight="1">
      <c r="A400" s="36"/>
      <c r="B400" s="37"/>
      <c r="C400" s="231" t="s">
        <v>535</v>
      </c>
      <c r="D400" s="231" t="s">
        <v>237</v>
      </c>
      <c r="E400" s="232" t="s">
        <v>536</v>
      </c>
      <c r="F400" s="233" t="s">
        <v>537</v>
      </c>
      <c r="G400" s="234" t="s">
        <v>250</v>
      </c>
      <c r="H400" s="235">
        <v>33.811</v>
      </c>
      <c r="I400" s="236"/>
      <c r="J400" s="237">
        <f>ROUND(I400*H400,2)</f>
        <v>0</v>
      </c>
      <c r="K400" s="233" t="s">
        <v>143</v>
      </c>
      <c r="L400" s="238"/>
      <c r="M400" s="239" t="s">
        <v>43</v>
      </c>
      <c r="N400" s="240" t="s">
        <v>51</v>
      </c>
      <c r="O400" s="66"/>
      <c r="P400" s="189">
        <f>O400*H400</f>
        <v>0</v>
      </c>
      <c r="Q400" s="189">
        <v>0.001</v>
      </c>
      <c r="R400" s="189">
        <f>Q400*H400</f>
        <v>0.033811</v>
      </c>
      <c r="S400" s="189">
        <v>0</v>
      </c>
      <c r="T400" s="190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1" t="s">
        <v>194</v>
      </c>
      <c r="AT400" s="191" t="s">
        <v>237</v>
      </c>
      <c r="AU400" s="191" t="s">
        <v>87</v>
      </c>
      <c r="AY400" s="18" t="s">
        <v>137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8" t="s">
        <v>85</v>
      </c>
      <c r="BK400" s="192">
        <f>ROUND(I400*H400,2)</f>
        <v>0</v>
      </c>
      <c r="BL400" s="18" t="s">
        <v>144</v>
      </c>
      <c r="BM400" s="191" t="s">
        <v>538</v>
      </c>
    </row>
    <row r="401" spans="2:51" s="14" customFormat="1" ht="12">
      <c r="B401" s="209"/>
      <c r="C401" s="210"/>
      <c r="D401" s="200" t="s">
        <v>148</v>
      </c>
      <c r="E401" s="211" t="s">
        <v>43</v>
      </c>
      <c r="F401" s="212" t="s">
        <v>539</v>
      </c>
      <c r="G401" s="210"/>
      <c r="H401" s="213">
        <v>33.811</v>
      </c>
      <c r="I401" s="214"/>
      <c r="J401" s="210"/>
      <c r="K401" s="210"/>
      <c r="L401" s="215"/>
      <c r="M401" s="216"/>
      <c r="N401" s="217"/>
      <c r="O401" s="217"/>
      <c r="P401" s="217"/>
      <c r="Q401" s="217"/>
      <c r="R401" s="217"/>
      <c r="S401" s="217"/>
      <c r="T401" s="218"/>
      <c r="AT401" s="219" t="s">
        <v>148</v>
      </c>
      <c r="AU401" s="219" t="s">
        <v>87</v>
      </c>
      <c r="AV401" s="14" t="s">
        <v>87</v>
      </c>
      <c r="AW401" s="14" t="s">
        <v>41</v>
      </c>
      <c r="AX401" s="14" t="s">
        <v>80</v>
      </c>
      <c r="AY401" s="219" t="s">
        <v>137</v>
      </c>
    </row>
    <row r="402" spans="2:51" s="15" customFormat="1" ht="12">
      <c r="B402" s="220"/>
      <c r="C402" s="221"/>
      <c r="D402" s="200" t="s">
        <v>148</v>
      </c>
      <c r="E402" s="222" t="s">
        <v>43</v>
      </c>
      <c r="F402" s="223" t="s">
        <v>152</v>
      </c>
      <c r="G402" s="221"/>
      <c r="H402" s="224">
        <v>33.811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148</v>
      </c>
      <c r="AU402" s="230" t="s">
        <v>87</v>
      </c>
      <c r="AV402" s="15" t="s">
        <v>144</v>
      </c>
      <c r="AW402" s="15" t="s">
        <v>41</v>
      </c>
      <c r="AX402" s="15" t="s">
        <v>85</v>
      </c>
      <c r="AY402" s="230" t="s">
        <v>137</v>
      </c>
    </row>
    <row r="403" spans="2:63" s="12" customFormat="1" ht="22.9" customHeight="1">
      <c r="B403" s="164"/>
      <c r="C403" s="165"/>
      <c r="D403" s="166" t="s">
        <v>79</v>
      </c>
      <c r="E403" s="178" t="s">
        <v>205</v>
      </c>
      <c r="F403" s="178" t="s">
        <v>540</v>
      </c>
      <c r="G403" s="165"/>
      <c r="H403" s="165"/>
      <c r="I403" s="168"/>
      <c r="J403" s="179">
        <f>BK403</f>
        <v>0</v>
      </c>
      <c r="K403" s="165"/>
      <c r="L403" s="170"/>
      <c r="M403" s="171"/>
      <c r="N403" s="172"/>
      <c r="O403" s="172"/>
      <c r="P403" s="173">
        <f>SUM(P404:P551)</f>
        <v>0</v>
      </c>
      <c r="Q403" s="172"/>
      <c r="R403" s="173">
        <f>SUM(R404:R551)</f>
        <v>29.09187472</v>
      </c>
      <c r="S403" s="172"/>
      <c r="T403" s="174">
        <f>SUM(T404:T551)</f>
        <v>33.726935</v>
      </c>
      <c r="AR403" s="175" t="s">
        <v>85</v>
      </c>
      <c r="AT403" s="176" t="s">
        <v>79</v>
      </c>
      <c r="AU403" s="176" t="s">
        <v>85</v>
      </c>
      <c r="AY403" s="175" t="s">
        <v>137</v>
      </c>
      <c r="BK403" s="177">
        <f>SUM(BK404:BK551)</f>
        <v>0</v>
      </c>
    </row>
    <row r="404" spans="1:65" s="2" customFormat="1" ht="16.5" customHeight="1">
      <c r="A404" s="36"/>
      <c r="B404" s="37"/>
      <c r="C404" s="180" t="s">
        <v>541</v>
      </c>
      <c r="D404" s="180" t="s">
        <v>139</v>
      </c>
      <c r="E404" s="181" t="s">
        <v>542</v>
      </c>
      <c r="F404" s="182" t="s">
        <v>543</v>
      </c>
      <c r="G404" s="183" t="s">
        <v>161</v>
      </c>
      <c r="H404" s="184">
        <v>18</v>
      </c>
      <c r="I404" s="185"/>
      <c r="J404" s="186">
        <f>ROUND(I404*H404,2)</f>
        <v>0</v>
      </c>
      <c r="K404" s="182" t="s">
        <v>143</v>
      </c>
      <c r="L404" s="41"/>
      <c r="M404" s="187" t="s">
        <v>43</v>
      </c>
      <c r="N404" s="188" t="s">
        <v>51</v>
      </c>
      <c r="O404" s="66"/>
      <c r="P404" s="189">
        <f>O404*H404</f>
        <v>0</v>
      </c>
      <c r="Q404" s="189">
        <v>0.0001932</v>
      </c>
      <c r="R404" s="189">
        <f>Q404*H404</f>
        <v>0.0034776</v>
      </c>
      <c r="S404" s="189">
        <v>0</v>
      </c>
      <c r="T404" s="190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91" t="s">
        <v>144</v>
      </c>
      <c r="AT404" s="191" t="s">
        <v>139</v>
      </c>
      <c r="AU404" s="191" t="s">
        <v>87</v>
      </c>
      <c r="AY404" s="18" t="s">
        <v>137</v>
      </c>
      <c r="BE404" s="192">
        <f>IF(N404="základní",J404,0)</f>
        <v>0</v>
      </c>
      <c r="BF404" s="192">
        <f>IF(N404="snížená",J404,0)</f>
        <v>0</v>
      </c>
      <c r="BG404" s="192">
        <f>IF(N404="zákl. přenesená",J404,0)</f>
        <v>0</v>
      </c>
      <c r="BH404" s="192">
        <f>IF(N404="sníž. přenesená",J404,0)</f>
        <v>0</v>
      </c>
      <c r="BI404" s="192">
        <f>IF(N404="nulová",J404,0)</f>
        <v>0</v>
      </c>
      <c r="BJ404" s="18" t="s">
        <v>85</v>
      </c>
      <c r="BK404" s="192">
        <f>ROUND(I404*H404,2)</f>
        <v>0</v>
      </c>
      <c r="BL404" s="18" t="s">
        <v>144</v>
      </c>
      <c r="BM404" s="191" t="s">
        <v>544</v>
      </c>
    </row>
    <row r="405" spans="1:47" s="2" customFormat="1" ht="12">
      <c r="A405" s="36"/>
      <c r="B405" s="37"/>
      <c r="C405" s="38"/>
      <c r="D405" s="193" t="s">
        <v>146</v>
      </c>
      <c r="E405" s="38"/>
      <c r="F405" s="194" t="s">
        <v>545</v>
      </c>
      <c r="G405" s="38"/>
      <c r="H405" s="38"/>
      <c r="I405" s="195"/>
      <c r="J405" s="38"/>
      <c r="K405" s="38"/>
      <c r="L405" s="41"/>
      <c r="M405" s="196"/>
      <c r="N405" s="197"/>
      <c r="O405" s="66"/>
      <c r="P405" s="66"/>
      <c r="Q405" s="66"/>
      <c r="R405" s="66"/>
      <c r="S405" s="66"/>
      <c r="T405" s="67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8" t="s">
        <v>146</v>
      </c>
      <c r="AU405" s="18" t="s">
        <v>87</v>
      </c>
    </row>
    <row r="406" spans="2:51" s="14" customFormat="1" ht="12">
      <c r="B406" s="209"/>
      <c r="C406" s="210"/>
      <c r="D406" s="200" t="s">
        <v>148</v>
      </c>
      <c r="E406" s="211" t="s">
        <v>43</v>
      </c>
      <c r="F406" s="212" t="s">
        <v>546</v>
      </c>
      <c r="G406" s="210"/>
      <c r="H406" s="213">
        <v>18</v>
      </c>
      <c r="I406" s="214"/>
      <c r="J406" s="210"/>
      <c r="K406" s="210"/>
      <c r="L406" s="215"/>
      <c r="M406" s="216"/>
      <c r="N406" s="217"/>
      <c r="O406" s="217"/>
      <c r="P406" s="217"/>
      <c r="Q406" s="217"/>
      <c r="R406" s="217"/>
      <c r="S406" s="217"/>
      <c r="T406" s="218"/>
      <c r="AT406" s="219" t="s">
        <v>148</v>
      </c>
      <c r="AU406" s="219" t="s">
        <v>87</v>
      </c>
      <c r="AV406" s="14" t="s">
        <v>87</v>
      </c>
      <c r="AW406" s="14" t="s">
        <v>41</v>
      </c>
      <c r="AX406" s="14" t="s">
        <v>80</v>
      </c>
      <c r="AY406" s="219" t="s">
        <v>137</v>
      </c>
    </row>
    <row r="407" spans="2:51" s="15" customFormat="1" ht="12">
      <c r="B407" s="220"/>
      <c r="C407" s="221"/>
      <c r="D407" s="200" t="s">
        <v>148</v>
      </c>
      <c r="E407" s="222" t="s">
        <v>43</v>
      </c>
      <c r="F407" s="223" t="s">
        <v>152</v>
      </c>
      <c r="G407" s="221"/>
      <c r="H407" s="224">
        <v>18</v>
      </c>
      <c r="I407" s="225"/>
      <c r="J407" s="221"/>
      <c r="K407" s="221"/>
      <c r="L407" s="226"/>
      <c r="M407" s="227"/>
      <c r="N407" s="228"/>
      <c r="O407" s="228"/>
      <c r="P407" s="228"/>
      <c r="Q407" s="228"/>
      <c r="R407" s="228"/>
      <c r="S407" s="228"/>
      <c r="T407" s="229"/>
      <c r="AT407" s="230" t="s">
        <v>148</v>
      </c>
      <c r="AU407" s="230" t="s">
        <v>87</v>
      </c>
      <c r="AV407" s="15" t="s">
        <v>144</v>
      </c>
      <c r="AW407" s="15" t="s">
        <v>41</v>
      </c>
      <c r="AX407" s="15" t="s">
        <v>85</v>
      </c>
      <c r="AY407" s="230" t="s">
        <v>137</v>
      </c>
    </row>
    <row r="408" spans="1:65" s="2" customFormat="1" ht="16.5" customHeight="1">
      <c r="A408" s="36"/>
      <c r="B408" s="37"/>
      <c r="C408" s="180" t="s">
        <v>547</v>
      </c>
      <c r="D408" s="180" t="s">
        <v>139</v>
      </c>
      <c r="E408" s="181" t="s">
        <v>548</v>
      </c>
      <c r="F408" s="182" t="s">
        <v>549</v>
      </c>
      <c r="G408" s="183" t="s">
        <v>161</v>
      </c>
      <c r="H408" s="184">
        <v>22.08</v>
      </c>
      <c r="I408" s="185"/>
      <c r="J408" s="186">
        <f>ROUND(I408*H408,2)</f>
        <v>0</v>
      </c>
      <c r="K408" s="182" t="s">
        <v>143</v>
      </c>
      <c r="L408" s="41"/>
      <c r="M408" s="187" t="s">
        <v>43</v>
      </c>
      <c r="N408" s="188" t="s">
        <v>51</v>
      </c>
      <c r="O408" s="66"/>
      <c r="P408" s="189">
        <f>O408*H408</f>
        <v>0</v>
      </c>
      <c r="Q408" s="189">
        <v>0.00117</v>
      </c>
      <c r="R408" s="189">
        <f>Q408*H408</f>
        <v>0.025833599999999998</v>
      </c>
      <c r="S408" s="189">
        <v>0</v>
      </c>
      <c r="T408" s="190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91" t="s">
        <v>144</v>
      </c>
      <c r="AT408" s="191" t="s">
        <v>139</v>
      </c>
      <c r="AU408" s="191" t="s">
        <v>87</v>
      </c>
      <c r="AY408" s="18" t="s">
        <v>137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18" t="s">
        <v>85</v>
      </c>
      <c r="BK408" s="192">
        <f>ROUND(I408*H408,2)</f>
        <v>0</v>
      </c>
      <c r="BL408" s="18" t="s">
        <v>144</v>
      </c>
      <c r="BM408" s="191" t="s">
        <v>550</v>
      </c>
    </row>
    <row r="409" spans="1:47" s="2" customFormat="1" ht="12">
      <c r="A409" s="36"/>
      <c r="B409" s="37"/>
      <c r="C409" s="38"/>
      <c r="D409" s="193" t="s">
        <v>146</v>
      </c>
      <c r="E409" s="38"/>
      <c r="F409" s="194" t="s">
        <v>551</v>
      </c>
      <c r="G409" s="38"/>
      <c r="H409" s="38"/>
      <c r="I409" s="195"/>
      <c r="J409" s="38"/>
      <c r="K409" s="38"/>
      <c r="L409" s="41"/>
      <c r="M409" s="196"/>
      <c r="N409" s="197"/>
      <c r="O409" s="66"/>
      <c r="P409" s="66"/>
      <c r="Q409" s="66"/>
      <c r="R409" s="66"/>
      <c r="S409" s="66"/>
      <c r="T409" s="67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T409" s="18" t="s">
        <v>146</v>
      </c>
      <c r="AU409" s="18" t="s">
        <v>87</v>
      </c>
    </row>
    <row r="410" spans="2:51" s="14" customFormat="1" ht="12">
      <c r="B410" s="209"/>
      <c r="C410" s="210"/>
      <c r="D410" s="200" t="s">
        <v>148</v>
      </c>
      <c r="E410" s="211" t="s">
        <v>43</v>
      </c>
      <c r="F410" s="212" t="s">
        <v>552</v>
      </c>
      <c r="G410" s="210"/>
      <c r="H410" s="213">
        <v>22.08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148</v>
      </c>
      <c r="AU410" s="219" t="s">
        <v>87</v>
      </c>
      <c r="AV410" s="14" t="s">
        <v>87</v>
      </c>
      <c r="AW410" s="14" t="s">
        <v>41</v>
      </c>
      <c r="AX410" s="14" t="s">
        <v>85</v>
      </c>
      <c r="AY410" s="219" t="s">
        <v>137</v>
      </c>
    </row>
    <row r="411" spans="1:65" s="2" customFormat="1" ht="16.5" customHeight="1">
      <c r="A411" s="36"/>
      <c r="B411" s="37"/>
      <c r="C411" s="180" t="s">
        <v>553</v>
      </c>
      <c r="D411" s="180" t="s">
        <v>139</v>
      </c>
      <c r="E411" s="181" t="s">
        <v>554</v>
      </c>
      <c r="F411" s="182" t="s">
        <v>555</v>
      </c>
      <c r="G411" s="183" t="s">
        <v>161</v>
      </c>
      <c r="H411" s="184">
        <v>22.08</v>
      </c>
      <c r="I411" s="185"/>
      <c r="J411" s="186">
        <f>ROUND(I411*H411,2)</f>
        <v>0</v>
      </c>
      <c r="K411" s="182" t="s">
        <v>143</v>
      </c>
      <c r="L411" s="41"/>
      <c r="M411" s="187" t="s">
        <v>43</v>
      </c>
      <c r="N411" s="188" t="s">
        <v>51</v>
      </c>
      <c r="O411" s="66"/>
      <c r="P411" s="189">
        <f>O411*H411</f>
        <v>0</v>
      </c>
      <c r="Q411" s="189">
        <v>0.0005805</v>
      </c>
      <c r="R411" s="189">
        <f>Q411*H411</f>
        <v>0.012817439999999998</v>
      </c>
      <c r="S411" s="189">
        <v>0</v>
      </c>
      <c r="T411" s="190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91" t="s">
        <v>144</v>
      </c>
      <c r="AT411" s="191" t="s">
        <v>139</v>
      </c>
      <c r="AU411" s="191" t="s">
        <v>87</v>
      </c>
      <c r="AY411" s="18" t="s">
        <v>137</v>
      </c>
      <c r="BE411" s="192">
        <f>IF(N411="základní",J411,0)</f>
        <v>0</v>
      </c>
      <c r="BF411" s="192">
        <f>IF(N411="snížená",J411,0)</f>
        <v>0</v>
      </c>
      <c r="BG411" s="192">
        <f>IF(N411="zákl. přenesená",J411,0)</f>
        <v>0</v>
      </c>
      <c r="BH411" s="192">
        <f>IF(N411="sníž. přenesená",J411,0)</f>
        <v>0</v>
      </c>
      <c r="BI411" s="192">
        <f>IF(N411="nulová",J411,0)</f>
        <v>0</v>
      </c>
      <c r="BJ411" s="18" t="s">
        <v>85</v>
      </c>
      <c r="BK411" s="192">
        <f>ROUND(I411*H411,2)</f>
        <v>0</v>
      </c>
      <c r="BL411" s="18" t="s">
        <v>144</v>
      </c>
      <c r="BM411" s="191" t="s">
        <v>556</v>
      </c>
    </row>
    <row r="412" spans="1:47" s="2" customFormat="1" ht="12">
      <c r="A412" s="36"/>
      <c r="B412" s="37"/>
      <c r="C412" s="38"/>
      <c r="D412" s="193" t="s">
        <v>146</v>
      </c>
      <c r="E412" s="38"/>
      <c r="F412" s="194" t="s">
        <v>557</v>
      </c>
      <c r="G412" s="38"/>
      <c r="H412" s="38"/>
      <c r="I412" s="195"/>
      <c r="J412" s="38"/>
      <c r="K412" s="38"/>
      <c r="L412" s="41"/>
      <c r="M412" s="196"/>
      <c r="N412" s="197"/>
      <c r="O412" s="66"/>
      <c r="P412" s="66"/>
      <c r="Q412" s="66"/>
      <c r="R412" s="66"/>
      <c r="S412" s="66"/>
      <c r="T412" s="67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8" t="s">
        <v>146</v>
      </c>
      <c r="AU412" s="18" t="s">
        <v>87</v>
      </c>
    </row>
    <row r="413" spans="2:51" s="14" customFormat="1" ht="12">
      <c r="B413" s="209"/>
      <c r="C413" s="210"/>
      <c r="D413" s="200" t="s">
        <v>148</v>
      </c>
      <c r="E413" s="211" t="s">
        <v>43</v>
      </c>
      <c r="F413" s="212" t="s">
        <v>552</v>
      </c>
      <c r="G413" s="210"/>
      <c r="H413" s="213">
        <v>22.08</v>
      </c>
      <c r="I413" s="214"/>
      <c r="J413" s="210"/>
      <c r="K413" s="210"/>
      <c r="L413" s="215"/>
      <c r="M413" s="216"/>
      <c r="N413" s="217"/>
      <c r="O413" s="217"/>
      <c r="P413" s="217"/>
      <c r="Q413" s="217"/>
      <c r="R413" s="217"/>
      <c r="S413" s="217"/>
      <c r="T413" s="218"/>
      <c r="AT413" s="219" t="s">
        <v>148</v>
      </c>
      <c r="AU413" s="219" t="s">
        <v>87</v>
      </c>
      <c r="AV413" s="14" t="s">
        <v>87</v>
      </c>
      <c r="AW413" s="14" t="s">
        <v>41</v>
      </c>
      <c r="AX413" s="14" t="s">
        <v>85</v>
      </c>
      <c r="AY413" s="219" t="s">
        <v>137</v>
      </c>
    </row>
    <row r="414" spans="1:65" s="2" customFormat="1" ht="16.5" customHeight="1">
      <c r="A414" s="36"/>
      <c r="B414" s="37"/>
      <c r="C414" s="231" t="s">
        <v>558</v>
      </c>
      <c r="D414" s="231" t="s">
        <v>237</v>
      </c>
      <c r="E414" s="232" t="s">
        <v>559</v>
      </c>
      <c r="F414" s="233" t="s">
        <v>560</v>
      </c>
      <c r="G414" s="234" t="s">
        <v>197</v>
      </c>
      <c r="H414" s="235">
        <v>0.142</v>
      </c>
      <c r="I414" s="236"/>
      <c r="J414" s="237">
        <f>ROUND(I414*H414,2)</f>
        <v>0</v>
      </c>
      <c r="K414" s="233" t="s">
        <v>143</v>
      </c>
      <c r="L414" s="238"/>
      <c r="M414" s="239" t="s">
        <v>43</v>
      </c>
      <c r="N414" s="240" t="s">
        <v>51</v>
      </c>
      <c r="O414" s="66"/>
      <c r="P414" s="189">
        <f>O414*H414</f>
        <v>0</v>
      </c>
      <c r="Q414" s="189">
        <v>1</v>
      </c>
      <c r="R414" s="189">
        <f>Q414*H414</f>
        <v>0.142</v>
      </c>
      <c r="S414" s="189">
        <v>0</v>
      </c>
      <c r="T414" s="190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91" t="s">
        <v>194</v>
      </c>
      <c r="AT414" s="191" t="s">
        <v>237</v>
      </c>
      <c r="AU414" s="191" t="s">
        <v>87</v>
      </c>
      <c r="AY414" s="18" t="s">
        <v>137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18" t="s">
        <v>85</v>
      </c>
      <c r="BK414" s="192">
        <f>ROUND(I414*H414,2)</f>
        <v>0</v>
      </c>
      <c r="BL414" s="18" t="s">
        <v>144</v>
      </c>
      <c r="BM414" s="191" t="s">
        <v>561</v>
      </c>
    </row>
    <row r="415" spans="2:51" s="14" customFormat="1" ht="12">
      <c r="B415" s="209"/>
      <c r="C415" s="210"/>
      <c r="D415" s="200" t="s">
        <v>148</v>
      </c>
      <c r="E415" s="211" t="s">
        <v>43</v>
      </c>
      <c r="F415" s="212" t="s">
        <v>562</v>
      </c>
      <c r="G415" s="210"/>
      <c r="H415" s="213">
        <v>0.142</v>
      </c>
      <c r="I415" s="214"/>
      <c r="J415" s="210"/>
      <c r="K415" s="210"/>
      <c r="L415" s="215"/>
      <c r="M415" s="216"/>
      <c r="N415" s="217"/>
      <c r="O415" s="217"/>
      <c r="P415" s="217"/>
      <c r="Q415" s="217"/>
      <c r="R415" s="217"/>
      <c r="S415" s="217"/>
      <c r="T415" s="218"/>
      <c r="AT415" s="219" t="s">
        <v>148</v>
      </c>
      <c r="AU415" s="219" t="s">
        <v>87</v>
      </c>
      <c r="AV415" s="14" t="s">
        <v>87</v>
      </c>
      <c r="AW415" s="14" t="s">
        <v>41</v>
      </c>
      <c r="AX415" s="14" t="s">
        <v>85</v>
      </c>
      <c r="AY415" s="219" t="s">
        <v>137</v>
      </c>
    </row>
    <row r="416" spans="1:65" s="2" customFormat="1" ht="16.5" customHeight="1">
      <c r="A416" s="36"/>
      <c r="B416" s="37"/>
      <c r="C416" s="231" t="s">
        <v>563</v>
      </c>
      <c r="D416" s="231" t="s">
        <v>237</v>
      </c>
      <c r="E416" s="232" t="s">
        <v>564</v>
      </c>
      <c r="F416" s="233" t="s">
        <v>565</v>
      </c>
      <c r="G416" s="234" t="s">
        <v>197</v>
      </c>
      <c r="H416" s="235">
        <v>0.303</v>
      </c>
      <c r="I416" s="236"/>
      <c r="J416" s="237">
        <f>ROUND(I416*H416,2)</f>
        <v>0</v>
      </c>
      <c r="K416" s="233" t="s">
        <v>143</v>
      </c>
      <c r="L416" s="238"/>
      <c r="M416" s="239" t="s">
        <v>43</v>
      </c>
      <c r="N416" s="240" t="s">
        <v>51</v>
      </c>
      <c r="O416" s="66"/>
      <c r="P416" s="189">
        <f>O416*H416</f>
        <v>0</v>
      </c>
      <c r="Q416" s="189">
        <v>1</v>
      </c>
      <c r="R416" s="189">
        <f>Q416*H416</f>
        <v>0.303</v>
      </c>
      <c r="S416" s="189">
        <v>0</v>
      </c>
      <c r="T416" s="190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91" t="s">
        <v>194</v>
      </c>
      <c r="AT416" s="191" t="s">
        <v>237</v>
      </c>
      <c r="AU416" s="191" t="s">
        <v>87</v>
      </c>
      <c r="AY416" s="18" t="s">
        <v>137</v>
      </c>
      <c r="BE416" s="192">
        <f>IF(N416="základní",J416,0)</f>
        <v>0</v>
      </c>
      <c r="BF416" s="192">
        <f>IF(N416="snížená",J416,0)</f>
        <v>0</v>
      </c>
      <c r="BG416" s="192">
        <f>IF(N416="zákl. přenesená",J416,0)</f>
        <v>0</v>
      </c>
      <c r="BH416" s="192">
        <f>IF(N416="sníž. přenesená",J416,0)</f>
        <v>0</v>
      </c>
      <c r="BI416" s="192">
        <f>IF(N416="nulová",J416,0)</f>
        <v>0</v>
      </c>
      <c r="BJ416" s="18" t="s">
        <v>85</v>
      </c>
      <c r="BK416" s="192">
        <f>ROUND(I416*H416,2)</f>
        <v>0</v>
      </c>
      <c r="BL416" s="18" t="s">
        <v>144</v>
      </c>
      <c r="BM416" s="191" t="s">
        <v>566</v>
      </c>
    </row>
    <row r="417" spans="2:51" s="14" customFormat="1" ht="12">
      <c r="B417" s="209"/>
      <c r="C417" s="210"/>
      <c r="D417" s="200" t="s">
        <v>148</v>
      </c>
      <c r="E417" s="211" t="s">
        <v>43</v>
      </c>
      <c r="F417" s="212" t="s">
        <v>567</v>
      </c>
      <c r="G417" s="210"/>
      <c r="H417" s="213">
        <v>0.303</v>
      </c>
      <c r="I417" s="214"/>
      <c r="J417" s="210"/>
      <c r="K417" s="210"/>
      <c r="L417" s="215"/>
      <c r="M417" s="216"/>
      <c r="N417" s="217"/>
      <c r="O417" s="217"/>
      <c r="P417" s="217"/>
      <c r="Q417" s="217"/>
      <c r="R417" s="217"/>
      <c r="S417" s="217"/>
      <c r="T417" s="218"/>
      <c r="AT417" s="219" t="s">
        <v>148</v>
      </c>
      <c r="AU417" s="219" t="s">
        <v>87</v>
      </c>
      <c r="AV417" s="14" t="s">
        <v>87</v>
      </c>
      <c r="AW417" s="14" t="s">
        <v>41</v>
      </c>
      <c r="AX417" s="14" t="s">
        <v>85</v>
      </c>
      <c r="AY417" s="219" t="s">
        <v>137</v>
      </c>
    </row>
    <row r="418" spans="1:65" s="2" customFormat="1" ht="16.5" customHeight="1">
      <c r="A418" s="36"/>
      <c r="B418" s="37"/>
      <c r="C418" s="231" t="s">
        <v>568</v>
      </c>
      <c r="D418" s="231" t="s">
        <v>237</v>
      </c>
      <c r="E418" s="232" t="s">
        <v>569</v>
      </c>
      <c r="F418" s="233" t="s">
        <v>570</v>
      </c>
      <c r="G418" s="234" t="s">
        <v>197</v>
      </c>
      <c r="H418" s="235">
        <v>0.1</v>
      </c>
      <c r="I418" s="236"/>
      <c r="J418" s="237">
        <f>ROUND(I418*H418,2)</f>
        <v>0</v>
      </c>
      <c r="K418" s="233" t="s">
        <v>143</v>
      </c>
      <c r="L418" s="238"/>
      <c r="M418" s="239" t="s">
        <v>43</v>
      </c>
      <c r="N418" s="240" t="s">
        <v>51</v>
      </c>
      <c r="O418" s="66"/>
      <c r="P418" s="189">
        <f>O418*H418</f>
        <v>0</v>
      </c>
      <c r="Q418" s="189">
        <v>1</v>
      </c>
      <c r="R418" s="189">
        <f>Q418*H418</f>
        <v>0.1</v>
      </c>
      <c r="S418" s="189">
        <v>0</v>
      </c>
      <c r="T418" s="190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91" t="s">
        <v>194</v>
      </c>
      <c r="AT418" s="191" t="s">
        <v>237</v>
      </c>
      <c r="AU418" s="191" t="s">
        <v>87</v>
      </c>
      <c r="AY418" s="18" t="s">
        <v>137</v>
      </c>
      <c r="BE418" s="192">
        <f>IF(N418="základní",J418,0)</f>
        <v>0</v>
      </c>
      <c r="BF418" s="192">
        <f>IF(N418="snížená",J418,0)</f>
        <v>0</v>
      </c>
      <c r="BG418" s="192">
        <f>IF(N418="zákl. přenesená",J418,0)</f>
        <v>0</v>
      </c>
      <c r="BH418" s="192">
        <f>IF(N418="sníž. přenesená",J418,0)</f>
        <v>0</v>
      </c>
      <c r="BI418" s="192">
        <f>IF(N418="nulová",J418,0)</f>
        <v>0</v>
      </c>
      <c r="BJ418" s="18" t="s">
        <v>85</v>
      </c>
      <c r="BK418" s="192">
        <f>ROUND(I418*H418,2)</f>
        <v>0</v>
      </c>
      <c r="BL418" s="18" t="s">
        <v>144</v>
      </c>
      <c r="BM418" s="191" t="s">
        <v>571</v>
      </c>
    </row>
    <row r="419" spans="2:51" s="14" customFormat="1" ht="12">
      <c r="B419" s="209"/>
      <c r="C419" s="210"/>
      <c r="D419" s="200" t="s">
        <v>148</v>
      </c>
      <c r="E419" s="211" t="s">
        <v>43</v>
      </c>
      <c r="F419" s="212" t="s">
        <v>572</v>
      </c>
      <c r="G419" s="210"/>
      <c r="H419" s="213">
        <v>0.1</v>
      </c>
      <c r="I419" s="214"/>
      <c r="J419" s="210"/>
      <c r="K419" s="210"/>
      <c r="L419" s="215"/>
      <c r="M419" s="216"/>
      <c r="N419" s="217"/>
      <c r="O419" s="217"/>
      <c r="P419" s="217"/>
      <c r="Q419" s="217"/>
      <c r="R419" s="217"/>
      <c r="S419" s="217"/>
      <c r="T419" s="218"/>
      <c r="AT419" s="219" t="s">
        <v>148</v>
      </c>
      <c r="AU419" s="219" t="s">
        <v>87</v>
      </c>
      <c r="AV419" s="14" t="s">
        <v>87</v>
      </c>
      <c r="AW419" s="14" t="s">
        <v>41</v>
      </c>
      <c r="AX419" s="14" t="s">
        <v>85</v>
      </c>
      <c r="AY419" s="219" t="s">
        <v>137</v>
      </c>
    </row>
    <row r="420" spans="1:65" s="2" customFormat="1" ht="16.5" customHeight="1">
      <c r="A420" s="36"/>
      <c r="B420" s="37"/>
      <c r="C420" s="180" t="s">
        <v>573</v>
      </c>
      <c r="D420" s="180" t="s">
        <v>139</v>
      </c>
      <c r="E420" s="181" t="s">
        <v>574</v>
      </c>
      <c r="F420" s="182" t="s">
        <v>575</v>
      </c>
      <c r="G420" s="183" t="s">
        <v>142</v>
      </c>
      <c r="H420" s="184">
        <v>3.2</v>
      </c>
      <c r="I420" s="185"/>
      <c r="J420" s="186">
        <f>ROUND(I420*H420,2)</f>
        <v>0</v>
      </c>
      <c r="K420" s="182" t="s">
        <v>143</v>
      </c>
      <c r="L420" s="41"/>
      <c r="M420" s="187" t="s">
        <v>43</v>
      </c>
      <c r="N420" s="188" t="s">
        <v>51</v>
      </c>
      <c r="O420" s="66"/>
      <c r="P420" s="189">
        <f>O420*H420</f>
        <v>0</v>
      </c>
      <c r="Q420" s="189">
        <v>0.00063</v>
      </c>
      <c r="R420" s="189">
        <f>Q420*H420</f>
        <v>0.002016</v>
      </c>
      <c r="S420" s="189">
        <v>0</v>
      </c>
      <c r="T420" s="190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91" t="s">
        <v>144</v>
      </c>
      <c r="AT420" s="191" t="s">
        <v>139</v>
      </c>
      <c r="AU420" s="191" t="s">
        <v>87</v>
      </c>
      <c r="AY420" s="18" t="s">
        <v>137</v>
      </c>
      <c r="BE420" s="192">
        <f>IF(N420="základní",J420,0)</f>
        <v>0</v>
      </c>
      <c r="BF420" s="192">
        <f>IF(N420="snížená",J420,0)</f>
        <v>0</v>
      </c>
      <c r="BG420" s="192">
        <f>IF(N420="zákl. přenesená",J420,0)</f>
        <v>0</v>
      </c>
      <c r="BH420" s="192">
        <f>IF(N420="sníž. přenesená",J420,0)</f>
        <v>0</v>
      </c>
      <c r="BI420" s="192">
        <f>IF(N420="nulová",J420,0)</f>
        <v>0</v>
      </c>
      <c r="BJ420" s="18" t="s">
        <v>85</v>
      </c>
      <c r="BK420" s="192">
        <f>ROUND(I420*H420,2)</f>
        <v>0</v>
      </c>
      <c r="BL420" s="18" t="s">
        <v>144</v>
      </c>
      <c r="BM420" s="191" t="s">
        <v>576</v>
      </c>
    </row>
    <row r="421" spans="1:47" s="2" customFormat="1" ht="12">
      <c r="A421" s="36"/>
      <c r="B421" s="37"/>
      <c r="C421" s="38"/>
      <c r="D421" s="193" t="s">
        <v>146</v>
      </c>
      <c r="E421" s="38"/>
      <c r="F421" s="194" t="s">
        <v>577</v>
      </c>
      <c r="G421" s="38"/>
      <c r="H421" s="38"/>
      <c r="I421" s="195"/>
      <c r="J421" s="38"/>
      <c r="K421" s="38"/>
      <c r="L421" s="41"/>
      <c r="M421" s="196"/>
      <c r="N421" s="197"/>
      <c r="O421" s="66"/>
      <c r="P421" s="66"/>
      <c r="Q421" s="66"/>
      <c r="R421" s="66"/>
      <c r="S421" s="66"/>
      <c r="T421" s="67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8" t="s">
        <v>146</v>
      </c>
      <c r="AU421" s="18" t="s">
        <v>87</v>
      </c>
    </row>
    <row r="422" spans="2:51" s="13" customFormat="1" ht="12">
      <c r="B422" s="198"/>
      <c r="C422" s="199"/>
      <c r="D422" s="200" t="s">
        <v>148</v>
      </c>
      <c r="E422" s="201" t="s">
        <v>43</v>
      </c>
      <c r="F422" s="202" t="s">
        <v>578</v>
      </c>
      <c r="G422" s="199"/>
      <c r="H422" s="201" t="s">
        <v>43</v>
      </c>
      <c r="I422" s="203"/>
      <c r="J422" s="199"/>
      <c r="K422" s="199"/>
      <c r="L422" s="204"/>
      <c r="M422" s="205"/>
      <c r="N422" s="206"/>
      <c r="O422" s="206"/>
      <c r="P422" s="206"/>
      <c r="Q422" s="206"/>
      <c r="R422" s="206"/>
      <c r="S422" s="206"/>
      <c r="T422" s="207"/>
      <c r="AT422" s="208" t="s">
        <v>148</v>
      </c>
      <c r="AU422" s="208" t="s">
        <v>87</v>
      </c>
      <c r="AV422" s="13" t="s">
        <v>85</v>
      </c>
      <c r="AW422" s="13" t="s">
        <v>41</v>
      </c>
      <c r="AX422" s="13" t="s">
        <v>80</v>
      </c>
      <c r="AY422" s="208" t="s">
        <v>137</v>
      </c>
    </row>
    <row r="423" spans="2:51" s="14" customFormat="1" ht="12">
      <c r="B423" s="209"/>
      <c r="C423" s="210"/>
      <c r="D423" s="200" t="s">
        <v>148</v>
      </c>
      <c r="E423" s="211" t="s">
        <v>43</v>
      </c>
      <c r="F423" s="212" t="s">
        <v>579</v>
      </c>
      <c r="G423" s="210"/>
      <c r="H423" s="213">
        <v>3.2</v>
      </c>
      <c r="I423" s="214"/>
      <c r="J423" s="210"/>
      <c r="K423" s="210"/>
      <c r="L423" s="215"/>
      <c r="M423" s="216"/>
      <c r="N423" s="217"/>
      <c r="O423" s="217"/>
      <c r="P423" s="217"/>
      <c r="Q423" s="217"/>
      <c r="R423" s="217"/>
      <c r="S423" s="217"/>
      <c r="T423" s="218"/>
      <c r="AT423" s="219" t="s">
        <v>148</v>
      </c>
      <c r="AU423" s="219" t="s">
        <v>87</v>
      </c>
      <c r="AV423" s="14" t="s">
        <v>87</v>
      </c>
      <c r="AW423" s="14" t="s">
        <v>41</v>
      </c>
      <c r="AX423" s="14" t="s">
        <v>80</v>
      </c>
      <c r="AY423" s="219" t="s">
        <v>137</v>
      </c>
    </row>
    <row r="424" spans="2:51" s="15" customFormat="1" ht="12">
      <c r="B424" s="220"/>
      <c r="C424" s="221"/>
      <c r="D424" s="200" t="s">
        <v>148</v>
      </c>
      <c r="E424" s="222" t="s">
        <v>43</v>
      </c>
      <c r="F424" s="223" t="s">
        <v>152</v>
      </c>
      <c r="G424" s="221"/>
      <c r="H424" s="224">
        <v>3.2</v>
      </c>
      <c r="I424" s="225"/>
      <c r="J424" s="221"/>
      <c r="K424" s="221"/>
      <c r="L424" s="226"/>
      <c r="M424" s="227"/>
      <c r="N424" s="228"/>
      <c r="O424" s="228"/>
      <c r="P424" s="228"/>
      <c r="Q424" s="228"/>
      <c r="R424" s="228"/>
      <c r="S424" s="228"/>
      <c r="T424" s="229"/>
      <c r="AT424" s="230" t="s">
        <v>148</v>
      </c>
      <c r="AU424" s="230" t="s">
        <v>87</v>
      </c>
      <c r="AV424" s="15" t="s">
        <v>144</v>
      </c>
      <c r="AW424" s="15" t="s">
        <v>41</v>
      </c>
      <c r="AX424" s="15" t="s">
        <v>85</v>
      </c>
      <c r="AY424" s="230" t="s">
        <v>137</v>
      </c>
    </row>
    <row r="425" spans="1:65" s="2" customFormat="1" ht="16.5" customHeight="1">
      <c r="A425" s="36"/>
      <c r="B425" s="37"/>
      <c r="C425" s="180" t="s">
        <v>580</v>
      </c>
      <c r="D425" s="180" t="s">
        <v>139</v>
      </c>
      <c r="E425" s="181" t="s">
        <v>581</v>
      </c>
      <c r="F425" s="182" t="s">
        <v>582</v>
      </c>
      <c r="G425" s="183" t="s">
        <v>583</v>
      </c>
      <c r="H425" s="184">
        <v>2</v>
      </c>
      <c r="I425" s="185"/>
      <c r="J425" s="186">
        <f>ROUND(I425*H425,2)</f>
        <v>0</v>
      </c>
      <c r="K425" s="182" t="s">
        <v>143</v>
      </c>
      <c r="L425" s="41"/>
      <c r="M425" s="187" t="s">
        <v>43</v>
      </c>
      <c r="N425" s="188" t="s">
        <v>51</v>
      </c>
      <c r="O425" s="66"/>
      <c r="P425" s="189">
        <f>O425*H425</f>
        <v>0</v>
      </c>
      <c r="Q425" s="189">
        <v>0.006485</v>
      </c>
      <c r="R425" s="189">
        <f>Q425*H425</f>
        <v>0.01297</v>
      </c>
      <c r="S425" s="189">
        <v>0</v>
      </c>
      <c r="T425" s="190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91" t="s">
        <v>144</v>
      </c>
      <c r="AT425" s="191" t="s">
        <v>139</v>
      </c>
      <c r="AU425" s="191" t="s">
        <v>87</v>
      </c>
      <c r="AY425" s="18" t="s">
        <v>137</v>
      </c>
      <c r="BE425" s="192">
        <f>IF(N425="základní",J425,0)</f>
        <v>0</v>
      </c>
      <c r="BF425" s="192">
        <f>IF(N425="snížená",J425,0)</f>
        <v>0</v>
      </c>
      <c r="BG425" s="192">
        <f>IF(N425="zákl. přenesená",J425,0)</f>
        <v>0</v>
      </c>
      <c r="BH425" s="192">
        <f>IF(N425="sníž. přenesená",J425,0)</f>
        <v>0</v>
      </c>
      <c r="BI425" s="192">
        <f>IF(N425="nulová",J425,0)</f>
        <v>0</v>
      </c>
      <c r="BJ425" s="18" t="s">
        <v>85</v>
      </c>
      <c r="BK425" s="192">
        <f>ROUND(I425*H425,2)</f>
        <v>0</v>
      </c>
      <c r="BL425" s="18" t="s">
        <v>144</v>
      </c>
      <c r="BM425" s="191" t="s">
        <v>584</v>
      </c>
    </row>
    <row r="426" spans="1:47" s="2" customFormat="1" ht="12">
      <c r="A426" s="36"/>
      <c r="B426" s="37"/>
      <c r="C426" s="38"/>
      <c r="D426" s="193" t="s">
        <v>146</v>
      </c>
      <c r="E426" s="38"/>
      <c r="F426" s="194" t="s">
        <v>585</v>
      </c>
      <c r="G426" s="38"/>
      <c r="H426" s="38"/>
      <c r="I426" s="195"/>
      <c r="J426" s="38"/>
      <c r="K426" s="38"/>
      <c r="L426" s="41"/>
      <c r="M426" s="196"/>
      <c r="N426" s="197"/>
      <c r="O426" s="66"/>
      <c r="P426" s="66"/>
      <c r="Q426" s="66"/>
      <c r="R426" s="66"/>
      <c r="S426" s="66"/>
      <c r="T426" s="67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8" t="s">
        <v>146</v>
      </c>
      <c r="AU426" s="18" t="s">
        <v>87</v>
      </c>
    </row>
    <row r="427" spans="2:51" s="13" customFormat="1" ht="12">
      <c r="B427" s="198"/>
      <c r="C427" s="199"/>
      <c r="D427" s="200" t="s">
        <v>148</v>
      </c>
      <c r="E427" s="201" t="s">
        <v>43</v>
      </c>
      <c r="F427" s="202" t="s">
        <v>586</v>
      </c>
      <c r="G427" s="199"/>
      <c r="H427" s="201" t="s">
        <v>43</v>
      </c>
      <c r="I427" s="203"/>
      <c r="J427" s="199"/>
      <c r="K427" s="199"/>
      <c r="L427" s="204"/>
      <c r="M427" s="205"/>
      <c r="N427" s="206"/>
      <c r="O427" s="206"/>
      <c r="P427" s="206"/>
      <c r="Q427" s="206"/>
      <c r="R427" s="206"/>
      <c r="S427" s="206"/>
      <c r="T427" s="207"/>
      <c r="AT427" s="208" t="s">
        <v>148</v>
      </c>
      <c r="AU427" s="208" t="s">
        <v>87</v>
      </c>
      <c r="AV427" s="13" t="s">
        <v>85</v>
      </c>
      <c r="AW427" s="13" t="s">
        <v>41</v>
      </c>
      <c r="AX427" s="13" t="s">
        <v>80</v>
      </c>
      <c r="AY427" s="208" t="s">
        <v>137</v>
      </c>
    </row>
    <row r="428" spans="2:51" s="14" customFormat="1" ht="12">
      <c r="B428" s="209"/>
      <c r="C428" s="210"/>
      <c r="D428" s="200" t="s">
        <v>148</v>
      </c>
      <c r="E428" s="211" t="s">
        <v>43</v>
      </c>
      <c r="F428" s="212" t="s">
        <v>87</v>
      </c>
      <c r="G428" s="210"/>
      <c r="H428" s="213">
        <v>2</v>
      </c>
      <c r="I428" s="214"/>
      <c r="J428" s="210"/>
      <c r="K428" s="210"/>
      <c r="L428" s="215"/>
      <c r="M428" s="216"/>
      <c r="N428" s="217"/>
      <c r="O428" s="217"/>
      <c r="P428" s="217"/>
      <c r="Q428" s="217"/>
      <c r="R428" s="217"/>
      <c r="S428" s="217"/>
      <c r="T428" s="218"/>
      <c r="AT428" s="219" t="s">
        <v>148</v>
      </c>
      <c r="AU428" s="219" t="s">
        <v>87</v>
      </c>
      <c r="AV428" s="14" t="s">
        <v>87</v>
      </c>
      <c r="AW428" s="14" t="s">
        <v>41</v>
      </c>
      <c r="AX428" s="14" t="s">
        <v>85</v>
      </c>
      <c r="AY428" s="219" t="s">
        <v>137</v>
      </c>
    </row>
    <row r="429" spans="1:65" s="2" customFormat="1" ht="24.2" customHeight="1">
      <c r="A429" s="36"/>
      <c r="B429" s="37"/>
      <c r="C429" s="180" t="s">
        <v>587</v>
      </c>
      <c r="D429" s="180" t="s">
        <v>139</v>
      </c>
      <c r="E429" s="181" t="s">
        <v>588</v>
      </c>
      <c r="F429" s="182" t="s">
        <v>589</v>
      </c>
      <c r="G429" s="183" t="s">
        <v>142</v>
      </c>
      <c r="H429" s="184">
        <v>64.209</v>
      </c>
      <c r="I429" s="185"/>
      <c r="J429" s="186">
        <f>ROUND(I429*H429,2)</f>
        <v>0</v>
      </c>
      <c r="K429" s="182" t="s">
        <v>143</v>
      </c>
      <c r="L429" s="41"/>
      <c r="M429" s="187" t="s">
        <v>43</v>
      </c>
      <c r="N429" s="188" t="s">
        <v>51</v>
      </c>
      <c r="O429" s="66"/>
      <c r="P429" s="189">
        <f>O429*H429</f>
        <v>0</v>
      </c>
      <c r="Q429" s="189">
        <v>0</v>
      </c>
      <c r="R429" s="189">
        <f>Q429*H429</f>
        <v>0</v>
      </c>
      <c r="S429" s="189">
        <v>0</v>
      </c>
      <c r="T429" s="190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91" t="s">
        <v>144</v>
      </c>
      <c r="AT429" s="191" t="s">
        <v>139</v>
      </c>
      <c r="AU429" s="191" t="s">
        <v>87</v>
      </c>
      <c r="AY429" s="18" t="s">
        <v>137</v>
      </c>
      <c r="BE429" s="192">
        <f>IF(N429="základní",J429,0)</f>
        <v>0</v>
      </c>
      <c r="BF429" s="192">
        <f>IF(N429="snížená",J429,0)</f>
        <v>0</v>
      </c>
      <c r="BG429" s="192">
        <f>IF(N429="zákl. přenesená",J429,0)</f>
        <v>0</v>
      </c>
      <c r="BH429" s="192">
        <f>IF(N429="sníž. přenesená",J429,0)</f>
        <v>0</v>
      </c>
      <c r="BI429" s="192">
        <f>IF(N429="nulová",J429,0)</f>
        <v>0</v>
      </c>
      <c r="BJ429" s="18" t="s">
        <v>85</v>
      </c>
      <c r="BK429" s="192">
        <f>ROUND(I429*H429,2)</f>
        <v>0</v>
      </c>
      <c r="BL429" s="18" t="s">
        <v>144</v>
      </c>
      <c r="BM429" s="191" t="s">
        <v>590</v>
      </c>
    </row>
    <row r="430" spans="1:47" s="2" customFormat="1" ht="12">
      <c r="A430" s="36"/>
      <c r="B430" s="37"/>
      <c r="C430" s="38"/>
      <c r="D430" s="193" t="s">
        <v>146</v>
      </c>
      <c r="E430" s="38"/>
      <c r="F430" s="194" t="s">
        <v>591</v>
      </c>
      <c r="G430" s="38"/>
      <c r="H430" s="38"/>
      <c r="I430" s="195"/>
      <c r="J430" s="38"/>
      <c r="K430" s="38"/>
      <c r="L430" s="41"/>
      <c r="M430" s="196"/>
      <c r="N430" s="197"/>
      <c r="O430" s="66"/>
      <c r="P430" s="66"/>
      <c r="Q430" s="66"/>
      <c r="R430" s="66"/>
      <c r="S430" s="66"/>
      <c r="T430" s="67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8" t="s">
        <v>146</v>
      </c>
      <c r="AU430" s="18" t="s">
        <v>87</v>
      </c>
    </row>
    <row r="431" spans="2:51" s="13" customFormat="1" ht="12">
      <c r="B431" s="198"/>
      <c r="C431" s="199"/>
      <c r="D431" s="200" t="s">
        <v>148</v>
      </c>
      <c r="E431" s="201" t="s">
        <v>43</v>
      </c>
      <c r="F431" s="202" t="s">
        <v>592</v>
      </c>
      <c r="G431" s="199"/>
      <c r="H431" s="201" t="s">
        <v>43</v>
      </c>
      <c r="I431" s="203"/>
      <c r="J431" s="199"/>
      <c r="K431" s="199"/>
      <c r="L431" s="204"/>
      <c r="M431" s="205"/>
      <c r="N431" s="206"/>
      <c r="O431" s="206"/>
      <c r="P431" s="206"/>
      <c r="Q431" s="206"/>
      <c r="R431" s="206"/>
      <c r="S431" s="206"/>
      <c r="T431" s="207"/>
      <c r="AT431" s="208" t="s">
        <v>148</v>
      </c>
      <c r="AU431" s="208" t="s">
        <v>87</v>
      </c>
      <c r="AV431" s="13" t="s">
        <v>85</v>
      </c>
      <c r="AW431" s="13" t="s">
        <v>41</v>
      </c>
      <c r="AX431" s="13" t="s">
        <v>80</v>
      </c>
      <c r="AY431" s="208" t="s">
        <v>137</v>
      </c>
    </row>
    <row r="432" spans="2:51" s="14" customFormat="1" ht="12">
      <c r="B432" s="209"/>
      <c r="C432" s="210"/>
      <c r="D432" s="200" t="s">
        <v>148</v>
      </c>
      <c r="E432" s="211" t="s">
        <v>43</v>
      </c>
      <c r="F432" s="212" t="s">
        <v>593</v>
      </c>
      <c r="G432" s="210"/>
      <c r="H432" s="213">
        <v>40.209</v>
      </c>
      <c r="I432" s="214"/>
      <c r="J432" s="210"/>
      <c r="K432" s="210"/>
      <c r="L432" s="215"/>
      <c r="M432" s="216"/>
      <c r="N432" s="217"/>
      <c r="O432" s="217"/>
      <c r="P432" s="217"/>
      <c r="Q432" s="217"/>
      <c r="R432" s="217"/>
      <c r="S432" s="217"/>
      <c r="T432" s="218"/>
      <c r="AT432" s="219" t="s">
        <v>148</v>
      </c>
      <c r="AU432" s="219" t="s">
        <v>87</v>
      </c>
      <c r="AV432" s="14" t="s">
        <v>87</v>
      </c>
      <c r="AW432" s="14" t="s">
        <v>41</v>
      </c>
      <c r="AX432" s="14" t="s">
        <v>80</v>
      </c>
      <c r="AY432" s="219" t="s">
        <v>137</v>
      </c>
    </row>
    <row r="433" spans="2:51" s="13" customFormat="1" ht="12">
      <c r="B433" s="198"/>
      <c r="C433" s="199"/>
      <c r="D433" s="200" t="s">
        <v>148</v>
      </c>
      <c r="E433" s="201" t="s">
        <v>43</v>
      </c>
      <c r="F433" s="202" t="s">
        <v>273</v>
      </c>
      <c r="G433" s="199"/>
      <c r="H433" s="201" t="s">
        <v>43</v>
      </c>
      <c r="I433" s="203"/>
      <c r="J433" s="199"/>
      <c r="K433" s="199"/>
      <c r="L433" s="204"/>
      <c r="M433" s="205"/>
      <c r="N433" s="206"/>
      <c r="O433" s="206"/>
      <c r="P433" s="206"/>
      <c r="Q433" s="206"/>
      <c r="R433" s="206"/>
      <c r="S433" s="206"/>
      <c r="T433" s="207"/>
      <c r="AT433" s="208" t="s">
        <v>148</v>
      </c>
      <c r="AU433" s="208" t="s">
        <v>87</v>
      </c>
      <c r="AV433" s="13" t="s">
        <v>85</v>
      </c>
      <c r="AW433" s="13" t="s">
        <v>41</v>
      </c>
      <c r="AX433" s="13" t="s">
        <v>80</v>
      </c>
      <c r="AY433" s="208" t="s">
        <v>137</v>
      </c>
    </row>
    <row r="434" spans="2:51" s="14" customFormat="1" ht="12">
      <c r="B434" s="209"/>
      <c r="C434" s="210"/>
      <c r="D434" s="200" t="s">
        <v>148</v>
      </c>
      <c r="E434" s="211" t="s">
        <v>43</v>
      </c>
      <c r="F434" s="212" t="s">
        <v>594</v>
      </c>
      <c r="G434" s="210"/>
      <c r="H434" s="213">
        <v>24</v>
      </c>
      <c r="I434" s="214"/>
      <c r="J434" s="210"/>
      <c r="K434" s="210"/>
      <c r="L434" s="215"/>
      <c r="M434" s="216"/>
      <c r="N434" s="217"/>
      <c r="O434" s="217"/>
      <c r="P434" s="217"/>
      <c r="Q434" s="217"/>
      <c r="R434" s="217"/>
      <c r="S434" s="217"/>
      <c r="T434" s="218"/>
      <c r="AT434" s="219" t="s">
        <v>148</v>
      </c>
      <c r="AU434" s="219" t="s">
        <v>87</v>
      </c>
      <c r="AV434" s="14" t="s">
        <v>87</v>
      </c>
      <c r="AW434" s="14" t="s">
        <v>41</v>
      </c>
      <c r="AX434" s="14" t="s">
        <v>80</v>
      </c>
      <c r="AY434" s="219" t="s">
        <v>137</v>
      </c>
    </row>
    <row r="435" spans="2:51" s="15" customFormat="1" ht="12">
      <c r="B435" s="220"/>
      <c r="C435" s="221"/>
      <c r="D435" s="200" t="s">
        <v>148</v>
      </c>
      <c r="E435" s="222" t="s">
        <v>43</v>
      </c>
      <c r="F435" s="223" t="s">
        <v>152</v>
      </c>
      <c r="G435" s="221"/>
      <c r="H435" s="224">
        <v>64.209</v>
      </c>
      <c r="I435" s="225"/>
      <c r="J435" s="221"/>
      <c r="K435" s="221"/>
      <c r="L435" s="226"/>
      <c r="M435" s="227"/>
      <c r="N435" s="228"/>
      <c r="O435" s="228"/>
      <c r="P435" s="228"/>
      <c r="Q435" s="228"/>
      <c r="R435" s="228"/>
      <c r="S435" s="228"/>
      <c r="T435" s="229"/>
      <c r="AT435" s="230" t="s">
        <v>148</v>
      </c>
      <c r="AU435" s="230" t="s">
        <v>87</v>
      </c>
      <c r="AV435" s="15" t="s">
        <v>144</v>
      </c>
      <c r="AW435" s="15" t="s">
        <v>41</v>
      </c>
      <c r="AX435" s="15" t="s">
        <v>85</v>
      </c>
      <c r="AY435" s="230" t="s">
        <v>137</v>
      </c>
    </row>
    <row r="436" spans="1:65" s="2" customFormat="1" ht="24.2" customHeight="1">
      <c r="A436" s="36"/>
      <c r="B436" s="37"/>
      <c r="C436" s="180" t="s">
        <v>595</v>
      </c>
      <c r="D436" s="180" t="s">
        <v>139</v>
      </c>
      <c r="E436" s="181" t="s">
        <v>596</v>
      </c>
      <c r="F436" s="182" t="s">
        <v>597</v>
      </c>
      <c r="G436" s="183" t="s">
        <v>142</v>
      </c>
      <c r="H436" s="184">
        <v>1926.27</v>
      </c>
      <c r="I436" s="185"/>
      <c r="J436" s="186">
        <f>ROUND(I436*H436,2)</f>
        <v>0</v>
      </c>
      <c r="K436" s="182" t="s">
        <v>143</v>
      </c>
      <c r="L436" s="41"/>
      <c r="M436" s="187" t="s">
        <v>43</v>
      </c>
      <c r="N436" s="188" t="s">
        <v>51</v>
      </c>
      <c r="O436" s="66"/>
      <c r="P436" s="189">
        <f>O436*H436</f>
        <v>0</v>
      </c>
      <c r="Q436" s="189">
        <v>0</v>
      </c>
      <c r="R436" s="189">
        <f>Q436*H436</f>
        <v>0</v>
      </c>
      <c r="S436" s="189">
        <v>0</v>
      </c>
      <c r="T436" s="190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91" t="s">
        <v>144</v>
      </c>
      <c r="AT436" s="191" t="s">
        <v>139</v>
      </c>
      <c r="AU436" s="191" t="s">
        <v>87</v>
      </c>
      <c r="AY436" s="18" t="s">
        <v>137</v>
      </c>
      <c r="BE436" s="192">
        <f>IF(N436="základní",J436,0)</f>
        <v>0</v>
      </c>
      <c r="BF436" s="192">
        <f>IF(N436="snížená",J436,0)</f>
        <v>0</v>
      </c>
      <c r="BG436" s="192">
        <f>IF(N436="zákl. přenesená",J436,0)</f>
        <v>0</v>
      </c>
      <c r="BH436" s="192">
        <f>IF(N436="sníž. přenesená",J436,0)</f>
        <v>0</v>
      </c>
      <c r="BI436" s="192">
        <f>IF(N436="nulová",J436,0)</f>
        <v>0</v>
      </c>
      <c r="BJ436" s="18" t="s">
        <v>85</v>
      </c>
      <c r="BK436" s="192">
        <f>ROUND(I436*H436,2)</f>
        <v>0</v>
      </c>
      <c r="BL436" s="18" t="s">
        <v>144</v>
      </c>
      <c r="BM436" s="191" t="s">
        <v>598</v>
      </c>
    </row>
    <row r="437" spans="1:47" s="2" customFormat="1" ht="12">
      <c r="A437" s="36"/>
      <c r="B437" s="37"/>
      <c r="C437" s="38"/>
      <c r="D437" s="193" t="s">
        <v>146</v>
      </c>
      <c r="E437" s="38"/>
      <c r="F437" s="194" t="s">
        <v>599</v>
      </c>
      <c r="G437" s="38"/>
      <c r="H437" s="38"/>
      <c r="I437" s="195"/>
      <c r="J437" s="38"/>
      <c r="K437" s="38"/>
      <c r="L437" s="41"/>
      <c r="M437" s="196"/>
      <c r="N437" s="197"/>
      <c r="O437" s="66"/>
      <c r="P437" s="66"/>
      <c r="Q437" s="66"/>
      <c r="R437" s="66"/>
      <c r="S437" s="66"/>
      <c r="T437" s="67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8" t="s">
        <v>146</v>
      </c>
      <c r="AU437" s="18" t="s">
        <v>87</v>
      </c>
    </row>
    <row r="438" spans="2:51" s="14" customFormat="1" ht="12">
      <c r="B438" s="209"/>
      <c r="C438" s="210"/>
      <c r="D438" s="200" t="s">
        <v>148</v>
      </c>
      <c r="E438" s="211" t="s">
        <v>43</v>
      </c>
      <c r="F438" s="212" t="s">
        <v>600</v>
      </c>
      <c r="G438" s="210"/>
      <c r="H438" s="213">
        <v>1926.27</v>
      </c>
      <c r="I438" s="214"/>
      <c r="J438" s="210"/>
      <c r="K438" s="210"/>
      <c r="L438" s="215"/>
      <c r="M438" s="216"/>
      <c r="N438" s="217"/>
      <c r="O438" s="217"/>
      <c r="P438" s="217"/>
      <c r="Q438" s="217"/>
      <c r="R438" s="217"/>
      <c r="S438" s="217"/>
      <c r="T438" s="218"/>
      <c r="AT438" s="219" t="s">
        <v>148</v>
      </c>
      <c r="AU438" s="219" t="s">
        <v>87</v>
      </c>
      <c r="AV438" s="14" t="s">
        <v>87</v>
      </c>
      <c r="AW438" s="14" t="s">
        <v>41</v>
      </c>
      <c r="AX438" s="14" t="s">
        <v>80</v>
      </c>
      <c r="AY438" s="219" t="s">
        <v>137</v>
      </c>
    </row>
    <row r="439" spans="2:51" s="15" customFormat="1" ht="12">
      <c r="B439" s="220"/>
      <c r="C439" s="221"/>
      <c r="D439" s="200" t="s">
        <v>148</v>
      </c>
      <c r="E439" s="222" t="s">
        <v>43</v>
      </c>
      <c r="F439" s="223" t="s">
        <v>152</v>
      </c>
      <c r="G439" s="221"/>
      <c r="H439" s="224">
        <v>1926.27</v>
      </c>
      <c r="I439" s="225"/>
      <c r="J439" s="221"/>
      <c r="K439" s="221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148</v>
      </c>
      <c r="AU439" s="230" t="s">
        <v>87</v>
      </c>
      <c r="AV439" s="15" t="s">
        <v>144</v>
      </c>
      <c r="AW439" s="15" t="s">
        <v>41</v>
      </c>
      <c r="AX439" s="15" t="s">
        <v>85</v>
      </c>
      <c r="AY439" s="230" t="s">
        <v>137</v>
      </c>
    </row>
    <row r="440" spans="1:65" s="2" customFormat="1" ht="24.2" customHeight="1">
      <c r="A440" s="36"/>
      <c r="B440" s="37"/>
      <c r="C440" s="180" t="s">
        <v>601</v>
      </c>
      <c r="D440" s="180" t="s">
        <v>139</v>
      </c>
      <c r="E440" s="181" t="s">
        <v>602</v>
      </c>
      <c r="F440" s="182" t="s">
        <v>603</v>
      </c>
      <c r="G440" s="183" t="s">
        <v>142</v>
      </c>
      <c r="H440" s="184">
        <v>64.209</v>
      </c>
      <c r="I440" s="185"/>
      <c r="J440" s="186">
        <f>ROUND(I440*H440,2)</f>
        <v>0</v>
      </c>
      <c r="K440" s="182" t="s">
        <v>143</v>
      </c>
      <c r="L440" s="41"/>
      <c r="M440" s="187" t="s">
        <v>43</v>
      </c>
      <c r="N440" s="188" t="s">
        <v>51</v>
      </c>
      <c r="O440" s="66"/>
      <c r="P440" s="189">
        <f>O440*H440</f>
        <v>0</v>
      </c>
      <c r="Q440" s="189">
        <v>0</v>
      </c>
      <c r="R440" s="189">
        <f>Q440*H440</f>
        <v>0</v>
      </c>
      <c r="S440" s="189">
        <v>0</v>
      </c>
      <c r="T440" s="190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91" t="s">
        <v>144</v>
      </c>
      <c r="AT440" s="191" t="s">
        <v>139</v>
      </c>
      <c r="AU440" s="191" t="s">
        <v>87</v>
      </c>
      <c r="AY440" s="18" t="s">
        <v>137</v>
      </c>
      <c r="BE440" s="192">
        <f>IF(N440="základní",J440,0)</f>
        <v>0</v>
      </c>
      <c r="BF440" s="192">
        <f>IF(N440="snížená",J440,0)</f>
        <v>0</v>
      </c>
      <c r="BG440" s="192">
        <f>IF(N440="zákl. přenesená",J440,0)</f>
        <v>0</v>
      </c>
      <c r="BH440" s="192">
        <f>IF(N440="sníž. přenesená",J440,0)</f>
        <v>0</v>
      </c>
      <c r="BI440" s="192">
        <f>IF(N440="nulová",J440,0)</f>
        <v>0</v>
      </c>
      <c r="BJ440" s="18" t="s">
        <v>85</v>
      </c>
      <c r="BK440" s="192">
        <f>ROUND(I440*H440,2)</f>
        <v>0</v>
      </c>
      <c r="BL440" s="18" t="s">
        <v>144</v>
      </c>
      <c r="BM440" s="191" t="s">
        <v>604</v>
      </c>
    </row>
    <row r="441" spans="1:47" s="2" customFormat="1" ht="12">
      <c r="A441" s="36"/>
      <c r="B441" s="37"/>
      <c r="C441" s="38"/>
      <c r="D441" s="193" t="s">
        <v>146</v>
      </c>
      <c r="E441" s="38"/>
      <c r="F441" s="194" t="s">
        <v>605</v>
      </c>
      <c r="G441" s="38"/>
      <c r="H441" s="38"/>
      <c r="I441" s="195"/>
      <c r="J441" s="38"/>
      <c r="K441" s="38"/>
      <c r="L441" s="41"/>
      <c r="M441" s="196"/>
      <c r="N441" s="197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8" t="s">
        <v>146</v>
      </c>
      <c r="AU441" s="18" t="s">
        <v>87</v>
      </c>
    </row>
    <row r="442" spans="2:51" s="14" customFormat="1" ht="12">
      <c r="B442" s="209"/>
      <c r="C442" s="210"/>
      <c r="D442" s="200" t="s">
        <v>148</v>
      </c>
      <c r="E442" s="211" t="s">
        <v>43</v>
      </c>
      <c r="F442" s="212" t="s">
        <v>606</v>
      </c>
      <c r="G442" s="210"/>
      <c r="H442" s="213">
        <v>64.209</v>
      </c>
      <c r="I442" s="214"/>
      <c r="J442" s="210"/>
      <c r="K442" s="210"/>
      <c r="L442" s="215"/>
      <c r="M442" s="216"/>
      <c r="N442" s="217"/>
      <c r="O442" s="217"/>
      <c r="P442" s="217"/>
      <c r="Q442" s="217"/>
      <c r="R442" s="217"/>
      <c r="S442" s="217"/>
      <c r="T442" s="218"/>
      <c r="AT442" s="219" t="s">
        <v>148</v>
      </c>
      <c r="AU442" s="219" t="s">
        <v>87</v>
      </c>
      <c r="AV442" s="14" t="s">
        <v>87</v>
      </c>
      <c r="AW442" s="14" t="s">
        <v>41</v>
      </c>
      <c r="AX442" s="14" t="s">
        <v>80</v>
      </c>
      <c r="AY442" s="219" t="s">
        <v>137</v>
      </c>
    </row>
    <row r="443" spans="2:51" s="15" customFormat="1" ht="12">
      <c r="B443" s="220"/>
      <c r="C443" s="221"/>
      <c r="D443" s="200" t="s">
        <v>148</v>
      </c>
      <c r="E443" s="222" t="s">
        <v>43</v>
      </c>
      <c r="F443" s="223" t="s">
        <v>152</v>
      </c>
      <c r="G443" s="221"/>
      <c r="H443" s="224">
        <v>64.209</v>
      </c>
      <c r="I443" s="225"/>
      <c r="J443" s="221"/>
      <c r="K443" s="221"/>
      <c r="L443" s="226"/>
      <c r="M443" s="227"/>
      <c r="N443" s="228"/>
      <c r="O443" s="228"/>
      <c r="P443" s="228"/>
      <c r="Q443" s="228"/>
      <c r="R443" s="228"/>
      <c r="S443" s="228"/>
      <c r="T443" s="229"/>
      <c r="AT443" s="230" t="s">
        <v>148</v>
      </c>
      <c r="AU443" s="230" t="s">
        <v>87</v>
      </c>
      <c r="AV443" s="15" t="s">
        <v>144</v>
      </c>
      <c r="AW443" s="15" t="s">
        <v>41</v>
      </c>
      <c r="AX443" s="15" t="s">
        <v>85</v>
      </c>
      <c r="AY443" s="230" t="s">
        <v>137</v>
      </c>
    </row>
    <row r="444" spans="1:65" s="2" customFormat="1" ht="24.2" customHeight="1">
      <c r="A444" s="36"/>
      <c r="B444" s="37"/>
      <c r="C444" s="180" t="s">
        <v>607</v>
      </c>
      <c r="D444" s="180" t="s">
        <v>139</v>
      </c>
      <c r="E444" s="181" t="s">
        <v>608</v>
      </c>
      <c r="F444" s="182" t="s">
        <v>609</v>
      </c>
      <c r="G444" s="183" t="s">
        <v>174</v>
      </c>
      <c r="H444" s="184">
        <v>42.9</v>
      </c>
      <c r="I444" s="185"/>
      <c r="J444" s="186">
        <f>ROUND(I444*H444,2)</f>
        <v>0</v>
      </c>
      <c r="K444" s="182" t="s">
        <v>143</v>
      </c>
      <c r="L444" s="41"/>
      <c r="M444" s="187" t="s">
        <v>43</v>
      </c>
      <c r="N444" s="188" t="s">
        <v>51</v>
      </c>
      <c r="O444" s="66"/>
      <c r="P444" s="189">
        <f>O444*H444</f>
        <v>0</v>
      </c>
      <c r="Q444" s="189">
        <v>0</v>
      </c>
      <c r="R444" s="189">
        <f>Q444*H444</f>
        <v>0</v>
      </c>
      <c r="S444" s="189">
        <v>0</v>
      </c>
      <c r="T444" s="190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91" t="s">
        <v>144</v>
      </c>
      <c r="AT444" s="191" t="s">
        <v>139</v>
      </c>
      <c r="AU444" s="191" t="s">
        <v>87</v>
      </c>
      <c r="AY444" s="18" t="s">
        <v>137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18" t="s">
        <v>85</v>
      </c>
      <c r="BK444" s="192">
        <f>ROUND(I444*H444,2)</f>
        <v>0</v>
      </c>
      <c r="BL444" s="18" t="s">
        <v>144</v>
      </c>
      <c r="BM444" s="191" t="s">
        <v>610</v>
      </c>
    </row>
    <row r="445" spans="1:47" s="2" customFormat="1" ht="12">
      <c r="A445" s="36"/>
      <c r="B445" s="37"/>
      <c r="C445" s="38"/>
      <c r="D445" s="193" t="s">
        <v>146</v>
      </c>
      <c r="E445" s="38"/>
      <c r="F445" s="194" t="s">
        <v>611</v>
      </c>
      <c r="G445" s="38"/>
      <c r="H445" s="38"/>
      <c r="I445" s="195"/>
      <c r="J445" s="38"/>
      <c r="K445" s="38"/>
      <c r="L445" s="41"/>
      <c r="M445" s="196"/>
      <c r="N445" s="197"/>
      <c r="O445" s="66"/>
      <c r="P445" s="66"/>
      <c r="Q445" s="66"/>
      <c r="R445" s="66"/>
      <c r="S445" s="66"/>
      <c r="T445" s="67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8" t="s">
        <v>146</v>
      </c>
      <c r="AU445" s="18" t="s">
        <v>87</v>
      </c>
    </row>
    <row r="446" spans="2:51" s="13" customFormat="1" ht="12">
      <c r="B446" s="198"/>
      <c r="C446" s="199"/>
      <c r="D446" s="200" t="s">
        <v>148</v>
      </c>
      <c r="E446" s="201" t="s">
        <v>43</v>
      </c>
      <c r="F446" s="202" t="s">
        <v>189</v>
      </c>
      <c r="G446" s="199"/>
      <c r="H446" s="201" t="s">
        <v>43</v>
      </c>
      <c r="I446" s="203"/>
      <c r="J446" s="199"/>
      <c r="K446" s="199"/>
      <c r="L446" s="204"/>
      <c r="M446" s="205"/>
      <c r="N446" s="206"/>
      <c r="O446" s="206"/>
      <c r="P446" s="206"/>
      <c r="Q446" s="206"/>
      <c r="R446" s="206"/>
      <c r="S446" s="206"/>
      <c r="T446" s="207"/>
      <c r="AT446" s="208" t="s">
        <v>148</v>
      </c>
      <c r="AU446" s="208" t="s">
        <v>87</v>
      </c>
      <c r="AV446" s="13" t="s">
        <v>85</v>
      </c>
      <c r="AW446" s="13" t="s">
        <v>41</v>
      </c>
      <c r="AX446" s="13" t="s">
        <v>80</v>
      </c>
      <c r="AY446" s="208" t="s">
        <v>137</v>
      </c>
    </row>
    <row r="447" spans="2:51" s="14" customFormat="1" ht="12">
      <c r="B447" s="209"/>
      <c r="C447" s="210"/>
      <c r="D447" s="200" t="s">
        <v>148</v>
      </c>
      <c r="E447" s="211" t="s">
        <v>43</v>
      </c>
      <c r="F447" s="212" t="s">
        <v>612</v>
      </c>
      <c r="G447" s="210"/>
      <c r="H447" s="213">
        <v>42.9</v>
      </c>
      <c r="I447" s="214"/>
      <c r="J447" s="210"/>
      <c r="K447" s="210"/>
      <c r="L447" s="215"/>
      <c r="M447" s="216"/>
      <c r="N447" s="217"/>
      <c r="O447" s="217"/>
      <c r="P447" s="217"/>
      <c r="Q447" s="217"/>
      <c r="R447" s="217"/>
      <c r="S447" s="217"/>
      <c r="T447" s="218"/>
      <c r="AT447" s="219" t="s">
        <v>148</v>
      </c>
      <c r="AU447" s="219" t="s">
        <v>87</v>
      </c>
      <c r="AV447" s="14" t="s">
        <v>87</v>
      </c>
      <c r="AW447" s="14" t="s">
        <v>41</v>
      </c>
      <c r="AX447" s="14" t="s">
        <v>80</v>
      </c>
      <c r="AY447" s="219" t="s">
        <v>137</v>
      </c>
    </row>
    <row r="448" spans="2:51" s="15" customFormat="1" ht="12">
      <c r="B448" s="220"/>
      <c r="C448" s="221"/>
      <c r="D448" s="200" t="s">
        <v>148</v>
      </c>
      <c r="E448" s="222" t="s">
        <v>43</v>
      </c>
      <c r="F448" s="223" t="s">
        <v>152</v>
      </c>
      <c r="G448" s="221"/>
      <c r="H448" s="224">
        <v>42.9</v>
      </c>
      <c r="I448" s="225"/>
      <c r="J448" s="221"/>
      <c r="K448" s="221"/>
      <c r="L448" s="226"/>
      <c r="M448" s="227"/>
      <c r="N448" s="228"/>
      <c r="O448" s="228"/>
      <c r="P448" s="228"/>
      <c r="Q448" s="228"/>
      <c r="R448" s="228"/>
      <c r="S448" s="228"/>
      <c r="T448" s="229"/>
      <c r="AT448" s="230" t="s">
        <v>148</v>
      </c>
      <c r="AU448" s="230" t="s">
        <v>87</v>
      </c>
      <c r="AV448" s="15" t="s">
        <v>144</v>
      </c>
      <c r="AW448" s="15" t="s">
        <v>41</v>
      </c>
      <c r="AX448" s="15" t="s">
        <v>85</v>
      </c>
      <c r="AY448" s="230" t="s">
        <v>137</v>
      </c>
    </row>
    <row r="449" spans="1:65" s="2" customFormat="1" ht="24.2" customHeight="1">
      <c r="A449" s="36"/>
      <c r="B449" s="37"/>
      <c r="C449" s="180" t="s">
        <v>613</v>
      </c>
      <c r="D449" s="180" t="s">
        <v>139</v>
      </c>
      <c r="E449" s="181" t="s">
        <v>614</v>
      </c>
      <c r="F449" s="182" t="s">
        <v>615</v>
      </c>
      <c r="G449" s="183" t="s">
        <v>174</v>
      </c>
      <c r="H449" s="184">
        <v>1287</v>
      </c>
      <c r="I449" s="185"/>
      <c r="J449" s="186">
        <f>ROUND(I449*H449,2)</f>
        <v>0</v>
      </c>
      <c r="K449" s="182" t="s">
        <v>143</v>
      </c>
      <c r="L449" s="41"/>
      <c r="M449" s="187" t="s">
        <v>43</v>
      </c>
      <c r="N449" s="188" t="s">
        <v>51</v>
      </c>
      <c r="O449" s="66"/>
      <c r="P449" s="189">
        <f>O449*H449</f>
        <v>0</v>
      </c>
      <c r="Q449" s="189">
        <v>0</v>
      </c>
      <c r="R449" s="189">
        <f>Q449*H449</f>
        <v>0</v>
      </c>
      <c r="S449" s="189">
        <v>0</v>
      </c>
      <c r="T449" s="190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91" t="s">
        <v>144</v>
      </c>
      <c r="AT449" s="191" t="s">
        <v>139</v>
      </c>
      <c r="AU449" s="191" t="s">
        <v>87</v>
      </c>
      <c r="AY449" s="18" t="s">
        <v>137</v>
      </c>
      <c r="BE449" s="192">
        <f>IF(N449="základní",J449,0)</f>
        <v>0</v>
      </c>
      <c r="BF449" s="192">
        <f>IF(N449="snížená",J449,0)</f>
        <v>0</v>
      </c>
      <c r="BG449" s="192">
        <f>IF(N449="zákl. přenesená",J449,0)</f>
        <v>0</v>
      </c>
      <c r="BH449" s="192">
        <f>IF(N449="sníž. přenesená",J449,0)</f>
        <v>0</v>
      </c>
      <c r="BI449" s="192">
        <f>IF(N449="nulová",J449,0)</f>
        <v>0</v>
      </c>
      <c r="BJ449" s="18" t="s">
        <v>85</v>
      </c>
      <c r="BK449" s="192">
        <f>ROUND(I449*H449,2)</f>
        <v>0</v>
      </c>
      <c r="BL449" s="18" t="s">
        <v>144</v>
      </c>
      <c r="BM449" s="191" t="s">
        <v>616</v>
      </c>
    </row>
    <row r="450" spans="1:47" s="2" customFormat="1" ht="12">
      <c r="A450" s="36"/>
      <c r="B450" s="37"/>
      <c r="C450" s="38"/>
      <c r="D450" s="193" t="s">
        <v>146</v>
      </c>
      <c r="E450" s="38"/>
      <c r="F450" s="194" t="s">
        <v>617</v>
      </c>
      <c r="G450" s="38"/>
      <c r="H450" s="38"/>
      <c r="I450" s="195"/>
      <c r="J450" s="38"/>
      <c r="K450" s="38"/>
      <c r="L450" s="41"/>
      <c r="M450" s="196"/>
      <c r="N450" s="197"/>
      <c r="O450" s="66"/>
      <c r="P450" s="66"/>
      <c r="Q450" s="66"/>
      <c r="R450" s="66"/>
      <c r="S450" s="66"/>
      <c r="T450" s="67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T450" s="18" t="s">
        <v>146</v>
      </c>
      <c r="AU450" s="18" t="s">
        <v>87</v>
      </c>
    </row>
    <row r="451" spans="2:51" s="14" customFormat="1" ht="12">
      <c r="B451" s="209"/>
      <c r="C451" s="210"/>
      <c r="D451" s="200" t="s">
        <v>148</v>
      </c>
      <c r="E451" s="211" t="s">
        <v>43</v>
      </c>
      <c r="F451" s="212" t="s">
        <v>618</v>
      </c>
      <c r="G451" s="210"/>
      <c r="H451" s="213">
        <v>1287</v>
      </c>
      <c r="I451" s="214"/>
      <c r="J451" s="210"/>
      <c r="K451" s="210"/>
      <c r="L451" s="215"/>
      <c r="M451" s="216"/>
      <c r="N451" s="217"/>
      <c r="O451" s="217"/>
      <c r="P451" s="217"/>
      <c r="Q451" s="217"/>
      <c r="R451" s="217"/>
      <c r="S451" s="217"/>
      <c r="T451" s="218"/>
      <c r="AT451" s="219" t="s">
        <v>148</v>
      </c>
      <c r="AU451" s="219" t="s">
        <v>87</v>
      </c>
      <c r="AV451" s="14" t="s">
        <v>87</v>
      </c>
      <c r="AW451" s="14" t="s">
        <v>41</v>
      </c>
      <c r="AX451" s="14" t="s">
        <v>85</v>
      </c>
      <c r="AY451" s="219" t="s">
        <v>137</v>
      </c>
    </row>
    <row r="452" spans="1:65" s="2" customFormat="1" ht="24.2" customHeight="1">
      <c r="A452" s="36"/>
      <c r="B452" s="37"/>
      <c r="C452" s="180" t="s">
        <v>619</v>
      </c>
      <c r="D452" s="180" t="s">
        <v>139</v>
      </c>
      <c r="E452" s="181" t="s">
        <v>620</v>
      </c>
      <c r="F452" s="182" t="s">
        <v>621</v>
      </c>
      <c r="G452" s="183" t="s">
        <v>174</v>
      </c>
      <c r="H452" s="184">
        <v>42.9</v>
      </c>
      <c r="I452" s="185"/>
      <c r="J452" s="186">
        <f>ROUND(I452*H452,2)</f>
        <v>0</v>
      </c>
      <c r="K452" s="182" t="s">
        <v>143</v>
      </c>
      <c r="L452" s="41"/>
      <c r="M452" s="187" t="s">
        <v>43</v>
      </c>
      <c r="N452" s="188" t="s">
        <v>51</v>
      </c>
      <c r="O452" s="66"/>
      <c r="P452" s="189">
        <f>O452*H452</f>
        <v>0</v>
      </c>
      <c r="Q452" s="189">
        <v>0</v>
      </c>
      <c r="R452" s="189">
        <f>Q452*H452</f>
        <v>0</v>
      </c>
      <c r="S452" s="189">
        <v>0</v>
      </c>
      <c r="T452" s="190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91" t="s">
        <v>144</v>
      </c>
      <c r="AT452" s="191" t="s">
        <v>139</v>
      </c>
      <c r="AU452" s="191" t="s">
        <v>87</v>
      </c>
      <c r="AY452" s="18" t="s">
        <v>137</v>
      </c>
      <c r="BE452" s="192">
        <f>IF(N452="základní",J452,0)</f>
        <v>0</v>
      </c>
      <c r="BF452" s="192">
        <f>IF(N452="snížená",J452,0)</f>
        <v>0</v>
      </c>
      <c r="BG452" s="192">
        <f>IF(N452="zákl. přenesená",J452,0)</f>
        <v>0</v>
      </c>
      <c r="BH452" s="192">
        <f>IF(N452="sníž. přenesená",J452,0)</f>
        <v>0</v>
      </c>
      <c r="BI452" s="192">
        <f>IF(N452="nulová",J452,0)</f>
        <v>0</v>
      </c>
      <c r="BJ452" s="18" t="s">
        <v>85</v>
      </c>
      <c r="BK452" s="192">
        <f>ROUND(I452*H452,2)</f>
        <v>0</v>
      </c>
      <c r="BL452" s="18" t="s">
        <v>144</v>
      </c>
      <c r="BM452" s="191" t="s">
        <v>622</v>
      </c>
    </row>
    <row r="453" spans="1:47" s="2" customFormat="1" ht="12">
      <c r="A453" s="36"/>
      <c r="B453" s="37"/>
      <c r="C453" s="38"/>
      <c r="D453" s="193" t="s">
        <v>146</v>
      </c>
      <c r="E453" s="38"/>
      <c r="F453" s="194" t="s">
        <v>623</v>
      </c>
      <c r="G453" s="38"/>
      <c r="H453" s="38"/>
      <c r="I453" s="195"/>
      <c r="J453" s="38"/>
      <c r="K453" s="38"/>
      <c r="L453" s="41"/>
      <c r="M453" s="196"/>
      <c r="N453" s="197"/>
      <c r="O453" s="66"/>
      <c r="P453" s="66"/>
      <c r="Q453" s="66"/>
      <c r="R453" s="66"/>
      <c r="S453" s="66"/>
      <c r="T453" s="67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T453" s="18" t="s">
        <v>146</v>
      </c>
      <c r="AU453" s="18" t="s">
        <v>87</v>
      </c>
    </row>
    <row r="454" spans="1:65" s="2" customFormat="1" ht="21.75" customHeight="1">
      <c r="A454" s="36"/>
      <c r="B454" s="37"/>
      <c r="C454" s="180" t="s">
        <v>624</v>
      </c>
      <c r="D454" s="180" t="s">
        <v>139</v>
      </c>
      <c r="E454" s="181" t="s">
        <v>625</v>
      </c>
      <c r="F454" s="182" t="s">
        <v>626</v>
      </c>
      <c r="G454" s="183" t="s">
        <v>583</v>
      </c>
      <c r="H454" s="184">
        <v>64</v>
      </c>
      <c r="I454" s="185"/>
      <c r="J454" s="186">
        <f>ROUND(I454*H454,2)</f>
        <v>0</v>
      </c>
      <c r="K454" s="182" t="s">
        <v>143</v>
      </c>
      <c r="L454" s="41"/>
      <c r="M454" s="187" t="s">
        <v>43</v>
      </c>
      <c r="N454" s="188" t="s">
        <v>51</v>
      </c>
      <c r="O454" s="66"/>
      <c r="P454" s="189">
        <f>O454*H454</f>
        <v>0</v>
      </c>
      <c r="Q454" s="189">
        <v>0.00037</v>
      </c>
      <c r="R454" s="189">
        <f>Q454*H454</f>
        <v>0.02368</v>
      </c>
      <c r="S454" s="189">
        <v>0</v>
      </c>
      <c r="T454" s="190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91" t="s">
        <v>144</v>
      </c>
      <c r="AT454" s="191" t="s">
        <v>139</v>
      </c>
      <c r="AU454" s="191" t="s">
        <v>87</v>
      </c>
      <c r="AY454" s="18" t="s">
        <v>137</v>
      </c>
      <c r="BE454" s="192">
        <f>IF(N454="základní",J454,0)</f>
        <v>0</v>
      </c>
      <c r="BF454" s="192">
        <f>IF(N454="snížená",J454,0)</f>
        <v>0</v>
      </c>
      <c r="BG454" s="192">
        <f>IF(N454="zákl. přenesená",J454,0)</f>
        <v>0</v>
      </c>
      <c r="BH454" s="192">
        <f>IF(N454="sníž. přenesená",J454,0)</f>
        <v>0</v>
      </c>
      <c r="BI454" s="192">
        <f>IF(N454="nulová",J454,0)</f>
        <v>0</v>
      </c>
      <c r="BJ454" s="18" t="s">
        <v>85</v>
      </c>
      <c r="BK454" s="192">
        <f>ROUND(I454*H454,2)</f>
        <v>0</v>
      </c>
      <c r="BL454" s="18" t="s">
        <v>144</v>
      </c>
      <c r="BM454" s="191" t="s">
        <v>627</v>
      </c>
    </row>
    <row r="455" spans="1:47" s="2" customFormat="1" ht="12">
      <c r="A455" s="36"/>
      <c r="B455" s="37"/>
      <c r="C455" s="38"/>
      <c r="D455" s="193" t="s">
        <v>146</v>
      </c>
      <c r="E455" s="38"/>
      <c r="F455" s="194" t="s">
        <v>628</v>
      </c>
      <c r="G455" s="38"/>
      <c r="H455" s="38"/>
      <c r="I455" s="195"/>
      <c r="J455" s="38"/>
      <c r="K455" s="38"/>
      <c r="L455" s="41"/>
      <c r="M455" s="196"/>
      <c r="N455" s="197"/>
      <c r="O455" s="66"/>
      <c r="P455" s="66"/>
      <c r="Q455" s="66"/>
      <c r="R455" s="66"/>
      <c r="S455" s="66"/>
      <c r="T455" s="67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8" t="s">
        <v>146</v>
      </c>
      <c r="AU455" s="18" t="s">
        <v>87</v>
      </c>
    </row>
    <row r="456" spans="2:51" s="13" customFormat="1" ht="12">
      <c r="B456" s="198"/>
      <c r="C456" s="199"/>
      <c r="D456" s="200" t="s">
        <v>148</v>
      </c>
      <c r="E456" s="201" t="s">
        <v>43</v>
      </c>
      <c r="F456" s="202" t="s">
        <v>629</v>
      </c>
      <c r="G456" s="199"/>
      <c r="H456" s="201" t="s">
        <v>43</v>
      </c>
      <c r="I456" s="203"/>
      <c r="J456" s="199"/>
      <c r="K456" s="199"/>
      <c r="L456" s="204"/>
      <c r="M456" s="205"/>
      <c r="N456" s="206"/>
      <c r="O456" s="206"/>
      <c r="P456" s="206"/>
      <c r="Q456" s="206"/>
      <c r="R456" s="206"/>
      <c r="S456" s="206"/>
      <c r="T456" s="207"/>
      <c r="AT456" s="208" t="s">
        <v>148</v>
      </c>
      <c r="AU456" s="208" t="s">
        <v>87</v>
      </c>
      <c r="AV456" s="13" t="s">
        <v>85</v>
      </c>
      <c r="AW456" s="13" t="s">
        <v>41</v>
      </c>
      <c r="AX456" s="13" t="s">
        <v>80</v>
      </c>
      <c r="AY456" s="208" t="s">
        <v>137</v>
      </c>
    </row>
    <row r="457" spans="2:51" s="14" customFormat="1" ht="12">
      <c r="B457" s="209"/>
      <c r="C457" s="210"/>
      <c r="D457" s="200" t="s">
        <v>148</v>
      </c>
      <c r="E457" s="211" t="s">
        <v>43</v>
      </c>
      <c r="F457" s="212" t="s">
        <v>587</v>
      </c>
      <c r="G457" s="210"/>
      <c r="H457" s="213">
        <v>64</v>
      </c>
      <c r="I457" s="214"/>
      <c r="J457" s="210"/>
      <c r="K457" s="210"/>
      <c r="L457" s="215"/>
      <c r="M457" s="216"/>
      <c r="N457" s="217"/>
      <c r="O457" s="217"/>
      <c r="P457" s="217"/>
      <c r="Q457" s="217"/>
      <c r="R457" s="217"/>
      <c r="S457" s="217"/>
      <c r="T457" s="218"/>
      <c r="AT457" s="219" t="s">
        <v>148</v>
      </c>
      <c r="AU457" s="219" t="s">
        <v>87</v>
      </c>
      <c r="AV457" s="14" t="s">
        <v>87</v>
      </c>
      <c r="AW457" s="14" t="s">
        <v>41</v>
      </c>
      <c r="AX457" s="14" t="s">
        <v>85</v>
      </c>
      <c r="AY457" s="219" t="s">
        <v>137</v>
      </c>
    </row>
    <row r="458" spans="1:65" s="2" customFormat="1" ht="16.5" customHeight="1">
      <c r="A458" s="36"/>
      <c r="B458" s="37"/>
      <c r="C458" s="180" t="s">
        <v>630</v>
      </c>
      <c r="D458" s="180" t="s">
        <v>139</v>
      </c>
      <c r="E458" s="181" t="s">
        <v>631</v>
      </c>
      <c r="F458" s="182" t="s">
        <v>632</v>
      </c>
      <c r="G458" s="183" t="s">
        <v>174</v>
      </c>
      <c r="H458" s="184">
        <v>4.477</v>
      </c>
      <c r="I458" s="185"/>
      <c r="J458" s="186">
        <f>ROUND(I458*H458,2)</f>
        <v>0</v>
      </c>
      <c r="K458" s="182" t="s">
        <v>143</v>
      </c>
      <c r="L458" s="41"/>
      <c r="M458" s="187" t="s">
        <v>43</v>
      </c>
      <c r="N458" s="188" t="s">
        <v>51</v>
      </c>
      <c r="O458" s="66"/>
      <c r="P458" s="189">
        <f>O458*H458</f>
        <v>0</v>
      </c>
      <c r="Q458" s="189">
        <v>0.12</v>
      </c>
      <c r="R458" s="189">
        <f>Q458*H458</f>
        <v>0.53724</v>
      </c>
      <c r="S458" s="189">
        <v>2.2</v>
      </c>
      <c r="T458" s="190">
        <f>S458*H458</f>
        <v>9.849400000000001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91" t="s">
        <v>144</v>
      </c>
      <c r="AT458" s="191" t="s">
        <v>139</v>
      </c>
      <c r="AU458" s="191" t="s">
        <v>87</v>
      </c>
      <c r="AY458" s="18" t="s">
        <v>137</v>
      </c>
      <c r="BE458" s="192">
        <f>IF(N458="základní",J458,0)</f>
        <v>0</v>
      </c>
      <c r="BF458" s="192">
        <f>IF(N458="snížená",J458,0)</f>
        <v>0</v>
      </c>
      <c r="BG458" s="192">
        <f>IF(N458="zákl. přenesená",J458,0)</f>
        <v>0</v>
      </c>
      <c r="BH458" s="192">
        <f>IF(N458="sníž. přenesená",J458,0)</f>
        <v>0</v>
      </c>
      <c r="BI458" s="192">
        <f>IF(N458="nulová",J458,0)</f>
        <v>0</v>
      </c>
      <c r="BJ458" s="18" t="s">
        <v>85</v>
      </c>
      <c r="BK458" s="192">
        <f>ROUND(I458*H458,2)</f>
        <v>0</v>
      </c>
      <c r="BL458" s="18" t="s">
        <v>144</v>
      </c>
      <c r="BM458" s="191" t="s">
        <v>633</v>
      </c>
    </row>
    <row r="459" spans="1:47" s="2" customFormat="1" ht="12">
      <c r="A459" s="36"/>
      <c r="B459" s="37"/>
      <c r="C459" s="38"/>
      <c r="D459" s="193" t="s">
        <v>146</v>
      </c>
      <c r="E459" s="38"/>
      <c r="F459" s="194" t="s">
        <v>634</v>
      </c>
      <c r="G459" s="38"/>
      <c r="H459" s="38"/>
      <c r="I459" s="195"/>
      <c r="J459" s="38"/>
      <c r="K459" s="38"/>
      <c r="L459" s="41"/>
      <c r="M459" s="196"/>
      <c r="N459" s="197"/>
      <c r="O459" s="66"/>
      <c r="P459" s="66"/>
      <c r="Q459" s="66"/>
      <c r="R459" s="66"/>
      <c r="S459" s="66"/>
      <c r="T459" s="67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8" t="s">
        <v>146</v>
      </c>
      <c r="AU459" s="18" t="s">
        <v>87</v>
      </c>
    </row>
    <row r="460" spans="2:51" s="13" customFormat="1" ht="12">
      <c r="B460" s="198"/>
      <c r="C460" s="199"/>
      <c r="D460" s="200" t="s">
        <v>148</v>
      </c>
      <c r="E460" s="201" t="s">
        <v>43</v>
      </c>
      <c r="F460" s="202" t="s">
        <v>635</v>
      </c>
      <c r="G460" s="199"/>
      <c r="H460" s="201" t="s">
        <v>43</v>
      </c>
      <c r="I460" s="203"/>
      <c r="J460" s="199"/>
      <c r="K460" s="199"/>
      <c r="L460" s="204"/>
      <c r="M460" s="205"/>
      <c r="N460" s="206"/>
      <c r="O460" s="206"/>
      <c r="P460" s="206"/>
      <c r="Q460" s="206"/>
      <c r="R460" s="206"/>
      <c r="S460" s="206"/>
      <c r="T460" s="207"/>
      <c r="AT460" s="208" t="s">
        <v>148</v>
      </c>
      <c r="AU460" s="208" t="s">
        <v>87</v>
      </c>
      <c r="AV460" s="13" t="s">
        <v>85</v>
      </c>
      <c r="AW460" s="13" t="s">
        <v>41</v>
      </c>
      <c r="AX460" s="13" t="s">
        <v>80</v>
      </c>
      <c r="AY460" s="208" t="s">
        <v>137</v>
      </c>
    </row>
    <row r="461" spans="2:51" s="14" customFormat="1" ht="12">
      <c r="B461" s="209"/>
      <c r="C461" s="210"/>
      <c r="D461" s="200" t="s">
        <v>148</v>
      </c>
      <c r="E461" s="211" t="s">
        <v>43</v>
      </c>
      <c r="F461" s="212" t="s">
        <v>636</v>
      </c>
      <c r="G461" s="210"/>
      <c r="H461" s="213">
        <v>2.293</v>
      </c>
      <c r="I461" s="214"/>
      <c r="J461" s="210"/>
      <c r="K461" s="210"/>
      <c r="L461" s="215"/>
      <c r="M461" s="216"/>
      <c r="N461" s="217"/>
      <c r="O461" s="217"/>
      <c r="P461" s="217"/>
      <c r="Q461" s="217"/>
      <c r="R461" s="217"/>
      <c r="S461" s="217"/>
      <c r="T461" s="218"/>
      <c r="AT461" s="219" t="s">
        <v>148</v>
      </c>
      <c r="AU461" s="219" t="s">
        <v>87</v>
      </c>
      <c r="AV461" s="14" t="s">
        <v>87</v>
      </c>
      <c r="AW461" s="14" t="s">
        <v>41</v>
      </c>
      <c r="AX461" s="14" t="s">
        <v>80</v>
      </c>
      <c r="AY461" s="219" t="s">
        <v>137</v>
      </c>
    </row>
    <row r="462" spans="2:51" s="14" customFormat="1" ht="12">
      <c r="B462" s="209"/>
      <c r="C462" s="210"/>
      <c r="D462" s="200" t="s">
        <v>148</v>
      </c>
      <c r="E462" s="211" t="s">
        <v>43</v>
      </c>
      <c r="F462" s="212" t="s">
        <v>637</v>
      </c>
      <c r="G462" s="210"/>
      <c r="H462" s="213">
        <v>2.184</v>
      </c>
      <c r="I462" s="214"/>
      <c r="J462" s="210"/>
      <c r="K462" s="210"/>
      <c r="L462" s="215"/>
      <c r="M462" s="216"/>
      <c r="N462" s="217"/>
      <c r="O462" s="217"/>
      <c r="P462" s="217"/>
      <c r="Q462" s="217"/>
      <c r="R462" s="217"/>
      <c r="S462" s="217"/>
      <c r="T462" s="218"/>
      <c r="AT462" s="219" t="s">
        <v>148</v>
      </c>
      <c r="AU462" s="219" t="s">
        <v>87</v>
      </c>
      <c r="AV462" s="14" t="s">
        <v>87</v>
      </c>
      <c r="AW462" s="14" t="s">
        <v>41</v>
      </c>
      <c r="AX462" s="14" t="s">
        <v>80</v>
      </c>
      <c r="AY462" s="219" t="s">
        <v>137</v>
      </c>
    </row>
    <row r="463" spans="2:51" s="15" customFormat="1" ht="12">
      <c r="B463" s="220"/>
      <c r="C463" s="221"/>
      <c r="D463" s="200" t="s">
        <v>148</v>
      </c>
      <c r="E463" s="222" t="s">
        <v>43</v>
      </c>
      <c r="F463" s="223" t="s">
        <v>152</v>
      </c>
      <c r="G463" s="221"/>
      <c r="H463" s="224">
        <v>4.477</v>
      </c>
      <c r="I463" s="225"/>
      <c r="J463" s="221"/>
      <c r="K463" s="221"/>
      <c r="L463" s="226"/>
      <c r="M463" s="227"/>
      <c r="N463" s="228"/>
      <c r="O463" s="228"/>
      <c r="P463" s="228"/>
      <c r="Q463" s="228"/>
      <c r="R463" s="228"/>
      <c r="S463" s="228"/>
      <c r="T463" s="229"/>
      <c r="AT463" s="230" t="s">
        <v>148</v>
      </c>
      <c r="AU463" s="230" t="s">
        <v>87</v>
      </c>
      <c r="AV463" s="15" t="s">
        <v>144</v>
      </c>
      <c r="AW463" s="15" t="s">
        <v>41</v>
      </c>
      <c r="AX463" s="15" t="s">
        <v>85</v>
      </c>
      <c r="AY463" s="230" t="s">
        <v>137</v>
      </c>
    </row>
    <row r="464" spans="1:65" s="2" customFormat="1" ht="16.5" customHeight="1">
      <c r="A464" s="36"/>
      <c r="B464" s="37"/>
      <c r="C464" s="180" t="s">
        <v>638</v>
      </c>
      <c r="D464" s="180" t="s">
        <v>139</v>
      </c>
      <c r="E464" s="181" t="s">
        <v>639</v>
      </c>
      <c r="F464" s="182" t="s">
        <v>640</v>
      </c>
      <c r="G464" s="183" t="s">
        <v>161</v>
      </c>
      <c r="H464" s="184">
        <v>10.405</v>
      </c>
      <c r="I464" s="185"/>
      <c r="J464" s="186">
        <f>ROUND(I464*H464,2)</f>
        <v>0</v>
      </c>
      <c r="K464" s="182" t="s">
        <v>143</v>
      </c>
      <c r="L464" s="41"/>
      <c r="M464" s="187" t="s">
        <v>43</v>
      </c>
      <c r="N464" s="188" t="s">
        <v>51</v>
      </c>
      <c r="O464" s="66"/>
      <c r="P464" s="189">
        <f>O464*H464</f>
        <v>0</v>
      </c>
      <c r="Q464" s="189">
        <v>8.36E-05</v>
      </c>
      <c r="R464" s="189">
        <f>Q464*H464</f>
        <v>0.0008698579999999999</v>
      </c>
      <c r="S464" s="189">
        <v>0.018</v>
      </c>
      <c r="T464" s="190">
        <f>S464*H464</f>
        <v>0.18728999999999998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91" t="s">
        <v>144</v>
      </c>
      <c r="AT464" s="191" t="s">
        <v>139</v>
      </c>
      <c r="AU464" s="191" t="s">
        <v>87</v>
      </c>
      <c r="AY464" s="18" t="s">
        <v>137</v>
      </c>
      <c r="BE464" s="192">
        <f>IF(N464="základní",J464,0)</f>
        <v>0</v>
      </c>
      <c r="BF464" s="192">
        <f>IF(N464="snížená",J464,0)</f>
        <v>0</v>
      </c>
      <c r="BG464" s="192">
        <f>IF(N464="zákl. přenesená",J464,0)</f>
        <v>0</v>
      </c>
      <c r="BH464" s="192">
        <f>IF(N464="sníž. přenesená",J464,0)</f>
        <v>0</v>
      </c>
      <c r="BI464" s="192">
        <f>IF(N464="nulová",J464,0)</f>
        <v>0</v>
      </c>
      <c r="BJ464" s="18" t="s">
        <v>85</v>
      </c>
      <c r="BK464" s="192">
        <f>ROUND(I464*H464,2)</f>
        <v>0</v>
      </c>
      <c r="BL464" s="18" t="s">
        <v>144</v>
      </c>
      <c r="BM464" s="191" t="s">
        <v>641</v>
      </c>
    </row>
    <row r="465" spans="1:47" s="2" customFormat="1" ht="12">
      <c r="A465" s="36"/>
      <c r="B465" s="37"/>
      <c r="C465" s="38"/>
      <c r="D465" s="193" t="s">
        <v>146</v>
      </c>
      <c r="E465" s="38"/>
      <c r="F465" s="194" t="s">
        <v>642</v>
      </c>
      <c r="G465" s="38"/>
      <c r="H465" s="38"/>
      <c r="I465" s="195"/>
      <c r="J465" s="38"/>
      <c r="K465" s="38"/>
      <c r="L465" s="41"/>
      <c r="M465" s="196"/>
      <c r="N465" s="197"/>
      <c r="O465" s="66"/>
      <c r="P465" s="66"/>
      <c r="Q465" s="66"/>
      <c r="R465" s="66"/>
      <c r="S465" s="66"/>
      <c r="T465" s="67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8" t="s">
        <v>146</v>
      </c>
      <c r="AU465" s="18" t="s">
        <v>87</v>
      </c>
    </row>
    <row r="466" spans="2:51" s="14" customFormat="1" ht="12">
      <c r="B466" s="209"/>
      <c r="C466" s="210"/>
      <c r="D466" s="200" t="s">
        <v>148</v>
      </c>
      <c r="E466" s="211" t="s">
        <v>43</v>
      </c>
      <c r="F466" s="212" t="s">
        <v>643</v>
      </c>
      <c r="G466" s="210"/>
      <c r="H466" s="213">
        <v>10.405</v>
      </c>
      <c r="I466" s="214"/>
      <c r="J466" s="210"/>
      <c r="K466" s="210"/>
      <c r="L466" s="215"/>
      <c r="M466" s="216"/>
      <c r="N466" s="217"/>
      <c r="O466" s="217"/>
      <c r="P466" s="217"/>
      <c r="Q466" s="217"/>
      <c r="R466" s="217"/>
      <c r="S466" s="217"/>
      <c r="T466" s="218"/>
      <c r="AT466" s="219" t="s">
        <v>148</v>
      </c>
      <c r="AU466" s="219" t="s">
        <v>87</v>
      </c>
      <c r="AV466" s="14" t="s">
        <v>87</v>
      </c>
      <c r="AW466" s="14" t="s">
        <v>41</v>
      </c>
      <c r="AX466" s="14" t="s">
        <v>80</v>
      </c>
      <c r="AY466" s="219" t="s">
        <v>137</v>
      </c>
    </row>
    <row r="467" spans="2:51" s="15" customFormat="1" ht="12">
      <c r="B467" s="220"/>
      <c r="C467" s="221"/>
      <c r="D467" s="200" t="s">
        <v>148</v>
      </c>
      <c r="E467" s="222" t="s">
        <v>43</v>
      </c>
      <c r="F467" s="223" t="s">
        <v>152</v>
      </c>
      <c r="G467" s="221"/>
      <c r="H467" s="224">
        <v>10.405</v>
      </c>
      <c r="I467" s="225"/>
      <c r="J467" s="221"/>
      <c r="K467" s="221"/>
      <c r="L467" s="226"/>
      <c r="M467" s="227"/>
      <c r="N467" s="228"/>
      <c r="O467" s="228"/>
      <c r="P467" s="228"/>
      <c r="Q467" s="228"/>
      <c r="R467" s="228"/>
      <c r="S467" s="228"/>
      <c r="T467" s="229"/>
      <c r="AT467" s="230" t="s">
        <v>148</v>
      </c>
      <c r="AU467" s="230" t="s">
        <v>87</v>
      </c>
      <c r="AV467" s="15" t="s">
        <v>144</v>
      </c>
      <c r="AW467" s="15" t="s">
        <v>41</v>
      </c>
      <c r="AX467" s="15" t="s">
        <v>85</v>
      </c>
      <c r="AY467" s="230" t="s">
        <v>137</v>
      </c>
    </row>
    <row r="468" spans="1:65" s="2" customFormat="1" ht="16.5" customHeight="1">
      <c r="A468" s="36"/>
      <c r="B468" s="37"/>
      <c r="C468" s="180" t="s">
        <v>644</v>
      </c>
      <c r="D468" s="180" t="s">
        <v>139</v>
      </c>
      <c r="E468" s="181" t="s">
        <v>645</v>
      </c>
      <c r="F468" s="182" t="s">
        <v>646</v>
      </c>
      <c r="G468" s="183" t="s">
        <v>142</v>
      </c>
      <c r="H468" s="184">
        <v>58.25</v>
      </c>
      <c r="I468" s="185"/>
      <c r="J468" s="186">
        <f>ROUND(I468*H468,2)</f>
        <v>0</v>
      </c>
      <c r="K468" s="182" t="s">
        <v>143</v>
      </c>
      <c r="L468" s="41"/>
      <c r="M468" s="187" t="s">
        <v>43</v>
      </c>
      <c r="N468" s="188" t="s">
        <v>51</v>
      </c>
      <c r="O468" s="66"/>
      <c r="P468" s="189">
        <f>O468*H468</f>
        <v>0</v>
      </c>
      <c r="Q468" s="189">
        <v>0</v>
      </c>
      <c r="R468" s="189">
        <f>Q468*H468</f>
        <v>0</v>
      </c>
      <c r="S468" s="189">
        <v>0</v>
      </c>
      <c r="T468" s="190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191" t="s">
        <v>144</v>
      </c>
      <c r="AT468" s="191" t="s">
        <v>139</v>
      </c>
      <c r="AU468" s="191" t="s">
        <v>87</v>
      </c>
      <c r="AY468" s="18" t="s">
        <v>137</v>
      </c>
      <c r="BE468" s="192">
        <f>IF(N468="základní",J468,0)</f>
        <v>0</v>
      </c>
      <c r="BF468" s="192">
        <f>IF(N468="snížená",J468,0)</f>
        <v>0</v>
      </c>
      <c r="BG468" s="192">
        <f>IF(N468="zákl. přenesená",J468,0)</f>
        <v>0</v>
      </c>
      <c r="BH468" s="192">
        <f>IF(N468="sníž. přenesená",J468,0)</f>
        <v>0</v>
      </c>
      <c r="BI468" s="192">
        <f>IF(N468="nulová",J468,0)</f>
        <v>0</v>
      </c>
      <c r="BJ468" s="18" t="s">
        <v>85</v>
      </c>
      <c r="BK468" s="192">
        <f>ROUND(I468*H468,2)</f>
        <v>0</v>
      </c>
      <c r="BL468" s="18" t="s">
        <v>144</v>
      </c>
      <c r="BM468" s="191" t="s">
        <v>647</v>
      </c>
    </row>
    <row r="469" spans="1:47" s="2" customFormat="1" ht="12">
      <c r="A469" s="36"/>
      <c r="B469" s="37"/>
      <c r="C469" s="38"/>
      <c r="D469" s="193" t="s">
        <v>146</v>
      </c>
      <c r="E469" s="38"/>
      <c r="F469" s="194" t="s">
        <v>648</v>
      </c>
      <c r="G469" s="38"/>
      <c r="H469" s="38"/>
      <c r="I469" s="195"/>
      <c r="J469" s="38"/>
      <c r="K469" s="38"/>
      <c r="L469" s="41"/>
      <c r="M469" s="196"/>
      <c r="N469" s="197"/>
      <c r="O469" s="66"/>
      <c r="P469" s="66"/>
      <c r="Q469" s="66"/>
      <c r="R469" s="66"/>
      <c r="S469" s="66"/>
      <c r="T469" s="67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T469" s="18" t="s">
        <v>146</v>
      </c>
      <c r="AU469" s="18" t="s">
        <v>87</v>
      </c>
    </row>
    <row r="470" spans="2:51" s="13" customFormat="1" ht="12">
      <c r="B470" s="198"/>
      <c r="C470" s="199"/>
      <c r="D470" s="200" t="s">
        <v>148</v>
      </c>
      <c r="E470" s="201" t="s">
        <v>43</v>
      </c>
      <c r="F470" s="202" t="s">
        <v>271</v>
      </c>
      <c r="G470" s="199"/>
      <c r="H470" s="201" t="s">
        <v>43</v>
      </c>
      <c r="I470" s="203"/>
      <c r="J470" s="199"/>
      <c r="K470" s="199"/>
      <c r="L470" s="204"/>
      <c r="M470" s="205"/>
      <c r="N470" s="206"/>
      <c r="O470" s="206"/>
      <c r="P470" s="206"/>
      <c r="Q470" s="206"/>
      <c r="R470" s="206"/>
      <c r="S470" s="206"/>
      <c r="T470" s="207"/>
      <c r="AT470" s="208" t="s">
        <v>148</v>
      </c>
      <c r="AU470" s="208" t="s">
        <v>87</v>
      </c>
      <c r="AV470" s="13" t="s">
        <v>85</v>
      </c>
      <c r="AW470" s="13" t="s">
        <v>41</v>
      </c>
      <c r="AX470" s="13" t="s">
        <v>80</v>
      </c>
      <c r="AY470" s="208" t="s">
        <v>137</v>
      </c>
    </row>
    <row r="471" spans="2:51" s="14" customFormat="1" ht="12">
      <c r="B471" s="209"/>
      <c r="C471" s="210"/>
      <c r="D471" s="200" t="s">
        <v>148</v>
      </c>
      <c r="E471" s="211" t="s">
        <v>43</v>
      </c>
      <c r="F471" s="212" t="s">
        <v>649</v>
      </c>
      <c r="G471" s="210"/>
      <c r="H471" s="213">
        <v>4.125</v>
      </c>
      <c r="I471" s="214"/>
      <c r="J471" s="210"/>
      <c r="K471" s="210"/>
      <c r="L471" s="215"/>
      <c r="M471" s="216"/>
      <c r="N471" s="217"/>
      <c r="O471" s="217"/>
      <c r="P471" s="217"/>
      <c r="Q471" s="217"/>
      <c r="R471" s="217"/>
      <c r="S471" s="217"/>
      <c r="T471" s="218"/>
      <c r="AT471" s="219" t="s">
        <v>148</v>
      </c>
      <c r="AU471" s="219" t="s">
        <v>87</v>
      </c>
      <c r="AV471" s="14" t="s">
        <v>87</v>
      </c>
      <c r="AW471" s="14" t="s">
        <v>41</v>
      </c>
      <c r="AX471" s="14" t="s">
        <v>80</v>
      </c>
      <c r="AY471" s="219" t="s">
        <v>137</v>
      </c>
    </row>
    <row r="472" spans="2:51" s="14" customFormat="1" ht="12">
      <c r="B472" s="209"/>
      <c r="C472" s="210"/>
      <c r="D472" s="200" t="s">
        <v>148</v>
      </c>
      <c r="E472" s="211" t="s">
        <v>43</v>
      </c>
      <c r="F472" s="212" t="s">
        <v>649</v>
      </c>
      <c r="G472" s="210"/>
      <c r="H472" s="213">
        <v>4.125</v>
      </c>
      <c r="I472" s="214"/>
      <c r="J472" s="210"/>
      <c r="K472" s="210"/>
      <c r="L472" s="215"/>
      <c r="M472" s="216"/>
      <c r="N472" s="217"/>
      <c r="O472" s="217"/>
      <c r="P472" s="217"/>
      <c r="Q472" s="217"/>
      <c r="R472" s="217"/>
      <c r="S472" s="217"/>
      <c r="T472" s="218"/>
      <c r="AT472" s="219" t="s">
        <v>148</v>
      </c>
      <c r="AU472" s="219" t="s">
        <v>87</v>
      </c>
      <c r="AV472" s="14" t="s">
        <v>87</v>
      </c>
      <c r="AW472" s="14" t="s">
        <v>41</v>
      </c>
      <c r="AX472" s="14" t="s">
        <v>80</v>
      </c>
      <c r="AY472" s="219" t="s">
        <v>137</v>
      </c>
    </row>
    <row r="473" spans="2:51" s="13" customFormat="1" ht="12">
      <c r="B473" s="198"/>
      <c r="C473" s="199"/>
      <c r="D473" s="200" t="s">
        <v>148</v>
      </c>
      <c r="E473" s="201" t="s">
        <v>43</v>
      </c>
      <c r="F473" s="202" t="s">
        <v>273</v>
      </c>
      <c r="G473" s="199"/>
      <c r="H473" s="201" t="s">
        <v>43</v>
      </c>
      <c r="I473" s="203"/>
      <c r="J473" s="199"/>
      <c r="K473" s="199"/>
      <c r="L473" s="204"/>
      <c r="M473" s="205"/>
      <c r="N473" s="206"/>
      <c r="O473" s="206"/>
      <c r="P473" s="206"/>
      <c r="Q473" s="206"/>
      <c r="R473" s="206"/>
      <c r="S473" s="206"/>
      <c r="T473" s="207"/>
      <c r="AT473" s="208" t="s">
        <v>148</v>
      </c>
      <c r="AU473" s="208" t="s">
        <v>87</v>
      </c>
      <c r="AV473" s="13" t="s">
        <v>85</v>
      </c>
      <c r="AW473" s="13" t="s">
        <v>41</v>
      </c>
      <c r="AX473" s="13" t="s">
        <v>80</v>
      </c>
      <c r="AY473" s="208" t="s">
        <v>137</v>
      </c>
    </row>
    <row r="474" spans="2:51" s="14" customFormat="1" ht="12">
      <c r="B474" s="209"/>
      <c r="C474" s="210"/>
      <c r="D474" s="200" t="s">
        <v>148</v>
      </c>
      <c r="E474" s="211" t="s">
        <v>43</v>
      </c>
      <c r="F474" s="212" t="s">
        <v>650</v>
      </c>
      <c r="G474" s="210"/>
      <c r="H474" s="213">
        <v>16</v>
      </c>
      <c r="I474" s="214"/>
      <c r="J474" s="210"/>
      <c r="K474" s="210"/>
      <c r="L474" s="215"/>
      <c r="M474" s="216"/>
      <c r="N474" s="217"/>
      <c r="O474" s="217"/>
      <c r="P474" s="217"/>
      <c r="Q474" s="217"/>
      <c r="R474" s="217"/>
      <c r="S474" s="217"/>
      <c r="T474" s="218"/>
      <c r="AT474" s="219" t="s">
        <v>148</v>
      </c>
      <c r="AU474" s="219" t="s">
        <v>87</v>
      </c>
      <c r="AV474" s="14" t="s">
        <v>87</v>
      </c>
      <c r="AW474" s="14" t="s">
        <v>41</v>
      </c>
      <c r="AX474" s="14" t="s">
        <v>80</v>
      </c>
      <c r="AY474" s="219" t="s">
        <v>137</v>
      </c>
    </row>
    <row r="475" spans="2:51" s="14" customFormat="1" ht="12">
      <c r="B475" s="209"/>
      <c r="C475" s="210"/>
      <c r="D475" s="200" t="s">
        <v>148</v>
      </c>
      <c r="E475" s="211" t="s">
        <v>43</v>
      </c>
      <c r="F475" s="212" t="s">
        <v>650</v>
      </c>
      <c r="G475" s="210"/>
      <c r="H475" s="213">
        <v>16</v>
      </c>
      <c r="I475" s="214"/>
      <c r="J475" s="210"/>
      <c r="K475" s="210"/>
      <c r="L475" s="215"/>
      <c r="M475" s="216"/>
      <c r="N475" s="217"/>
      <c r="O475" s="217"/>
      <c r="P475" s="217"/>
      <c r="Q475" s="217"/>
      <c r="R475" s="217"/>
      <c r="S475" s="217"/>
      <c r="T475" s="218"/>
      <c r="AT475" s="219" t="s">
        <v>148</v>
      </c>
      <c r="AU475" s="219" t="s">
        <v>87</v>
      </c>
      <c r="AV475" s="14" t="s">
        <v>87</v>
      </c>
      <c r="AW475" s="14" t="s">
        <v>41</v>
      </c>
      <c r="AX475" s="14" t="s">
        <v>80</v>
      </c>
      <c r="AY475" s="219" t="s">
        <v>137</v>
      </c>
    </row>
    <row r="476" spans="2:51" s="13" customFormat="1" ht="12">
      <c r="B476" s="198"/>
      <c r="C476" s="199"/>
      <c r="D476" s="200" t="s">
        <v>148</v>
      </c>
      <c r="E476" s="201" t="s">
        <v>43</v>
      </c>
      <c r="F476" s="202" t="s">
        <v>319</v>
      </c>
      <c r="G476" s="199"/>
      <c r="H476" s="201" t="s">
        <v>43</v>
      </c>
      <c r="I476" s="203"/>
      <c r="J476" s="199"/>
      <c r="K476" s="199"/>
      <c r="L476" s="204"/>
      <c r="M476" s="205"/>
      <c r="N476" s="206"/>
      <c r="O476" s="206"/>
      <c r="P476" s="206"/>
      <c r="Q476" s="206"/>
      <c r="R476" s="206"/>
      <c r="S476" s="206"/>
      <c r="T476" s="207"/>
      <c r="AT476" s="208" t="s">
        <v>148</v>
      </c>
      <c r="AU476" s="208" t="s">
        <v>87</v>
      </c>
      <c r="AV476" s="13" t="s">
        <v>85</v>
      </c>
      <c r="AW476" s="13" t="s">
        <v>41</v>
      </c>
      <c r="AX476" s="13" t="s">
        <v>80</v>
      </c>
      <c r="AY476" s="208" t="s">
        <v>137</v>
      </c>
    </row>
    <row r="477" spans="2:51" s="14" customFormat="1" ht="12">
      <c r="B477" s="209"/>
      <c r="C477" s="210"/>
      <c r="D477" s="200" t="s">
        <v>148</v>
      </c>
      <c r="E477" s="211" t="s">
        <v>43</v>
      </c>
      <c r="F477" s="212" t="s">
        <v>546</v>
      </c>
      <c r="G477" s="210"/>
      <c r="H477" s="213">
        <v>18</v>
      </c>
      <c r="I477" s="214"/>
      <c r="J477" s="210"/>
      <c r="K477" s="210"/>
      <c r="L477" s="215"/>
      <c r="M477" s="216"/>
      <c r="N477" s="217"/>
      <c r="O477" s="217"/>
      <c r="P477" s="217"/>
      <c r="Q477" s="217"/>
      <c r="R477" s="217"/>
      <c r="S477" s="217"/>
      <c r="T477" s="218"/>
      <c r="AT477" s="219" t="s">
        <v>148</v>
      </c>
      <c r="AU477" s="219" t="s">
        <v>87</v>
      </c>
      <c r="AV477" s="14" t="s">
        <v>87</v>
      </c>
      <c r="AW477" s="14" t="s">
        <v>41</v>
      </c>
      <c r="AX477" s="14" t="s">
        <v>80</v>
      </c>
      <c r="AY477" s="219" t="s">
        <v>137</v>
      </c>
    </row>
    <row r="478" spans="2:51" s="15" customFormat="1" ht="12">
      <c r="B478" s="220"/>
      <c r="C478" s="221"/>
      <c r="D478" s="200" t="s">
        <v>148</v>
      </c>
      <c r="E478" s="222" t="s">
        <v>43</v>
      </c>
      <c r="F478" s="223" t="s">
        <v>152</v>
      </c>
      <c r="G478" s="221"/>
      <c r="H478" s="224">
        <v>58.25</v>
      </c>
      <c r="I478" s="225"/>
      <c r="J478" s="221"/>
      <c r="K478" s="221"/>
      <c r="L478" s="226"/>
      <c r="M478" s="227"/>
      <c r="N478" s="228"/>
      <c r="O478" s="228"/>
      <c r="P478" s="228"/>
      <c r="Q478" s="228"/>
      <c r="R478" s="228"/>
      <c r="S478" s="228"/>
      <c r="T478" s="229"/>
      <c r="AT478" s="230" t="s">
        <v>148</v>
      </c>
      <c r="AU478" s="230" t="s">
        <v>87</v>
      </c>
      <c r="AV478" s="15" t="s">
        <v>144</v>
      </c>
      <c r="AW478" s="15" t="s">
        <v>41</v>
      </c>
      <c r="AX478" s="15" t="s">
        <v>85</v>
      </c>
      <c r="AY478" s="230" t="s">
        <v>137</v>
      </c>
    </row>
    <row r="479" spans="1:65" s="2" customFormat="1" ht="16.5" customHeight="1">
      <c r="A479" s="36"/>
      <c r="B479" s="37"/>
      <c r="C479" s="180" t="s">
        <v>651</v>
      </c>
      <c r="D479" s="180" t="s">
        <v>139</v>
      </c>
      <c r="E479" s="181" t="s">
        <v>652</v>
      </c>
      <c r="F479" s="182" t="s">
        <v>653</v>
      </c>
      <c r="G479" s="183" t="s">
        <v>142</v>
      </c>
      <c r="H479" s="184">
        <v>58.25</v>
      </c>
      <c r="I479" s="185"/>
      <c r="J479" s="186">
        <f>ROUND(I479*H479,2)</f>
        <v>0</v>
      </c>
      <c r="K479" s="182" t="s">
        <v>143</v>
      </c>
      <c r="L479" s="41"/>
      <c r="M479" s="187" t="s">
        <v>43</v>
      </c>
      <c r="N479" s="188" t="s">
        <v>51</v>
      </c>
      <c r="O479" s="66"/>
      <c r="P479" s="189">
        <f>O479*H479</f>
        <v>0</v>
      </c>
      <c r="Q479" s="189">
        <v>0.048</v>
      </c>
      <c r="R479" s="189">
        <f>Q479*H479</f>
        <v>2.7960000000000003</v>
      </c>
      <c r="S479" s="189">
        <v>0.048</v>
      </c>
      <c r="T479" s="190">
        <f>S479*H479</f>
        <v>2.7960000000000003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91" t="s">
        <v>144</v>
      </c>
      <c r="AT479" s="191" t="s">
        <v>139</v>
      </c>
      <c r="AU479" s="191" t="s">
        <v>87</v>
      </c>
      <c r="AY479" s="18" t="s">
        <v>137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18" t="s">
        <v>85</v>
      </c>
      <c r="BK479" s="192">
        <f>ROUND(I479*H479,2)</f>
        <v>0</v>
      </c>
      <c r="BL479" s="18" t="s">
        <v>144</v>
      </c>
      <c r="BM479" s="191" t="s">
        <v>654</v>
      </c>
    </row>
    <row r="480" spans="1:47" s="2" customFormat="1" ht="12">
      <c r="A480" s="36"/>
      <c r="B480" s="37"/>
      <c r="C480" s="38"/>
      <c r="D480" s="193" t="s">
        <v>146</v>
      </c>
      <c r="E480" s="38"/>
      <c r="F480" s="194" t="s">
        <v>655</v>
      </c>
      <c r="G480" s="38"/>
      <c r="H480" s="38"/>
      <c r="I480" s="195"/>
      <c r="J480" s="38"/>
      <c r="K480" s="38"/>
      <c r="L480" s="41"/>
      <c r="M480" s="196"/>
      <c r="N480" s="197"/>
      <c r="O480" s="66"/>
      <c r="P480" s="66"/>
      <c r="Q480" s="66"/>
      <c r="R480" s="66"/>
      <c r="S480" s="66"/>
      <c r="T480" s="67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T480" s="18" t="s">
        <v>146</v>
      </c>
      <c r="AU480" s="18" t="s">
        <v>87</v>
      </c>
    </row>
    <row r="481" spans="2:51" s="13" customFormat="1" ht="12">
      <c r="B481" s="198"/>
      <c r="C481" s="199"/>
      <c r="D481" s="200" t="s">
        <v>148</v>
      </c>
      <c r="E481" s="201" t="s">
        <v>43</v>
      </c>
      <c r="F481" s="202" t="s">
        <v>271</v>
      </c>
      <c r="G481" s="199"/>
      <c r="H481" s="201" t="s">
        <v>43</v>
      </c>
      <c r="I481" s="203"/>
      <c r="J481" s="199"/>
      <c r="K481" s="199"/>
      <c r="L481" s="204"/>
      <c r="M481" s="205"/>
      <c r="N481" s="206"/>
      <c r="O481" s="206"/>
      <c r="P481" s="206"/>
      <c r="Q481" s="206"/>
      <c r="R481" s="206"/>
      <c r="S481" s="206"/>
      <c r="T481" s="207"/>
      <c r="AT481" s="208" t="s">
        <v>148</v>
      </c>
      <c r="AU481" s="208" t="s">
        <v>87</v>
      </c>
      <c r="AV481" s="13" t="s">
        <v>85</v>
      </c>
      <c r="AW481" s="13" t="s">
        <v>41</v>
      </c>
      <c r="AX481" s="13" t="s">
        <v>80</v>
      </c>
      <c r="AY481" s="208" t="s">
        <v>137</v>
      </c>
    </row>
    <row r="482" spans="2:51" s="14" customFormat="1" ht="12">
      <c r="B482" s="209"/>
      <c r="C482" s="210"/>
      <c r="D482" s="200" t="s">
        <v>148</v>
      </c>
      <c r="E482" s="211" t="s">
        <v>43</v>
      </c>
      <c r="F482" s="212" t="s">
        <v>649</v>
      </c>
      <c r="G482" s="210"/>
      <c r="H482" s="213">
        <v>4.125</v>
      </c>
      <c r="I482" s="214"/>
      <c r="J482" s="210"/>
      <c r="K482" s="210"/>
      <c r="L482" s="215"/>
      <c r="M482" s="216"/>
      <c r="N482" s="217"/>
      <c r="O482" s="217"/>
      <c r="P482" s="217"/>
      <c r="Q482" s="217"/>
      <c r="R482" s="217"/>
      <c r="S482" s="217"/>
      <c r="T482" s="218"/>
      <c r="AT482" s="219" t="s">
        <v>148</v>
      </c>
      <c r="AU482" s="219" t="s">
        <v>87</v>
      </c>
      <c r="AV482" s="14" t="s">
        <v>87</v>
      </c>
      <c r="AW482" s="14" t="s">
        <v>41</v>
      </c>
      <c r="AX482" s="14" t="s">
        <v>80</v>
      </c>
      <c r="AY482" s="219" t="s">
        <v>137</v>
      </c>
    </row>
    <row r="483" spans="2:51" s="14" customFormat="1" ht="12">
      <c r="B483" s="209"/>
      <c r="C483" s="210"/>
      <c r="D483" s="200" t="s">
        <v>148</v>
      </c>
      <c r="E483" s="211" t="s">
        <v>43</v>
      </c>
      <c r="F483" s="212" t="s">
        <v>649</v>
      </c>
      <c r="G483" s="210"/>
      <c r="H483" s="213">
        <v>4.125</v>
      </c>
      <c r="I483" s="214"/>
      <c r="J483" s="210"/>
      <c r="K483" s="210"/>
      <c r="L483" s="215"/>
      <c r="M483" s="216"/>
      <c r="N483" s="217"/>
      <c r="O483" s="217"/>
      <c r="P483" s="217"/>
      <c r="Q483" s="217"/>
      <c r="R483" s="217"/>
      <c r="S483" s="217"/>
      <c r="T483" s="218"/>
      <c r="AT483" s="219" t="s">
        <v>148</v>
      </c>
      <c r="AU483" s="219" t="s">
        <v>87</v>
      </c>
      <c r="AV483" s="14" t="s">
        <v>87</v>
      </c>
      <c r="AW483" s="14" t="s">
        <v>41</v>
      </c>
      <c r="AX483" s="14" t="s">
        <v>80</v>
      </c>
      <c r="AY483" s="219" t="s">
        <v>137</v>
      </c>
    </row>
    <row r="484" spans="2:51" s="13" customFormat="1" ht="12">
      <c r="B484" s="198"/>
      <c r="C484" s="199"/>
      <c r="D484" s="200" t="s">
        <v>148</v>
      </c>
      <c r="E484" s="201" t="s">
        <v>43</v>
      </c>
      <c r="F484" s="202" t="s">
        <v>273</v>
      </c>
      <c r="G484" s="199"/>
      <c r="H484" s="201" t="s">
        <v>43</v>
      </c>
      <c r="I484" s="203"/>
      <c r="J484" s="199"/>
      <c r="K484" s="199"/>
      <c r="L484" s="204"/>
      <c r="M484" s="205"/>
      <c r="N484" s="206"/>
      <c r="O484" s="206"/>
      <c r="P484" s="206"/>
      <c r="Q484" s="206"/>
      <c r="R484" s="206"/>
      <c r="S484" s="206"/>
      <c r="T484" s="207"/>
      <c r="AT484" s="208" t="s">
        <v>148</v>
      </c>
      <c r="AU484" s="208" t="s">
        <v>87</v>
      </c>
      <c r="AV484" s="13" t="s">
        <v>85</v>
      </c>
      <c r="AW484" s="13" t="s">
        <v>41</v>
      </c>
      <c r="AX484" s="13" t="s">
        <v>80</v>
      </c>
      <c r="AY484" s="208" t="s">
        <v>137</v>
      </c>
    </row>
    <row r="485" spans="2:51" s="14" customFormat="1" ht="12">
      <c r="B485" s="209"/>
      <c r="C485" s="210"/>
      <c r="D485" s="200" t="s">
        <v>148</v>
      </c>
      <c r="E485" s="211" t="s">
        <v>43</v>
      </c>
      <c r="F485" s="212" t="s">
        <v>650</v>
      </c>
      <c r="G485" s="210"/>
      <c r="H485" s="213">
        <v>16</v>
      </c>
      <c r="I485" s="214"/>
      <c r="J485" s="210"/>
      <c r="K485" s="210"/>
      <c r="L485" s="215"/>
      <c r="M485" s="216"/>
      <c r="N485" s="217"/>
      <c r="O485" s="217"/>
      <c r="P485" s="217"/>
      <c r="Q485" s="217"/>
      <c r="R485" s="217"/>
      <c r="S485" s="217"/>
      <c r="T485" s="218"/>
      <c r="AT485" s="219" t="s">
        <v>148</v>
      </c>
      <c r="AU485" s="219" t="s">
        <v>87</v>
      </c>
      <c r="AV485" s="14" t="s">
        <v>87</v>
      </c>
      <c r="AW485" s="14" t="s">
        <v>41</v>
      </c>
      <c r="AX485" s="14" t="s">
        <v>80</v>
      </c>
      <c r="AY485" s="219" t="s">
        <v>137</v>
      </c>
    </row>
    <row r="486" spans="2:51" s="14" customFormat="1" ht="12">
      <c r="B486" s="209"/>
      <c r="C486" s="210"/>
      <c r="D486" s="200" t="s">
        <v>148</v>
      </c>
      <c r="E486" s="211" t="s">
        <v>43</v>
      </c>
      <c r="F486" s="212" t="s">
        <v>650</v>
      </c>
      <c r="G486" s="210"/>
      <c r="H486" s="213">
        <v>16</v>
      </c>
      <c r="I486" s="214"/>
      <c r="J486" s="210"/>
      <c r="K486" s="210"/>
      <c r="L486" s="215"/>
      <c r="M486" s="216"/>
      <c r="N486" s="217"/>
      <c r="O486" s="217"/>
      <c r="P486" s="217"/>
      <c r="Q486" s="217"/>
      <c r="R486" s="217"/>
      <c r="S486" s="217"/>
      <c r="T486" s="218"/>
      <c r="AT486" s="219" t="s">
        <v>148</v>
      </c>
      <c r="AU486" s="219" t="s">
        <v>87</v>
      </c>
      <c r="AV486" s="14" t="s">
        <v>87</v>
      </c>
      <c r="AW486" s="14" t="s">
        <v>41</v>
      </c>
      <c r="AX486" s="14" t="s">
        <v>80</v>
      </c>
      <c r="AY486" s="219" t="s">
        <v>137</v>
      </c>
    </row>
    <row r="487" spans="2:51" s="13" customFormat="1" ht="12">
      <c r="B487" s="198"/>
      <c r="C487" s="199"/>
      <c r="D487" s="200" t="s">
        <v>148</v>
      </c>
      <c r="E487" s="201" t="s">
        <v>43</v>
      </c>
      <c r="F487" s="202" t="s">
        <v>319</v>
      </c>
      <c r="G487" s="199"/>
      <c r="H487" s="201" t="s">
        <v>43</v>
      </c>
      <c r="I487" s="203"/>
      <c r="J487" s="199"/>
      <c r="K487" s="199"/>
      <c r="L487" s="204"/>
      <c r="M487" s="205"/>
      <c r="N487" s="206"/>
      <c r="O487" s="206"/>
      <c r="P487" s="206"/>
      <c r="Q487" s="206"/>
      <c r="R487" s="206"/>
      <c r="S487" s="206"/>
      <c r="T487" s="207"/>
      <c r="AT487" s="208" t="s">
        <v>148</v>
      </c>
      <c r="AU487" s="208" t="s">
        <v>87</v>
      </c>
      <c r="AV487" s="13" t="s">
        <v>85</v>
      </c>
      <c r="AW487" s="13" t="s">
        <v>41</v>
      </c>
      <c r="AX487" s="13" t="s">
        <v>80</v>
      </c>
      <c r="AY487" s="208" t="s">
        <v>137</v>
      </c>
    </row>
    <row r="488" spans="2:51" s="14" customFormat="1" ht="12">
      <c r="B488" s="209"/>
      <c r="C488" s="210"/>
      <c r="D488" s="200" t="s">
        <v>148</v>
      </c>
      <c r="E488" s="211" t="s">
        <v>43</v>
      </c>
      <c r="F488" s="212" t="s">
        <v>546</v>
      </c>
      <c r="G488" s="210"/>
      <c r="H488" s="213">
        <v>18</v>
      </c>
      <c r="I488" s="214"/>
      <c r="J488" s="210"/>
      <c r="K488" s="210"/>
      <c r="L488" s="215"/>
      <c r="M488" s="216"/>
      <c r="N488" s="217"/>
      <c r="O488" s="217"/>
      <c r="P488" s="217"/>
      <c r="Q488" s="217"/>
      <c r="R488" s="217"/>
      <c r="S488" s="217"/>
      <c r="T488" s="218"/>
      <c r="AT488" s="219" t="s">
        <v>148</v>
      </c>
      <c r="AU488" s="219" t="s">
        <v>87</v>
      </c>
      <c r="AV488" s="14" t="s">
        <v>87</v>
      </c>
      <c r="AW488" s="14" t="s">
        <v>41</v>
      </c>
      <c r="AX488" s="14" t="s">
        <v>80</v>
      </c>
      <c r="AY488" s="219" t="s">
        <v>137</v>
      </c>
    </row>
    <row r="489" spans="2:51" s="15" customFormat="1" ht="12">
      <c r="B489" s="220"/>
      <c r="C489" s="221"/>
      <c r="D489" s="200" t="s">
        <v>148</v>
      </c>
      <c r="E489" s="222" t="s">
        <v>43</v>
      </c>
      <c r="F489" s="223" t="s">
        <v>152</v>
      </c>
      <c r="G489" s="221"/>
      <c r="H489" s="224">
        <v>58.25</v>
      </c>
      <c r="I489" s="225"/>
      <c r="J489" s="221"/>
      <c r="K489" s="221"/>
      <c r="L489" s="226"/>
      <c r="M489" s="227"/>
      <c r="N489" s="228"/>
      <c r="O489" s="228"/>
      <c r="P489" s="228"/>
      <c r="Q489" s="228"/>
      <c r="R489" s="228"/>
      <c r="S489" s="228"/>
      <c r="T489" s="229"/>
      <c r="AT489" s="230" t="s">
        <v>148</v>
      </c>
      <c r="AU489" s="230" t="s">
        <v>87</v>
      </c>
      <c r="AV489" s="15" t="s">
        <v>144</v>
      </c>
      <c r="AW489" s="15" t="s">
        <v>41</v>
      </c>
      <c r="AX489" s="15" t="s">
        <v>85</v>
      </c>
      <c r="AY489" s="230" t="s">
        <v>137</v>
      </c>
    </row>
    <row r="490" spans="1:65" s="2" customFormat="1" ht="16.5" customHeight="1">
      <c r="A490" s="36"/>
      <c r="B490" s="37"/>
      <c r="C490" s="180" t="s">
        <v>656</v>
      </c>
      <c r="D490" s="180" t="s">
        <v>139</v>
      </c>
      <c r="E490" s="181" t="s">
        <v>657</v>
      </c>
      <c r="F490" s="182" t="s">
        <v>658</v>
      </c>
      <c r="G490" s="183" t="s">
        <v>142</v>
      </c>
      <c r="H490" s="184">
        <v>25.3</v>
      </c>
      <c r="I490" s="185"/>
      <c r="J490" s="186">
        <f>ROUND(I490*H490,2)</f>
        <v>0</v>
      </c>
      <c r="K490" s="182" t="s">
        <v>143</v>
      </c>
      <c r="L490" s="41"/>
      <c r="M490" s="187" t="s">
        <v>43</v>
      </c>
      <c r="N490" s="188" t="s">
        <v>51</v>
      </c>
      <c r="O490" s="66"/>
      <c r="P490" s="189">
        <f>O490*H490</f>
        <v>0</v>
      </c>
      <c r="Q490" s="189">
        <v>0</v>
      </c>
      <c r="R490" s="189">
        <f>Q490*H490</f>
        <v>0</v>
      </c>
      <c r="S490" s="189">
        <v>0</v>
      </c>
      <c r="T490" s="190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91" t="s">
        <v>144</v>
      </c>
      <c r="AT490" s="191" t="s">
        <v>139</v>
      </c>
      <c r="AU490" s="191" t="s">
        <v>87</v>
      </c>
      <c r="AY490" s="18" t="s">
        <v>137</v>
      </c>
      <c r="BE490" s="192">
        <f>IF(N490="základní",J490,0)</f>
        <v>0</v>
      </c>
      <c r="BF490" s="192">
        <f>IF(N490="snížená",J490,0)</f>
        <v>0</v>
      </c>
      <c r="BG490" s="192">
        <f>IF(N490="zákl. přenesená",J490,0)</f>
        <v>0</v>
      </c>
      <c r="BH490" s="192">
        <f>IF(N490="sníž. přenesená",J490,0)</f>
        <v>0</v>
      </c>
      <c r="BI490" s="192">
        <f>IF(N490="nulová",J490,0)</f>
        <v>0</v>
      </c>
      <c r="BJ490" s="18" t="s">
        <v>85</v>
      </c>
      <c r="BK490" s="192">
        <f>ROUND(I490*H490,2)</f>
        <v>0</v>
      </c>
      <c r="BL490" s="18" t="s">
        <v>144</v>
      </c>
      <c r="BM490" s="191" t="s">
        <v>659</v>
      </c>
    </row>
    <row r="491" spans="1:47" s="2" customFormat="1" ht="12">
      <c r="A491" s="36"/>
      <c r="B491" s="37"/>
      <c r="C491" s="38"/>
      <c r="D491" s="193" t="s">
        <v>146</v>
      </c>
      <c r="E491" s="38"/>
      <c r="F491" s="194" t="s">
        <v>660</v>
      </c>
      <c r="G491" s="38"/>
      <c r="H491" s="38"/>
      <c r="I491" s="195"/>
      <c r="J491" s="38"/>
      <c r="K491" s="38"/>
      <c r="L491" s="41"/>
      <c r="M491" s="196"/>
      <c r="N491" s="197"/>
      <c r="O491" s="66"/>
      <c r="P491" s="66"/>
      <c r="Q491" s="66"/>
      <c r="R491" s="66"/>
      <c r="S491" s="66"/>
      <c r="T491" s="67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8" t="s">
        <v>146</v>
      </c>
      <c r="AU491" s="18" t="s">
        <v>87</v>
      </c>
    </row>
    <row r="492" spans="2:51" s="13" customFormat="1" ht="12">
      <c r="B492" s="198"/>
      <c r="C492" s="199"/>
      <c r="D492" s="200" t="s">
        <v>148</v>
      </c>
      <c r="E492" s="201" t="s">
        <v>43</v>
      </c>
      <c r="F492" s="202" t="s">
        <v>275</v>
      </c>
      <c r="G492" s="199"/>
      <c r="H492" s="201" t="s">
        <v>43</v>
      </c>
      <c r="I492" s="203"/>
      <c r="J492" s="199"/>
      <c r="K492" s="199"/>
      <c r="L492" s="204"/>
      <c r="M492" s="205"/>
      <c r="N492" s="206"/>
      <c r="O492" s="206"/>
      <c r="P492" s="206"/>
      <c r="Q492" s="206"/>
      <c r="R492" s="206"/>
      <c r="S492" s="206"/>
      <c r="T492" s="207"/>
      <c r="AT492" s="208" t="s">
        <v>148</v>
      </c>
      <c r="AU492" s="208" t="s">
        <v>87</v>
      </c>
      <c r="AV492" s="13" t="s">
        <v>85</v>
      </c>
      <c r="AW492" s="13" t="s">
        <v>41</v>
      </c>
      <c r="AX492" s="13" t="s">
        <v>80</v>
      </c>
      <c r="AY492" s="208" t="s">
        <v>137</v>
      </c>
    </row>
    <row r="493" spans="2:51" s="14" customFormat="1" ht="12">
      <c r="B493" s="209"/>
      <c r="C493" s="210"/>
      <c r="D493" s="200" t="s">
        <v>148</v>
      </c>
      <c r="E493" s="211" t="s">
        <v>43</v>
      </c>
      <c r="F493" s="212" t="s">
        <v>661</v>
      </c>
      <c r="G493" s="210"/>
      <c r="H493" s="213">
        <v>25.3</v>
      </c>
      <c r="I493" s="214"/>
      <c r="J493" s="210"/>
      <c r="K493" s="210"/>
      <c r="L493" s="215"/>
      <c r="M493" s="216"/>
      <c r="N493" s="217"/>
      <c r="O493" s="217"/>
      <c r="P493" s="217"/>
      <c r="Q493" s="217"/>
      <c r="R493" s="217"/>
      <c r="S493" s="217"/>
      <c r="T493" s="218"/>
      <c r="AT493" s="219" t="s">
        <v>148</v>
      </c>
      <c r="AU493" s="219" t="s">
        <v>87</v>
      </c>
      <c r="AV493" s="14" t="s">
        <v>87</v>
      </c>
      <c r="AW493" s="14" t="s">
        <v>41</v>
      </c>
      <c r="AX493" s="14" t="s">
        <v>80</v>
      </c>
      <c r="AY493" s="219" t="s">
        <v>137</v>
      </c>
    </row>
    <row r="494" spans="2:51" s="15" customFormat="1" ht="12">
      <c r="B494" s="220"/>
      <c r="C494" s="221"/>
      <c r="D494" s="200" t="s">
        <v>148</v>
      </c>
      <c r="E494" s="222" t="s">
        <v>43</v>
      </c>
      <c r="F494" s="223" t="s">
        <v>152</v>
      </c>
      <c r="G494" s="221"/>
      <c r="H494" s="224">
        <v>25.3</v>
      </c>
      <c r="I494" s="225"/>
      <c r="J494" s="221"/>
      <c r="K494" s="221"/>
      <c r="L494" s="226"/>
      <c r="M494" s="227"/>
      <c r="N494" s="228"/>
      <c r="O494" s="228"/>
      <c r="P494" s="228"/>
      <c r="Q494" s="228"/>
      <c r="R494" s="228"/>
      <c r="S494" s="228"/>
      <c r="T494" s="229"/>
      <c r="AT494" s="230" t="s">
        <v>148</v>
      </c>
      <c r="AU494" s="230" t="s">
        <v>87</v>
      </c>
      <c r="AV494" s="15" t="s">
        <v>144</v>
      </c>
      <c r="AW494" s="15" t="s">
        <v>41</v>
      </c>
      <c r="AX494" s="15" t="s">
        <v>85</v>
      </c>
      <c r="AY494" s="230" t="s">
        <v>137</v>
      </c>
    </row>
    <row r="495" spans="1:65" s="2" customFormat="1" ht="16.5" customHeight="1">
      <c r="A495" s="36"/>
      <c r="B495" s="37"/>
      <c r="C495" s="180" t="s">
        <v>662</v>
      </c>
      <c r="D495" s="180" t="s">
        <v>139</v>
      </c>
      <c r="E495" s="181" t="s">
        <v>663</v>
      </c>
      <c r="F495" s="182" t="s">
        <v>664</v>
      </c>
      <c r="G495" s="183" t="s">
        <v>142</v>
      </c>
      <c r="H495" s="184">
        <v>25.3</v>
      </c>
      <c r="I495" s="185"/>
      <c r="J495" s="186">
        <f>ROUND(I495*H495,2)</f>
        <v>0</v>
      </c>
      <c r="K495" s="182" t="s">
        <v>143</v>
      </c>
      <c r="L495" s="41"/>
      <c r="M495" s="187" t="s">
        <v>43</v>
      </c>
      <c r="N495" s="188" t="s">
        <v>51</v>
      </c>
      <c r="O495" s="66"/>
      <c r="P495" s="189">
        <f>O495*H495</f>
        <v>0</v>
      </c>
      <c r="Q495" s="189">
        <v>0.048</v>
      </c>
      <c r="R495" s="189">
        <f>Q495*H495</f>
        <v>1.2144000000000001</v>
      </c>
      <c r="S495" s="189">
        <v>0.048</v>
      </c>
      <c r="T495" s="190">
        <f>S495*H495</f>
        <v>1.2144000000000001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91" t="s">
        <v>144</v>
      </c>
      <c r="AT495" s="191" t="s">
        <v>139</v>
      </c>
      <c r="AU495" s="191" t="s">
        <v>87</v>
      </c>
      <c r="AY495" s="18" t="s">
        <v>137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18" t="s">
        <v>85</v>
      </c>
      <c r="BK495" s="192">
        <f>ROUND(I495*H495,2)</f>
        <v>0</v>
      </c>
      <c r="BL495" s="18" t="s">
        <v>144</v>
      </c>
      <c r="BM495" s="191" t="s">
        <v>665</v>
      </c>
    </row>
    <row r="496" spans="1:47" s="2" customFormat="1" ht="12">
      <c r="A496" s="36"/>
      <c r="B496" s="37"/>
      <c r="C496" s="38"/>
      <c r="D496" s="193" t="s">
        <v>146</v>
      </c>
      <c r="E496" s="38"/>
      <c r="F496" s="194" t="s">
        <v>666</v>
      </c>
      <c r="G496" s="38"/>
      <c r="H496" s="38"/>
      <c r="I496" s="195"/>
      <c r="J496" s="38"/>
      <c r="K496" s="38"/>
      <c r="L496" s="41"/>
      <c r="M496" s="196"/>
      <c r="N496" s="197"/>
      <c r="O496" s="66"/>
      <c r="P496" s="66"/>
      <c r="Q496" s="66"/>
      <c r="R496" s="66"/>
      <c r="S496" s="66"/>
      <c r="T496" s="67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8" t="s">
        <v>146</v>
      </c>
      <c r="AU496" s="18" t="s">
        <v>87</v>
      </c>
    </row>
    <row r="497" spans="2:51" s="13" customFormat="1" ht="12">
      <c r="B497" s="198"/>
      <c r="C497" s="199"/>
      <c r="D497" s="200" t="s">
        <v>148</v>
      </c>
      <c r="E497" s="201" t="s">
        <v>43</v>
      </c>
      <c r="F497" s="202" t="s">
        <v>275</v>
      </c>
      <c r="G497" s="199"/>
      <c r="H497" s="201" t="s">
        <v>43</v>
      </c>
      <c r="I497" s="203"/>
      <c r="J497" s="199"/>
      <c r="K497" s="199"/>
      <c r="L497" s="204"/>
      <c r="M497" s="205"/>
      <c r="N497" s="206"/>
      <c r="O497" s="206"/>
      <c r="P497" s="206"/>
      <c r="Q497" s="206"/>
      <c r="R497" s="206"/>
      <c r="S497" s="206"/>
      <c r="T497" s="207"/>
      <c r="AT497" s="208" t="s">
        <v>148</v>
      </c>
      <c r="AU497" s="208" t="s">
        <v>87</v>
      </c>
      <c r="AV497" s="13" t="s">
        <v>85</v>
      </c>
      <c r="AW497" s="13" t="s">
        <v>41</v>
      </c>
      <c r="AX497" s="13" t="s">
        <v>80</v>
      </c>
      <c r="AY497" s="208" t="s">
        <v>137</v>
      </c>
    </row>
    <row r="498" spans="2:51" s="14" customFormat="1" ht="12">
      <c r="B498" s="209"/>
      <c r="C498" s="210"/>
      <c r="D498" s="200" t="s">
        <v>148</v>
      </c>
      <c r="E498" s="211" t="s">
        <v>43</v>
      </c>
      <c r="F498" s="212" t="s">
        <v>661</v>
      </c>
      <c r="G498" s="210"/>
      <c r="H498" s="213">
        <v>25.3</v>
      </c>
      <c r="I498" s="214"/>
      <c r="J498" s="210"/>
      <c r="K498" s="210"/>
      <c r="L498" s="215"/>
      <c r="M498" s="216"/>
      <c r="N498" s="217"/>
      <c r="O498" s="217"/>
      <c r="P498" s="217"/>
      <c r="Q498" s="217"/>
      <c r="R498" s="217"/>
      <c r="S498" s="217"/>
      <c r="T498" s="218"/>
      <c r="AT498" s="219" t="s">
        <v>148</v>
      </c>
      <c r="AU498" s="219" t="s">
        <v>87</v>
      </c>
      <c r="AV498" s="14" t="s">
        <v>87</v>
      </c>
      <c r="AW498" s="14" t="s">
        <v>41</v>
      </c>
      <c r="AX498" s="14" t="s">
        <v>80</v>
      </c>
      <c r="AY498" s="219" t="s">
        <v>137</v>
      </c>
    </row>
    <row r="499" spans="2:51" s="15" customFormat="1" ht="12">
      <c r="B499" s="220"/>
      <c r="C499" s="221"/>
      <c r="D499" s="200" t="s">
        <v>148</v>
      </c>
      <c r="E499" s="222" t="s">
        <v>43</v>
      </c>
      <c r="F499" s="223" t="s">
        <v>152</v>
      </c>
      <c r="G499" s="221"/>
      <c r="H499" s="224">
        <v>25.3</v>
      </c>
      <c r="I499" s="225"/>
      <c r="J499" s="221"/>
      <c r="K499" s="221"/>
      <c r="L499" s="226"/>
      <c r="M499" s="227"/>
      <c r="N499" s="228"/>
      <c r="O499" s="228"/>
      <c r="P499" s="228"/>
      <c r="Q499" s="228"/>
      <c r="R499" s="228"/>
      <c r="S499" s="228"/>
      <c r="T499" s="229"/>
      <c r="AT499" s="230" t="s">
        <v>148</v>
      </c>
      <c r="AU499" s="230" t="s">
        <v>87</v>
      </c>
      <c r="AV499" s="15" t="s">
        <v>144</v>
      </c>
      <c r="AW499" s="15" t="s">
        <v>41</v>
      </c>
      <c r="AX499" s="15" t="s">
        <v>85</v>
      </c>
      <c r="AY499" s="230" t="s">
        <v>137</v>
      </c>
    </row>
    <row r="500" spans="1:65" s="2" customFormat="1" ht="24.2" customHeight="1">
      <c r="A500" s="36"/>
      <c r="B500" s="37"/>
      <c r="C500" s="180" t="s">
        <v>667</v>
      </c>
      <c r="D500" s="180" t="s">
        <v>139</v>
      </c>
      <c r="E500" s="181" t="s">
        <v>668</v>
      </c>
      <c r="F500" s="182" t="s">
        <v>669</v>
      </c>
      <c r="G500" s="183" t="s">
        <v>142</v>
      </c>
      <c r="H500" s="184">
        <v>83.55</v>
      </c>
      <c r="I500" s="185"/>
      <c r="J500" s="186">
        <f>ROUND(I500*H500,2)</f>
        <v>0</v>
      </c>
      <c r="K500" s="182" t="s">
        <v>143</v>
      </c>
      <c r="L500" s="41"/>
      <c r="M500" s="187" t="s">
        <v>43</v>
      </c>
      <c r="N500" s="188" t="s">
        <v>51</v>
      </c>
      <c r="O500" s="66"/>
      <c r="P500" s="189">
        <f>O500*H500</f>
        <v>0</v>
      </c>
      <c r="Q500" s="189">
        <v>0</v>
      </c>
      <c r="R500" s="189">
        <f>Q500*H500</f>
        <v>0</v>
      </c>
      <c r="S500" s="189">
        <v>0.0779</v>
      </c>
      <c r="T500" s="190">
        <f>S500*H500</f>
        <v>6.508545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91" t="s">
        <v>144</v>
      </c>
      <c r="AT500" s="191" t="s">
        <v>139</v>
      </c>
      <c r="AU500" s="191" t="s">
        <v>87</v>
      </c>
      <c r="AY500" s="18" t="s">
        <v>137</v>
      </c>
      <c r="BE500" s="192">
        <f>IF(N500="základní",J500,0)</f>
        <v>0</v>
      </c>
      <c r="BF500" s="192">
        <f>IF(N500="snížená",J500,0)</f>
        <v>0</v>
      </c>
      <c r="BG500" s="192">
        <f>IF(N500="zákl. přenesená",J500,0)</f>
        <v>0</v>
      </c>
      <c r="BH500" s="192">
        <f>IF(N500="sníž. přenesená",J500,0)</f>
        <v>0</v>
      </c>
      <c r="BI500" s="192">
        <f>IF(N500="nulová",J500,0)</f>
        <v>0</v>
      </c>
      <c r="BJ500" s="18" t="s">
        <v>85</v>
      </c>
      <c r="BK500" s="192">
        <f>ROUND(I500*H500,2)</f>
        <v>0</v>
      </c>
      <c r="BL500" s="18" t="s">
        <v>144</v>
      </c>
      <c r="BM500" s="191" t="s">
        <v>670</v>
      </c>
    </row>
    <row r="501" spans="1:47" s="2" customFormat="1" ht="12">
      <c r="A501" s="36"/>
      <c r="B501" s="37"/>
      <c r="C501" s="38"/>
      <c r="D501" s="193" t="s">
        <v>146</v>
      </c>
      <c r="E501" s="38"/>
      <c r="F501" s="194" t="s">
        <v>671</v>
      </c>
      <c r="G501" s="38"/>
      <c r="H501" s="38"/>
      <c r="I501" s="195"/>
      <c r="J501" s="38"/>
      <c r="K501" s="38"/>
      <c r="L501" s="41"/>
      <c r="M501" s="196"/>
      <c r="N501" s="197"/>
      <c r="O501" s="66"/>
      <c r="P501" s="66"/>
      <c r="Q501" s="66"/>
      <c r="R501" s="66"/>
      <c r="S501" s="66"/>
      <c r="T501" s="67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8" t="s">
        <v>146</v>
      </c>
      <c r="AU501" s="18" t="s">
        <v>87</v>
      </c>
    </row>
    <row r="502" spans="2:51" s="13" customFormat="1" ht="12">
      <c r="B502" s="198"/>
      <c r="C502" s="199"/>
      <c r="D502" s="200" t="s">
        <v>148</v>
      </c>
      <c r="E502" s="201" t="s">
        <v>43</v>
      </c>
      <c r="F502" s="202" t="s">
        <v>271</v>
      </c>
      <c r="G502" s="199"/>
      <c r="H502" s="201" t="s">
        <v>43</v>
      </c>
      <c r="I502" s="203"/>
      <c r="J502" s="199"/>
      <c r="K502" s="199"/>
      <c r="L502" s="204"/>
      <c r="M502" s="205"/>
      <c r="N502" s="206"/>
      <c r="O502" s="206"/>
      <c r="P502" s="206"/>
      <c r="Q502" s="206"/>
      <c r="R502" s="206"/>
      <c r="S502" s="206"/>
      <c r="T502" s="207"/>
      <c r="AT502" s="208" t="s">
        <v>148</v>
      </c>
      <c r="AU502" s="208" t="s">
        <v>87</v>
      </c>
      <c r="AV502" s="13" t="s">
        <v>85</v>
      </c>
      <c r="AW502" s="13" t="s">
        <v>41</v>
      </c>
      <c r="AX502" s="13" t="s">
        <v>80</v>
      </c>
      <c r="AY502" s="208" t="s">
        <v>137</v>
      </c>
    </row>
    <row r="503" spans="2:51" s="14" customFormat="1" ht="12">
      <c r="B503" s="209"/>
      <c r="C503" s="210"/>
      <c r="D503" s="200" t="s">
        <v>148</v>
      </c>
      <c r="E503" s="211" t="s">
        <v>43</v>
      </c>
      <c r="F503" s="212" t="s">
        <v>649</v>
      </c>
      <c r="G503" s="210"/>
      <c r="H503" s="213">
        <v>4.125</v>
      </c>
      <c r="I503" s="214"/>
      <c r="J503" s="210"/>
      <c r="K503" s="210"/>
      <c r="L503" s="215"/>
      <c r="M503" s="216"/>
      <c r="N503" s="217"/>
      <c r="O503" s="217"/>
      <c r="P503" s="217"/>
      <c r="Q503" s="217"/>
      <c r="R503" s="217"/>
      <c r="S503" s="217"/>
      <c r="T503" s="218"/>
      <c r="AT503" s="219" t="s">
        <v>148</v>
      </c>
      <c r="AU503" s="219" t="s">
        <v>87</v>
      </c>
      <c r="AV503" s="14" t="s">
        <v>87</v>
      </c>
      <c r="AW503" s="14" t="s">
        <v>41</v>
      </c>
      <c r="AX503" s="14" t="s">
        <v>80</v>
      </c>
      <c r="AY503" s="219" t="s">
        <v>137</v>
      </c>
    </row>
    <row r="504" spans="2:51" s="14" customFormat="1" ht="12">
      <c r="B504" s="209"/>
      <c r="C504" s="210"/>
      <c r="D504" s="200" t="s">
        <v>148</v>
      </c>
      <c r="E504" s="211" t="s">
        <v>43</v>
      </c>
      <c r="F504" s="212" t="s">
        <v>649</v>
      </c>
      <c r="G504" s="210"/>
      <c r="H504" s="213">
        <v>4.125</v>
      </c>
      <c r="I504" s="214"/>
      <c r="J504" s="210"/>
      <c r="K504" s="210"/>
      <c r="L504" s="215"/>
      <c r="M504" s="216"/>
      <c r="N504" s="217"/>
      <c r="O504" s="217"/>
      <c r="P504" s="217"/>
      <c r="Q504" s="217"/>
      <c r="R504" s="217"/>
      <c r="S504" s="217"/>
      <c r="T504" s="218"/>
      <c r="AT504" s="219" t="s">
        <v>148</v>
      </c>
      <c r="AU504" s="219" t="s">
        <v>87</v>
      </c>
      <c r="AV504" s="14" t="s">
        <v>87</v>
      </c>
      <c r="AW504" s="14" t="s">
        <v>41</v>
      </c>
      <c r="AX504" s="14" t="s">
        <v>80</v>
      </c>
      <c r="AY504" s="219" t="s">
        <v>137</v>
      </c>
    </row>
    <row r="505" spans="2:51" s="13" customFormat="1" ht="12">
      <c r="B505" s="198"/>
      <c r="C505" s="199"/>
      <c r="D505" s="200" t="s">
        <v>148</v>
      </c>
      <c r="E505" s="201" t="s">
        <v>43</v>
      </c>
      <c r="F505" s="202" t="s">
        <v>273</v>
      </c>
      <c r="G505" s="199"/>
      <c r="H505" s="201" t="s">
        <v>43</v>
      </c>
      <c r="I505" s="203"/>
      <c r="J505" s="199"/>
      <c r="K505" s="199"/>
      <c r="L505" s="204"/>
      <c r="M505" s="205"/>
      <c r="N505" s="206"/>
      <c r="O505" s="206"/>
      <c r="P505" s="206"/>
      <c r="Q505" s="206"/>
      <c r="R505" s="206"/>
      <c r="S505" s="206"/>
      <c r="T505" s="207"/>
      <c r="AT505" s="208" t="s">
        <v>148</v>
      </c>
      <c r="AU505" s="208" t="s">
        <v>87</v>
      </c>
      <c r="AV505" s="13" t="s">
        <v>85</v>
      </c>
      <c r="AW505" s="13" t="s">
        <v>41</v>
      </c>
      <c r="AX505" s="13" t="s">
        <v>80</v>
      </c>
      <c r="AY505" s="208" t="s">
        <v>137</v>
      </c>
    </row>
    <row r="506" spans="2:51" s="14" customFormat="1" ht="12">
      <c r="B506" s="209"/>
      <c r="C506" s="210"/>
      <c r="D506" s="200" t="s">
        <v>148</v>
      </c>
      <c r="E506" s="211" t="s">
        <v>43</v>
      </c>
      <c r="F506" s="212" t="s">
        <v>650</v>
      </c>
      <c r="G506" s="210"/>
      <c r="H506" s="213">
        <v>16</v>
      </c>
      <c r="I506" s="214"/>
      <c r="J506" s="210"/>
      <c r="K506" s="210"/>
      <c r="L506" s="215"/>
      <c r="M506" s="216"/>
      <c r="N506" s="217"/>
      <c r="O506" s="217"/>
      <c r="P506" s="217"/>
      <c r="Q506" s="217"/>
      <c r="R506" s="217"/>
      <c r="S506" s="217"/>
      <c r="T506" s="218"/>
      <c r="AT506" s="219" t="s">
        <v>148</v>
      </c>
      <c r="AU506" s="219" t="s">
        <v>87</v>
      </c>
      <c r="AV506" s="14" t="s">
        <v>87</v>
      </c>
      <c r="AW506" s="14" t="s">
        <v>41</v>
      </c>
      <c r="AX506" s="14" t="s">
        <v>80</v>
      </c>
      <c r="AY506" s="219" t="s">
        <v>137</v>
      </c>
    </row>
    <row r="507" spans="2:51" s="14" customFormat="1" ht="12">
      <c r="B507" s="209"/>
      <c r="C507" s="210"/>
      <c r="D507" s="200" t="s">
        <v>148</v>
      </c>
      <c r="E507" s="211" t="s">
        <v>43</v>
      </c>
      <c r="F507" s="212" t="s">
        <v>650</v>
      </c>
      <c r="G507" s="210"/>
      <c r="H507" s="213">
        <v>16</v>
      </c>
      <c r="I507" s="214"/>
      <c r="J507" s="210"/>
      <c r="K507" s="210"/>
      <c r="L507" s="215"/>
      <c r="M507" s="216"/>
      <c r="N507" s="217"/>
      <c r="O507" s="217"/>
      <c r="P507" s="217"/>
      <c r="Q507" s="217"/>
      <c r="R507" s="217"/>
      <c r="S507" s="217"/>
      <c r="T507" s="218"/>
      <c r="AT507" s="219" t="s">
        <v>148</v>
      </c>
      <c r="AU507" s="219" t="s">
        <v>87</v>
      </c>
      <c r="AV507" s="14" t="s">
        <v>87</v>
      </c>
      <c r="AW507" s="14" t="s">
        <v>41</v>
      </c>
      <c r="AX507" s="14" t="s">
        <v>80</v>
      </c>
      <c r="AY507" s="219" t="s">
        <v>137</v>
      </c>
    </row>
    <row r="508" spans="2:51" s="13" customFormat="1" ht="12">
      <c r="B508" s="198"/>
      <c r="C508" s="199"/>
      <c r="D508" s="200" t="s">
        <v>148</v>
      </c>
      <c r="E508" s="201" t="s">
        <v>43</v>
      </c>
      <c r="F508" s="202" t="s">
        <v>319</v>
      </c>
      <c r="G508" s="199"/>
      <c r="H508" s="201" t="s">
        <v>43</v>
      </c>
      <c r="I508" s="203"/>
      <c r="J508" s="199"/>
      <c r="K508" s="199"/>
      <c r="L508" s="204"/>
      <c r="M508" s="205"/>
      <c r="N508" s="206"/>
      <c r="O508" s="206"/>
      <c r="P508" s="206"/>
      <c r="Q508" s="206"/>
      <c r="R508" s="206"/>
      <c r="S508" s="206"/>
      <c r="T508" s="207"/>
      <c r="AT508" s="208" t="s">
        <v>148</v>
      </c>
      <c r="AU508" s="208" t="s">
        <v>87</v>
      </c>
      <c r="AV508" s="13" t="s">
        <v>85</v>
      </c>
      <c r="AW508" s="13" t="s">
        <v>41</v>
      </c>
      <c r="AX508" s="13" t="s">
        <v>80</v>
      </c>
      <c r="AY508" s="208" t="s">
        <v>137</v>
      </c>
    </row>
    <row r="509" spans="2:51" s="14" customFormat="1" ht="12">
      <c r="B509" s="209"/>
      <c r="C509" s="210"/>
      <c r="D509" s="200" t="s">
        <v>148</v>
      </c>
      <c r="E509" s="211" t="s">
        <v>43</v>
      </c>
      <c r="F509" s="212" t="s">
        <v>546</v>
      </c>
      <c r="G509" s="210"/>
      <c r="H509" s="213">
        <v>18</v>
      </c>
      <c r="I509" s="214"/>
      <c r="J509" s="210"/>
      <c r="K509" s="210"/>
      <c r="L509" s="215"/>
      <c r="M509" s="216"/>
      <c r="N509" s="217"/>
      <c r="O509" s="217"/>
      <c r="P509" s="217"/>
      <c r="Q509" s="217"/>
      <c r="R509" s="217"/>
      <c r="S509" s="217"/>
      <c r="T509" s="218"/>
      <c r="AT509" s="219" t="s">
        <v>148</v>
      </c>
      <c r="AU509" s="219" t="s">
        <v>87</v>
      </c>
      <c r="AV509" s="14" t="s">
        <v>87</v>
      </c>
      <c r="AW509" s="14" t="s">
        <v>41</v>
      </c>
      <c r="AX509" s="14" t="s">
        <v>80</v>
      </c>
      <c r="AY509" s="219" t="s">
        <v>137</v>
      </c>
    </row>
    <row r="510" spans="2:51" s="13" customFormat="1" ht="12">
      <c r="B510" s="198"/>
      <c r="C510" s="199"/>
      <c r="D510" s="200" t="s">
        <v>148</v>
      </c>
      <c r="E510" s="201" t="s">
        <v>43</v>
      </c>
      <c r="F510" s="202" t="s">
        <v>275</v>
      </c>
      <c r="G510" s="199"/>
      <c r="H510" s="201" t="s">
        <v>43</v>
      </c>
      <c r="I510" s="203"/>
      <c r="J510" s="199"/>
      <c r="K510" s="199"/>
      <c r="L510" s="204"/>
      <c r="M510" s="205"/>
      <c r="N510" s="206"/>
      <c r="O510" s="206"/>
      <c r="P510" s="206"/>
      <c r="Q510" s="206"/>
      <c r="R510" s="206"/>
      <c r="S510" s="206"/>
      <c r="T510" s="207"/>
      <c r="AT510" s="208" t="s">
        <v>148</v>
      </c>
      <c r="AU510" s="208" t="s">
        <v>87</v>
      </c>
      <c r="AV510" s="13" t="s">
        <v>85</v>
      </c>
      <c r="AW510" s="13" t="s">
        <v>41</v>
      </c>
      <c r="AX510" s="13" t="s">
        <v>80</v>
      </c>
      <c r="AY510" s="208" t="s">
        <v>137</v>
      </c>
    </row>
    <row r="511" spans="2:51" s="14" customFormat="1" ht="12">
      <c r="B511" s="209"/>
      <c r="C511" s="210"/>
      <c r="D511" s="200" t="s">
        <v>148</v>
      </c>
      <c r="E511" s="211" t="s">
        <v>43</v>
      </c>
      <c r="F511" s="212" t="s">
        <v>661</v>
      </c>
      <c r="G511" s="210"/>
      <c r="H511" s="213">
        <v>25.3</v>
      </c>
      <c r="I511" s="214"/>
      <c r="J511" s="210"/>
      <c r="K511" s="210"/>
      <c r="L511" s="215"/>
      <c r="M511" s="216"/>
      <c r="N511" s="217"/>
      <c r="O511" s="217"/>
      <c r="P511" s="217"/>
      <c r="Q511" s="217"/>
      <c r="R511" s="217"/>
      <c r="S511" s="217"/>
      <c r="T511" s="218"/>
      <c r="AT511" s="219" t="s">
        <v>148</v>
      </c>
      <c r="AU511" s="219" t="s">
        <v>87</v>
      </c>
      <c r="AV511" s="14" t="s">
        <v>87</v>
      </c>
      <c r="AW511" s="14" t="s">
        <v>41</v>
      </c>
      <c r="AX511" s="14" t="s">
        <v>80</v>
      </c>
      <c r="AY511" s="219" t="s">
        <v>137</v>
      </c>
    </row>
    <row r="512" spans="2:51" s="15" customFormat="1" ht="12">
      <c r="B512" s="220"/>
      <c r="C512" s="221"/>
      <c r="D512" s="200" t="s">
        <v>148</v>
      </c>
      <c r="E512" s="222" t="s">
        <v>43</v>
      </c>
      <c r="F512" s="223" t="s">
        <v>152</v>
      </c>
      <c r="G512" s="221"/>
      <c r="H512" s="224">
        <v>83.55</v>
      </c>
      <c r="I512" s="225"/>
      <c r="J512" s="221"/>
      <c r="K512" s="221"/>
      <c r="L512" s="226"/>
      <c r="M512" s="227"/>
      <c r="N512" s="228"/>
      <c r="O512" s="228"/>
      <c r="P512" s="228"/>
      <c r="Q512" s="228"/>
      <c r="R512" s="228"/>
      <c r="S512" s="228"/>
      <c r="T512" s="229"/>
      <c r="AT512" s="230" t="s">
        <v>148</v>
      </c>
      <c r="AU512" s="230" t="s">
        <v>87</v>
      </c>
      <c r="AV512" s="15" t="s">
        <v>144</v>
      </c>
      <c r="AW512" s="15" t="s">
        <v>41</v>
      </c>
      <c r="AX512" s="15" t="s">
        <v>85</v>
      </c>
      <c r="AY512" s="230" t="s">
        <v>137</v>
      </c>
    </row>
    <row r="513" spans="1:65" s="2" customFormat="1" ht="16.5" customHeight="1">
      <c r="A513" s="36"/>
      <c r="B513" s="37"/>
      <c r="C513" s="180" t="s">
        <v>672</v>
      </c>
      <c r="D513" s="180" t="s">
        <v>139</v>
      </c>
      <c r="E513" s="181" t="s">
        <v>673</v>
      </c>
      <c r="F513" s="182" t="s">
        <v>674</v>
      </c>
      <c r="G513" s="183" t="s">
        <v>174</v>
      </c>
      <c r="H513" s="184">
        <v>5.257</v>
      </c>
      <c r="I513" s="185"/>
      <c r="J513" s="186">
        <f>ROUND(I513*H513,2)</f>
        <v>0</v>
      </c>
      <c r="K513" s="182" t="s">
        <v>143</v>
      </c>
      <c r="L513" s="41"/>
      <c r="M513" s="187" t="s">
        <v>43</v>
      </c>
      <c r="N513" s="188" t="s">
        <v>51</v>
      </c>
      <c r="O513" s="66"/>
      <c r="P513" s="189">
        <f>O513*H513</f>
        <v>0</v>
      </c>
      <c r="Q513" s="189">
        <v>0.50375</v>
      </c>
      <c r="R513" s="189">
        <f>Q513*H513</f>
        <v>2.64821375</v>
      </c>
      <c r="S513" s="189">
        <v>2.5</v>
      </c>
      <c r="T513" s="190">
        <f>S513*H513</f>
        <v>13.142499999999998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191" t="s">
        <v>144</v>
      </c>
      <c r="AT513" s="191" t="s">
        <v>139</v>
      </c>
      <c r="AU513" s="191" t="s">
        <v>87</v>
      </c>
      <c r="AY513" s="18" t="s">
        <v>137</v>
      </c>
      <c r="BE513" s="192">
        <f>IF(N513="základní",J513,0)</f>
        <v>0</v>
      </c>
      <c r="BF513" s="192">
        <f>IF(N513="snížená",J513,0)</f>
        <v>0</v>
      </c>
      <c r="BG513" s="192">
        <f>IF(N513="zákl. přenesená",J513,0)</f>
        <v>0</v>
      </c>
      <c r="BH513" s="192">
        <f>IF(N513="sníž. přenesená",J513,0)</f>
        <v>0</v>
      </c>
      <c r="BI513" s="192">
        <f>IF(N513="nulová",J513,0)</f>
        <v>0</v>
      </c>
      <c r="BJ513" s="18" t="s">
        <v>85</v>
      </c>
      <c r="BK513" s="192">
        <f>ROUND(I513*H513,2)</f>
        <v>0</v>
      </c>
      <c r="BL513" s="18" t="s">
        <v>144</v>
      </c>
      <c r="BM513" s="191" t="s">
        <v>675</v>
      </c>
    </row>
    <row r="514" spans="1:47" s="2" customFormat="1" ht="12">
      <c r="A514" s="36"/>
      <c r="B514" s="37"/>
      <c r="C514" s="38"/>
      <c r="D514" s="193" t="s">
        <v>146</v>
      </c>
      <c r="E514" s="38"/>
      <c r="F514" s="194" t="s">
        <v>676</v>
      </c>
      <c r="G514" s="38"/>
      <c r="H514" s="38"/>
      <c r="I514" s="195"/>
      <c r="J514" s="38"/>
      <c r="K514" s="38"/>
      <c r="L514" s="41"/>
      <c r="M514" s="196"/>
      <c r="N514" s="197"/>
      <c r="O514" s="66"/>
      <c r="P514" s="66"/>
      <c r="Q514" s="66"/>
      <c r="R514" s="66"/>
      <c r="S514" s="66"/>
      <c r="T514" s="67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T514" s="18" t="s">
        <v>146</v>
      </c>
      <c r="AU514" s="18" t="s">
        <v>87</v>
      </c>
    </row>
    <row r="515" spans="2:51" s="13" customFormat="1" ht="12">
      <c r="B515" s="198"/>
      <c r="C515" s="199"/>
      <c r="D515" s="200" t="s">
        <v>148</v>
      </c>
      <c r="E515" s="201" t="s">
        <v>43</v>
      </c>
      <c r="F515" s="202" t="s">
        <v>677</v>
      </c>
      <c r="G515" s="199"/>
      <c r="H515" s="201" t="s">
        <v>43</v>
      </c>
      <c r="I515" s="203"/>
      <c r="J515" s="199"/>
      <c r="K515" s="199"/>
      <c r="L515" s="204"/>
      <c r="M515" s="205"/>
      <c r="N515" s="206"/>
      <c r="O515" s="206"/>
      <c r="P515" s="206"/>
      <c r="Q515" s="206"/>
      <c r="R515" s="206"/>
      <c r="S515" s="206"/>
      <c r="T515" s="207"/>
      <c r="AT515" s="208" t="s">
        <v>148</v>
      </c>
      <c r="AU515" s="208" t="s">
        <v>87</v>
      </c>
      <c r="AV515" s="13" t="s">
        <v>85</v>
      </c>
      <c r="AW515" s="13" t="s">
        <v>41</v>
      </c>
      <c r="AX515" s="13" t="s">
        <v>80</v>
      </c>
      <c r="AY515" s="208" t="s">
        <v>137</v>
      </c>
    </row>
    <row r="516" spans="2:51" s="14" customFormat="1" ht="12">
      <c r="B516" s="209"/>
      <c r="C516" s="210"/>
      <c r="D516" s="200" t="s">
        <v>148</v>
      </c>
      <c r="E516" s="211" t="s">
        <v>43</v>
      </c>
      <c r="F516" s="212" t="s">
        <v>678</v>
      </c>
      <c r="G516" s="210"/>
      <c r="H516" s="213">
        <v>2.089</v>
      </c>
      <c r="I516" s="214"/>
      <c r="J516" s="210"/>
      <c r="K516" s="210"/>
      <c r="L516" s="215"/>
      <c r="M516" s="216"/>
      <c r="N516" s="217"/>
      <c r="O516" s="217"/>
      <c r="P516" s="217"/>
      <c r="Q516" s="217"/>
      <c r="R516" s="217"/>
      <c r="S516" s="217"/>
      <c r="T516" s="218"/>
      <c r="AT516" s="219" t="s">
        <v>148</v>
      </c>
      <c r="AU516" s="219" t="s">
        <v>87</v>
      </c>
      <c r="AV516" s="14" t="s">
        <v>87</v>
      </c>
      <c r="AW516" s="14" t="s">
        <v>41</v>
      </c>
      <c r="AX516" s="14" t="s">
        <v>80</v>
      </c>
      <c r="AY516" s="219" t="s">
        <v>137</v>
      </c>
    </row>
    <row r="517" spans="2:51" s="13" customFormat="1" ht="12">
      <c r="B517" s="198"/>
      <c r="C517" s="199"/>
      <c r="D517" s="200" t="s">
        <v>148</v>
      </c>
      <c r="E517" s="201" t="s">
        <v>43</v>
      </c>
      <c r="F517" s="202" t="s">
        <v>679</v>
      </c>
      <c r="G517" s="199"/>
      <c r="H517" s="201" t="s">
        <v>43</v>
      </c>
      <c r="I517" s="203"/>
      <c r="J517" s="199"/>
      <c r="K517" s="199"/>
      <c r="L517" s="204"/>
      <c r="M517" s="205"/>
      <c r="N517" s="206"/>
      <c r="O517" s="206"/>
      <c r="P517" s="206"/>
      <c r="Q517" s="206"/>
      <c r="R517" s="206"/>
      <c r="S517" s="206"/>
      <c r="T517" s="207"/>
      <c r="AT517" s="208" t="s">
        <v>148</v>
      </c>
      <c r="AU517" s="208" t="s">
        <v>87</v>
      </c>
      <c r="AV517" s="13" t="s">
        <v>85</v>
      </c>
      <c r="AW517" s="13" t="s">
        <v>41</v>
      </c>
      <c r="AX517" s="13" t="s">
        <v>80</v>
      </c>
      <c r="AY517" s="208" t="s">
        <v>137</v>
      </c>
    </row>
    <row r="518" spans="2:51" s="14" customFormat="1" ht="12">
      <c r="B518" s="209"/>
      <c r="C518" s="210"/>
      <c r="D518" s="200" t="s">
        <v>148</v>
      </c>
      <c r="E518" s="211" t="s">
        <v>43</v>
      </c>
      <c r="F518" s="212" t="s">
        <v>680</v>
      </c>
      <c r="G518" s="210"/>
      <c r="H518" s="213">
        <v>3.168</v>
      </c>
      <c r="I518" s="214"/>
      <c r="J518" s="210"/>
      <c r="K518" s="210"/>
      <c r="L518" s="215"/>
      <c r="M518" s="216"/>
      <c r="N518" s="217"/>
      <c r="O518" s="217"/>
      <c r="P518" s="217"/>
      <c r="Q518" s="217"/>
      <c r="R518" s="217"/>
      <c r="S518" s="217"/>
      <c r="T518" s="218"/>
      <c r="AT518" s="219" t="s">
        <v>148</v>
      </c>
      <c r="AU518" s="219" t="s">
        <v>87</v>
      </c>
      <c r="AV518" s="14" t="s">
        <v>87</v>
      </c>
      <c r="AW518" s="14" t="s">
        <v>41</v>
      </c>
      <c r="AX518" s="14" t="s">
        <v>80</v>
      </c>
      <c r="AY518" s="219" t="s">
        <v>137</v>
      </c>
    </row>
    <row r="519" spans="2:51" s="15" customFormat="1" ht="12">
      <c r="B519" s="220"/>
      <c r="C519" s="221"/>
      <c r="D519" s="200" t="s">
        <v>148</v>
      </c>
      <c r="E519" s="222" t="s">
        <v>43</v>
      </c>
      <c r="F519" s="223" t="s">
        <v>152</v>
      </c>
      <c r="G519" s="221"/>
      <c r="H519" s="224">
        <v>5.257</v>
      </c>
      <c r="I519" s="225"/>
      <c r="J519" s="221"/>
      <c r="K519" s="221"/>
      <c r="L519" s="226"/>
      <c r="M519" s="227"/>
      <c r="N519" s="228"/>
      <c r="O519" s="228"/>
      <c r="P519" s="228"/>
      <c r="Q519" s="228"/>
      <c r="R519" s="228"/>
      <c r="S519" s="228"/>
      <c r="T519" s="229"/>
      <c r="AT519" s="230" t="s">
        <v>148</v>
      </c>
      <c r="AU519" s="230" t="s">
        <v>87</v>
      </c>
      <c r="AV519" s="15" t="s">
        <v>144</v>
      </c>
      <c r="AW519" s="15" t="s">
        <v>41</v>
      </c>
      <c r="AX519" s="15" t="s">
        <v>85</v>
      </c>
      <c r="AY519" s="230" t="s">
        <v>137</v>
      </c>
    </row>
    <row r="520" spans="1:65" s="2" customFormat="1" ht="16.5" customHeight="1">
      <c r="A520" s="36"/>
      <c r="B520" s="37"/>
      <c r="C520" s="231" t="s">
        <v>681</v>
      </c>
      <c r="D520" s="231" t="s">
        <v>237</v>
      </c>
      <c r="E520" s="232" t="s">
        <v>682</v>
      </c>
      <c r="F520" s="233" t="s">
        <v>683</v>
      </c>
      <c r="G520" s="234" t="s">
        <v>197</v>
      </c>
      <c r="H520" s="235">
        <v>14.72</v>
      </c>
      <c r="I520" s="236"/>
      <c r="J520" s="237">
        <f>ROUND(I520*H520,2)</f>
        <v>0</v>
      </c>
      <c r="K520" s="233" t="s">
        <v>143</v>
      </c>
      <c r="L520" s="238"/>
      <c r="M520" s="239" t="s">
        <v>43</v>
      </c>
      <c r="N520" s="240" t="s">
        <v>51</v>
      </c>
      <c r="O520" s="66"/>
      <c r="P520" s="189">
        <f>O520*H520</f>
        <v>0</v>
      </c>
      <c r="Q520" s="189">
        <v>1</v>
      </c>
      <c r="R520" s="189">
        <f>Q520*H520</f>
        <v>14.72</v>
      </c>
      <c r="S520" s="189">
        <v>0</v>
      </c>
      <c r="T520" s="190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91" t="s">
        <v>194</v>
      </c>
      <c r="AT520" s="191" t="s">
        <v>237</v>
      </c>
      <c r="AU520" s="191" t="s">
        <v>87</v>
      </c>
      <c r="AY520" s="18" t="s">
        <v>137</v>
      </c>
      <c r="BE520" s="192">
        <f>IF(N520="základní",J520,0)</f>
        <v>0</v>
      </c>
      <c r="BF520" s="192">
        <f>IF(N520="snížená",J520,0)</f>
        <v>0</v>
      </c>
      <c r="BG520" s="192">
        <f>IF(N520="zákl. přenesená",J520,0)</f>
        <v>0</v>
      </c>
      <c r="BH520" s="192">
        <f>IF(N520="sníž. přenesená",J520,0)</f>
        <v>0</v>
      </c>
      <c r="BI520" s="192">
        <f>IF(N520="nulová",J520,0)</f>
        <v>0</v>
      </c>
      <c r="BJ520" s="18" t="s">
        <v>85</v>
      </c>
      <c r="BK520" s="192">
        <f>ROUND(I520*H520,2)</f>
        <v>0</v>
      </c>
      <c r="BL520" s="18" t="s">
        <v>144</v>
      </c>
      <c r="BM520" s="191" t="s">
        <v>684</v>
      </c>
    </row>
    <row r="521" spans="2:51" s="14" customFormat="1" ht="12">
      <c r="B521" s="209"/>
      <c r="C521" s="210"/>
      <c r="D521" s="200" t="s">
        <v>148</v>
      </c>
      <c r="E521" s="211" t="s">
        <v>43</v>
      </c>
      <c r="F521" s="212" t="s">
        <v>685</v>
      </c>
      <c r="G521" s="210"/>
      <c r="H521" s="213">
        <v>14.72</v>
      </c>
      <c r="I521" s="214"/>
      <c r="J521" s="210"/>
      <c r="K521" s="210"/>
      <c r="L521" s="215"/>
      <c r="M521" s="216"/>
      <c r="N521" s="217"/>
      <c r="O521" s="217"/>
      <c r="P521" s="217"/>
      <c r="Q521" s="217"/>
      <c r="R521" s="217"/>
      <c r="S521" s="217"/>
      <c r="T521" s="218"/>
      <c r="AT521" s="219" t="s">
        <v>148</v>
      </c>
      <c r="AU521" s="219" t="s">
        <v>87</v>
      </c>
      <c r="AV521" s="14" t="s">
        <v>87</v>
      </c>
      <c r="AW521" s="14" t="s">
        <v>41</v>
      </c>
      <c r="AX521" s="14" t="s">
        <v>85</v>
      </c>
      <c r="AY521" s="219" t="s">
        <v>137</v>
      </c>
    </row>
    <row r="522" spans="1:65" s="2" customFormat="1" ht="24.2" customHeight="1">
      <c r="A522" s="36"/>
      <c r="B522" s="37"/>
      <c r="C522" s="180" t="s">
        <v>686</v>
      </c>
      <c r="D522" s="180" t="s">
        <v>139</v>
      </c>
      <c r="E522" s="181" t="s">
        <v>687</v>
      </c>
      <c r="F522" s="182" t="s">
        <v>688</v>
      </c>
      <c r="G522" s="183" t="s">
        <v>142</v>
      </c>
      <c r="H522" s="184">
        <v>83.55</v>
      </c>
      <c r="I522" s="185"/>
      <c r="J522" s="186">
        <f>ROUND(I522*H522,2)</f>
        <v>0</v>
      </c>
      <c r="K522" s="182" t="s">
        <v>143</v>
      </c>
      <c r="L522" s="41"/>
      <c r="M522" s="187" t="s">
        <v>43</v>
      </c>
      <c r="N522" s="188" t="s">
        <v>51</v>
      </c>
      <c r="O522" s="66"/>
      <c r="P522" s="189">
        <f>O522*H522</f>
        <v>0</v>
      </c>
      <c r="Q522" s="189">
        <v>0.078164</v>
      </c>
      <c r="R522" s="189">
        <f>Q522*H522</f>
        <v>6.5306022</v>
      </c>
      <c r="S522" s="189">
        <v>0</v>
      </c>
      <c r="T522" s="190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91" t="s">
        <v>144</v>
      </c>
      <c r="AT522" s="191" t="s">
        <v>139</v>
      </c>
      <c r="AU522" s="191" t="s">
        <v>87</v>
      </c>
      <c r="AY522" s="18" t="s">
        <v>137</v>
      </c>
      <c r="BE522" s="192">
        <f>IF(N522="základní",J522,0)</f>
        <v>0</v>
      </c>
      <c r="BF522" s="192">
        <f>IF(N522="snížená",J522,0)</f>
        <v>0</v>
      </c>
      <c r="BG522" s="192">
        <f>IF(N522="zákl. přenesená",J522,0)</f>
        <v>0</v>
      </c>
      <c r="BH522" s="192">
        <f>IF(N522="sníž. přenesená",J522,0)</f>
        <v>0</v>
      </c>
      <c r="BI522" s="192">
        <f>IF(N522="nulová",J522,0)</f>
        <v>0</v>
      </c>
      <c r="BJ522" s="18" t="s">
        <v>85</v>
      </c>
      <c r="BK522" s="192">
        <f>ROUND(I522*H522,2)</f>
        <v>0</v>
      </c>
      <c r="BL522" s="18" t="s">
        <v>144</v>
      </c>
      <c r="BM522" s="191" t="s">
        <v>689</v>
      </c>
    </row>
    <row r="523" spans="1:47" s="2" customFormat="1" ht="12">
      <c r="A523" s="36"/>
      <c r="B523" s="37"/>
      <c r="C523" s="38"/>
      <c r="D523" s="193" t="s">
        <v>146</v>
      </c>
      <c r="E523" s="38"/>
      <c r="F523" s="194" t="s">
        <v>690</v>
      </c>
      <c r="G523" s="38"/>
      <c r="H523" s="38"/>
      <c r="I523" s="195"/>
      <c r="J523" s="38"/>
      <c r="K523" s="38"/>
      <c r="L523" s="41"/>
      <c r="M523" s="196"/>
      <c r="N523" s="197"/>
      <c r="O523" s="66"/>
      <c r="P523" s="66"/>
      <c r="Q523" s="66"/>
      <c r="R523" s="66"/>
      <c r="S523" s="66"/>
      <c r="T523" s="67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T523" s="18" t="s">
        <v>146</v>
      </c>
      <c r="AU523" s="18" t="s">
        <v>87</v>
      </c>
    </row>
    <row r="524" spans="2:51" s="13" customFormat="1" ht="12">
      <c r="B524" s="198"/>
      <c r="C524" s="199"/>
      <c r="D524" s="200" t="s">
        <v>148</v>
      </c>
      <c r="E524" s="201" t="s">
        <v>43</v>
      </c>
      <c r="F524" s="202" t="s">
        <v>271</v>
      </c>
      <c r="G524" s="199"/>
      <c r="H524" s="201" t="s">
        <v>43</v>
      </c>
      <c r="I524" s="203"/>
      <c r="J524" s="199"/>
      <c r="K524" s="199"/>
      <c r="L524" s="204"/>
      <c r="M524" s="205"/>
      <c r="N524" s="206"/>
      <c r="O524" s="206"/>
      <c r="P524" s="206"/>
      <c r="Q524" s="206"/>
      <c r="R524" s="206"/>
      <c r="S524" s="206"/>
      <c r="T524" s="207"/>
      <c r="AT524" s="208" t="s">
        <v>148</v>
      </c>
      <c r="AU524" s="208" t="s">
        <v>87</v>
      </c>
      <c r="AV524" s="13" t="s">
        <v>85</v>
      </c>
      <c r="AW524" s="13" t="s">
        <v>41</v>
      </c>
      <c r="AX524" s="13" t="s">
        <v>80</v>
      </c>
      <c r="AY524" s="208" t="s">
        <v>137</v>
      </c>
    </row>
    <row r="525" spans="2:51" s="14" customFormat="1" ht="12">
      <c r="B525" s="209"/>
      <c r="C525" s="210"/>
      <c r="D525" s="200" t="s">
        <v>148</v>
      </c>
      <c r="E525" s="211" t="s">
        <v>43</v>
      </c>
      <c r="F525" s="212" t="s">
        <v>649</v>
      </c>
      <c r="G525" s="210"/>
      <c r="H525" s="213">
        <v>4.125</v>
      </c>
      <c r="I525" s="214"/>
      <c r="J525" s="210"/>
      <c r="K525" s="210"/>
      <c r="L525" s="215"/>
      <c r="M525" s="216"/>
      <c r="N525" s="217"/>
      <c r="O525" s="217"/>
      <c r="P525" s="217"/>
      <c r="Q525" s="217"/>
      <c r="R525" s="217"/>
      <c r="S525" s="217"/>
      <c r="T525" s="218"/>
      <c r="AT525" s="219" t="s">
        <v>148</v>
      </c>
      <c r="AU525" s="219" t="s">
        <v>87</v>
      </c>
      <c r="AV525" s="14" t="s">
        <v>87</v>
      </c>
      <c r="AW525" s="14" t="s">
        <v>41</v>
      </c>
      <c r="AX525" s="14" t="s">
        <v>80</v>
      </c>
      <c r="AY525" s="219" t="s">
        <v>137</v>
      </c>
    </row>
    <row r="526" spans="2:51" s="14" customFormat="1" ht="12">
      <c r="B526" s="209"/>
      <c r="C526" s="210"/>
      <c r="D526" s="200" t="s">
        <v>148</v>
      </c>
      <c r="E526" s="211" t="s">
        <v>43</v>
      </c>
      <c r="F526" s="212" t="s">
        <v>649</v>
      </c>
      <c r="G526" s="210"/>
      <c r="H526" s="213">
        <v>4.125</v>
      </c>
      <c r="I526" s="214"/>
      <c r="J526" s="210"/>
      <c r="K526" s="210"/>
      <c r="L526" s="215"/>
      <c r="M526" s="216"/>
      <c r="N526" s="217"/>
      <c r="O526" s="217"/>
      <c r="P526" s="217"/>
      <c r="Q526" s="217"/>
      <c r="R526" s="217"/>
      <c r="S526" s="217"/>
      <c r="T526" s="218"/>
      <c r="AT526" s="219" t="s">
        <v>148</v>
      </c>
      <c r="AU526" s="219" t="s">
        <v>87</v>
      </c>
      <c r="AV526" s="14" t="s">
        <v>87</v>
      </c>
      <c r="AW526" s="14" t="s">
        <v>41</v>
      </c>
      <c r="AX526" s="14" t="s">
        <v>80</v>
      </c>
      <c r="AY526" s="219" t="s">
        <v>137</v>
      </c>
    </row>
    <row r="527" spans="2:51" s="13" customFormat="1" ht="12">
      <c r="B527" s="198"/>
      <c r="C527" s="199"/>
      <c r="D527" s="200" t="s">
        <v>148</v>
      </c>
      <c r="E527" s="201" t="s">
        <v>43</v>
      </c>
      <c r="F527" s="202" t="s">
        <v>273</v>
      </c>
      <c r="G527" s="199"/>
      <c r="H527" s="201" t="s">
        <v>43</v>
      </c>
      <c r="I527" s="203"/>
      <c r="J527" s="199"/>
      <c r="K527" s="199"/>
      <c r="L527" s="204"/>
      <c r="M527" s="205"/>
      <c r="N527" s="206"/>
      <c r="O527" s="206"/>
      <c r="P527" s="206"/>
      <c r="Q527" s="206"/>
      <c r="R527" s="206"/>
      <c r="S527" s="206"/>
      <c r="T527" s="207"/>
      <c r="AT527" s="208" t="s">
        <v>148</v>
      </c>
      <c r="AU527" s="208" t="s">
        <v>87</v>
      </c>
      <c r="AV527" s="13" t="s">
        <v>85</v>
      </c>
      <c r="AW527" s="13" t="s">
        <v>41</v>
      </c>
      <c r="AX527" s="13" t="s">
        <v>80</v>
      </c>
      <c r="AY527" s="208" t="s">
        <v>137</v>
      </c>
    </row>
    <row r="528" spans="2:51" s="14" customFormat="1" ht="12">
      <c r="B528" s="209"/>
      <c r="C528" s="210"/>
      <c r="D528" s="200" t="s">
        <v>148</v>
      </c>
      <c r="E528" s="211" t="s">
        <v>43</v>
      </c>
      <c r="F528" s="212" t="s">
        <v>650</v>
      </c>
      <c r="G528" s="210"/>
      <c r="H528" s="213">
        <v>16</v>
      </c>
      <c r="I528" s="214"/>
      <c r="J528" s="210"/>
      <c r="K528" s="210"/>
      <c r="L528" s="215"/>
      <c r="M528" s="216"/>
      <c r="N528" s="217"/>
      <c r="O528" s="217"/>
      <c r="P528" s="217"/>
      <c r="Q528" s="217"/>
      <c r="R528" s="217"/>
      <c r="S528" s="217"/>
      <c r="T528" s="218"/>
      <c r="AT528" s="219" t="s">
        <v>148</v>
      </c>
      <c r="AU528" s="219" t="s">
        <v>87</v>
      </c>
      <c r="AV528" s="14" t="s">
        <v>87</v>
      </c>
      <c r="AW528" s="14" t="s">
        <v>41</v>
      </c>
      <c r="AX528" s="14" t="s">
        <v>80</v>
      </c>
      <c r="AY528" s="219" t="s">
        <v>137</v>
      </c>
    </row>
    <row r="529" spans="2:51" s="14" customFormat="1" ht="12">
      <c r="B529" s="209"/>
      <c r="C529" s="210"/>
      <c r="D529" s="200" t="s">
        <v>148</v>
      </c>
      <c r="E529" s="211" t="s">
        <v>43</v>
      </c>
      <c r="F529" s="212" t="s">
        <v>650</v>
      </c>
      <c r="G529" s="210"/>
      <c r="H529" s="213">
        <v>16</v>
      </c>
      <c r="I529" s="214"/>
      <c r="J529" s="210"/>
      <c r="K529" s="210"/>
      <c r="L529" s="215"/>
      <c r="M529" s="216"/>
      <c r="N529" s="217"/>
      <c r="O529" s="217"/>
      <c r="P529" s="217"/>
      <c r="Q529" s="217"/>
      <c r="R529" s="217"/>
      <c r="S529" s="217"/>
      <c r="T529" s="218"/>
      <c r="AT529" s="219" t="s">
        <v>148</v>
      </c>
      <c r="AU529" s="219" t="s">
        <v>87</v>
      </c>
      <c r="AV529" s="14" t="s">
        <v>87</v>
      </c>
      <c r="AW529" s="14" t="s">
        <v>41</v>
      </c>
      <c r="AX529" s="14" t="s">
        <v>80</v>
      </c>
      <c r="AY529" s="219" t="s">
        <v>137</v>
      </c>
    </row>
    <row r="530" spans="2:51" s="13" customFormat="1" ht="12">
      <c r="B530" s="198"/>
      <c r="C530" s="199"/>
      <c r="D530" s="200" t="s">
        <v>148</v>
      </c>
      <c r="E530" s="201" t="s">
        <v>43</v>
      </c>
      <c r="F530" s="202" t="s">
        <v>319</v>
      </c>
      <c r="G530" s="199"/>
      <c r="H530" s="201" t="s">
        <v>43</v>
      </c>
      <c r="I530" s="203"/>
      <c r="J530" s="199"/>
      <c r="K530" s="199"/>
      <c r="L530" s="204"/>
      <c r="M530" s="205"/>
      <c r="N530" s="206"/>
      <c r="O530" s="206"/>
      <c r="P530" s="206"/>
      <c r="Q530" s="206"/>
      <c r="R530" s="206"/>
      <c r="S530" s="206"/>
      <c r="T530" s="207"/>
      <c r="AT530" s="208" t="s">
        <v>148</v>
      </c>
      <c r="AU530" s="208" t="s">
        <v>87</v>
      </c>
      <c r="AV530" s="13" t="s">
        <v>85</v>
      </c>
      <c r="AW530" s="13" t="s">
        <v>41</v>
      </c>
      <c r="AX530" s="13" t="s">
        <v>80</v>
      </c>
      <c r="AY530" s="208" t="s">
        <v>137</v>
      </c>
    </row>
    <row r="531" spans="2:51" s="14" customFormat="1" ht="12">
      <c r="B531" s="209"/>
      <c r="C531" s="210"/>
      <c r="D531" s="200" t="s">
        <v>148</v>
      </c>
      <c r="E531" s="211" t="s">
        <v>43</v>
      </c>
      <c r="F531" s="212" t="s">
        <v>546</v>
      </c>
      <c r="G531" s="210"/>
      <c r="H531" s="213">
        <v>18</v>
      </c>
      <c r="I531" s="214"/>
      <c r="J531" s="210"/>
      <c r="K531" s="210"/>
      <c r="L531" s="215"/>
      <c r="M531" s="216"/>
      <c r="N531" s="217"/>
      <c r="O531" s="217"/>
      <c r="P531" s="217"/>
      <c r="Q531" s="217"/>
      <c r="R531" s="217"/>
      <c r="S531" s="217"/>
      <c r="T531" s="218"/>
      <c r="AT531" s="219" t="s">
        <v>148</v>
      </c>
      <c r="AU531" s="219" t="s">
        <v>87</v>
      </c>
      <c r="AV531" s="14" t="s">
        <v>87</v>
      </c>
      <c r="AW531" s="14" t="s">
        <v>41</v>
      </c>
      <c r="AX531" s="14" t="s">
        <v>80</v>
      </c>
      <c r="AY531" s="219" t="s">
        <v>137</v>
      </c>
    </row>
    <row r="532" spans="2:51" s="13" customFormat="1" ht="12">
      <c r="B532" s="198"/>
      <c r="C532" s="199"/>
      <c r="D532" s="200" t="s">
        <v>148</v>
      </c>
      <c r="E532" s="201" t="s">
        <v>43</v>
      </c>
      <c r="F532" s="202" t="s">
        <v>275</v>
      </c>
      <c r="G532" s="199"/>
      <c r="H532" s="201" t="s">
        <v>43</v>
      </c>
      <c r="I532" s="203"/>
      <c r="J532" s="199"/>
      <c r="K532" s="199"/>
      <c r="L532" s="204"/>
      <c r="M532" s="205"/>
      <c r="N532" s="206"/>
      <c r="O532" s="206"/>
      <c r="P532" s="206"/>
      <c r="Q532" s="206"/>
      <c r="R532" s="206"/>
      <c r="S532" s="206"/>
      <c r="T532" s="207"/>
      <c r="AT532" s="208" t="s">
        <v>148</v>
      </c>
      <c r="AU532" s="208" t="s">
        <v>87</v>
      </c>
      <c r="AV532" s="13" t="s">
        <v>85</v>
      </c>
      <c r="AW532" s="13" t="s">
        <v>41</v>
      </c>
      <c r="AX532" s="13" t="s">
        <v>80</v>
      </c>
      <c r="AY532" s="208" t="s">
        <v>137</v>
      </c>
    </row>
    <row r="533" spans="2:51" s="14" customFormat="1" ht="12">
      <c r="B533" s="209"/>
      <c r="C533" s="210"/>
      <c r="D533" s="200" t="s">
        <v>148</v>
      </c>
      <c r="E533" s="211" t="s">
        <v>43</v>
      </c>
      <c r="F533" s="212" t="s">
        <v>661</v>
      </c>
      <c r="G533" s="210"/>
      <c r="H533" s="213">
        <v>25.3</v>
      </c>
      <c r="I533" s="214"/>
      <c r="J533" s="210"/>
      <c r="K533" s="210"/>
      <c r="L533" s="215"/>
      <c r="M533" s="216"/>
      <c r="N533" s="217"/>
      <c r="O533" s="217"/>
      <c r="P533" s="217"/>
      <c r="Q533" s="217"/>
      <c r="R533" s="217"/>
      <c r="S533" s="217"/>
      <c r="T533" s="218"/>
      <c r="AT533" s="219" t="s">
        <v>148</v>
      </c>
      <c r="AU533" s="219" t="s">
        <v>87</v>
      </c>
      <c r="AV533" s="14" t="s">
        <v>87</v>
      </c>
      <c r="AW533" s="14" t="s">
        <v>41</v>
      </c>
      <c r="AX533" s="14" t="s">
        <v>80</v>
      </c>
      <c r="AY533" s="219" t="s">
        <v>137</v>
      </c>
    </row>
    <row r="534" spans="2:51" s="15" customFormat="1" ht="12">
      <c r="B534" s="220"/>
      <c r="C534" s="221"/>
      <c r="D534" s="200" t="s">
        <v>148</v>
      </c>
      <c r="E534" s="222" t="s">
        <v>43</v>
      </c>
      <c r="F534" s="223" t="s">
        <v>152</v>
      </c>
      <c r="G534" s="221"/>
      <c r="H534" s="224">
        <v>83.55</v>
      </c>
      <c r="I534" s="225"/>
      <c r="J534" s="221"/>
      <c r="K534" s="221"/>
      <c r="L534" s="226"/>
      <c r="M534" s="227"/>
      <c r="N534" s="228"/>
      <c r="O534" s="228"/>
      <c r="P534" s="228"/>
      <c r="Q534" s="228"/>
      <c r="R534" s="228"/>
      <c r="S534" s="228"/>
      <c r="T534" s="229"/>
      <c r="AT534" s="230" t="s">
        <v>148</v>
      </c>
      <c r="AU534" s="230" t="s">
        <v>87</v>
      </c>
      <c r="AV534" s="15" t="s">
        <v>144</v>
      </c>
      <c r="AW534" s="15" t="s">
        <v>41</v>
      </c>
      <c r="AX534" s="15" t="s">
        <v>85</v>
      </c>
      <c r="AY534" s="230" t="s">
        <v>137</v>
      </c>
    </row>
    <row r="535" spans="1:65" s="2" customFormat="1" ht="24.2" customHeight="1">
      <c r="A535" s="36"/>
      <c r="B535" s="37"/>
      <c r="C535" s="180" t="s">
        <v>691</v>
      </c>
      <c r="D535" s="180" t="s">
        <v>139</v>
      </c>
      <c r="E535" s="181" t="s">
        <v>692</v>
      </c>
      <c r="F535" s="182" t="s">
        <v>693</v>
      </c>
      <c r="G535" s="183" t="s">
        <v>142</v>
      </c>
      <c r="H535" s="184">
        <v>83.55</v>
      </c>
      <c r="I535" s="185"/>
      <c r="J535" s="186">
        <f>ROUND(I535*H535,2)</f>
        <v>0</v>
      </c>
      <c r="K535" s="182" t="s">
        <v>143</v>
      </c>
      <c r="L535" s="41"/>
      <c r="M535" s="187" t="s">
        <v>43</v>
      </c>
      <c r="N535" s="188" t="s">
        <v>51</v>
      </c>
      <c r="O535" s="66"/>
      <c r="P535" s="189">
        <f>O535*H535</f>
        <v>0</v>
      </c>
      <c r="Q535" s="189">
        <v>0</v>
      </c>
      <c r="R535" s="189">
        <f>Q535*H535</f>
        <v>0</v>
      </c>
      <c r="S535" s="189">
        <v>0</v>
      </c>
      <c r="T535" s="190">
        <f>S535*H535</f>
        <v>0</v>
      </c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R535" s="191" t="s">
        <v>144</v>
      </c>
      <c r="AT535" s="191" t="s">
        <v>139</v>
      </c>
      <c r="AU535" s="191" t="s">
        <v>87</v>
      </c>
      <c r="AY535" s="18" t="s">
        <v>137</v>
      </c>
      <c r="BE535" s="192">
        <f>IF(N535="základní",J535,0)</f>
        <v>0</v>
      </c>
      <c r="BF535" s="192">
        <f>IF(N535="snížená",J535,0)</f>
        <v>0</v>
      </c>
      <c r="BG535" s="192">
        <f>IF(N535="zákl. přenesená",J535,0)</f>
        <v>0</v>
      </c>
      <c r="BH535" s="192">
        <f>IF(N535="sníž. přenesená",J535,0)</f>
        <v>0</v>
      </c>
      <c r="BI535" s="192">
        <f>IF(N535="nulová",J535,0)</f>
        <v>0</v>
      </c>
      <c r="BJ535" s="18" t="s">
        <v>85</v>
      </c>
      <c r="BK535" s="192">
        <f>ROUND(I535*H535,2)</f>
        <v>0</v>
      </c>
      <c r="BL535" s="18" t="s">
        <v>144</v>
      </c>
      <c r="BM535" s="191" t="s">
        <v>694</v>
      </c>
    </row>
    <row r="536" spans="1:47" s="2" customFormat="1" ht="12">
      <c r="A536" s="36"/>
      <c r="B536" s="37"/>
      <c r="C536" s="38"/>
      <c r="D536" s="193" t="s">
        <v>146</v>
      </c>
      <c r="E536" s="38"/>
      <c r="F536" s="194" t="s">
        <v>695</v>
      </c>
      <c r="G536" s="38"/>
      <c r="H536" s="38"/>
      <c r="I536" s="195"/>
      <c r="J536" s="38"/>
      <c r="K536" s="38"/>
      <c r="L536" s="41"/>
      <c r="M536" s="196"/>
      <c r="N536" s="197"/>
      <c r="O536" s="66"/>
      <c r="P536" s="66"/>
      <c r="Q536" s="66"/>
      <c r="R536" s="66"/>
      <c r="S536" s="66"/>
      <c r="T536" s="67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T536" s="18" t="s">
        <v>146</v>
      </c>
      <c r="AU536" s="18" t="s">
        <v>87</v>
      </c>
    </row>
    <row r="537" spans="2:51" s="13" customFormat="1" ht="12">
      <c r="B537" s="198"/>
      <c r="C537" s="199"/>
      <c r="D537" s="200" t="s">
        <v>148</v>
      </c>
      <c r="E537" s="201" t="s">
        <v>43</v>
      </c>
      <c r="F537" s="202" t="s">
        <v>271</v>
      </c>
      <c r="G537" s="199"/>
      <c r="H537" s="201" t="s">
        <v>43</v>
      </c>
      <c r="I537" s="203"/>
      <c r="J537" s="199"/>
      <c r="K537" s="199"/>
      <c r="L537" s="204"/>
      <c r="M537" s="205"/>
      <c r="N537" s="206"/>
      <c r="O537" s="206"/>
      <c r="P537" s="206"/>
      <c r="Q537" s="206"/>
      <c r="R537" s="206"/>
      <c r="S537" s="206"/>
      <c r="T537" s="207"/>
      <c r="AT537" s="208" t="s">
        <v>148</v>
      </c>
      <c r="AU537" s="208" t="s">
        <v>87</v>
      </c>
      <c r="AV537" s="13" t="s">
        <v>85</v>
      </c>
      <c r="AW537" s="13" t="s">
        <v>41</v>
      </c>
      <c r="AX537" s="13" t="s">
        <v>80</v>
      </c>
      <c r="AY537" s="208" t="s">
        <v>137</v>
      </c>
    </row>
    <row r="538" spans="2:51" s="14" customFormat="1" ht="12">
      <c r="B538" s="209"/>
      <c r="C538" s="210"/>
      <c r="D538" s="200" t="s">
        <v>148</v>
      </c>
      <c r="E538" s="211" t="s">
        <v>43</v>
      </c>
      <c r="F538" s="212" t="s">
        <v>649</v>
      </c>
      <c r="G538" s="210"/>
      <c r="H538" s="213">
        <v>4.125</v>
      </c>
      <c r="I538" s="214"/>
      <c r="J538" s="210"/>
      <c r="K538" s="210"/>
      <c r="L538" s="215"/>
      <c r="M538" s="216"/>
      <c r="N538" s="217"/>
      <c r="O538" s="217"/>
      <c r="P538" s="217"/>
      <c r="Q538" s="217"/>
      <c r="R538" s="217"/>
      <c r="S538" s="217"/>
      <c r="T538" s="218"/>
      <c r="AT538" s="219" t="s">
        <v>148</v>
      </c>
      <c r="AU538" s="219" t="s">
        <v>87</v>
      </c>
      <c r="AV538" s="14" t="s">
        <v>87</v>
      </c>
      <c r="AW538" s="14" t="s">
        <v>41</v>
      </c>
      <c r="AX538" s="14" t="s">
        <v>80</v>
      </c>
      <c r="AY538" s="219" t="s">
        <v>137</v>
      </c>
    </row>
    <row r="539" spans="2:51" s="14" customFormat="1" ht="12">
      <c r="B539" s="209"/>
      <c r="C539" s="210"/>
      <c r="D539" s="200" t="s">
        <v>148</v>
      </c>
      <c r="E539" s="211" t="s">
        <v>43</v>
      </c>
      <c r="F539" s="212" t="s">
        <v>649</v>
      </c>
      <c r="G539" s="210"/>
      <c r="H539" s="213">
        <v>4.125</v>
      </c>
      <c r="I539" s="214"/>
      <c r="J539" s="210"/>
      <c r="K539" s="210"/>
      <c r="L539" s="215"/>
      <c r="M539" s="216"/>
      <c r="N539" s="217"/>
      <c r="O539" s="217"/>
      <c r="P539" s="217"/>
      <c r="Q539" s="217"/>
      <c r="R539" s="217"/>
      <c r="S539" s="217"/>
      <c r="T539" s="218"/>
      <c r="AT539" s="219" t="s">
        <v>148</v>
      </c>
      <c r="AU539" s="219" t="s">
        <v>87</v>
      </c>
      <c r="AV539" s="14" t="s">
        <v>87</v>
      </c>
      <c r="AW539" s="14" t="s">
        <v>41</v>
      </c>
      <c r="AX539" s="14" t="s">
        <v>80</v>
      </c>
      <c r="AY539" s="219" t="s">
        <v>137</v>
      </c>
    </row>
    <row r="540" spans="2:51" s="13" customFormat="1" ht="12">
      <c r="B540" s="198"/>
      <c r="C540" s="199"/>
      <c r="D540" s="200" t="s">
        <v>148</v>
      </c>
      <c r="E540" s="201" t="s">
        <v>43</v>
      </c>
      <c r="F540" s="202" t="s">
        <v>273</v>
      </c>
      <c r="G540" s="199"/>
      <c r="H540" s="201" t="s">
        <v>43</v>
      </c>
      <c r="I540" s="203"/>
      <c r="J540" s="199"/>
      <c r="K540" s="199"/>
      <c r="L540" s="204"/>
      <c r="M540" s="205"/>
      <c r="N540" s="206"/>
      <c r="O540" s="206"/>
      <c r="P540" s="206"/>
      <c r="Q540" s="206"/>
      <c r="R540" s="206"/>
      <c r="S540" s="206"/>
      <c r="T540" s="207"/>
      <c r="AT540" s="208" t="s">
        <v>148</v>
      </c>
      <c r="AU540" s="208" t="s">
        <v>87</v>
      </c>
      <c r="AV540" s="13" t="s">
        <v>85</v>
      </c>
      <c r="AW540" s="13" t="s">
        <v>41</v>
      </c>
      <c r="AX540" s="13" t="s">
        <v>80</v>
      </c>
      <c r="AY540" s="208" t="s">
        <v>137</v>
      </c>
    </row>
    <row r="541" spans="2:51" s="14" customFormat="1" ht="12">
      <c r="B541" s="209"/>
      <c r="C541" s="210"/>
      <c r="D541" s="200" t="s">
        <v>148</v>
      </c>
      <c r="E541" s="211" t="s">
        <v>43</v>
      </c>
      <c r="F541" s="212" t="s">
        <v>650</v>
      </c>
      <c r="G541" s="210"/>
      <c r="H541" s="213">
        <v>16</v>
      </c>
      <c r="I541" s="214"/>
      <c r="J541" s="210"/>
      <c r="K541" s="210"/>
      <c r="L541" s="215"/>
      <c r="M541" s="216"/>
      <c r="N541" s="217"/>
      <c r="O541" s="217"/>
      <c r="P541" s="217"/>
      <c r="Q541" s="217"/>
      <c r="R541" s="217"/>
      <c r="S541" s="217"/>
      <c r="T541" s="218"/>
      <c r="AT541" s="219" t="s">
        <v>148</v>
      </c>
      <c r="AU541" s="219" t="s">
        <v>87</v>
      </c>
      <c r="AV541" s="14" t="s">
        <v>87</v>
      </c>
      <c r="AW541" s="14" t="s">
        <v>41</v>
      </c>
      <c r="AX541" s="14" t="s">
        <v>80</v>
      </c>
      <c r="AY541" s="219" t="s">
        <v>137</v>
      </c>
    </row>
    <row r="542" spans="2:51" s="14" customFormat="1" ht="12">
      <c r="B542" s="209"/>
      <c r="C542" s="210"/>
      <c r="D542" s="200" t="s">
        <v>148</v>
      </c>
      <c r="E542" s="211" t="s">
        <v>43</v>
      </c>
      <c r="F542" s="212" t="s">
        <v>650</v>
      </c>
      <c r="G542" s="210"/>
      <c r="H542" s="213">
        <v>16</v>
      </c>
      <c r="I542" s="214"/>
      <c r="J542" s="210"/>
      <c r="K542" s="210"/>
      <c r="L542" s="215"/>
      <c r="M542" s="216"/>
      <c r="N542" s="217"/>
      <c r="O542" s="217"/>
      <c r="P542" s="217"/>
      <c r="Q542" s="217"/>
      <c r="R542" s="217"/>
      <c r="S542" s="217"/>
      <c r="T542" s="218"/>
      <c r="AT542" s="219" t="s">
        <v>148</v>
      </c>
      <c r="AU542" s="219" t="s">
        <v>87</v>
      </c>
      <c r="AV542" s="14" t="s">
        <v>87</v>
      </c>
      <c r="AW542" s="14" t="s">
        <v>41</v>
      </c>
      <c r="AX542" s="14" t="s">
        <v>80</v>
      </c>
      <c r="AY542" s="219" t="s">
        <v>137</v>
      </c>
    </row>
    <row r="543" spans="2:51" s="13" customFormat="1" ht="12">
      <c r="B543" s="198"/>
      <c r="C543" s="199"/>
      <c r="D543" s="200" t="s">
        <v>148</v>
      </c>
      <c r="E543" s="201" t="s">
        <v>43</v>
      </c>
      <c r="F543" s="202" t="s">
        <v>319</v>
      </c>
      <c r="G543" s="199"/>
      <c r="H543" s="201" t="s">
        <v>43</v>
      </c>
      <c r="I543" s="203"/>
      <c r="J543" s="199"/>
      <c r="K543" s="199"/>
      <c r="L543" s="204"/>
      <c r="M543" s="205"/>
      <c r="N543" s="206"/>
      <c r="O543" s="206"/>
      <c r="P543" s="206"/>
      <c r="Q543" s="206"/>
      <c r="R543" s="206"/>
      <c r="S543" s="206"/>
      <c r="T543" s="207"/>
      <c r="AT543" s="208" t="s">
        <v>148</v>
      </c>
      <c r="AU543" s="208" t="s">
        <v>87</v>
      </c>
      <c r="AV543" s="13" t="s">
        <v>85</v>
      </c>
      <c r="AW543" s="13" t="s">
        <v>41</v>
      </c>
      <c r="AX543" s="13" t="s">
        <v>80</v>
      </c>
      <c r="AY543" s="208" t="s">
        <v>137</v>
      </c>
    </row>
    <row r="544" spans="2:51" s="14" customFormat="1" ht="12">
      <c r="B544" s="209"/>
      <c r="C544" s="210"/>
      <c r="D544" s="200" t="s">
        <v>148</v>
      </c>
      <c r="E544" s="211" t="s">
        <v>43</v>
      </c>
      <c r="F544" s="212" t="s">
        <v>546</v>
      </c>
      <c r="G544" s="210"/>
      <c r="H544" s="213">
        <v>18</v>
      </c>
      <c r="I544" s="214"/>
      <c r="J544" s="210"/>
      <c r="K544" s="210"/>
      <c r="L544" s="215"/>
      <c r="M544" s="216"/>
      <c r="N544" s="217"/>
      <c r="O544" s="217"/>
      <c r="P544" s="217"/>
      <c r="Q544" s="217"/>
      <c r="R544" s="217"/>
      <c r="S544" s="217"/>
      <c r="T544" s="218"/>
      <c r="AT544" s="219" t="s">
        <v>148</v>
      </c>
      <c r="AU544" s="219" t="s">
        <v>87</v>
      </c>
      <c r="AV544" s="14" t="s">
        <v>87</v>
      </c>
      <c r="AW544" s="14" t="s">
        <v>41</v>
      </c>
      <c r="AX544" s="14" t="s">
        <v>80</v>
      </c>
      <c r="AY544" s="219" t="s">
        <v>137</v>
      </c>
    </row>
    <row r="545" spans="2:51" s="13" customFormat="1" ht="12">
      <c r="B545" s="198"/>
      <c r="C545" s="199"/>
      <c r="D545" s="200" t="s">
        <v>148</v>
      </c>
      <c r="E545" s="201" t="s">
        <v>43</v>
      </c>
      <c r="F545" s="202" t="s">
        <v>275</v>
      </c>
      <c r="G545" s="199"/>
      <c r="H545" s="201" t="s">
        <v>43</v>
      </c>
      <c r="I545" s="203"/>
      <c r="J545" s="199"/>
      <c r="K545" s="199"/>
      <c r="L545" s="204"/>
      <c r="M545" s="205"/>
      <c r="N545" s="206"/>
      <c r="O545" s="206"/>
      <c r="P545" s="206"/>
      <c r="Q545" s="206"/>
      <c r="R545" s="206"/>
      <c r="S545" s="206"/>
      <c r="T545" s="207"/>
      <c r="AT545" s="208" t="s">
        <v>148</v>
      </c>
      <c r="AU545" s="208" t="s">
        <v>87</v>
      </c>
      <c r="AV545" s="13" t="s">
        <v>85</v>
      </c>
      <c r="AW545" s="13" t="s">
        <v>41</v>
      </c>
      <c r="AX545" s="13" t="s">
        <v>80</v>
      </c>
      <c r="AY545" s="208" t="s">
        <v>137</v>
      </c>
    </row>
    <row r="546" spans="2:51" s="14" customFormat="1" ht="12">
      <c r="B546" s="209"/>
      <c r="C546" s="210"/>
      <c r="D546" s="200" t="s">
        <v>148</v>
      </c>
      <c r="E546" s="211" t="s">
        <v>43</v>
      </c>
      <c r="F546" s="212" t="s">
        <v>661</v>
      </c>
      <c r="G546" s="210"/>
      <c r="H546" s="213">
        <v>25.3</v>
      </c>
      <c r="I546" s="214"/>
      <c r="J546" s="210"/>
      <c r="K546" s="210"/>
      <c r="L546" s="215"/>
      <c r="M546" s="216"/>
      <c r="N546" s="217"/>
      <c r="O546" s="217"/>
      <c r="P546" s="217"/>
      <c r="Q546" s="217"/>
      <c r="R546" s="217"/>
      <c r="S546" s="217"/>
      <c r="T546" s="218"/>
      <c r="AT546" s="219" t="s">
        <v>148</v>
      </c>
      <c r="AU546" s="219" t="s">
        <v>87</v>
      </c>
      <c r="AV546" s="14" t="s">
        <v>87</v>
      </c>
      <c r="AW546" s="14" t="s">
        <v>41</v>
      </c>
      <c r="AX546" s="14" t="s">
        <v>80</v>
      </c>
      <c r="AY546" s="219" t="s">
        <v>137</v>
      </c>
    </row>
    <row r="547" spans="2:51" s="15" customFormat="1" ht="12">
      <c r="B547" s="220"/>
      <c r="C547" s="221"/>
      <c r="D547" s="200" t="s">
        <v>148</v>
      </c>
      <c r="E547" s="222" t="s">
        <v>43</v>
      </c>
      <c r="F547" s="223" t="s">
        <v>152</v>
      </c>
      <c r="G547" s="221"/>
      <c r="H547" s="224">
        <v>83.55</v>
      </c>
      <c r="I547" s="225"/>
      <c r="J547" s="221"/>
      <c r="K547" s="221"/>
      <c r="L547" s="226"/>
      <c r="M547" s="227"/>
      <c r="N547" s="228"/>
      <c r="O547" s="228"/>
      <c r="P547" s="228"/>
      <c r="Q547" s="228"/>
      <c r="R547" s="228"/>
      <c r="S547" s="228"/>
      <c r="T547" s="229"/>
      <c r="AT547" s="230" t="s">
        <v>148</v>
      </c>
      <c r="AU547" s="230" t="s">
        <v>87</v>
      </c>
      <c r="AV547" s="15" t="s">
        <v>144</v>
      </c>
      <c r="AW547" s="15" t="s">
        <v>41</v>
      </c>
      <c r="AX547" s="15" t="s">
        <v>85</v>
      </c>
      <c r="AY547" s="230" t="s">
        <v>137</v>
      </c>
    </row>
    <row r="548" spans="1:65" s="2" customFormat="1" ht="24.2" customHeight="1">
      <c r="A548" s="36"/>
      <c r="B548" s="37"/>
      <c r="C548" s="180" t="s">
        <v>696</v>
      </c>
      <c r="D548" s="180" t="s">
        <v>139</v>
      </c>
      <c r="E548" s="181" t="s">
        <v>697</v>
      </c>
      <c r="F548" s="182" t="s">
        <v>698</v>
      </c>
      <c r="G548" s="183" t="s">
        <v>161</v>
      </c>
      <c r="H548" s="184">
        <v>28.8</v>
      </c>
      <c r="I548" s="185"/>
      <c r="J548" s="186">
        <f>ROUND(I548*H548,2)</f>
        <v>0</v>
      </c>
      <c r="K548" s="182" t="s">
        <v>143</v>
      </c>
      <c r="L548" s="41"/>
      <c r="M548" s="187" t="s">
        <v>43</v>
      </c>
      <c r="N548" s="188" t="s">
        <v>51</v>
      </c>
      <c r="O548" s="66"/>
      <c r="P548" s="189">
        <f>O548*H548</f>
        <v>0</v>
      </c>
      <c r="Q548" s="189">
        <v>0.00065119</v>
      </c>
      <c r="R548" s="189">
        <f>Q548*H548</f>
        <v>0.018754272</v>
      </c>
      <c r="S548" s="189">
        <v>0.001</v>
      </c>
      <c r="T548" s="190">
        <f>S548*H548</f>
        <v>0.028800000000000003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191" t="s">
        <v>144</v>
      </c>
      <c r="AT548" s="191" t="s">
        <v>139</v>
      </c>
      <c r="AU548" s="191" t="s">
        <v>87</v>
      </c>
      <c r="AY548" s="18" t="s">
        <v>137</v>
      </c>
      <c r="BE548" s="192">
        <f>IF(N548="základní",J548,0)</f>
        <v>0</v>
      </c>
      <c r="BF548" s="192">
        <f>IF(N548="snížená",J548,0)</f>
        <v>0</v>
      </c>
      <c r="BG548" s="192">
        <f>IF(N548="zákl. přenesená",J548,0)</f>
        <v>0</v>
      </c>
      <c r="BH548" s="192">
        <f>IF(N548="sníž. přenesená",J548,0)</f>
        <v>0</v>
      </c>
      <c r="BI548" s="192">
        <f>IF(N548="nulová",J548,0)</f>
        <v>0</v>
      </c>
      <c r="BJ548" s="18" t="s">
        <v>85</v>
      </c>
      <c r="BK548" s="192">
        <f>ROUND(I548*H548,2)</f>
        <v>0</v>
      </c>
      <c r="BL548" s="18" t="s">
        <v>144</v>
      </c>
      <c r="BM548" s="191" t="s">
        <v>699</v>
      </c>
    </row>
    <row r="549" spans="1:47" s="2" customFormat="1" ht="12">
      <c r="A549" s="36"/>
      <c r="B549" s="37"/>
      <c r="C549" s="38"/>
      <c r="D549" s="193" t="s">
        <v>146</v>
      </c>
      <c r="E549" s="38"/>
      <c r="F549" s="194" t="s">
        <v>700</v>
      </c>
      <c r="G549" s="38"/>
      <c r="H549" s="38"/>
      <c r="I549" s="195"/>
      <c r="J549" s="38"/>
      <c r="K549" s="38"/>
      <c r="L549" s="41"/>
      <c r="M549" s="196"/>
      <c r="N549" s="197"/>
      <c r="O549" s="66"/>
      <c r="P549" s="66"/>
      <c r="Q549" s="66"/>
      <c r="R549" s="66"/>
      <c r="S549" s="66"/>
      <c r="T549" s="67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T549" s="18" t="s">
        <v>146</v>
      </c>
      <c r="AU549" s="18" t="s">
        <v>87</v>
      </c>
    </row>
    <row r="550" spans="2:51" s="13" customFormat="1" ht="12">
      <c r="B550" s="198"/>
      <c r="C550" s="199"/>
      <c r="D550" s="200" t="s">
        <v>148</v>
      </c>
      <c r="E550" s="201" t="s">
        <v>43</v>
      </c>
      <c r="F550" s="202" t="s">
        <v>701</v>
      </c>
      <c r="G550" s="199"/>
      <c r="H550" s="201" t="s">
        <v>43</v>
      </c>
      <c r="I550" s="203"/>
      <c r="J550" s="199"/>
      <c r="K550" s="199"/>
      <c r="L550" s="204"/>
      <c r="M550" s="205"/>
      <c r="N550" s="206"/>
      <c r="O550" s="206"/>
      <c r="P550" s="206"/>
      <c r="Q550" s="206"/>
      <c r="R550" s="206"/>
      <c r="S550" s="206"/>
      <c r="T550" s="207"/>
      <c r="AT550" s="208" t="s">
        <v>148</v>
      </c>
      <c r="AU550" s="208" t="s">
        <v>87</v>
      </c>
      <c r="AV550" s="13" t="s">
        <v>85</v>
      </c>
      <c r="AW550" s="13" t="s">
        <v>41</v>
      </c>
      <c r="AX550" s="13" t="s">
        <v>80</v>
      </c>
      <c r="AY550" s="208" t="s">
        <v>137</v>
      </c>
    </row>
    <row r="551" spans="2:51" s="14" customFormat="1" ht="12">
      <c r="B551" s="209"/>
      <c r="C551" s="210"/>
      <c r="D551" s="200" t="s">
        <v>148</v>
      </c>
      <c r="E551" s="211" t="s">
        <v>43</v>
      </c>
      <c r="F551" s="212" t="s">
        <v>702</v>
      </c>
      <c r="G551" s="210"/>
      <c r="H551" s="213">
        <v>28.8</v>
      </c>
      <c r="I551" s="214"/>
      <c r="J551" s="210"/>
      <c r="K551" s="210"/>
      <c r="L551" s="215"/>
      <c r="M551" s="216"/>
      <c r="N551" s="217"/>
      <c r="O551" s="217"/>
      <c r="P551" s="217"/>
      <c r="Q551" s="217"/>
      <c r="R551" s="217"/>
      <c r="S551" s="217"/>
      <c r="T551" s="218"/>
      <c r="AT551" s="219" t="s">
        <v>148</v>
      </c>
      <c r="AU551" s="219" t="s">
        <v>87</v>
      </c>
      <c r="AV551" s="14" t="s">
        <v>87</v>
      </c>
      <c r="AW551" s="14" t="s">
        <v>41</v>
      </c>
      <c r="AX551" s="14" t="s">
        <v>85</v>
      </c>
      <c r="AY551" s="219" t="s">
        <v>137</v>
      </c>
    </row>
    <row r="552" spans="2:63" s="12" customFormat="1" ht="22.9" customHeight="1">
      <c r="B552" s="164"/>
      <c r="C552" s="165"/>
      <c r="D552" s="166" t="s">
        <v>79</v>
      </c>
      <c r="E552" s="178" t="s">
        <v>703</v>
      </c>
      <c r="F552" s="178" t="s">
        <v>704</v>
      </c>
      <c r="G552" s="165"/>
      <c r="H552" s="165"/>
      <c r="I552" s="168"/>
      <c r="J552" s="179">
        <f>BK552</f>
        <v>0</v>
      </c>
      <c r="K552" s="165"/>
      <c r="L552" s="170"/>
      <c r="M552" s="171"/>
      <c r="N552" s="172"/>
      <c r="O552" s="172"/>
      <c r="P552" s="173">
        <f>SUM(P553:P565)</f>
        <v>0</v>
      </c>
      <c r="Q552" s="172"/>
      <c r="R552" s="173">
        <f>SUM(R553:R565)</f>
        <v>0</v>
      </c>
      <c r="S552" s="172"/>
      <c r="T552" s="174">
        <f>SUM(T553:T565)</f>
        <v>0</v>
      </c>
      <c r="AR552" s="175" t="s">
        <v>85</v>
      </c>
      <c r="AT552" s="176" t="s">
        <v>79</v>
      </c>
      <c r="AU552" s="176" t="s">
        <v>85</v>
      </c>
      <c r="AY552" s="175" t="s">
        <v>137</v>
      </c>
      <c r="BK552" s="177">
        <f>SUM(BK553:BK565)</f>
        <v>0</v>
      </c>
    </row>
    <row r="553" spans="1:65" s="2" customFormat="1" ht="24.2" customHeight="1">
      <c r="A553" s="36"/>
      <c r="B553" s="37"/>
      <c r="C553" s="180" t="s">
        <v>705</v>
      </c>
      <c r="D553" s="180" t="s">
        <v>139</v>
      </c>
      <c r="E553" s="181" t="s">
        <v>706</v>
      </c>
      <c r="F553" s="182" t="s">
        <v>224</v>
      </c>
      <c r="G553" s="183" t="s">
        <v>197</v>
      </c>
      <c r="H553" s="184">
        <v>35.399</v>
      </c>
      <c r="I553" s="185"/>
      <c r="J553" s="186">
        <f>ROUND(I553*H553,2)</f>
        <v>0</v>
      </c>
      <c r="K553" s="182" t="s">
        <v>143</v>
      </c>
      <c r="L553" s="41"/>
      <c r="M553" s="187" t="s">
        <v>43</v>
      </c>
      <c r="N553" s="188" t="s">
        <v>51</v>
      </c>
      <c r="O553" s="66"/>
      <c r="P553" s="189">
        <f>O553*H553</f>
        <v>0</v>
      </c>
      <c r="Q553" s="189">
        <v>0</v>
      </c>
      <c r="R553" s="189">
        <f>Q553*H553</f>
        <v>0</v>
      </c>
      <c r="S553" s="189">
        <v>0</v>
      </c>
      <c r="T553" s="190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191" t="s">
        <v>144</v>
      </c>
      <c r="AT553" s="191" t="s">
        <v>139</v>
      </c>
      <c r="AU553" s="191" t="s">
        <v>87</v>
      </c>
      <c r="AY553" s="18" t="s">
        <v>137</v>
      </c>
      <c r="BE553" s="192">
        <f>IF(N553="základní",J553,0)</f>
        <v>0</v>
      </c>
      <c r="BF553" s="192">
        <f>IF(N553="snížená",J553,0)</f>
        <v>0</v>
      </c>
      <c r="BG553" s="192">
        <f>IF(N553="zákl. přenesená",J553,0)</f>
        <v>0</v>
      </c>
      <c r="BH553" s="192">
        <f>IF(N553="sníž. přenesená",J553,0)</f>
        <v>0</v>
      </c>
      <c r="BI553" s="192">
        <f>IF(N553="nulová",J553,0)</f>
        <v>0</v>
      </c>
      <c r="BJ553" s="18" t="s">
        <v>85</v>
      </c>
      <c r="BK553" s="192">
        <f>ROUND(I553*H553,2)</f>
        <v>0</v>
      </c>
      <c r="BL553" s="18" t="s">
        <v>144</v>
      </c>
      <c r="BM553" s="191" t="s">
        <v>707</v>
      </c>
    </row>
    <row r="554" spans="1:47" s="2" customFormat="1" ht="12">
      <c r="A554" s="36"/>
      <c r="B554" s="37"/>
      <c r="C554" s="38"/>
      <c r="D554" s="193" t="s">
        <v>146</v>
      </c>
      <c r="E554" s="38"/>
      <c r="F554" s="194" t="s">
        <v>708</v>
      </c>
      <c r="G554" s="38"/>
      <c r="H554" s="38"/>
      <c r="I554" s="195"/>
      <c r="J554" s="38"/>
      <c r="K554" s="38"/>
      <c r="L554" s="41"/>
      <c r="M554" s="196"/>
      <c r="N554" s="197"/>
      <c r="O554" s="66"/>
      <c r="P554" s="66"/>
      <c r="Q554" s="66"/>
      <c r="R554" s="66"/>
      <c r="S554" s="66"/>
      <c r="T554" s="67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T554" s="18" t="s">
        <v>146</v>
      </c>
      <c r="AU554" s="18" t="s">
        <v>87</v>
      </c>
    </row>
    <row r="555" spans="1:65" s="2" customFormat="1" ht="33" customHeight="1">
      <c r="A555" s="36"/>
      <c r="B555" s="37"/>
      <c r="C555" s="180" t="s">
        <v>709</v>
      </c>
      <c r="D555" s="180" t="s">
        <v>139</v>
      </c>
      <c r="E555" s="181" t="s">
        <v>710</v>
      </c>
      <c r="F555" s="182" t="s">
        <v>711</v>
      </c>
      <c r="G555" s="183" t="s">
        <v>197</v>
      </c>
      <c r="H555" s="184">
        <v>35.399</v>
      </c>
      <c r="I555" s="185"/>
      <c r="J555" s="186">
        <f>ROUND(I555*H555,2)</f>
        <v>0</v>
      </c>
      <c r="K555" s="182" t="s">
        <v>143</v>
      </c>
      <c r="L555" s="41"/>
      <c r="M555" s="187" t="s">
        <v>43</v>
      </c>
      <c r="N555" s="188" t="s">
        <v>51</v>
      </c>
      <c r="O555" s="66"/>
      <c r="P555" s="189">
        <f>O555*H555</f>
        <v>0</v>
      </c>
      <c r="Q555" s="189">
        <v>0</v>
      </c>
      <c r="R555" s="189">
        <f>Q555*H555</f>
        <v>0</v>
      </c>
      <c r="S555" s="189">
        <v>0</v>
      </c>
      <c r="T555" s="190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191" t="s">
        <v>144</v>
      </c>
      <c r="AT555" s="191" t="s">
        <v>139</v>
      </c>
      <c r="AU555" s="191" t="s">
        <v>87</v>
      </c>
      <c r="AY555" s="18" t="s">
        <v>137</v>
      </c>
      <c r="BE555" s="192">
        <f>IF(N555="základní",J555,0)</f>
        <v>0</v>
      </c>
      <c r="BF555" s="192">
        <f>IF(N555="snížená",J555,0)</f>
        <v>0</v>
      </c>
      <c r="BG555" s="192">
        <f>IF(N555="zákl. přenesená",J555,0)</f>
        <v>0</v>
      </c>
      <c r="BH555" s="192">
        <f>IF(N555="sníž. přenesená",J555,0)</f>
        <v>0</v>
      </c>
      <c r="BI555" s="192">
        <f>IF(N555="nulová",J555,0)</f>
        <v>0</v>
      </c>
      <c r="BJ555" s="18" t="s">
        <v>85</v>
      </c>
      <c r="BK555" s="192">
        <f>ROUND(I555*H555,2)</f>
        <v>0</v>
      </c>
      <c r="BL555" s="18" t="s">
        <v>144</v>
      </c>
      <c r="BM555" s="191" t="s">
        <v>712</v>
      </c>
    </row>
    <row r="556" spans="1:47" s="2" customFormat="1" ht="12">
      <c r="A556" s="36"/>
      <c r="B556" s="37"/>
      <c r="C556" s="38"/>
      <c r="D556" s="193" t="s">
        <v>146</v>
      </c>
      <c r="E556" s="38"/>
      <c r="F556" s="194" t="s">
        <v>713</v>
      </c>
      <c r="G556" s="38"/>
      <c r="H556" s="38"/>
      <c r="I556" s="195"/>
      <c r="J556" s="38"/>
      <c r="K556" s="38"/>
      <c r="L556" s="41"/>
      <c r="M556" s="196"/>
      <c r="N556" s="197"/>
      <c r="O556" s="66"/>
      <c r="P556" s="66"/>
      <c r="Q556" s="66"/>
      <c r="R556" s="66"/>
      <c r="S556" s="66"/>
      <c r="T556" s="67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8" t="s">
        <v>146</v>
      </c>
      <c r="AU556" s="18" t="s">
        <v>87</v>
      </c>
    </row>
    <row r="557" spans="1:65" s="2" customFormat="1" ht="21.75" customHeight="1">
      <c r="A557" s="36"/>
      <c r="B557" s="37"/>
      <c r="C557" s="180" t="s">
        <v>714</v>
      </c>
      <c r="D557" s="180" t="s">
        <v>139</v>
      </c>
      <c r="E557" s="181" t="s">
        <v>715</v>
      </c>
      <c r="F557" s="182" t="s">
        <v>716</v>
      </c>
      <c r="G557" s="183" t="s">
        <v>197</v>
      </c>
      <c r="H557" s="184">
        <v>35.399</v>
      </c>
      <c r="I557" s="185"/>
      <c r="J557" s="186">
        <f>ROUND(I557*H557,2)</f>
        <v>0</v>
      </c>
      <c r="K557" s="182" t="s">
        <v>143</v>
      </c>
      <c r="L557" s="41"/>
      <c r="M557" s="187" t="s">
        <v>43</v>
      </c>
      <c r="N557" s="188" t="s">
        <v>51</v>
      </c>
      <c r="O557" s="66"/>
      <c r="P557" s="189">
        <f>O557*H557</f>
        <v>0</v>
      </c>
      <c r="Q557" s="189">
        <v>0</v>
      </c>
      <c r="R557" s="189">
        <f>Q557*H557</f>
        <v>0</v>
      </c>
      <c r="S557" s="189">
        <v>0</v>
      </c>
      <c r="T557" s="190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191" t="s">
        <v>144</v>
      </c>
      <c r="AT557" s="191" t="s">
        <v>139</v>
      </c>
      <c r="AU557" s="191" t="s">
        <v>87</v>
      </c>
      <c r="AY557" s="18" t="s">
        <v>137</v>
      </c>
      <c r="BE557" s="192">
        <f>IF(N557="základní",J557,0)</f>
        <v>0</v>
      </c>
      <c r="BF557" s="192">
        <f>IF(N557="snížená",J557,0)</f>
        <v>0</v>
      </c>
      <c r="BG557" s="192">
        <f>IF(N557="zákl. přenesená",J557,0)</f>
        <v>0</v>
      </c>
      <c r="BH557" s="192">
        <f>IF(N557="sníž. přenesená",J557,0)</f>
        <v>0</v>
      </c>
      <c r="BI557" s="192">
        <f>IF(N557="nulová",J557,0)</f>
        <v>0</v>
      </c>
      <c r="BJ557" s="18" t="s">
        <v>85</v>
      </c>
      <c r="BK557" s="192">
        <f>ROUND(I557*H557,2)</f>
        <v>0</v>
      </c>
      <c r="BL557" s="18" t="s">
        <v>144</v>
      </c>
      <c r="BM557" s="191" t="s">
        <v>717</v>
      </c>
    </row>
    <row r="558" spans="1:47" s="2" customFormat="1" ht="12">
      <c r="A558" s="36"/>
      <c r="B558" s="37"/>
      <c r="C558" s="38"/>
      <c r="D558" s="193" t="s">
        <v>146</v>
      </c>
      <c r="E558" s="38"/>
      <c r="F558" s="194" t="s">
        <v>718</v>
      </c>
      <c r="G558" s="38"/>
      <c r="H558" s="38"/>
      <c r="I558" s="195"/>
      <c r="J558" s="38"/>
      <c r="K558" s="38"/>
      <c r="L558" s="41"/>
      <c r="M558" s="196"/>
      <c r="N558" s="197"/>
      <c r="O558" s="66"/>
      <c r="P558" s="66"/>
      <c r="Q558" s="66"/>
      <c r="R558" s="66"/>
      <c r="S558" s="66"/>
      <c r="T558" s="67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T558" s="18" t="s">
        <v>146</v>
      </c>
      <c r="AU558" s="18" t="s">
        <v>87</v>
      </c>
    </row>
    <row r="559" spans="1:65" s="2" customFormat="1" ht="24.2" customHeight="1">
      <c r="A559" s="36"/>
      <c r="B559" s="37"/>
      <c r="C559" s="180" t="s">
        <v>719</v>
      </c>
      <c r="D559" s="180" t="s">
        <v>139</v>
      </c>
      <c r="E559" s="181" t="s">
        <v>720</v>
      </c>
      <c r="F559" s="182" t="s">
        <v>721</v>
      </c>
      <c r="G559" s="183" t="s">
        <v>197</v>
      </c>
      <c r="H559" s="184">
        <v>1056.375</v>
      </c>
      <c r="I559" s="185"/>
      <c r="J559" s="186">
        <f>ROUND(I559*H559,2)</f>
        <v>0</v>
      </c>
      <c r="K559" s="182" t="s">
        <v>143</v>
      </c>
      <c r="L559" s="41"/>
      <c r="M559" s="187" t="s">
        <v>43</v>
      </c>
      <c r="N559" s="188" t="s">
        <v>51</v>
      </c>
      <c r="O559" s="66"/>
      <c r="P559" s="189">
        <f>O559*H559</f>
        <v>0</v>
      </c>
      <c r="Q559" s="189">
        <v>0</v>
      </c>
      <c r="R559" s="189">
        <f>Q559*H559</f>
        <v>0</v>
      </c>
      <c r="S559" s="189">
        <v>0</v>
      </c>
      <c r="T559" s="190">
        <f>S559*H559</f>
        <v>0</v>
      </c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R559" s="191" t="s">
        <v>144</v>
      </c>
      <c r="AT559" s="191" t="s">
        <v>139</v>
      </c>
      <c r="AU559" s="191" t="s">
        <v>87</v>
      </c>
      <c r="AY559" s="18" t="s">
        <v>137</v>
      </c>
      <c r="BE559" s="192">
        <f>IF(N559="základní",J559,0)</f>
        <v>0</v>
      </c>
      <c r="BF559" s="192">
        <f>IF(N559="snížená",J559,0)</f>
        <v>0</v>
      </c>
      <c r="BG559" s="192">
        <f>IF(N559="zákl. přenesená",J559,0)</f>
        <v>0</v>
      </c>
      <c r="BH559" s="192">
        <f>IF(N559="sníž. přenesená",J559,0)</f>
        <v>0</v>
      </c>
      <c r="BI559" s="192">
        <f>IF(N559="nulová",J559,0)</f>
        <v>0</v>
      </c>
      <c r="BJ559" s="18" t="s">
        <v>85</v>
      </c>
      <c r="BK559" s="192">
        <f>ROUND(I559*H559,2)</f>
        <v>0</v>
      </c>
      <c r="BL559" s="18" t="s">
        <v>144</v>
      </c>
      <c r="BM559" s="191" t="s">
        <v>722</v>
      </c>
    </row>
    <row r="560" spans="1:47" s="2" customFormat="1" ht="12">
      <c r="A560" s="36"/>
      <c r="B560" s="37"/>
      <c r="C560" s="38"/>
      <c r="D560" s="193" t="s">
        <v>146</v>
      </c>
      <c r="E560" s="38"/>
      <c r="F560" s="194" t="s">
        <v>723</v>
      </c>
      <c r="G560" s="38"/>
      <c r="H560" s="38"/>
      <c r="I560" s="195"/>
      <c r="J560" s="38"/>
      <c r="K560" s="38"/>
      <c r="L560" s="41"/>
      <c r="M560" s="196"/>
      <c r="N560" s="197"/>
      <c r="O560" s="66"/>
      <c r="P560" s="66"/>
      <c r="Q560" s="66"/>
      <c r="R560" s="66"/>
      <c r="S560" s="66"/>
      <c r="T560" s="67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T560" s="18" t="s">
        <v>146</v>
      </c>
      <c r="AU560" s="18" t="s">
        <v>87</v>
      </c>
    </row>
    <row r="561" spans="2:51" s="14" customFormat="1" ht="12">
      <c r="B561" s="209"/>
      <c r="C561" s="210"/>
      <c r="D561" s="200" t="s">
        <v>148</v>
      </c>
      <c r="E561" s="211" t="s">
        <v>43</v>
      </c>
      <c r="F561" s="212" t="s">
        <v>724</v>
      </c>
      <c r="G561" s="210"/>
      <c r="H561" s="213">
        <v>1056.375</v>
      </c>
      <c r="I561" s="214"/>
      <c r="J561" s="210"/>
      <c r="K561" s="210"/>
      <c r="L561" s="215"/>
      <c r="M561" s="216"/>
      <c r="N561" s="217"/>
      <c r="O561" s="217"/>
      <c r="P561" s="217"/>
      <c r="Q561" s="217"/>
      <c r="R561" s="217"/>
      <c r="S561" s="217"/>
      <c r="T561" s="218"/>
      <c r="AT561" s="219" t="s">
        <v>148</v>
      </c>
      <c r="AU561" s="219" t="s">
        <v>87</v>
      </c>
      <c r="AV561" s="14" t="s">
        <v>87</v>
      </c>
      <c r="AW561" s="14" t="s">
        <v>41</v>
      </c>
      <c r="AX561" s="14" t="s">
        <v>85</v>
      </c>
      <c r="AY561" s="219" t="s">
        <v>137</v>
      </c>
    </row>
    <row r="562" spans="1:65" s="2" customFormat="1" ht="16.5" customHeight="1">
      <c r="A562" s="36"/>
      <c r="B562" s="37"/>
      <c r="C562" s="180" t="s">
        <v>725</v>
      </c>
      <c r="D562" s="180" t="s">
        <v>139</v>
      </c>
      <c r="E562" s="181" t="s">
        <v>726</v>
      </c>
      <c r="F562" s="182" t="s">
        <v>727</v>
      </c>
      <c r="G562" s="183" t="s">
        <v>197</v>
      </c>
      <c r="H562" s="184">
        <v>70.798</v>
      </c>
      <c r="I562" s="185"/>
      <c r="J562" s="186">
        <f>ROUND(I562*H562,2)</f>
        <v>0</v>
      </c>
      <c r="K562" s="182" t="s">
        <v>143</v>
      </c>
      <c r="L562" s="41"/>
      <c r="M562" s="187" t="s">
        <v>43</v>
      </c>
      <c r="N562" s="188" t="s">
        <v>51</v>
      </c>
      <c r="O562" s="66"/>
      <c r="P562" s="189">
        <f>O562*H562</f>
        <v>0</v>
      </c>
      <c r="Q562" s="189">
        <v>0</v>
      </c>
      <c r="R562" s="189">
        <f>Q562*H562</f>
        <v>0</v>
      </c>
      <c r="S562" s="189">
        <v>0</v>
      </c>
      <c r="T562" s="190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91" t="s">
        <v>144</v>
      </c>
      <c r="AT562" s="191" t="s">
        <v>139</v>
      </c>
      <c r="AU562" s="191" t="s">
        <v>87</v>
      </c>
      <c r="AY562" s="18" t="s">
        <v>137</v>
      </c>
      <c r="BE562" s="192">
        <f>IF(N562="základní",J562,0)</f>
        <v>0</v>
      </c>
      <c r="BF562" s="192">
        <f>IF(N562="snížená",J562,0)</f>
        <v>0</v>
      </c>
      <c r="BG562" s="192">
        <f>IF(N562="zákl. přenesená",J562,0)</f>
        <v>0</v>
      </c>
      <c r="BH562" s="192">
        <f>IF(N562="sníž. přenesená",J562,0)</f>
        <v>0</v>
      </c>
      <c r="BI562" s="192">
        <f>IF(N562="nulová",J562,0)</f>
        <v>0</v>
      </c>
      <c r="BJ562" s="18" t="s">
        <v>85</v>
      </c>
      <c r="BK562" s="192">
        <f>ROUND(I562*H562,2)</f>
        <v>0</v>
      </c>
      <c r="BL562" s="18" t="s">
        <v>144</v>
      </c>
      <c r="BM562" s="191" t="s">
        <v>728</v>
      </c>
    </row>
    <row r="563" spans="1:47" s="2" customFormat="1" ht="12">
      <c r="A563" s="36"/>
      <c r="B563" s="37"/>
      <c r="C563" s="38"/>
      <c r="D563" s="193" t="s">
        <v>146</v>
      </c>
      <c r="E563" s="38"/>
      <c r="F563" s="194" t="s">
        <v>729</v>
      </c>
      <c r="G563" s="38"/>
      <c r="H563" s="38"/>
      <c r="I563" s="195"/>
      <c r="J563" s="38"/>
      <c r="K563" s="38"/>
      <c r="L563" s="41"/>
      <c r="M563" s="196"/>
      <c r="N563" s="197"/>
      <c r="O563" s="66"/>
      <c r="P563" s="66"/>
      <c r="Q563" s="66"/>
      <c r="R563" s="66"/>
      <c r="S563" s="66"/>
      <c r="T563" s="67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8" t="s">
        <v>146</v>
      </c>
      <c r="AU563" s="18" t="s">
        <v>87</v>
      </c>
    </row>
    <row r="564" spans="2:51" s="13" customFormat="1" ht="12">
      <c r="B564" s="198"/>
      <c r="C564" s="199"/>
      <c r="D564" s="200" t="s">
        <v>148</v>
      </c>
      <c r="E564" s="201" t="s">
        <v>43</v>
      </c>
      <c r="F564" s="202" t="s">
        <v>730</v>
      </c>
      <c r="G564" s="199"/>
      <c r="H564" s="201" t="s">
        <v>43</v>
      </c>
      <c r="I564" s="203"/>
      <c r="J564" s="199"/>
      <c r="K564" s="199"/>
      <c r="L564" s="204"/>
      <c r="M564" s="205"/>
      <c r="N564" s="206"/>
      <c r="O564" s="206"/>
      <c r="P564" s="206"/>
      <c r="Q564" s="206"/>
      <c r="R564" s="206"/>
      <c r="S564" s="206"/>
      <c r="T564" s="207"/>
      <c r="AT564" s="208" t="s">
        <v>148</v>
      </c>
      <c r="AU564" s="208" t="s">
        <v>87</v>
      </c>
      <c r="AV564" s="13" t="s">
        <v>85</v>
      </c>
      <c r="AW564" s="13" t="s">
        <v>41</v>
      </c>
      <c r="AX564" s="13" t="s">
        <v>80</v>
      </c>
      <c r="AY564" s="208" t="s">
        <v>137</v>
      </c>
    </row>
    <row r="565" spans="2:51" s="14" customFormat="1" ht="12">
      <c r="B565" s="209"/>
      <c r="C565" s="210"/>
      <c r="D565" s="200" t="s">
        <v>148</v>
      </c>
      <c r="E565" s="211" t="s">
        <v>43</v>
      </c>
      <c r="F565" s="212" t="s">
        <v>731</v>
      </c>
      <c r="G565" s="210"/>
      <c r="H565" s="213">
        <v>70.798</v>
      </c>
      <c r="I565" s="214"/>
      <c r="J565" s="210"/>
      <c r="K565" s="210"/>
      <c r="L565" s="215"/>
      <c r="M565" s="216"/>
      <c r="N565" s="217"/>
      <c r="O565" s="217"/>
      <c r="P565" s="217"/>
      <c r="Q565" s="217"/>
      <c r="R565" s="217"/>
      <c r="S565" s="217"/>
      <c r="T565" s="218"/>
      <c r="AT565" s="219" t="s">
        <v>148</v>
      </c>
      <c r="AU565" s="219" t="s">
        <v>87</v>
      </c>
      <c r="AV565" s="14" t="s">
        <v>87</v>
      </c>
      <c r="AW565" s="14" t="s">
        <v>41</v>
      </c>
      <c r="AX565" s="14" t="s">
        <v>85</v>
      </c>
      <c r="AY565" s="219" t="s">
        <v>137</v>
      </c>
    </row>
    <row r="566" spans="2:63" s="12" customFormat="1" ht="22.9" customHeight="1">
      <c r="B566" s="164"/>
      <c r="C566" s="165"/>
      <c r="D566" s="166" t="s">
        <v>79</v>
      </c>
      <c r="E566" s="178" t="s">
        <v>732</v>
      </c>
      <c r="F566" s="178" t="s">
        <v>733</v>
      </c>
      <c r="G566" s="165"/>
      <c r="H566" s="165"/>
      <c r="I566" s="168"/>
      <c r="J566" s="179">
        <f>BK566</f>
        <v>0</v>
      </c>
      <c r="K566" s="165"/>
      <c r="L566" s="170"/>
      <c r="M566" s="171"/>
      <c r="N566" s="172"/>
      <c r="O566" s="172"/>
      <c r="P566" s="173">
        <f>SUM(P567:P570)</f>
        <v>0</v>
      </c>
      <c r="Q566" s="172"/>
      <c r="R566" s="173">
        <f>SUM(R567:R570)</f>
        <v>0</v>
      </c>
      <c r="S566" s="172"/>
      <c r="T566" s="174">
        <f>SUM(T567:T570)</f>
        <v>0</v>
      </c>
      <c r="AR566" s="175" t="s">
        <v>85</v>
      </c>
      <c r="AT566" s="176" t="s">
        <v>79</v>
      </c>
      <c r="AU566" s="176" t="s">
        <v>85</v>
      </c>
      <c r="AY566" s="175" t="s">
        <v>137</v>
      </c>
      <c r="BK566" s="177">
        <f>SUM(BK567:BK570)</f>
        <v>0</v>
      </c>
    </row>
    <row r="567" spans="1:65" s="2" customFormat="1" ht="24.2" customHeight="1">
      <c r="A567" s="36"/>
      <c r="B567" s="37"/>
      <c r="C567" s="180" t="s">
        <v>734</v>
      </c>
      <c r="D567" s="180" t="s">
        <v>139</v>
      </c>
      <c r="E567" s="181" t="s">
        <v>735</v>
      </c>
      <c r="F567" s="182" t="s">
        <v>736</v>
      </c>
      <c r="G567" s="183" t="s">
        <v>197</v>
      </c>
      <c r="H567" s="184">
        <v>271.19</v>
      </c>
      <c r="I567" s="185"/>
      <c r="J567" s="186">
        <f>ROUND(I567*H567,2)</f>
        <v>0</v>
      </c>
      <c r="K567" s="182" t="s">
        <v>143</v>
      </c>
      <c r="L567" s="41"/>
      <c r="M567" s="187" t="s">
        <v>43</v>
      </c>
      <c r="N567" s="188" t="s">
        <v>51</v>
      </c>
      <c r="O567" s="66"/>
      <c r="P567" s="189">
        <f>O567*H567</f>
        <v>0</v>
      </c>
      <c r="Q567" s="189">
        <v>0</v>
      </c>
      <c r="R567" s="189">
        <f>Q567*H567</f>
        <v>0</v>
      </c>
      <c r="S567" s="189">
        <v>0</v>
      </c>
      <c r="T567" s="190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91" t="s">
        <v>144</v>
      </c>
      <c r="AT567" s="191" t="s">
        <v>139</v>
      </c>
      <c r="AU567" s="191" t="s">
        <v>87</v>
      </c>
      <c r="AY567" s="18" t="s">
        <v>137</v>
      </c>
      <c r="BE567" s="192">
        <f>IF(N567="základní",J567,0)</f>
        <v>0</v>
      </c>
      <c r="BF567" s="192">
        <f>IF(N567="snížená",J567,0)</f>
        <v>0</v>
      </c>
      <c r="BG567" s="192">
        <f>IF(N567="zákl. přenesená",J567,0)</f>
        <v>0</v>
      </c>
      <c r="BH567" s="192">
        <f>IF(N567="sníž. přenesená",J567,0)</f>
        <v>0</v>
      </c>
      <c r="BI567" s="192">
        <f>IF(N567="nulová",J567,0)</f>
        <v>0</v>
      </c>
      <c r="BJ567" s="18" t="s">
        <v>85</v>
      </c>
      <c r="BK567" s="192">
        <f>ROUND(I567*H567,2)</f>
        <v>0</v>
      </c>
      <c r="BL567" s="18" t="s">
        <v>144</v>
      </c>
      <c r="BM567" s="191" t="s">
        <v>737</v>
      </c>
    </row>
    <row r="568" spans="1:47" s="2" customFormat="1" ht="12">
      <c r="A568" s="36"/>
      <c r="B568" s="37"/>
      <c r="C568" s="38"/>
      <c r="D568" s="193" t="s">
        <v>146</v>
      </c>
      <c r="E568" s="38"/>
      <c r="F568" s="194" t="s">
        <v>738</v>
      </c>
      <c r="G568" s="38"/>
      <c r="H568" s="38"/>
      <c r="I568" s="195"/>
      <c r="J568" s="38"/>
      <c r="K568" s="38"/>
      <c r="L568" s="41"/>
      <c r="M568" s="196"/>
      <c r="N568" s="197"/>
      <c r="O568" s="66"/>
      <c r="P568" s="66"/>
      <c r="Q568" s="66"/>
      <c r="R568" s="66"/>
      <c r="S568" s="66"/>
      <c r="T568" s="67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T568" s="18" t="s">
        <v>146</v>
      </c>
      <c r="AU568" s="18" t="s">
        <v>87</v>
      </c>
    </row>
    <row r="569" spans="1:65" s="2" customFormat="1" ht="33" customHeight="1">
      <c r="A569" s="36"/>
      <c r="B569" s="37"/>
      <c r="C569" s="180" t="s">
        <v>739</v>
      </c>
      <c r="D569" s="180" t="s">
        <v>139</v>
      </c>
      <c r="E569" s="181" t="s">
        <v>740</v>
      </c>
      <c r="F569" s="182" t="s">
        <v>741</v>
      </c>
      <c r="G569" s="183" t="s">
        <v>197</v>
      </c>
      <c r="H569" s="184">
        <v>271.19</v>
      </c>
      <c r="I569" s="185"/>
      <c r="J569" s="186">
        <f>ROUND(I569*H569,2)</f>
        <v>0</v>
      </c>
      <c r="K569" s="182" t="s">
        <v>143</v>
      </c>
      <c r="L569" s="41"/>
      <c r="M569" s="187" t="s">
        <v>43</v>
      </c>
      <c r="N569" s="188" t="s">
        <v>51</v>
      </c>
      <c r="O569" s="66"/>
      <c r="P569" s="189">
        <f>O569*H569</f>
        <v>0</v>
      </c>
      <c r="Q569" s="189">
        <v>0</v>
      </c>
      <c r="R569" s="189">
        <f>Q569*H569</f>
        <v>0</v>
      </c>
      <c r="S569" s="189">
        <v>0</v>
      </c>
      <c r="T569" s="190">
        <f>S569*H569</f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191" t="s">
        <v>144</v>
      </c>
      <c r="AT569" s="191" t="s">
        <v>139</v>
      </c>
      <c r="AU569" s="191" t="s">
        <v>87</v>
      </c>
      <c r="AY569" s="18" t="s">
        <v>137</v>
      </c>
      <c r="BE569" s="192">
        <f>IF(N569="základní",J569,0)</f>
        <v>0</v>
      </c>
      <c r="BF569" s="192">
        <f>IF(N569="snížená",J569,0)</f>
        <v>0</v>
      </c>
      <c r="BG569" s="192">
        <f>IF(N569="zákl. přenesená",J569,0)</f>
        <v>0</v>
      </c>
      <c r="BH569" s="192">
        <f>IF(N569="sníž. přenesená",J569,0)</f>
        <v>0</v>
      </c>
      <c r="BI569" s="192">
        <f>IF(N569="nulová",J569,0)</f>
        <v>0</v>
      </c>
      <c r="BJ569" s="18" t="s">
        <v>85</v>
      </c>
      <c r="BK569" s="192">
        <f>ROUND(I569*H569,2)</f>
        <v>0</v>
      </c>
      <c r="BL569" s="18" t="s">
        <v>144</v>
      </c>
      <c r="BM569" s="191" t="s">
        <v>742</v>
      </c>
    </row>
    <row r="570" spans="1:47" s="2" customFormat="1" ht="12">
      <c r="A570" s="36"/>
      <c r="B570" s="37"/>
      <c r="C570" s="38"/>
      <c r="D570" s="193" t="s">
        <v>146</v>
      </c>
      <c r="E570" s="38"/>
      <c r="F570" s="194" t="s">
        <v>743</v>
      </c>
      <c r="G570" s="38"/>
      <c r="H570" s="38"/>
      <c r="I570" s="195"/>
      <c r="J570" s="38"/>
      <c r="K570" s="38"/>
      <c r="L570" s="41"/>
      <c r="M570" s="196"/>
      <c r="N570" s="197"/>
      <c r="O570" s="66"/>
      <c r="P570" s="66"/>
      <c r="Q570" s="66"/>
      <c r="R570" s="66"/>
      <c r="S570" s="66"/>
      <c r="T570" s="67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T570" s="18" t="s">
        <v>146</v>
      </c>
      <c r="AU570" s="18" t="s">
        <v>87</v>
      </c>
    </row>
    <row r="571" spans="2:63" s="12" customFormat="1" ht="25.9" customHeight="1">
      <c r="B571" s="164"/>
      <c r="C571" s="165"/>
      <c r="D571" s="166" t="s">
        <v>79</v>
      </c>
      <c r="E571" s="167" t="s">
        <v>744</v>
      </c>
      <c r="F571" s="167" t="s">
        <v>745</v>
      </c>
      <c r="G571" s="165"/>
      <c r="H571" s="165"/>
      <c r="I571" s="168"/>
      <c r="J571" s="169">
        <f>BK571</f>
        <v>0</v>
      </c>
      <c r="K571" s="165"/>
      <c r="L571" s="170"/>
      <c r="M571" s="171"/>
      <c r="N571" s="172"/>
      <c r="O571" s="172"/>
      <c r="P571" s="173">
        <f>P572</f>
        <v>0</v>
      </c>
      <c r="Q571" s="172"/>
      <c r="R571" s="173">
        <f>R572</f>
        <v>0.16254729999999998</v>
      </c>
      <c r="S571" s="172"/>
      <c r="T571" s="174">
        <f>T572</f>
        <v>0</v>
      </c>
      <c r="AR571" s="175" t="s">
        <v>85</v>
      </c>
      <c r="AT571" s="176" t="s">
        <v>79</v>
      </c>
      <c r="AU571" s="176" t="s">
        <v>80</v>
      </c>
      <c r="AY571" s="175" t="s">
        <v>137</v>
      </c>
      <c r="BK571" s="177">
        <f>BK572</f>
        <v>0</v>
      </c>
    </row>
    <row r="572" spans="2:63" s="12" customFormat="1" ht="22.9" customHeight="1">
      <c r="B572" s="164"/>
      <c r="C572" s="165"/>
      <c r="D572" s="166" t="s">
        <v>79</v>
      </c>
      <c r="E572" s="178" t="s">
        <v>746</v>
      </c>
      <c r="F572" s="178" t="s">
        <v>747</v>
      </c>
      <c r="G572" s="165"/>
      <c r="H572" s="165"/>
      <c r="I572" s="168"/>
      <c r="J572" s="179">
        <f>BK572</f>
        <v>0</v>
      </c>
      <c r="K572" s="165"/>
      <c r="L572" s="170"/>
      <c r="M572" s="171"/>
      <c r="N572" s="172"/>
      <c r="O572" s="172"/>
      <c r="P572" s="173">
        <f>SUM(P573:P598)</f>
        <v>0</v>
      </c>
      <c r="Q572" s="172"/>
      <c r="R572" s="173">
        <f>SUM(R573:R598)</f>
        <v>0.16254729999999998</v>
      </c>
      <c r="S572" s="172"/>
      <c r="T572" s="174">
        <f>SUM(T573:T598)</f>
        <v>0</v>
      </c>
      <c r="AR572" s="175" t="s">
        <v>85</v>
      </c>
      <c r="AT572" s="176" t="s">
        <v>79</v>
      </c>
      <c r="AU572" s="176" t="s">
        <v>85</v>
      </c>
      <c r="AY572" s="175" t="s">
        <v>137</v>
      </c>
      <c r="BK572" s="177">
        <f>SUM(BK573:BK598)</f>
        <v>0</v>
      </c>
    </row>
    <row r="573" spans="1:65" s="2" customFormat="1" ht="16.5" customHeight="1">
      <c r="A573" s="36"/>
      <c r="B573" s="37"/>
      <c r="C573" s="180" t="s">
        <v>748</v>
      </c>
      <c r="D573" s="180" t="s">
        <v>139</v>
      </c>
      <c r="E573" s="181" t="s">
        <v>749</v>
      </c>
      <c r="F573" s="182" t="s">
        <v>750</v>
      </c>
      <c r="G573" s="183" t="s">
        <v>142</v>
      </c>
      <c r="H573" s="184">
        <v>100.68</v>
      </c>
      <c r="I573" s="185"/>
      <c r="J573" s="186">
        <f>ROUND(I573*H573,2)</f>
        <v>0</v>
      </c>
      <c r="K573" s="182" t="s">
        <v>143</v>
      </c>
      <c r="L573" s="41"/>
      <c r="M573" s="187" t="s">
        <v>43</v>
      </c>
      <c r="N573" s="188" t="s">
        <v>51</v>
      </c>
      <c r="O573" s="66"/>
      <c r="P573" s="189">
        <f>O573*H573</f>
        <v>0</v>
      </c>
      <c r="Q573" s="189">
        <v>0</v>
      </c>
      <c r="R573" s="189">
        <f>Q573*H573</f>
        <v>0</v>
      </c>
      <c r="S573" s="189">
        <v>0</v>
      </c>
      <c r="T573" s="190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91" t="s">
        <v>144</v>
      </c>
      <c r="AT573" s="191" t="s">
        <v>139</v>
      </c>
      <c r="AU573" s="191" t="s">
        <v>87</v>
      </c>
      <c r="AY573" s="18" t="s">
        <v>137</v>
      </c>
      <c r="BE573" s="192">
        <f>IF(N573="základní",J573,0)</f>
        <v>0</v>
      </c>
      <c r="BF573" s="192">
        <f>IF(N573="snížená",J573,0)</f>
        <v>0</v>
      </c>
      <c r="BG573" s="192">
        <f>IF(N573="zákl. přenesená",J573,0)</f>
        <v>0</v>
      </c>
      <c r="BH573" s="192">
        <f>IF(N573="sníž. přenesená",J573,0)</f>
        <v>0</v>
      </c>
      <c r="BI573" s="192">
        <f>IF(N573="nulová",J573,0)</f>
        <v>0</v>
      </c>
      <c r="BJ573" s="18" t="s">
        <v>85</v>
      </c>
      <c r="BK573" s="192">
        <f>ROUND(I573*H573,2)</f>
        <v>0</v>
      </c>
      <c r="BL573" s="18" t="s">
        <v>144</v>
      </c>
      <c r="BM573" s="191" t="s">
        <v>751</v>
      </c>
    </row>
    <row r="574" spans="1:47" s="2" customFormat="1" ht="12">
      <c r="A574" s="36"/>
      <c r="B574" s="37"/>
      <c r="C574" s="38"/>
      <c r="D574" s="193" t="s">
        <v>146</v>
      </c>
      <c r="E574" s="38"/>
      <c r="F574" s="194" t="s">
        <v>752</v>
      </c>
      <c r="G574" s="38"/>
      <c r="H574" s="38"/>
      <c r="I574" s="195"/>
      <c r="J574" s="38"/>
      <c r="K574" s="38"/>
      <c r="L574" s="41"/>
      <c r="M574" s="196"/>
      <c r="N574" s="197"/>
      <c r="O574" s="66"/>
      <c r="P574" s="66"/>
      <c r="Q574" s="66"/>
      <c r="R574" s="66"/>
      <c r="S574" s="66"/>
      <c r="T574" s="67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T574" s="18" t="s">
        <v>146</v>
      </c>
      <c r="AU574" s="18" t="s">
        <v>87</v>
      </c>
    </row>
    <row r="575" spans="2:51" s="14" customFormat="1" ht="12">
      <c r="B575" s="209"/>
      <c r="C575" s="210"/>
      <c r="D575" s="200" t="s">
        <v>148</v>
      </c>
      <c r="E575" s="211" t="s">
        <v>43</v>
      </c>
      <c r="F575" s="212" t="s">
        <v>753</v>
      </c>
      <c r="G575" s="210"/>
      <c r="H575" s="213">
        <v>33</v>
      </c>
      <c r="I575" s="214"/>
      <c r="J575" s="210"/>
      <c r="K575" s="210"/>
      <c r="L575" s="215"/>
      <c r="M575" s="216"/>
      <c r="N575" s="217"/>
      <c r="O575" s="217"/>
      <c r="P575" s="217"/>
      <c r="Q575" s="217"/>
      <c r="R575" s="217"/>
      <c r="S575" s="217"/>
      <c r="T575" s="218"/>
      <c r="AT575" s="219" t="s">
        <v>148</v>
      </c>
      <c r="AU575" s="219" t="s">
        <v>87</v>
      </c>
      <c r="AV575" s="14" t="s">
        <v>87</v>
      </c>
      <c r="AW575" s="14" t="s">
        <v>41</v>
      </c>
      <c r="AX575" s="14" t="s">
        <v>80</v>
      </c>
      <c r="AY575" s="219" t="s">
        <v>137</v>
      </c>
    </row>
    <row r="576" spans="2:51" s="14" customFormat="1" ht="12">
      <c r="B576" s="209"/>
      <c r="C576" s="210"/>
      <c r="D576" s="200" t="s">
        <v>148</v>
      </c>
      <c r="E576" s="211" t="s">
        <v>43</v>
      </c>
      <c r="F576" s="212" t="s">
        <v>754</v>
      </c>
      <c r="G576" s="210"/>
      <c r="H576" s="213">
        <v>28</v>
      </c>
      <c r="I576" s="214"/>
      <c r="J576" s="210"/>
      <c r="K576" s="210"/>
      <c r="L576" s="215"/>
      <c r="M576" s="216"/>
      <c r="N576" s="217"/>
      <c r="O576" s="217"/>
      <c r="P576" s="217"/>
      <c r="Q576" s="217"/>
      <c r="R576" s="217"/>
      <c r="S576" s="217"/>
      <c r="T576" s="218"/>
      <c r="AT576" s="219" t="s">
        <v>148</v>
      </c>
      <c r="AU576" s="219" t="s">
        <v>87</v>
      </c>
      <c r="AV576" s="14" t="s">
        <v>87</v>
      </c>
      <c r="AW576" s="14" t="s">
        <v>41</v>
      </c>
      <c r="AX576" s="14" t="s">
        <v>80</v>
      </c>
      <c r="AY576" s="219" t="s">
        <v>137</v>
      </c>
    </row>
    <row r="577" spans="2:51" s="14" customFormat="1" ht="12">
      <c r="B577" s="209"/>
      <c r="C577" s="210"/>
      <c r="D577" s="200" t="s">
        <v>148</v>
      </c>
      <c r="E577" s="211" t="s">
        <v>43</v>
      </c>
      <c r="F577" s="212" t="s">
        <v>755</v>
      </c>
      <c r="G577" s="210"/>
      <c r="H577" s="213">
        <v>39.68</v>
      </c>
      <c r="I577" s="214"/>
      <c r="J577" s="210"/>
      <c r="K577" s="210"/>
      <c r="L577" s="215"/>
      <c r="M577" s="216"/>
      <c r="N577" s="217"/>
      <c r="O577" s="217"/>
      <c r="P577" s="217"/>
      <c r="Q577" s="217"/>
      <c r="R577" s="217"/>
      <c r="S577" s="217"/>
      <c r="T577" s="218"/>
      <c r="AT577" s="219" t="s">
        <v>148</v>
      </c>
      <c r="AU577" s="219" t="s">
        <v>87</v>
      </c>
      <c r="AV577" s="14" t="s">
        <v>87</v>
      </c>
      <c r="AW577" s="14" t="s">
        <v>41</v>
      </c>
      <c r="AX577" s="14" t="s">
        <v>80</v>
      </c>
      <c r="AY577" s="219" t="s">
        <v>137</v>
      </c>
    </row>
    <row r="578" spans="2:51" s="15" customFormat="1" ht="12">
      <c r="B578" s="220"/>
      <c r="C578" s="221"/>
      <c r="D578" s="200" t="s">
        <v>148</v>
      </c>
      <c r="E578" s="222" t="s">
        <v>43</v>
      </c>
      <c r="F578" s="223" t="s">
        <v>152</v>
      </c>
      <c r="G578" s="221"/>
      <c r="H578" s="224">
        <v>100.68</v>
      </c>
      <c r="I578" s="225"/>
      <c r="J578" s="221"/>
      <c r="K578" s="221"/>
      <c r="L578" s="226"/>
      <c r="M578" s="227"/>
      <c r="N578" s="228"/>
      <c r="O578" s="228"/>
      <c r="P578" s="228"/>
      <c r="Q578" s="228"/>
      <c r="R578" s="228"/>
      <c r="S578" s="228"/>
      <c r="T578" s="229"/>
      <c r="AT578" s="230" t="s">
        <v>148</v>
      </c>
      <c r="AU578" s="230" t="s">
        <v>87</v>
      </c>
      <c r="AV578" s="15" t="s">
        <v>144</v>
      </c>
      <c r="AW578" s="15" t="s">
        <v>41</v>
      </c>
      <c r="AX578" s="15" t="s">
        <v>85</v>
      </c>
      <c r="AY578" s="230" t="s">
        <v>137</v>
      </c>
    </row>
    <row r="579" spans="1:65" s="2" customFormat="1" ht="16.5" customHeight="1">
      <c r="A579" s="36"/>
      <c r="B579" s="37"/>
      <c r="C579" s="231" t="s">
        <v>756</v>
      </c>
      <c r="D579" s="231" t="s">
        <v>237</v>
      </c>
      <c r="E579" s="232" t="s">
        <v>757</v>
      </c>
      <c r="F579" s="233" t="s">
        <v>758</v>
      </c>
      <c r="G579" s="234" t="s">
        <v>197</v>
      </c>
      <c r="H579" s="235">
        <v>0.033</v>
      </c>
      <c r="I579" s="236"/>
      <c r="J579" s="237">
        <f>ROUND(I579*H579,2)</f>
        <v>0</v>
      </c>
      <c r="K579" s="233" t="s">
        <v>143</v>
      </c>
      <c r="L579" s="238"/>
      <c r="M579" s="239" t="s">
        <v>43</v>
      </c>
      <c r="N579" s="240" t="s">
        <v>51</v>
      </c>
      <c r="O579" s="66"/>
      <c r="P579" s="189">
        <f>O579*H579</f>
        <v>0</v>
      </c>
      <c r="Q579" s="189">
        <v>1</v>
      </c>
      <c r="R579" s="189">
        <f>Q579*H579</f>
        <v>0.033</v>
      </c>
      <c r="S579" s="189">
        <v>0</v>
      </c>
      <c r="T579" s="190">
        <f>S579*H579</f>
        <v>0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191" t="s">
        <v>194</v>
      </c>
      <c r="AT579" s="191" t="s">
        <v>237</v>
      </c>
      <c r="AU579" s="191" t="s">
        <v>87</v>
      </c>
      <c r="AY579" s="18" t="s">
        <v>137</v>
      </c>
      <c r="BE579" s="192">
        <f>IF(N579="základní",J579,0)</f>
        <v>0</v>
      </c>
      <c r="BF579" s="192">
        <f>IF(N579="snížená",J579,0)</f>
        <v>0</v>
      </c>
      <c r="BG579" s="192">
        <f>IF(N579="zákl. přenesená",J579,0)</f>
        <v>0</v>
      </c>
      <c r="BH579" s="192">
        <f>IF(N579="sníž. přenesená",J579,0)</f>
        <v>0</v>
      </c>
      <c r="BI579" s="192">
        <f>IF(N579="nulová",J579,0)</f>
        <v>0</v>
      </c>
      <c r="BJ579" s="18" t="s">
        <v>85</v>
      </c>
      <c r="BK579" s="192">
        <f>ROUND(I579*H579,2)</f>
        <v>0</v>
      </c>
      <c r="BL579" s="18" t="s">
        <v>144</v>
      </c>
      <c r="BM579" s="191" t="s">
        <v>759</v>
      </c>
    </row>
    <row r="580" spans="2:51" s="14" customFormat="1" ht="12">
      <c r="B580" s="209"/>
      <c r="C580" s="210"/>
      <c r="D580" s="200" t="s">
        <v>148</v>
      </c>
      <c r="E580" s="210"/>
      <c r="F580" s="212" t="s">
        <v>760</v>
      </c>
      <c r="G580" s="210"/>
      <c r="H580" s="213">
        <v>0.033</v>
      </c>
      <c r="I580" s="214"/>
      <c r="J580" s="210"/>
      <c r="K580" s="210"/>
      <c r="L580" s="215"/>
      <c r="M580" s="216"/>
      <c r="N580" s="217"/>
      <c r="O580" s="217"/>
      <c r="P580" s="217"/>
      <c r="Q580" s="217"/>
      <c r="R580" s="217"/>
      <c r="S580" s="217"/>
      <c r="T580" s="218"/>
      <c r="AT580" s="219" t="s">
        <v>148</v>
      </c>
      <c r="AU580" s="219" t="s">
        <v>87</v>
      </c>
      <c r="AV580" s="14" t="s">
        <v>87</v>
      </c>
      <c r="AW580" s="14" t="s">
        <v>4</v>
      </c>
      <c r="AX580" s="14" t="s">
        <v>85</v>
      </c>
      <c r="AY580" s="219" t="s">
        <v>137</v>
      </c>
    </row>
    <row r="581" spans="1:65" s="2" customFormat="1" ht="16.5" customHeight="1">
      <c r="A581" s="36"/>
      <c r="B581" s="37"/>
      <c r="C581" s="180" t="s">
        <v>761</v>
      </c>
      <c r="D581" s="180" t="s">
        <v>139</v>
      </c>
      <c r="E581" s="181" t="s">
        <v>762</v>
      </c>
      <c r="F581" s="182" t="s">
        <v>763</v>
      </c>
      <c r="G581" s="183" t="s">
        <v>142</v>
      </c>
      <c r="H581" s="184">
        <v>100.68</v>
      </c>
      <c r="I581" s="185"/>
      <c r="J581" s="186">
        <f>ROUND(I581*H581,2)</f>
        <v>0</v>
      </c>
      <c r="K581" s="182" t="s">
        <v>143</v>
      </c>
      <c r="L581" s="41"/>
      <c r="M581" s="187" t="s">
        <v>43</v>
      </c>
      <c r="N581" s="188" t="s">
        <v>51</v>
      </c>
      <c r="O581" s="66"/>
      <c r="P581" s="189">
        <f>O581*H581</f>
        <v>0</v>
      </c>
      <c r="Q581" s="189">
        <v>0.00038</v>
      </c>
      <c r="R581" s="189">
        <f>Q581*H581</f>
        <v>0.038258400000000005</v>
      </c>
      <c r="S581" s="189">
        <v>0</v>
      </c>
      <c r="T581" s="190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191" t="s">
        <v>144</v>
      </c>
      <c r="AT581" s="191" t="s">
        <v>139</v>
      </c>
      <c r="AU581" s="191" t="s">
        <v>87</v>
      </c>
      <c r="AY581" s="18" t="s">
        <v>137</v>
      </c>
      <c r="BE581" s="192">
        <f>IF(N581="základní",J581,0)</f>
        <v>0</v>
      </c>
      <c r="BF581" s="192">
        <f>IF(N581="snížená",J581,0)</f>
        <v>0</v>
      </c>
      <c r="BG581" s="192">
        <f>IF(N581="zákl. přenesená",J581,0)</f>
        <v>0</v>
      </c>
      <c r="BH581" s="192">
        <f>IF(N581="sníž. přenesená",J581,0)</f>
        <v>0</v>
      </c>
      <c r="BI581" s="192">
        <f>IF(N581="nulová",J581,0)</f>
        <v>0</v>
      </c>
      <c r="BJ581" s="18" t="s">
        <v>85</v>
      </c>
      <c r="BK581" s="192">
        <f>ROUND(I581*H581,2)</f>
        <v>0</v>
      </c>
      <c r="BL581" s="18" t="s">
        <v>144</v>
      </c>
      <c r="BM581" s="191" t="s">
        <v>764</v>
      </c>
    </row>
    <row r="582" spans="1:47" s="2" customFormat="1" ht="12">
      <c r="A582" s="36"/>
      <c r="B582" s="37"/>
      <c r="C582" s="38"/>
      <c r="D582" s="193" t="s">
        <v>146</v>
      </c>
      <c r="E582" s="38"/>
      <c r="F582" s="194" t="s">
        <v>765</v>
      </c>
      <c r="G582" s="38"/>
      <c r="H582" s="38"/>
      <c r="I582" s="195"/>
      <c r="J582" s="38"/>
      <c r="K582" s="38"/>
      <c r="L582" s="41"/>
      <c r="M582" s="196"/>
      <c r="N582" s="197"/>
      <c r="O582" s="66"/>
      <c r="P582" s="66"/>
      <c r="Q582" s="66"/>
      <c r="R582" s="66"/>
      <c r="S582" s="66"/>
      <c r="T582" s="67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T582" s="18" t="s">
        <v>146</v>
      </c>
      <c r="AU582" s="18" t="s">
        <v>87</v>
      </c>
    </row>
    <row r="583" spans="1:65" s="2" customFormat="1" ht="16.5" customHeight="1">
      <c r="A583" s="36"/>
      <c r="B583" s="37"/>
      <c r="C583" s="231" t="s">
        <v>766</v>
      </c>
      <c r="D583" s="231" t="s">
        <v>237</v>
      </c>
      <c r="E583" s="232" t="s">
        <v>767</v>
      </c>
      <c r="F583" s="233" t="s">
        <v>768</v>
      </c>
      <c r="G583" s="234" t="s">
        <v>142</v>
      </c>
      <c r="H583" s="235">
        <v>117.343</v>
      </c>
      <c r="I583" s="236"/>
      <c r="J583" s="237">
        <f>ROUND(I583*H583,2)</f>
        <v>0</v>
      </c>
      <c r="K583" s="233" t="s">
        <v>43</v>
      </c>
      <c r="L583" s="238"/>
      <c r="M583" s="239" t="s">
        <v>43</v>
      </c>
      <c r="N583" s="240" t="s">
        <v>51</v>
      </c>
      <c r="O583" s="66"/>
      <c r="P583" s="189">
        <f>O583*H583</f>
        <v>0</v>
      </c>
      <c r="Q583" s="189">
        <v>0</v>
      </c>
      <c r="R583" s="189">
        <f>Q583*H583</f>
        <v>0</v>
      </c>
      <c r="S583" s="189">
        <v>0</v>
      </c>
      <c r="T583" s="190">
        <f>S583*H583</f>
        <v>0</v>
      </c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R583" s="191" t="s">
        <v>194</v>
      </c>
      <c r="AT583" s="191" t="s">
        <v>237</v>
      </c>
      <c r="AU583" s="191" t="s">
        <v>87</v>
      </c>
      <c r="AY583" s="18" t="s">
        <v>137</v>
      </c>
      <c r="BE583" s="192">
        <f>IF(N583="základní",J583,0)</f>
        <v>0</v>
      </c>
      <c r="BF583" s="192">
        <f>IF(N583="snížená",J583,0)</f>
        <v>0</v>
      </c>
      <c r="BG583" s="192">
        <f>IF(N583="zákl. přenesená",J583,0)</f>
        <v>0</v>
      </c>
      <c r="BH583" s="192">
        <f>IF(N583="sníž. přenesená",J583,0)</f>
        <v>0</v>
      </c>
      <c r="BI583" s="192">
        <f>IF(N583="nulová",J583,0)</f>
        <v>0</v>
      </c>
      <c r="BJ583" s="18" t="s">
        <v>85</v>
      </c>
      <c r="BK583" s="192">
        <f>ROUND(I583*H583,2)</f>
        <v>0</v>
      </c>
      <c r="BL583" s="18" t="s">
        <v>144</v>
      </c>
      <c r="BM583" s="191" t="s">
        <v>769</v>
      </c>
    </row>
    <row r="584" spans="2:51" s="14" customFormat="1" ht="12">
      <c r="B584" s="209"/>
      <c r="C584" s="210"/>
      <c r="D584" s="200" t="s">
        <v>148</v>
      </c>
      <c r="E584" s="210"/>
      <c r="F584" s="212" t="s">
        <v>770</v>
      </c>
      <c r="G584" s="210"/>
      <c r="H584" s="213">
        <v>117.343</v>
      </c>
      <c r="I584" s="214"/>
      <c r="J584" s="210"/>
      <c r="K584" s="210"/>
      <c r="L584" s="215"/>
      <c r="M584" s="216"/>
      <c r="N584" s="217"/>
      <c r="O584" s="217"/>
      <c r="P584" s="217"/>
      <c r="Q584" s="217"/>
      <c r="R584" s="217"/>
      <c r="S584" s="217"/>
      <c r="T584" s="218"/>
      <c r="AT584" s="219" t="s">
        <v>148</v>
      </c>
      <c r="AU584" s="219" t="s">
        <v>87</v>
      </c>
      <c r="AV584" s="14" t="s">
        <v>87</v>
      </c>
      <c r="AW584" s="14" t="s">
        <v>4</v>
      </c>
      <c r="AX584" s="14" t="s">
        <v>85</v>
      </c>
      <c r="AY584" s="219" t="s">
        <v>137</v>
      </c>
    </row>
    <row r="585" spans="1:65" s="2" customFormat="1" ht="16.5" customHeight="1">
      <c r="A585" s="36"/>
      <c r="B585" s="37"/>
      <c r="C585" s="180" t="s">
        <v>771</v>
      </c>
      <c r="D585" s="180" t="s">
        <v>139</v>
      </c>
      <c r="E585" s="181" t="s">
        <v>772</v>
      </c>
      <c r="F585" s="182" t="s">
        <v>773</v>
      </c>
      <c r="G585" s="183" t="s">
        <v>161</v>
      </c>
      <c r="H585" s="184">
        <v>22.07</v>
      </c>
      <c r="I585" s="185"/>
      <c r="J585" s="186">
        <f>ROUND(I585*H585,2)</f>
        <v>0</v>
      </c>
      <c r="K585" s="182" t="s">
        <v>143</v>
      </c>
      <c r="L585" s="41"/>
      <c r="M585" s="187" t="s">
        <v>43</v>
      </c>
      <c r="N585" s="188" t="s">
        <v>51</v>
      </c>
      <c r="O585" s="66"/>
      <c r="P585" s="189">
        <f>O585*H585</f>
        <v>0</v>
      </c>
      <c r="Q585" s="189">
        <v>0.00011</v>
      </c>
      <c r="R585" s="189">
        <f>Q585*H585</f>
        <v>0.0024277</v>
      </c>
      <c r="S585" s="189">
        <v>0</v>
      </c>
      <c r="T585" s="190">
        <f>S585*H585</f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191" t="s">
        <v>144</v>
      </c>
      <c r="AT585" s="191" t="s">
        <v>139</v>
      </c>
      <c r="AU585" s="191" t="s">
        <v>87</v>
      </c>
      <c r="AY585" s="18" t="s">
        <v>137</v>
      </c>
      <c r="BE585" s="192">
        <f>IF(N585="základní",J585,0)</f>
        <v>0</v>
      </c>
      <c r="BF585" s="192">
        <f>IF(N585="snížená",J585,0)</f>
        <v>0</v>
      </c>
      <c r="BG585" s="192">
        <f>IF(N585="zákl. přenesená",J585,0)</f>
        <v>0</v>
      </c>
      <c r="BH585" s="192">
        <f>IF(N585="sníž. přenesená",J585,0)</f>
        <v>0</v>
      </c>
      <c r="BI585" s="192">
        <f>IF(N585="nulová",J585,0)</f>
        <v>0</v>
      </c>
      <c r="BJ585" s="18" t="s">
        <v>85</v>
      </c>
      <c r="BK585" s="192">
        <f>ROUND(I585*H585,2)</f>
        <v>0</v>
      </c>
      <c r="BL585" s="18" t="s">
        <v>144</v>
      </c>
      <c r="BM585" s="191" t="s">
        <v>774</v>
      </c>
    </row>
    <row r="586" spans="1:47" s="2" customFormat="1" ht="12">
      <c r="A586" s="36"/>
      <c r="B586" s="37"/>
      <c r="C586" s="38"/>
      <c r="D586" s="193" t="s">
        <v>146</v>
      </c>
      <c r="E586" s="38"/>
      <c r="F586" s="194" t="s">
        <v>775</v>
      </c>
      <c r="G586" s="38"/>
      <c r="H586" s="38"/>
      <c r="I586" s="195"/>
      <c r="J586" s="38"/>
      <c r="K586" s="38"/>
      <c r="L586" s="41"/>
      <c r="M586" s="196"/>
      <c r="N586" s="197"/>
      <c r="O586" s="66"/>
      <c r="P586" s="66"/>
      <c r="Q586" s="66"/>
      <c r="R586" s="66"/>
      <c r="S586" s="66"/>
      <c r="T586" s="67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T586" s="18" t="s">
        <v>146</v>
      </c>
      <c r="AU586" s="18" t="s">
        <v>87</v>
      </c>
    </row>
    <row r="587" spans="1:47" s="2" customFormat="1" ht="19.5">
      <c r="A587" s="36"/>
      <c r="B587" s="37"/>
      <c r="C587" s="38"/>
      <c r="D587" s="200" t="s">
        <v>441</v>
      </c>
      <c r="E587" s="38"/>
      <c r="F587" s="241" t="s">
        <v>776</v>
      </c>
      <c r="G587" s="38"/>
      <c r="H587" s="38"/>
      <c r="I587" s="195"/>
      <c r="J587" s="38"/>
      <c r="K587" s="38"/>
      <c r="L587" s="41"/>
      <c r="M587" s="196"/>
      <c r="N587" s="197"/>
      <c r="O587" s="66"/>
      <c r="P587" s="66"/>
      <c r="Q587" s="66"/>
      <c r="R587" s="66"/>
      <c r="S587" s="66"/>
      <c r="T587" s="67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T587" s="18" t="s">
        <v>441</v>
      </c>
      <c r="AU587" s="18" t="s">
        <v>87</v>
      </c>
    </row>
    <row r="588" spans="2:51" s="14" customFormat="1" ht="12">
      <c r="B588" s="209"/>
      <c r="C588" s="210"/>
      <c r="D588" s="200" t="s">
        <v>148</v>
      </c>
      <c r="E588" s="211" t="s">
        <v>43</v>
      </c>
      <c r="F588" s="212" t="s">
        <v>777</v>
      </c>
      <c r="G588" s="210"/>
      <c r="H588" s="213">
        <v>22.07</v>
      </c>
      <c r="I588" s="214"/>
      <c r="J588" s="210"/>
      <c r="K588" s="210"/>
      <c r="L588" s="215"/>
      <c r="M588" s="216"/>
      <c r="N588" s="217"/>
      <c r="O588" s="217"/>
      <c r="P588" s="217"/>
      <c r="Q588" s="217"/>
      <c r="R588" s="217"/>
      <c r="S588" s="217"/>
      <c r="T588" s="218"/>
      <c r="AT588" s="219" t="s">
        <v>148</v>
      </c>
      <c r="AU588" s="219" t="s">
        <v>87</v>
      </c>
      <c r="AV588" s="14" t="s">
        <v>87</v>
      </c>
      <c r="AW588" s="14" t="s">
        <v>41</v>
      </c>
      <c r="AX588" s="14" t="s">
        <v>85</v>
      </c>
      <c r="AY588" s="219" t="s">
        <v>137</v>
      </c>
    </row>
    <row r="589" spans="1:65" s="2" customFormat="1" ht="16.5" customHeight="1">
      <c r="A589" s="36"/>
      <c r="B589" s="37"/>
      <c r="C589" s="231" t="s">
        <v>778</v>
      </c>
      <c r="D589" s="231" t="s">
        <v>237</v>
      </c>
      <c r="E589" s="232" t="s">
        <v>779</v>
      </c>
      <c r="F589" s="233" t="s">
        <v>780</v>
      </c>
      <c r="G589" s="234" t="s">
        <v>161</v>
      </c>
      <c r="H589" s="235">
        <v>22.732</v>
      </c>
      <c r="I589" s="236"/>
      <c r="J589" s="237">
        <f>ROUND(I589*H589,2)</f>
        <v>0</v>
      </c>
      <c r="K589" s="233" t="s">
        <v>43</v>
      </c>
      <c r="L589" s="238"/>
      <c r="M589" s="239" t="s">
        <v>43</v>
      </c>
      <c r="N589" s="240" t="s">
        <v>51</v>
      </c>
      <c r="O589" s="66"/>
      <c r="P589" s="189">
        <f>O589*H589</f>
        <v>0</v>
      </c>
      <c r="Q589" s="189">
        <v>0</v>
      </c>
      <c r="R589" s="189">
        <f>Q589*H589</f>
        <v>0</v>
      </c>
      <c r="S589" s="189">
        <v>0</v>
      </c>
      <c r="T589" s="190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191" t="s">
        <v>194</v>
      </c>
      <c r="AT589" s="191" t="s">
        <v>237</v>
      </c>
      <c r="AU589" s="191" t="s">
        <v>87</v>
      </c>
      <c r="AY589" s="18" t="s">
        <v>137</v>
      </c>
      <c r="BE589" s="192">
        <f>IF(N589="základní",J589,0)</f>
        <v>0</v>
      </c>
      <c r="BF589" s="192">
        <f>IF(N589="snížená",J589,0)</f>
        <v>0</v>
      </c>
      <c r="BG589" s="192">
        <f>IF(N589="zákl. přenesená",J589,0)</f>
        <v>0</v>
      </c>
      <c r="BH589" s="192">
        <f>IF(N589="sníž. přenesená",J589,0)</f>
        <v>0</v>
      </c>
      <c r="BI589" s="192">
        <f>IF(N589="nulová",J589,0)</f>
        <v>0</v>
      </c>
      <c r="BJ589" s="18" t="s">
        <v>85</v>
      </c>
      <c r="BK589" s="192">
        <f>ROUND(I589*H589,2)</f>
        <v>0</v>
      </c>
      <c r="BL589" s="18" t="s">
        <v>144</v>
      </c>
      <c r="BM589" s="191" t="s">
        <v>781</v>
      </c>
    </row>
    <row r="590" spans="2:51" s="14" customFormat="1" ht="12">
      <c r="B590" s="209"/>
      <c r="C590" s="210"/>
      <c r="D590" s="200" t="s">
        <v>148</v>
      </c>
      <c r="E590" s="211" t="s">
        <v>43</v>
      </c>
      <c r="F590" s="212" t="s">
        <v>782</v>
      </c>
      <c r="G590" s="210"/>
      <c r="H590" s="213">
        <v>22.732</v>
      </c>
      <c r="I590" s="214"/>
      <c r="J590" s="210"/>
      <c r="K590" s="210"/>
      <c r="L590" s="215"/>
      <c r="M590" s="216"/>
      <c r="N590" s="217"/>
      <c r="O590" s="217"/>
      <c r="P590" s="217"/>
      <c r="Q590" s="217"/>
      <c r="R590" s="217"/>
      <c r="S590" s="217"/>
      <c r="T590" s="218"/>
      <c r="AT590" s="219" t="s">
        <v>148</v>
      </c>
      <c r="AU590" s="219" t="s">
        <v>87</v>
      </c>
      <c r="AV590" s="14" t="s">
        <v>87</v>
      </c>
      <c r="AW590" s="14" t="s">
        <v>41</v>
      </c>
      <c r="AX590" s="14" t="s">
        <v>85</v>
      </c>
      <c r="AY590" s="219" t="s">
        <v>137</v>
      </c>
    </row>
    <row r="591" spans="1:65" s="2" customFormat="1" ht="16.5" customHeight="1">
      <c r="A591" s="36"/>
      <c r="B591" s="37"/>
      <c r="C591" s="231" t="s">
        <v>783</v>
      </c>
      <c r="D591" s="231" t="s">
        <v>237</v>
      </c>
      <c r="E591" s="232" t="s">
        <v>784</v>
      </c>
      <c r="F591" s="233" t="s">
        <v>785</v>
      </c>
      <c r="G591" s="234" t="s">
        <v>583</v>
      </c>
      <c r="H591" s="235">
        <v>64</v>
      </c>
      <c r="I591" s="236"/>
      <c r="J591" s="237">
        <f>ROUND(I591*H591,2)</f>
        <v>0</v>
      </c>
      <c r="K591" s="233" t="s">
        <v>43</v>
      </c>
      <c r="L591" s="238"/>
      <c r="M591" s="239" t="s">
        <v>43</v>
      </c>
      <c r="N591" s="240" t="s">
        <v>51</v>
      </c>
      <c r="O591" s="66"/>
      <c r="P591" s="189">
        <f>O591*H591</f>
        <v>0</v>
      </c>
      <c r="Q591" s="189">
        <v>0</v>
      </c>
      <c r="R591" s="189">
        <f>Q591*H591</f>
        <v>0</v>
      </c>
      <c r="S591" s="189">
        <v>0</v>
      </c>
      <c r="T591" s="190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191" t="s">
        <v>194</v>
      </c>
      <c r="AT591" s="191" t="s">
        <v>237</v>
      </c>
      <c r="AU591" s="191" t="s">
        <v>87</v>
      </c>
      <c r="AY591" s="18" t="s">
        <v>137</v>
      </c>
      <c r="BE591" s="192">
        <f>IF(N591="základní",J591,0)</f>
        <v>0</v>
      </c>
      <c r="BF591" s="192">
        <f>IF(N591="snížená",J591,0)</f>
        <v>0</v>
      </c>
      <c r="BG591" s="192">
        <f>IF(N591="zákl. přenesená",J591,0)</f>
        <v>0</v>
      </c>
      <c r="BH591" s="192">
        <f>IF(N591="sníž. přenesená",J591,0)</f>
        <v>0</v>
      </c>
      <c r="BI591" s="192">
        <f>IF(N591="nulová",J591,0)</f>
        <v>0</v>
      </c>
      <c r="BJ591" s="18" t="s">
        <v>85</v>
      </c>
      <c r="BK591" s="192">
        <f>ROUND(I591*H591,2)</f>
        <v>0</v>
      </c>
      <c r="BL591" s="18" t="s">
        <v>144</v>
      </c>
      <c r="BM591" s="191" t="s">
        <v>786</v>
      </c>
    </row>
    <row r="592" spans="1:65" s="2" customFormat="1" ht="16.5" customHeight="1">
      <c r="A592" s="36"/>
      <c r="B592" s="37"/>
      <c r="C592" s="180" t="s">
        <v>787</v>
      </c>
      <c r="D592" s="180" t="s">
        <v>139</v>
      </c>
      <c r="E592" s="181" t="s">
        <v>788</v>
      </c>
      <c r="F592" s="182" t="s">
        <v>789</v>
      </c>
      <c r="G592" s="183" t="s">
        <v>142</v>
      </c>
      <c r="H592" s="184">
        <v>100.68</v>
      </c>
      <c r="I592" s="185"/>
      <c r="J592" s="186">
        <f>ROUND(I592*H592,2)</f>
        <v>0</v>
      </c>
      <c r="K592" s="182" t="s">
        <v>143</v>
      </c>
      <c r="L592" s="41"/>
      <c r="M592" s="187" t="s">
        <v>43</v>
      </c>
      <c r="N592" s="188" t="s">
        <v>51</v>
      </c>
      <c r="O592" s="66"/>
      <c r="P592" s="189">
        <f>O592*H592</f>
        <v>0</v>
      </c>
      <c r="Q592" s="189">
        <v>0</v>
      </c>
      <c r="R592" s="189">
        <f>Q592*H592</f>
        <v>0</v>
      </c>
      <c r="S592" s="189">
        <v>0</v>
      </c>
      <c r="T592" s="190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91" t="s">
        <v>247</v>
      </c>
      <c r="AT592" s="191" t="s">
        <v>139</v>
      </c>
      <c r="AU592" s="191" t="s">
        <v>87</v>
      </c>
      <c r="AY592" s="18" t="s">
        <v>137</v>
      </c>
      <c r="BE592" s="192">
        <f>IF(N592="základní",J592,0)</f>
        <v>0</v>
      </c>
      <c r="BF592" s="192">
        <f>IF(N592="snížená",J592,0)</f>
        <v>0</v>
      </c>
      <c r="BG592" s="192">
        <f>IF(N592="zákl. přenesená",J592,0)</f>
        <v>0</v>
      </c>
      <c r="BH592" s="192">
        <f>IF(N592="sníž. přenesená",J592,0)</f>
        <v>0</v>
      </c>
      <c r="BI592" s="192">
        <f>IF(N592="nulová",J592,0)</f>
        <v>0</v>
      </c>
      <c r="BJ592" s="18" t="s">
        <v>85</v>
      </c>
      <c r="BK592" s="192">
        <f>ROUND(I592*H592,2)</f>
        <v>0</v>
      </c>
      <c r="BL592" s="18" t="s">
        <v>247</v>
      </c>
      <c r="BM592" s="191" t="s">
        <v>790</v>
      </c>
    </row>
    <row r="593" spans="1:47" s="2" customFormat="1" ht="12">
      <c r="A593" s="36"/>
      <c r="B593" s="37"/>
      <c r="C593" s="38"/>
      <c r="D593" s="193" t="s">
        <v>146</v>
      </c>
      <c r="E593" s="38"/>
      <c r="F593" s="194" t="s">
        <v>791</v>
      </c>
      <c r="G593" s="38"/>
      <c r="H593" s="38"/>
      <c r="I593" s="195"/>
      <c r="J593" s="38"/>
      <c r="K593" s="38"/>
      <c r="L593" s="41"/>
      <c r="M593" s="196"/>
      <c r="N593" s="197"/>
      <c r="O593" s="66"/>
      <c r="P593" s="66"/>
      <c r="Q593" s="66"/>
      <c r="R593" s="66"/>
      <c r="S593" s="66"/>
      <c r="T593" s="67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T593" s="18" t="s">
        <v>146</v>
      </c>
      <c r="AU593" s="18" t="s">
        <v>87</v>
      </c>
    </row>
    <row r="594" spans="1:65" s="2" customFormat="1" ht="16.5" customHeight="1">
      <c r="A594" s="36"/>
      <c r="B594" s="37"/>
      <c r="C594" s="231" t="s">
        <v>792</v>
      </c>
      <c r="D594" s="231" t="s">
        <v>237</v>
      </c>
      <c r="E594" s="232" t="s">
        <v>793</v>
      </c>
      <c r="F594" s="233" t="s">
        <v>794</v>
      </c>
      <c r="G594" s="234" t="s">
        <v>142</v>
      </c>
      <c r="H594" s="235">
        <v>105.714</v>
      </c>
      <c r="I594" s="236"/>
      <c r="J594" s="237">
        <f>ROUND(I594*H594,2)</f>
        <v>0</v>
      </c>
      <c r="K594" s="233" t="s">
        <v>143</v>
      </c>
      <c r="L594" s="238"/>
      <c r="M594" s="239" t="s">
        <v>43</v>
      </c>
      <c r="N594" s="240" t="s">
        <v>51</v>
      </c>
      <c r="O594" s="66"/>
      <c r="P594" s="189">
        <f>O594*H594</f>
        <v>0</v>
      </c>
      <c r="Q594" s="189">
        <v>0.0008</v>
      </c>
      <c r="R594" s="189">
        <f>Q594*H594</f>
        <v>0.0845712</v>
      </c>
      <c r="S594" s="189">
        <v>0</v>
      </c>
      <c r="T594" s="190">
        <f>S594*H594</f>
        <v>0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191" t="s">
        <v>369</v>
      </c>
      <c r="AT594" s="191" t="s">
        <v>237</v>
      </c>
      <c r="AU594" s="191" t="s">
        <v>87</v>
      </c>
      <c r="AY594" s="18" t="s">
        <v>137</v>
      </c>
      <c r="BE594" s="192">
        <f>IF(N594="základní",J594,0)</f>
        <v>0</v>
      </c>
      <c r="BF594" s="192">
        <f>IF(N594="snížená",J594,0)</f>
        <v>0</v>
      </c>
      <c r="BG594" s="192">
        <f>IF(N594="zákl. přenesená",J594,0)</f>
        <v>0</v>
      </c>
      <c r="BH594" s="192">
        <f>IF(N594="sníž. přenesená",J594,0)</f>
        <v>0</v>
      </c>
      <c r="BI594" s="192">
        <f>IF(N594="nulová",J594,0)</f>
        <v>0</v>
      </c>
      <c r="BJ594" s="18" t="s">
        <v>85</v>
      </c>
      <c r="BK594" s="192">
        <f>ROUND(I594*H594,2)</f>
        <v>0</v>
      </c>
      <c r="BL594" s="18" t="s">
        <v>247</v>
      </c>
      <c r="BM594" s="191" t="s">
        <v>795</v>
      </c>
    </row>
    <row r="595" spans="2:51" s="14" customFormat="1" ht="12">
      <c r="B595" s="209"/>
      <c r="C595" s="210"/>
      <c r="D595" s="200" t="s">
        <v>148</v>
      </c>
      <c r="E595" s="210"/>
      <c r="F595" s="212" t="s">
        <v>796</v>
      </c>
      <c r="G595" s="210"/>
      <c r="H595" s="213">
        <v>105.714</v>
      </c>
      <c r="I595" s="214"/>
      <c r="J595" s="210"/>
      <c r="K595" s="210"/>
      <c r="L595" s="215"/>
      <c r="M595" s="216"/>
      <c r="N595" s="217"/>
      <c r="O595" s="217"/>
      <c r="P595" s="217"/>
      <c r="Q595" s="217"/>
      <c r="R595" s="217"/>
      <c r="S595" s="217"/>
      <c r="T595" s="218"/>
      <c r="AT595" s="219" t="s">
        <v>148</v>
      </c>
      <c r="AU595" s="219" t="s">
        <v>87</v>
      </c>
      <c r="AV595" s="14" t="s">
        <v>87</v>
      </c>
      <c r="AW595" s="14" t="s">
        <v>4</v>
      </c>
      <c r="AX595" s="14" t="s">
        <v>85</v>
      </c>
      <c r="AY595" s="219" t="s">
        <v>137</v>
      </c>
    </row>
    <row r="596" spans="1:65" s="2" customFormat="1" ht="16.5" customHeight="1">
      <c r="A596" s="36"/>
      <c r="B596" s="37"/>
      <c r="C596" s="180" t="s">
        <v>797</v>
      </c>
      <c r="D596" s="180" t="s">
        <v>139</v>
      </c>
      <c r="E596" s="181" t="s">
        <v>798</v>
      </c>
      <c r="F596" s="182" t="s">
        <v>799</v>
      </c>
      <c r="G596" s="183" t="s">
        <v>142</v>
      </c>
      <c r="H596" s="184">
        <v>33</v>
      </c>
      <c r="I596" s="185"/>
      <c r="J596" s="186">
        <f>ROUND(I596*H596,2)</f>
        <v>0</v>
      </c>
      <c r="K596" s="182" t="s">
        <v>143</v>
      </c>
      <c r="L596" s="41"/>
      <c r="M596" s="187" t="s">
        <v>43</v>
      </c>
      <c r="N596" s="188" t="s">
        <v>51</v>
      </c>
      <c r="O596" s="66"/>
      <c r="P596" s="189">
        <f>O596*H596</f>
        <v>0</v>
      </c>
      <c r="Q596" s="189">
        <v>0.00013</v>
      </c>
      <c r="R596" s="189">
        <f>Q596*H596</f>
        <v>0.0042899999999999995</v>
      </c>
      <c r="S596" s="189">
        <v>0</v>
      </c>
      <c r="T596" s="190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191" t="s">
        <v>247</v>
      </c>
      <c r="AT596" s="191" t="s">
        <v>139</v>
      </c>
      <c r="AU596" s="191" t="s">
        <v>87</v>
      </c>
      <c r="AY596" s="18" t="s">
        <v>137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18" t="s">
        <v>85</v>
      </c>
      <c r="BK596" s="192">
        <f>ROUND(I596*H596,2)</f>
        <v>0</v>
      </c>
      <c r="BL596" s="18" t="s">
        <v>247</v>
      </c>
      <c r="BM596" s="191" t="s">
        <v>800</v>
      </c>
    </row>
    <row r="597" spans="1:47" s="2" customFormat="1" ht="12">
      <c r="A597" s="36"/>
      <c r="B597" s="37"/>
      <c r="C597" s="38"/>
      <c r="D597" s="193" t="s">
        <v>146</v>
      </c>
      <c r="E597" s="38"/>
      <c r="F597" s="194" t="s">
        <v>801</v>
      </c>
      <c r="G597" s="38"/>
      <c r="H597" s="38"/>
      <c r="I597" s="195"/>
      <c r="J597" s="38"/>
      <c r="K597" s="38"/>
      <c r="L597" s="41"/>
      <c r="M597" s="196"/>
      <c r="N597" s="197"/>
      <c r="O597" s="66"/>
      <c r="P597" s="66"/>
      <c r="Q597" s="66"/>
      <c r="R597" s="66"/>
      <c r="S597" s="66"/>
      <c r="T597" s="67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8" t="s">
        <v>146</v>
      </c>
      <c r="AU597" s="18" t="s">
        <v>87</v>
      </c>
    </row>
    <row r="598" spans="2:51" s="14" customFormat="1" ht="12">
      <c r="B598" s="209"/>
      <c r="C598" s="210"/>
      <c r="D598" s="200" t="s">
        <v>148</v>
      </c>
      <c r="E598" s="211" t="s">
        <v>43</v>
      </c>
      <c r="F598" s="212" t="s">
        <v>802</v>
      </c>
      <c r="G598" s="210"/>
      <c r="H598" s="213">
        <v>33</v>
      </c>
      <c r="I598" s="214"/>
      <c r="J598" s="210"/>
      <c r="K598" s="210"/>
      <c r="L598" s="215"/>
      <c r="M598" s="242"/>
      <c r="N598" s="243"/>
      <c r="O598" s="243"/>
      <c r="P598" s="243"/>
      <c r="Q598" s="243"/>
      <c r="R598" s="243"/>
      <c r="S598" s="243"/>
      <c r="T598" s="244"/>
      <c r="AT598" s="219" t="s">
        <v>148</v>
      </c>
      <c r="AU598" s="219" t="s">
        <v>87</v>
      </c>
      <c r="AV598" s="14" t="s">
        <v>87</v>
      </c>
      <c r="AW598" s="14" t="s">
        <v>41</v>
      </c>
      <c r="AX598" s="14" t="s">
        <v>85</v>
      </c>
      <c r="AY598" s="219" t="s">
        <v>137</v>
      </c>
    </row>
    <row r="599" spans="1:31" s="2" customFormat="1" ht="6.95" customHeight="1">
      <c r="A599" s="36"/>
      <c r="B599" s="49"/>
      <c r="C599" s="50"/>
      <c r="D599" s="50"/>
      <c r="E599" s="50"/>
      <c r="F599" s="50"/>
      <c r="G599" s="50"/>
      <c r="H599" s="50"/>
      <c r="I599" s="50"/>
      <c r="J599" s="50"/>
      <c r="K599" s="50"/>
      <c r="L599" s="41"/>
      <c r="M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</row>
  </sheetData>
  <sheetProtection algorithmName="SHA-512" hashValue="UUZDPmchGJLXlkj+LWWTex/57Swat5G6GQFW5lz24hBLnWo1qGJjajkXPLDA5FFcauDU0IuXMiRtcLgsbrXzIw==" saltValue="buDjxLsSw6X5pso5BVNankXy7CExzDE9Z8kF+hWMe4M0X0FyxECoePihBju/+Z3Rb+xddlAnJ61f1/MRMAyiXQ==" spinCount="100000" sheet="1" objects="1" scenarios="1" formatColumns="0" formatRows="0" autoFilter="0"/>
  <autoFilter ref="C95:K598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0" r:id="rId1" display="https://podminky.urs.cz/item/CS_URS_2022_02/111251202"/>
    <hyperlink ref="F106" r:id="rId2" display="https://podminky.urs.cz/item/CS_URS_2022_02/112155315"/>
    <hyperlink ref="F110" r:id="rId3" display="https://podminky.urs.cz/item/CS_URS_2022_02/115001106"/>
    <hyperlink ref="F113" r:id="rId4" display="https://podminky.urs.cz/item/CS_URS_2022_02/121151113"/>
    <hyperlink ref="F119" r:id="rId5" display="https://podminky.urs.cz/item/CS_URS_2022_02/122252611"/>
    <hyperlink ref="F124" r:id="rId6" display="https://podminky.urs.cz/item/CS_URS_2022_02/122252618"/>
    <hyperlink ref="F126" r:id="rId7" display="https://podminky.urs.cz/item/CS_URS_2022_02/124453100"/>
    <hyperlink ref="F134" r:id="rId8" display="https://podminky.urs.cz/item/CS_URS_2022_02/162432511"/>
    <hyperlink ref="F142" r:id="rId9" display="https://podminky.urs.cz/item/CS_URS_2022_02/162751117"/>
    <hyperlink ref="F146" r:id="rId10" display="https://podminky.urs.cz/item/CS_URS_2022_02/162751119"/>
    <hyperlink ref="F149" r:id="rId11" display="https://podminky.urs.cz/item/CS_URS_2022_02/171103101"/>
    <hyperlink ref="F153" r:id="rId12" display="https://podminky.urs.cz/item/CS_URS_2022_02/171201231"/>
    <hyperlink ref="F156" r:id="rId13" display="https://podminky.urs.cz/item/CS_URS_2022_02/174111311"/>
    <hyperlink ref="F167" r:id="rId14" display="https://podminky.urs.cz/item/CS_URS_2022_02/181411122"/>
    <hyperlink ref="F177" r:id="rId15" display="https://podminky.urs.cz/item/CS_URS_2022_02/182351123"/>
    <hyperlink ref="F185" r:id="rId16" display="https://podminky.urs.cz/item/CS_URS_2022_02/212795111"/>
    <hyperlink ref="F189" r:id="rId17" display="https://podminky.urs.cz/item/CS_URS_2022_02/224111114"/>
    <hyperlink ref="F200" r:id="rId18" display="https://podminky.urs.cz/item/CS_URS_2022_02/274311127"/>
    <hyperlink ref="F204" r:id="rId19" display="https://podminky.urs.cz/item/CS_URS_2022_02/274311191"/>
    <hyperlink ref="F206" r:id="rId20" display="https://podminky.urs.cz/item/CS_URS_2022_02/274354111"/>
    <hyperlink ref="F212" r:id="rId21" display="https://podminky.urs.cz/item/CS_URS_2022_02/274354211"/>
    <hyperlink ref="F214" r:id="rId22" display="https://podminky.urs.cz/item/CS_URS_2022_02/281601111"/>
    <hyperlink ref="F229" r:id="rId23" display="https://podminky.urs.cz/item/CS_URS_2022_02/317321118"/>
    <hyperlink ref="F236" r:id="rId24" display="https://podminky.urs.cz/item/CS_URS_2022_02/317321191"/>
    <hyperlink ref="F243" r:id="rId25" display="https://podminky.urs.cz/item/CS_URS_2022_02/317353121"/>
    <hyperlink ref="F252" r:id="rId26" display="https://podminky.urs.cz/item/CS_URS_2022_02/317353221"/>
    <hyperlink ref="F254" r:id="rId27" display="https://podminky.urs.cz/item/CS_URS_2022_02/317361116"/>
    <hyperlink ref="F261" r:id="rId28" display="https://podminky.urs.cz/item/CS_URS_2022_02/334323218"/>
    <hyperlink ref="F267" r:id="rId29" display="https://podminky.urs.cz/item/CS_URS_2022_02/334323291"/>
    <hyperlink ref="F269" r:id="rId30" display="https://podminky.urs.cz/item/CS_URS_2022_02/334352111"/>
    <hyperlink ref="F273" r:id="rId31" display="https://podminky.urs.cz/item/CS_URS_2022_02/334352211"/>
    <hyperlink ref="F275" r:id="rId32" display="https://podminky.urs.cz/item/CS_URS_2022_02/334361226"/>
    <hyperlink ref="F280" r:id="rId33" display="https://podminky.urs.cz/item/CS_URS_2022_02/273361412"/>
    <hyperlink ref="F287" r:id="rId34" display="https://podminky.urs.cz/item/CS_URS_2022_02/421321128"/>
    <hyperlink ref="F295" r:id="rId35" display="https://podminky.urs.cz/item/CS_URS_2022_02/421321192"/>
    <hyperlink ref="F297" r:id="rId36" display="https://podminky.urs.cz/item/CS_URS_2022_02/421351112"/>
    <hyperlink ref="F304" r:id="rId37" display="https://podminky.urs.cz/item/CS_URS_2022_02/421351141"/>
    <hyperlink ref="F308" r:id="rId38" display="https://podminky.urs.cz/item/CS_URS_2022_02/421351212"/>
    <hyperlink ref="F315" r:id="rId39" display="https://podminky.urs.cz/item/CS_URS_2022_02/421351241"/>
    <hyperlink ref="F325" r:id="rId40" display="https://podminky.urs.cz/item/CS_URS_2022_02/421361226"/>
    <hyperlink ref="F330" r:id="rId41" display="https://podminky.urs.cz/item/CS_URS_2022_02/451315117"/>
    <hyperlink ref="F334" r:id="rId42" display="https://podminky.urs.cz/item/CS_URS_2022_02/451475121"/>
    <hyperlink ref="F339" r:id="rId43" display="https://podminky.urs.cz/item/CS_URS_2022_02/451475122"/>
    <hyperlink ref="F345" r:id="rId44" display="https://podminky.urs.cz/item/CS_URS_2022_02/451577877"/>
    <hyperlink ref="F363" r:id="rId45" display="https://podminky.urs.cz/item/CS_URS_2022_02/457311118"/>
    <hyperlink ref="F367" r:id="rId46" display="https://podminky.urs.cz/item/CS_URS_2022_02/457451134"/>
    <hyperlink ref="F370" r:id="rId47" display="https://podminky.urs.cz/item/CS_URS_2022_02/465513157"/>
    <hyperlink ref="F391" r:id="rId48" display="https://podminky.urs.cz/item/CS_URS_2022_02/628613233"/>
    <hyperlink ref="F405" r:id="rId49" display="https://podminky.urs.cz/item/CS_URS_2022_02/317661142"/>
    <hyperlink ref="F409" r:id="rId50" display="https://podminky.urs.cz/item/CS_URS_2022_02/911121211"/>
    <hyperlink ref="F412" r:id="rId51" display="https://podminky.urs.cz/item/CS_URS_2022_02/911121311"/>
    <hyperlink ref="F421" r:id="rId52" display="https://podminky.urs.cz/item/CS_URS_2022_02/931992121"/>
    <hyperlink ref="F426" r:id="rId53" display="https://podminky.urs.cz/item/CS_URS_2022_02/936942211"/>
    <hyperlink ref="F430" r:id="rId54" display="https://podminky.urs.cz/item/CS_URS_2022_02/941111121"/>
    <hyperlink ref="F437" r:id="rId55" display="https://podminky.urs.cz/item/CS_URS_2022_02/941111221"/>
    <hyperlink ref="F441" r:id="rId56" display="https://podminky.urs.cz/item/CS_URS_2022_02/941111821"/>
    <hyperlink ref="F445" r:id="rId57" display="https://podminky.urs.cz/item/CS_URS_2022_02/943221111"/>
    <hyperlink ref="F450" r:id="rId58" display="https://podminky.urs.cz/item/CS_URS_2022_02/943221211"/>
    <hyperlink ref="F453" r:id="rId59" display="https://podminky.urs.cz/item/CS_URS_2022_02/943221811"/>
    <hyperlink ref="F455" r:id="rId60" display="https://podminky.urs.cz/item/CS_URS_2022_02/953965132"/>
    <hyperlink ref="F459" r:id="rId61" display="https://podminky.urs.cz/item/CS_URS_2022_02/963041211"/>
    <hyperlink ref="F465" r:id="rId62" display="https://podminky.urs.cz/item/CS_URS_2022_02/966075141"/>
    <hyperlink ref="F469" r:id="rId63" display="https://podminky.urs.cz/item/CS_URS_2022_02/985131111"/>
    <hyperlink ref="F480" r:id="rId64" display="https://podminky.urs.cz/item/CS_URS_2022_02/985131211"/>
    <hyperlink ref="F491" r:id="rId65" display="https://podminky.urs.cz/item/CS_URS_2022_02/985132111"/>
    <hyperlink ref="F496" r:id="rId66" display="https://podminky.urs.cz/item/CS_URS_2022_02/985132211"/>
    <hyperlink ref="F501" r:id="rId67" display="https://podminky.urs.cz/item/CS_URS_2022_02/985142212"/>
    <hyperlink ref="F514" r:id="rId68" display="https://podminky.urs.cz/item/CS_URS_2022_02/985223212"/>
    <hyperlink ref="F523" r:id="rId69" display="https://podminky.urs.cz/item/CS_URS_2022_02/985232112"/>
    <hyperlink ref="F536" r:id="rId70" display="https://podminky.urs.cz/item/CS_URS_2022_02/985233121"/>
    <hyperlink ref="F549" r:id="rId71" display="https://podminky.urs.cz/item/CS_URS_2022_02/985331215"/>
    <hyperlink ref="F554" r:id="rId72" display="https://podminky.urs.cz/item/CS_URS_2022_02/997013873"/>
    <hyperlink ref="F556" r:id="rId73" display="https://podminky.urs.cz/item/CS_URS_2022_02/997211111"/>
    <hyperlink ref="F558" r:id="rId74" display="https://podminky.urs.cz/item/CS_URS_2022_02/997211511"/>
    <hyperlink ref="F560" r:id="rId75" display="https://podminky.urs.cz/item/CS_URS_2022_02/997211519"/>
    <hyperlink ref="F563" r:id="rId76" display="https://podminky.urs.cz/item/CS_URS_2022_02/997211611"/>
    <hyperlink ref="F568" r:id="rId77" display="https://podminky.urs.cz/item/CS_URS_2022_02/998212111"/>
    <hyperlink ref="F570" r:id="rId78" display="https://podminky.urs.cz/item/CS_URS_2022_02/998212191"/>
    <hyperlink ref="F574" r:id="rId79" display="https://podminky.urs.cz/item/CS_URS_2022_02/711311001"/>
    <hyperlink ref="F582" r:id="rId80" display="https://podminky.urs.cz/item/CS_URS_2022_02/711341564"/>
    <hyperlink ref="F586" r:id="rId81" display="https://podminky.urs.cz/item/CS_URS_2022_02/711491177"/>
    <hyperlink ref="F593" r:id="rId82" display="https://podminky.urs.cz/item/CS_URS_2022_02/711491272"/>
    <hyperlink ref="F597" r:id="rId83" display="https://podminky.urs.cz/item/CS_URS_2022_02/6324812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 topLeftCell="A1">
      <selection activeCell="E45" sqref="E4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95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87</v>
      </c>
    </row>
    <row r="4" spans="2:46" s="1" customFormat="1" ht="24.95" customHeight="1">
      <c r="B4" s="21"/>
      <c r="D4" s="112" t="s">
        <v>102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84" t="str">
        <f>'Rekapitulace zakázky'!K6</f>
        <v>SO 02 - Oprava mostu v km 16,344 na trati Kutná Hora-Zruč n/S</v>
      </c>
      <c r="F7" s="385"/>
      <c r="G7" s="385"/>
      <c r="H7" s="385"/>
      <c r="L7" s="21"/>
    </row>
    <row r="8" spans="2:12" s="1" customFormat="1" ht="12" customHeight="1">
      <c r="B8" s="21"/>
      <c r="D8" s="114" t="s">
        <v>103</v>
      </c>
      <c r="L8" s="21"/>
    </row>
    <row r="9" spans="1:31" s="2" customFormat="1" ht="16.5" customHeight="1">
      <c r="A9" s="36"/>
      <c r="B9" s="41"/>
      <c r="C9" s="36"/>
      <c r="D9" s="36"/>
      <c r="E9" s="384" t="s">
        <v>104</v>
      </c>
      <c r="F9" s="386"/>
      <c r="G9" s="386"/>
      <c r="H9" s="386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30" customHeight="1">
      <c r="A11" s="36"/>
      <c r="B11" s="41"/>
      <c r="C11" s="36"/>
      <c r="D11" s="36"/>
      <c r="E11" s="387" t="s">
        <v>803</v>
      </c>
      <c r="F11" s="386"/>
      <c r="G11" s="386"/>
      <c r="H11" s="386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zakázky'!AN8</f>
        <v>24. 11. 2022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245" t="s">
        <v>25</v>
      </c>
      <c r="E15" s="36"/>
      <c r="F15" s="246" t="s">
        <v>26</v>
      </c>
      <c r="G15" s="36"/>
      <c r="H15" s="36"/>
      <c r="I15" s="245" t="s">
        <v>27</v>
      </c>
      <c r="J15" s="246" t="s">
        <v>28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29</v>
      </c>
      <c r="E16" s="36"/>
      <c r="F16" s="36"/>
      <c r="G16" s="36"/>
      <c r="H16" s="36"/>
      <c r="I16" s="114" t="s">
        <v>30</v>
      </c>
      <c r="J16" s="105" t="s">
        <v>31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32</v>
      </c>
      <c r="F17" s="36"/>
      <c r="G17" s="36"/>
      <c r="H17" s="36"/>
      <c r="I17" s="114" t="s">
        <v>33</v>
      </c>
      <c r="J17" s="105" t="s">
        <v>34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35</v>
      </c>
      <c r="E19" s="36"/>
      <c r="F19" s="36"/>
      <c r="G19" s="36"/>
      <c r="H19" s="36"/>
      <c r="I19" s="114" t="s">
        <v>30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zakázky'!E14</f>
        <v>Vyplň údaj</v>
      </c>
      <c r="F20" s="389"/>
      <c r="G20" s="389"/>
      <c r="H20" s="389"/>
      <c r="I20" s="114" t="s">
        <v>33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37</v>
      </c>
      <c r="E22" s="36"/>
      <c r="F22" s="36"/>
      <c r="G22" s="36"/>
      <c r="H22" s="36"/>
      <c r="I22" s="114" t="s">
        <v>30</v>
      </c>
      <c r="J22" s="105" t="s">
        <v>38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39</v>
      </c>
      <c r="F23" s="36"/>
      <c r="G23" s="36"/>
      <c r="H23" s="36"/>
      <c r="I23" s="114" t="s">
        <v>33</v>
      </c>
      <c r="J23" s="105" t="s">
        <v>40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42</v>
      </c>
      <c r="E25" s="36"/>
      <c r="F25" s="36"/>
      <c r="G25" s="36"/>
      <c r="H25" s="36"/>
      <c r="I25" s="114" t="s">
        <v>30</v>
      </c>
      <c r="J25" s="105" t="str">
        <f>IF('Rekapitulace zakázky'!AN19="","",'Rekapitulace zakázky'!AN19)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zakázky'!E20="","",'Rekapitulace zakázky'!E20)</f>
        <v xml:space="preserve"> </v>
      </c>
      <c r="F26" s="36"/>
      <c r="G26" s="36"/>
      <c r="H26" s="36"/>
      <c r="I26" s="114" t="s">
        <v>33</v>
      </c>
      <c r="J26" s="105" t="str">
        <f>IF('Rekapitulace zakázky'!AN20="","",'Rekapitulace zakázky'!AN20)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43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46</v>
      </c>
      <c r="E32" s="36"/>
      <c r="F32" s="36"/>
      <c r="G32" s="36"/>
      <c r="H32" s="36"/>
      <c r="I32" s="36"/>
      <c r="J32" s="122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48</v>
      </c>
      <c r="G34" s="36"/>
      <c r="H34" s="36"/>
      <c r="I34" s="123" t="s">
        <v>47</v>
      </c>
      <c r="J34" s="123" t="s">
        <v>49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50</v>
      </c>
      <c r="E35" s="114" t="s">
        <v>51</v>
      </c>
      <c r="F35" s="125">
        <f>ROUND((SUM(BE88:BE130)),2)</f>
        <v>0</v>
      </c>
      <c r="G35" s="36"/>
      <c r="H35" s="36"/>
      <c r="I35" s="126">
        <v>0.21</v>
      </c>
      <c r="J35" s="125">
        <f>ROUND(((SUM(BE88:BE130))*I35),2)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52</v>
      </c>
      <c r="F36" s="125">
        <f>ROUND((SUM(BF88:BF130)),2)</f>
        <v>0</v>
      </c>
      <c r="G36" s="36"/>
      <c r="H36" s="36"/>
      <c r="I36" s="126">
        <v>0.15</v>
      </c>
      <c r="J36" s="125">
        <f>ROUND(((SUM(BF88:BF130))*I36),2)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53</v>
      </c>
      <c r="F37" s="125">
        <f>ROUND((SUM(BG88:BG130)),2)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54</v>
      </c>
      <c r="F38" s="125">
        <f>ROUND((SUM(BH88:BH130)),2)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55</v>
      </c>
      <c r="F39" s="125">
        <f>ROUND((SUM(BI88:BI130)),2)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56</v>
      </c>
      <c r="E41" s="129"/>
      <c r="F41" s="129"/>
      <c r="G41" s="130" t="s">
        <v>57</v>
      </c>
      <c r="H41" s="131" t="s">
        <v>58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107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SO 02 - Oprava mostu v km 16,344 na trati Kutná Hora-Zruč n/S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82" t="s">
        <v>104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30" customHeight="1">
      <c r="A54" s="36"/>
      <c r="B54" s="37"/>
      <c r="C54" s="38"/>
      <c r="D54" s="38"/>
      <c r="E54" s="359" t="str">
        <f>E11</f>
        <v>22-08-2 - SO 02 – 001.2 - Oprava mostu v km 16,344 na trati Kutná Hora-Zruč n/S_Železniční svršek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8" t="str">
        <f>F14</f>
        <v xml:space="preserve"> </v>
      </c>
      <c r="G56" s="38"/>
      <c r="H56" s="38"/>
      <c r="I56" s="30" t="s">
        <v>23</v>
      </c>
      <c r="J56" s="61" t="str">
        <f>IF(J14="","",J14)</f>
        <v>24. 11. 2022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29</v>
      </c>
      <c r="D58" s="38"/>
      <c r="E58" s="38"/>
      <c r="F58" s="28" t="str">
        <f>E17</f>
        <v>Správa železnic, státní organizace</v>
      </c>
      <c r="G58" s="38"/>
      <c r="H58" s="38"/>
      <c r="I58" s="30" t="s">
        <v>37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35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108</v>
      </c>
      <c r="D61" s="139"/>
      <c r="E61" s="139"/>
      <c r="F61" s="139"/>
      <c r="G61" s="139"/>
      <c r="H61" s="139"/>
      <c r="I61" s="139"/>
      <c r="J61" s="140" t="s">
        <v>109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78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110</v>
      </c>
    </row>
    <row r="64" spans="2:12" s="9" customFormat="1" ht="24.95" customHeight="1">
      <c r="B64" s="142"/>
      <c r="C64" s="143"/>
      <c r="D64" s="144" t="s">
        <v>111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2:12" s="10" customFormat="1" ht="19.9" customHeight="1">
      <c r="B65" s="148"/>
      <c r="C65" s="99"/>
      <c r="D65" s="149" t="s">
        <v>804</v>
      </c>
      <c r="E65" s="150"/>
      <c r="F65" s="150"/>
      <c r="G65" s="150"/>
      <c r="H65" s="150"/>
      <c r="I65" s="150"/>
      <c r="J65" s="151">
        <f>J90</f>
        <v>0</v>
      </c>
      <c r="K65" s="99"/>
      <c r="L65" s="152"/>
    </row>
    <row r="66" spans="2:12" s="9" customFormat="1" ht="24.95" customHeight="1">
      <c r="B66" s="142"/>
      <c r="C66" s="143"/>
      <c r="D66" s="144" t="s">
        <v>805</v>
      </c>
      <c r="E66" s="145"/>
      <c r="F66" s="145"/>
      <c r="G66" s="145"/>
      <c r="H66" s="145"/>
      <c r="I66" s="145"/>
      <c r="J66" s="146">
        <f>J120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4" t="s">
        <v>122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2" t="str">
        <f>E7</f>
        <v>SO 02 - Oprava mostu v km 16,344 na trati Kutná Hora-Zruč n/S</v>
      </c>
      <c r="F76" s="383"/>
      <c r="G76" s="383"/>
      <c r="H76" s="383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2"/>
      <c r="C77" s="30" t="s">
        <v>103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82" t="s">
        <v>104</v>
      </c>
      <c r="F78" s="381"/>
      <c r="G78" s="381"/>
      <c r="H78" s="381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105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30" customHeight="1">
      <c r="A80" s="36"/>
      <c r="B80" s="37"/>
      <c r="C80" s="38"/>
      <c r="D80" s="38"/>
      <c r="E80" s="359" t="str">
        <f>E11</f>
        <v>22-08-2 - SO 02 – 001.2 - Oprava mostu v km 16,344 na trati Kutná Hora-Zruč n/S_Železniční svršek</v>
      </c>
      <c r="F80" s="381"/>
      <c r="G80" s="381"/>
      <c r="H80" s="381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21</v>
      </c>
      <c r="D82" s="38"/>
      <c r="E82" s="38"/>
      <c r="F82" s="28" t="str">
        <f>F14</f>
        <v xml:space="preserve"> </v>
      </c>
      <c r="G82" s="38"/>
      <c r="H82" s="38"/>
      <c r="I82" s="30" t="s">
        <v>23</v>
      </c>
      <c r="J82" s="61" t="str">
        <f>IF(J14="","",J14)</f>
        <v>24. 11. 2022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29</v>
      </c>
      <c r="D84" s="38"/>
      <c r="E84" s="38"/>
      <c r="F84" s="28" t="str">
        <f>E17</f>
        <v>Správa železnic, státní organizace</v>
      </c>
      <c r="G84" s="38"/>
      <c r="H84" s="38"/>
      <c r="I84" s="30" t="s">
        <v>37</v>
      </c>
      <c r="J84" s="34" t="str">
        <f>E23</f>
        <v>DIPONT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0" t="s">
        <v>35</v>
      </c>
      <c r="D85" s="38"/>
      <c r="E85" s="38"/>
      <c r="F85" s="28" t="str">
        <f>IF(E20="","",E20)</f>
        <v>Vyplň údaj</v>
      </c>
      <c r="G85" s="38"/>
      <c r="H85" s="38"/>
      <c r="I85" s="30" t="s">
        <v>42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3"/>
      <c r="B87" s="154"/>
      <c r="C87" s="155" t="s">
        <v>123</v>
      </c>
      <c r="D87" s="156" t="s">
        <v>65</v>
      </c>
      <c r="E87" s="156" t="s">
        <v>61</v>
      </c>
      <c r="F87" s="156" t="s">
        <v>62</v>
      </c>
      <c r="G87" s="156" t="s">
        <v>124</v>
      </c>
      <c r="H87" s="156" t="s">
        <v>125</v>
      </c>
      <c r="I87" s="156" t="s">
        <v>126</v>
      </c>
      <c r="J87" s="156" t="s">
        <v>109</v>
      </c>
      <c r="K87" s="157" t="s">
        <v>127</v>
      </c>
      <c r="L87" s="158"/>
      <c r="M87" s="70" t="s">
        <v>43</v>
      </c>
      <c r="N87" s="71" t="s">
        <v>50</v>
      </c>
      <c r="O87" s="71" t="s">
        <v>128</v>
      </c>
      <c r="P87" s="71" t="s">
        <v>129</v>
      </c>
      <c r="Q87" s="71" t="s">
        <v>130</v>
      </c>
      <c r="R87" s="71" t="s">
        <v>131</v>
      </c>
      <c r="S87" s="71" t="s">
        <v>132</v>
      </c>
      <c r="T87" s="72" t="s">
        <v>133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3" s="2" customFormat="1" ht="22.9" customHeight="1">
      <c r="A88" s="36"/>
      <c r="B88" s="37"/>
      <c r="C88" s="77" t="s">
        <v>134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P89+P120</f>
        <v>0</v>
      </c>
      <c r="Q88" s="74"/>
      <c r="R88" s="161">
        <f>R89+R120</f>
        <v>46.156000000000006</v>
      </c>
      <c r="S88" s="74"/>
      <c r="T88" s="162">
        <f>T89+T120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79</v>
      </c>
      <c r="AU88" s="18" t="s">
        <v>110</v>
      </c>
      <c r="BK88" s="163">
        <f>BK89+BK120</f>
        <v>0</v>
      </c>
    </row>
    <row r="89" spans="2:63" s="12" customFormat="1" ht="25.9" customHeight="1">
      <c r="B89" s="164"/>
      <c r="C89" s="165"/>
      <c r="D89" s="166" t="s">
        <v>79</v>
      </c>
      <c r="E89" s="167" t="s">
        <v>135</v>
      </c>
      <c r="F89" s="167" t="s">
        <v>136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P90</f>
        <v>0</v>
      </c>
      <c r="Q89" s="172"/>
      <c r="R89" s="173">
        <f>R90</f>
        <v>46.156000000000006</v>
      </c>
      <c r="S89" s="172"/>
      <c r="T89" s="174">
        <f>T90</f>
        <v>0</v>
      </c>
      <c r="AR89" s="175" t="s">
        <v>85</v>
      </c>
      <c r="AT89" s="176" t="s">
        <v>79</v>
      </c>
      <c r="AU89" s="176" t="s">
        <v>80</v>
      </c>
      <c r="AY89" s="175" t="s">
        <v>137</v>
      </c>
      <c r="BK89" s="177">
        <f>BK90</f>
        <v>0</v>
      </c>
    </row>
    <row r="90" spans="2:63" s="12" customFormat="1" ht="22.9" customHeight="1">
      <c r="B90" s="164"/>
      <c r="C90" s="165"/>
      <c r="D90" s="166" t="s">
        <v>79</v>
      </c>
      <c r="E90" s="178" t="s">
        <v>171</v>
      </c>
      <c r="F90" s="178" t="s">
        <v>806</v>
      </c>
      <c r="G90" s="165"/>
      <c r="H90" s="165"/>
      <c r="I90" s="168"/>
      <c r="J90" s="179">
        <f>BK90</f>
        <v>0</v>
      </c>
      <c r="K90" s="165"/>
      <c r="L90" s="170"/>
      <c r="M90" s="171"/>
      <c r="N90" s="172"/>
      <c r="O90" s="172"/>
      <c r="P90" s="173">
        <f>SUM(P91:P119)</f>
        <v>0</v>
      </c>
      <c r="Q90" s="172"/>
      <c r="R90" s="173">
        <f>SUM(R91:R119)</f>
        <v>46.156000000000006</v>
      </c>
      <c r="S90" s="172"/>
      <c r="T90" s="174">
        <f>SUM(T91:T119)</f>
        <v>0</v>
      </c>
      <c r="AR90" s="175" t="s">
        <v>85</v>
      </c>
      <c r="AT90" s="176" t="s">
        <v>79</v>
      </c>
      <c r="AU90" s="176" t="s">
        <v>85</v>
      </c>
      <c r="AY90" s="175" t="s">
        <v>137</v>
      </c>
      <c r="BK90" s="177">
        <f>SUM(BK91:BK119)</f>
        <v>0</v>
      </c>
    </row>
    <row r="91" spans="1:65" s="2" customFormat="1" ht="37.9" customHeight="1">
      <c r="A91" s="36"/>
      <c r="B91" s="37"/>
      <c r="C91" s="180" t="s">
        <v>85</v>
      </c>
      <c r="D91" s="180" t="s">
        <v>139</v>
      </c>
      <c r="E91" s="181" t="s">
        <v>807</v>
      </c>
      <c r="F91" s="182" t="s">
        <v>808</v>
      </c>
      <c r="G91" s="183" t="s">
        <v>142</v>
      </c>
      <c r="H91" s="184">
        <v>15.42</v>
      </c>
      <c r="I91" s="185"/>
      <c r="J91" s="186">
        <f>ROUND(I91*H91,2)</f>
        <v>0</v>
      </c>
      <c r="K91" s="182" t="s">
        <v>809</v>
      </c>
      <c r="L91" s="41"/>
      <c r="M91" s="187" t="s">
        <v>43</v>
      </c>
      <c r="N91" s="188" t="s">
        <v>51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144</v>
      </c>
      <c r="AT91" s="191" t="s">
        <v>139</v>
      </c>
      <c r="AU91" s="191" t="s">
        <v>87</v>
      </c>
      <c r="AY91" s="18" t="s">
        <v>137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8" t="s">
        <v>85</v>
      </c>
      <c r="BK91" s="192">
        <f>ROUND(I91*H91,2)</f>
        <v>0</v>
      </c>
      <c r="BL91" s="18" t="s">
        <v>144</v>
      </c>
      <c r="BM91" s="191" t="s">
        <v>810</v>
      </c>
    </row>
    <row r="92" spans="2:51" s="14" customFormat="1" ht="12">
      <c r="B92" s="209"/>
      <c r="C92" s="210"/>
      <c r="D92" s="200" t="s">
        <v>148</v>
      </c>
      <c r="E92" s="211" t="s">
        <v>43</v>
      </c>
      <c r="F92" s="212" t="s">
        <v>811</v>
      </c>
      <c r="G92" s="210"/>
      <c r="H92" s="213">
        <v>6.24</v>
      </c>
      <c r="I92" s="214"/>
      <c r="J92" s="210"/>
      <c r="K92" s="210"/>
      <c r="L92" s="215"/>
      <c r="M92" s="216"/>
      <c r="N92" s="217"/>
      <c r="O92" s="217"/>
      <c r="P92" s="217"/>
      <c r="Q92" s="217"/>
      <c r="R92" s="217"/>
      <c r="S92" s="217"/>
      <c r="T92" s="218"/>
      <c r="AT92" s="219" t="s">
        <v>148</v>
      </c>
      <c r="AU92" s="219" t="s">
        <v>87</v>
      </c>
      <c r="AV92" s="14" t="s">
        <v>87</v>
      </c>
      <c r="AW92" s="14" t="s">
        <v>41</v>
      </c>
      <c r="AX92" s="14" t="s">
        <v>80</v>
      </c>
      <c r="AY92" s="219" t="s">
        <v>137</v>
      </c>
    </row>
    <row r="93" spans="2:51" s="14" customFormat="1" ht="12">
      <c r="B93" s="209"/>
      <c r="C93" s="210"/>
      <c r="D93" s="200" t="s">
        <v>148</v>
      </c>
      <c r="E93" s="211" t="s">
        <v>43</v>
      </c>
      <c r="F93" s="212" t="s">
        <v>812</v>
      </c>
      <c r="G93" s="210"/>
      <c r="H93" s="213">
        <v>9.18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148</v>
      </c>
      <c r="AU93" s="219" t="s">
        <v>87</v>
      </c>
      <c r="AV93" s="14" t="s">
        <v>87</v>
      </c>
      <c r="AW93" s="14" t="s">
        <v>41</v>
      </c>
      <c r="AX93" s="14" t="s">
        <v>80</v>
      </c>
      <c r="AY93" s="219" t="s">
        <v>137</v>
      </c>
    </row>
    <row r="94" spans="2:51" s="15" customFormat="1" ht="12">
      <c r="B94" s="220"/>
      <c r="C94" s="221"/>
      <c r="D94" s="200" t="s">
        <v>148</v>
      </c>
      <c r="E94" s="222" t="s">
        <v>43</v>
      </c>
      <c r="F94" s="223" t="s">
        <v>152</v>
      </c>
      <c r="G94" s="221"/>
      <c r="H94" s="224">
        <v>15.42</v>
      </c>
      <c r="I94" s="225"/>
      <c r="J94" s="221"/>
      <c r="K94" s="221"/>
      <c r="L94" s="226"/>
      <c r="M94" s="227"/>
      <c r="N94" s="228"/>
      <c r="O94" s="228"/>
      <c r="P94" s="228"/>
      <c r="Q94" s="228"/>
      <c r="R94" s="228"/>
      <c r="S94" s="228"/>
      <c r="T94" s="229"/>
      <c r="AT94" s="230" t="s">
        <v>148</v>
      </c>
      <c r="AU94" s="230" t="s">
        <v>87</v>
      </c>
      <c r="AV94" s="15" t="s">
        <v>144</v>
      </c>
      <c r="AW94" s="15" t="s">
        <v>41</v>
      </c>
      <c r="AX94" s="15" t="s">
        <v>85</v>
      </c>
      <c r="AY94" s="230" t="s">
        <v>137</v>
      </c>
    </row>
    <row r="95" spans="1:65" s="2" customFormat="1" ht="37.9" customHeight="1">
      <c r="A95" s="36"/>
      <c r="B95" s="37"/>
      <c r="C95" s="180" t="s">
        <v>87</v>
      </c>
      <c r="D95" s="180" t="s">
        <v>139</v>
      </c>
      <c r="E95" s="181" t="s">
        <v>813</v>
      </c>
      <c r="F95" s="182" t="s">
        <v>814</v>
      </c>
      <c r="G95" s="183" t="s">
        <v>174</v>
      </c>
      <c r="H95" s="184">
        <v>1.442</v>
      </c>
      <c r="I95" s="185"/>
      <c r="J95" s="186">
        <f>ROUND(I95*H95,2)</f>
        <v>0</v>
      </c>
      <c r="K95" s="182" t="s">
        <v>809</v>
      </c>
      <c r="L95" s="41"/>
      <c r="M95" s="187" t="s">
        <v>43</v>
      </c>
      <c r="N95" s="188" t="s">
        <v>51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144</v>
      </c>
      <c r="AT95" s="191" t="s">
        <v>139</v>
      </c>
      <c r="AU95" s="191" t="s">
        <v>87</v>
      </c>
      <c r="AY95" s="18" t="s">
        <v>137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8" t="s">
        <v>85</v>
      </c>
      <c r="BK95" s="192">
        <f>ROUND(I95*H95,2)</f>
        <v>0</v>
      </c>
      <c r="BL95" s="18" t="s">
        <v>144</v>
      </c>
      <c r="BM95" s="191" t="s">
        <v>815</v>
      </c>
    </row>
    <row r="96" spans="2:51" s="14" customFormat="1" ht="12">
      <c r="B96" s="209"/>
      <c r="C96" s="210"/>
      <c r="D96" s="200" t="s">
        <v>148</v>
      </c>
      <c r="E96" s="211" t="s">
        <v>43</v>
      </c>
      <c r="F96" s="212" t="s">
        <v>816</v>
      </c>
      <c r="G96" s="210"/>
      <c r="H96" s="213">
        <v>1.442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148</v>
      </c>
      <c r="AU96" s="219" t="s">
        <v>87</v>
      </c>
      <c r="AV96" s="14" t="s">
        <v>87</v>
      </c>
      <c r="AW96" s="14" t="s">
        <v>41</v>
      </c>
      <c r="AX96" s="14" t="s">
        <v>85</v>
      </c>
      <c r="AY96" s="219" t="s">
        <v>137</v>
      </c>
    </row>
    <row r="97" spans="1:65" s="2" customFormat="1" ht="16.5" customHeight="1">
      <c r="A97" s="36"/>
      <c r="B97" s="37"/>
      <c r="C97" s="231" t="s">
        <v>158</v>
      </c>
      <c r="D97" s="231" t="s">
        <v>237</v>
      </c>
      <c r="E97" s="232" t="s">
        <v>817</v>
      </c>
      <c r="F97" s="233" t="s">
        <v>818</v>
      </c>
      <c r="G97" s="234" t="s">
        <v>197</v>
      </c>
      <c r="H97" s="235">
        <v>2.596</v>
      </c>
      <c r="I97" s="236"/>
      <c r="J97" s="237">
        <f>ROUND(I97*H97,2)</f>
        <v>0</v>
      </c>
      <c r="K97" s="233" t="s">
        <v>809</v>
      </c>
      <c r="L97" s="238"/>
      <c r="M97" s="239" t="s">
        <v>43</v>
      </c>
      <c r="N97" s="240" t="s">
        <v>51</v>
      </c>
      <c r="O97" s="66"/>
      <c r="P97" s="189">
        <f>O97*H97</f>
        <v>0</v>
      </c>
      <c r="Q97" s="189">
        <v>1</v>
      </c>
      <c r="R97" s="189">
        <f>Q97*H97</f>
        <v>2.596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194</v>
      </c>
      <c r="AT97" s="191" t="s">
        <v>237</v>
      </c>
      <c r="AU97" s="191" t="s">
        <v>87</v>
      </c>
      <c r="AY97" s="18" t="s">
        <v>137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8" t="s">
        <v>85</v>
      </c>
      <c r="BK97" s="192">
        <f>ROUND(I97*H97,2)</f>
        <v>0</v>
      </c>
      <c r="BL97" s="18" t="s">
        <v>144</v>
      </c>
      <c r="BM97" s="191" t="s">
        <v>819</v>
      </c>
    </row>
    <row r="98" spans="2:51" s="14" customFormat="1" ht="12">
      <c r="B98" s="209"/>
      <c r="C98" s="210"/>
      <c r="D98" s="200" t="s">
        <v>148</v>
      </c>
      <c r="E98" s="211" t="s">
        <v>43</v>
      </c>
      <c r="F98" s="212" t="s">
        <v>820</v>
      </c>
      <c r="G98" s="210"/>
      <c r="H98" s="213">
        <v>2.596</v>
      </c>
      <c r="I98" s="214"/>
      <c r="J98" s="210"/>
      <c r="K98" s="210"/>
      <c r="L98" s="215"/>
      <c r="M98" s="216"/>
      <c r="N98" s="217"/>
      <c r="O98" s="217"/>
      <c r="P98" s="217"/>
      <c r="Q98" s="217"/>
      <c r="R98" s="217"/>
      <c r="S98" s="217"/>
      <c r="T98" s="218"/>
      <c r="AT98" s="219" t="s">
        <v>148</v>
      </c>
      <c r="AU98" s="219" t="s">
        <v>87</v>
      </c>
      <c r="AV98" s="14" t="s">
        <v>87</v>
      </c>
      <c r="AW98" s="14" t="s">
        <v>41</v>
      </c>
      <c r="AX98" s="14" t="s">
        <v>85</v>
      </c>
      <c r="AY98" s="219" t="s">
        <v>137</v>
      </c>
    </row>
    <row r="99" spans="1:65" s="2" customFormat="1" ht="37.9" customHeight="1">
      <c r="A99" s="36"/>
      <c r="B99" s="37"/>
      <c r="C99" s="180" t="s">
        <v>144</v>
      </c>
      <c r="D99" s="180" t="s">
        <v>139</v>
      </c>
      <c r="E99" s="181" t="s">
        <v>821</v>
      </c>
      <c r="F99" s="182" t="s">
        <v>822</v>
      </c>
      <c r="G99" s="183" t="s">
        <v>174</v>
      </c>
      <c r="H99" s="184">
        <v>24.2</v>
      </c>
      <c r="I99" s="185"/>
      <c r="J99" s="186">
        <f>ROUND(I99*H99,2)</f>
        <v>0</v>
      </c>
      <c r="K99" s="182" t="s">
        <v>809</v>
      </c>
      <c r="L99" s="41"/>
      <c r="M99" s="187" t="s">
        <v>43</v>
      </c>
      <c r="N99" s="188" t="s">
        <v>51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144</v>
      </c>
      <c r="AT99" s="191" t="s">
        <v>139</v>
      </c>
      <c r="AU99" s="191" t="s">
        <v>87</v>
      </c>
      <c r="AY99" s="18" t="s">
        <v>137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8" t="s">
        <v>85</v>
      </c>
      <c r="BK99" s="192">
        <f>ROUND(I99*H99,2)</f>
        <v>0</v>
      </c>
      <c r="BL99" s="18" t="s">
        <v>144</v>
      </c>
      <c r="BM99" s="191" t="s">
        <v>823</v>
      </c>
    </row>
    <row r="100" spans="2:51" s="14" customFormat="1" ht="12">
      <c r="B100" s="209"/>
      <c r="C100" s="210"/>
      <c r="D100" s="200" t="s">
        <v>148</v>
      </c>
      <c r="E100" s="211" t="s">
        <v>43</v>
      </c>
      <c r="F100" s="212" t="s">
        <v>824</v>
      </c>
      <c r="G100" s="210"/>
      <c r="H100" s="213">
        <v>24.2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148</v>
      </c>
      <c r="AU100" s="219" t="s">
        <v>87</v>
      </c>
      <c r="AV100" s="14" t="s">
        <v>87</v>
      </c>
      <c r="AW100" s="14" t="s">
        <v>41</v>
      </c>
      <c r="AX100" s="14" t="s">
        <v>80</v>
      </c>
      <c r="AY100" s="219" t="s">
        <v>137</v>
      </c>
    </row>
    <row r="101" spans="2:51" s="15" customFormat="1" ht="12">
      <c r="B101" s="220"/>
      <c r="C101" s="221"/>
      <c r="D101" s="200" t="s">
        <v>148</v>
      </c>
      <c r="E101" s="222" t="s">
        <v>43</v>
      </c>
      <c r="F101" s="223" t="s">
        <v>152</v>
      </c>
      <c r="G101" s="221"/>
      <c r="H101" s="224">
        <v>24.2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148</v>
      </c>
      <c r="AU101" s="230" t="s">
        <v>87</v>
      </c>
      <c r="AV101" s="15" t="s">
        <v>144</v>
      </c>
      <c r="AW101" s="15" t="s">
        <v>41</v>
      </c>
      <c r="AX101" s="15" t="s">
        <v>85</v>
      </c>
      <c r="AY101" s="230" t="s">
        <v>137</v>
      </c>
    </row>
    <row r="102" spans="1:65" s="2" customFormat="1" ht="66.75" customHeight="1">
      <c r="A102" s="36"/>
      <c r="B102" s="37"/>
      <c r="C102" s="180" t="s">
        <v>171</v>
      </c>
      <c r="D102" s="180" t="s">
        <v>139</v>
      </c>
      <c r="E102" s="181" t="s">
        <v>825</v>
      </c>
      <c r="F102" s="182" t="s">
        <v>826</v>
      </c>
      <c r="G102" s="183" t="s">
        <v>174</v>
      </c>
      <c r="H102" s="184">
        <v>24.2</v>
      </c>
      <c r="I102" s="185"/>
      <c r="J102" s="186">
        <f>ROUND(I102*H102,2)</f>
        <v>0</v>
      </c>
      <c r="K102" s="182" t="s">
        <v>809</v>
      </c>
      <c r="L102" s="41"/>
      <c r="M102" s="187" t="s">
        <v>43</v>
      </c>
      <c r="N102" s="188" t="s">
        <v>51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144</v>
      </c>
      <c r="AT102" s="191" t="s">
        <v>139</v>
      </c>
      <c r="AU102" s="191" t="s">
        <v>87</v>
      </c>
      <c r="AY102" s="18" t="s">
        <v>137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8" t="s">
        <v>85</v>
      </c>
      <c r="BK102" s="192">
        <f>ROUND(I102*H102,2)</f>
        <v>0</v>
      </c>
      <c r="BL102" s="18" t="s">
        <v>144</v>
      </c>
      <c r="BM102" s="191" t="s">
        <v>827</v>
      </c>
    </row>
    <row r="103" spans="2:51" s="14" customFormat="1" ht="12">
      <c r="B103" s="209"/>
      <c r="C103" s="210"/>
      <c r="D103" s="200" t="s">
        <v>148</v>
      </c>
      <c r="E103" s="211" t="s">
        <v>43</v>
      </c>
      <c r="F103" s="212" t="s">
        <v>824</v>
      </c>
      <c r="G103" s="210"/>
      <c r="H103" s="213">
        <v>24.2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148</v>
      </c>
      <c r="AU103" s="219" t="s">
        <v>87</v>
      </c>
      <c r="AV103" s="14" t="s">
        <v>87</v>
      </c>
      <c r="AW103" s="14" t="s">
        <v>41</v>
      </c>
      <c r="AX103" s="14" t="s">
        <v>85</v>
      </c>
      <c r="AY103" s="219" t="s">
        <v>137</v>
      </c>
    </row>
    <row r="104" spans="1:65" s="2" customFormat="1" ht="16.5" customHeight="1">
      <c r="A104" s="36"/>
      <c r="B104" s="37"/>
      <c r="C104" s="231" t="s">
        <v>179</v>
      </c>
      <c r="D104" s="231" t="s">
        <v>237</v>
      </c>
      <c r="E104" s="232" t="s">
        <v>828</v>
      </c>
      <c r="F104" s="233" t="s">
        <v>829</v>
      </c>
      <c r="G104" s="234" t="s">
        <v>197</v>
      </c>
      <c r="H104" s="235">
        <v>43.56</v>
      </c>
      <c r="I104" s="236"/>
      <c r="J104" s="237">
        <f>ROUND(I104*H104,2)</f>
        <v>0</v>
      </c>
      <c r="K104" s="233" t="s">
        <v>809</v>
      </c>
      <c r="L104" s="238"/>
      <c r="M104" s="239" t="s">
        <v>43</v>
      </c>
      <c r="N104" s="240" t="s">
        <v>51</v>
      </c>
      <c r="O104" s="66"/>
      <c r="P104" s="189">
        <f>O104*H104</f>
        <v>0</v>
      </c>
      <c r="Q104" s="189">
        <v>1</v>
      </c>
      <c r="R104" s="189">
        <f>Q104*H104</f>
        <v>43.56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194</v>
      </c>
      <c r="AT104" s="191" t="s">
        <v>237</v>
      </c>
      <c r="AU104" s="191" t="s">
        <v>87</v>
      </c>
      <c r="AY104" s="18" t="s">
        <v>137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8" t="s">
        <v>85</v>
      </c>
      <c r="BK104" s="192">
        <f>ROUND(I104*H104,2)</f>
        <v>0</v>
      </c>
      <c r="BL104" s="18" t="s">
        <v>144</v>
      </c>
      <c r="BM104" s="191" t="s">
        <v>830</v>
      </c>
    </row>
    <row r="105" spans="2:51" s="14" customFormat="1" ht="12">
      <c r="B105" s="209"/>
      <c r="C105" s="210"/>
      <c r="D105" s="200" t="s">
        <v>148</v>
      </c>
      <c r="E105" s="211" t="s">
        <v>43</v>
      </c>
      <c r="F105" s="212" t="s">
        <v>831</v>
      </c>
      <c r="G105" s="210"/>
      <c r="H105" s="213">
        <v>43.56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148</v>
      </c>
      <c r="AU105" s="219" t="s">
        <v>87</v>
      </c>
      <c r="AV105" s="14" t="s">
        <v>87</v>
      </c>
      <c r="AW105" s="14" t="s">
        <v>41</v>
      </c>
      <c r="AX105" s="14" t="s">
        <v>85</v>
      </c>
      <c r="AY105" s="219" t="s">
        <v>137</v>
      </c>
    </row>
    <row r="106" spans="1:65" s="2" customFormat="1" ht="37.9" customHeight="1">
      <c r="A106" s="36"/>
      <c r="B106" s="37"/>
      <c r="C106" s="180" t="s">
        <v>184</v>
      </c>
      <c r="D106" s="180" t="s">
        <v>139</v>
      </c>
      <c r="E106" s="181" t="s">
        <v>832</v>
      </c>
      <c r="F106" s="182" t="s">
        <v>833</v>
      </c>
      <c r="G106" s="183" t="s">
        <v>834</v>
      </c>
      <c r="H106" s="184">
        <v>0.011</v>
      </c>
      <c r="I106" s="185"/>
      <c r="J106" s="186">
        <f>ROUND(I106*H106,2)</f>
        <v>0</v>
      </c>
      <c r="K106" s="182" t="s">
        <v>809</v>
      </c>
      <c r="L106" s="41"/>
      <c r="M106" s="187" t="s">
        <v>43</v>
      </c>
      <c r="N106" s="188" t="s">
        <v>51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144</v>
      </c>
      <c r="AT106" s="191" t="s">
        <v>139</v>
      </c>
      <c r="AU106" s="191" t="s">
        <v>87</v>
      </c>
      <c r="AY106" s="18" t="s">
        <v>137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8" t="s">
        <v>85</v>
      </c>
      <c r="BK106" s="192">
        <f>ROUND(I106*H106,2)</f>
        <v>0</v>
      </c>
      <c r="BL106" s="18" t="s">
        <v>144</v>
      </c>
      <c r="BM106" s="191" t="s">
        <v>835</v>
      </c>
    </row>
    <row r="107" spans="2:51" s="14" customFormat="1" ht="12">
      <c r="B107" s="209"/>
      <c r="C107" s="210"/>
      <c r="D107" s="200" t="s">
        <v>148</v>
      </c>
      <c r="E107" s="211" t="s">
        <v>43</v>
      </c>
      <c r="F107" s="212" t="s">
        <v>836</v>
      </c>
      <c r="G107" s="210"/>
      <c r="H107" s="213">
        <v>0.011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148</v>
      </c>
      <c r="AU107" s="219" t="s">
        <v>87</v>
      </c>
      <c r="AV107" s="14" t="s">
        <v>87</v>
      </c>
      <c r="AW107" s="14" t="s">
        <v>41</v>
      </c>
      <c r="AX107" s="14" t="s">
        <v>85</v>
      </c>
      <c r="AY107" s="219" t="s">
        <v>137</v>
      </c>
    </row>
    <row r="108" spans="1:65" s="2" customFormat="1" ht="44.25" customHeight="1">
      <c r="A108" s="36"/>
      <c r="B108" s="37"/>
      <c r="C108" s="180" t="s">
        <v>194</v>
      </c>
      <c r="D108" s="180" t="s">
        <v>139</v>
      </c>
      <c r="E108" s="181" t="s">
        <v>837</v>
      </c>
      <c r="F108" s="182" t="s">
        <v>838</v>
      </c>
      <c r="G108" s="183" t="s">
        <v>834</v>
      </c>
      <c r="H108" s="184">
        <v>0.011</v>
      </c>
      <c r="I108" s="185"/>
      <c r="J108" s="186">
        <f>ROUND(I108*H108,2)</f>
        <v>0</v>
      </c>
      <c r="K108" s="182" t="s">
        <v>809</v>
      </c>
      <c r="L108" s="41"/>
      <c r="M108" s="187" t="s">
        <v>43</v>
      </c>
      <c r="N108" s="188" t="s">
        <v>51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144</v>
      </c>
      <c r="AT108" s="191" t="s">
        <v>139</v>
      </c>
      <c r="AU108" s="191" t="s">
        <v>87</v>
      </c>
      <c r="AY108" s="18" t="s">
        <v>137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8" t="s">
        <v>85</v>
      </c>
      <c r="BK108" s="192">
        <f>ROUND(I108*H108,2)</f>
        <v>0</v>
      </c>
      <c r="BL108" s="18" t="s">
        <v>144</v>
      </c>
      <c r="BM108" s="191" t="s">
        <v>839</v>
      </c>
    </row>
    <row r="109" spans="2:51" s="14" customFormat="1" ht="12">
      <c r="B109" s="209"/>
      <c r="C109" s="210"/>
      <c r="D109" s="200" t="s">
        <v>148</v>
      </c>
      <c r="E109" s="211" t="s">
        <v>43</v>
      </c>
      <c r="F109" s="212" t="s">
        <v>836</v>
      </c>
      <c r="G109" s="210"/>
      <c r="H109" s="213">
        <v>0.011</v>
      </c>
      <c r="I109" s="214"/>
      <c r="J109" s="210"/>
      <c r="K109" s="210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148</v>
      </c>
      <c r="AU109" s="219" t="s">
        <v>87</v>
      </c>
      <c r="AV109" s="14" t="s">
        <v>87</v>
      </c>
      <c r="AW109" s="14" t="s">
        <v>41</v>
      </c>
      <c r="AX109" s="14" t="s">
        <v>85</v>
      </c>
      <c r="AY109" s="219" t="s">
        <v>137</v>
      </c>
    </row>
    <row r="110" spans="1:65" s="2" customFormat="1" ht="24.2" customHeight="1">
      <c r="A110" s="36"/>
      <c r="B110" s="37"/>
      <c r="C110" s="180" t="s">
        <v>205</v>
      </c>
      <c r="D110" s="180" t="s">
        <v>139</v>
      </c>
      <c r="E110" s="181" t="s">
        <v>840</v>
      </c>
      <c r="F110" s="182" t="s">
        <v>841</v>
      </c>
      <c r="G110" s="183" t="s">
        <v>583</v>
      </c>
      <c r="H110" s="184">
        <v>4</v>
      </c>
      <c r="I110" s="185"/>
      <c r="J110" s="186">
        <f>ROUND(I110*H110,2)</f>
        <v>0</v>
      </c>
      <c r="K110" s="182" t="s">
        <v>809</v>
      </c>
      <c r="L110" s="41"/>
      <c r="M110" s="187" t="s">
        <v>43</v>
      </c>
      <c r="N110" s="188" t="s">
        <v>51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144</v>
      </c>
      <c r="AT110" s="191" t="s">
        <v>139</v>
      </c>
      <c r="AU110" s="191" t="s">
        <v>87</v>
      </c>
      <c r="AY110" s="18" t="s">
        <v>137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8" t="s">
        <v>85</v>
      </c>
      <c r="BK110" s="192">
        <f>ROUND(I110*H110,2)</f>
        <v>0</v>
      </c>
      <c r="BL110" s="18" t="s">
        <v>144</v>
      </c>
      <c r="BM110" s="191" t="s">
        <v>842</v>
      </c>
    </row>
    <row r="111" spans="1:47" s="2" customFormat="1" ht="19.5">
      <c r="A111" s="36"/>
      <c r="B111" s="37"/>
      <c r="C111" s="38"/>
      <c r="D111" s="200" t="s">
        <v>441</v>
      </c>
      <c r="E111" s="38"/>
      <c r="F111" s="241" t="s">
        <v>843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8" t="s">
        <v>441</v>
      </c>
      <c r="AU111" s="18" t="s">
        <v>87</v>
      </c>
    </row>
    <row r="112" spans="2:51" s="14" customFormat="1" ht="12">
      <c r="B112" s="209"/>
      <c r="C112" s="210"/>
      <c r="D112" s="200" t="s">
        <v>148</v>
      </c>
      <c r="E112" s="211" t="s">
        <v>43</v>
      </c>
      <c r="F112" s="212" t="s">
        <v>144</v>
      </c>
      <c r="G112" s="210"/>
      <c r="H112" s="213">
        <v>4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148</v>
      </c>
      <c r="AU112" s="219" t="s">
        <v>87</v>
      </c>
      <c r="AV112" s="14" t="s">
        <v>87</v>
      </c>
      <c r="AW112" s="14" t="s">
        <v>41</v>
      </c>
      <c r="AX112" s="14" t="s">
        <v>85</v>
      </c>
      <c r="AY112" s="219" t="s">
        <v>137</v>
      </c>
    </row>
    <row r="113" spans="1:65" s="2" customFormat="1" ht="66.75" customHeight="1">
      <c r="A113" s="36"/>
      <c r="B113" s="37"/>
      <c r="C113" s="180" t="s">
        <v>211</v>
      </c>
      <c r="D113" s="180" t="s">
        <v>139</v>
      </c>
      <c r="E113" s="181" t="s">
        <v>844</v>
      </c>
      <c r="F113" s="182" t="s">
        <v>845</v>
      </c>
      <c r="G113" s="183" t="s">
        <v>834</v>
      </c>
      <c r="H113" s="184">
        <v>0</v>
      </c>
      <c r="I113" s="336"/>
      <c r="J113" s="186">
        <f>ROUND(I113*H113,2)</f>
        <v>0</v>
      </c>
      <c r="K113" s="182" t="s">
        <v>809</v>
      </c>
      <c r="L113" s="41"/>
      <c r="M113" s="187" t="s">
        <v>43</v>
      </c>
      <c r="N113" s="188" t="s">
        <v>51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144</v>
      </c>
      <c r="AT113" s="191" t="s">
        <v>139</v>
      </c>
      <c r="AU113" s="191" t="s">
        <v>87</v>
      </c>
      <c r="AY113" s="18" t="s">
        <v>137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8" t="s">
        <v>85</v>
      </c>
      <c r="BK113" s="192">
        <f>ROUND(I113*H113,2)</f>
        <v>0</v>
      </c>
      <c r="BL113" s="18" t="s">
        <v>144</v>
      </c>
      <c r="BM113" s="191" t="s">
        <v>846</v>
      </c>
    </row>
    <row r="114" spans="1:47" s="2" customFormat="1" ht="29.25">
      <c r="A114" s="36"/>
      <c r="B114" s="37"/>
      <c r="C114" s="38"/>
      <c r="D114" s="200" t="s">
        <v>441</v>
      </c>
      <c r="E114" s="38"/>
      <c r="F114" s="241" t="s">
        <v>847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8" t="s">
        <v>441</v>
      </c>
      <c r="AU114" s="18" t="s">
        <v>87</v>
      </c>
    </row>
    <row r="115" spans="1:65" s="2" customFormat="1" ht="55.5" customHeight="1">
      <c r="A115" s="36"/>
      <c r="B115" s="37"/>
      <c r="C115" s="180" t="s">
        <v>217</v>
      </c>
      <c r="D115" s="180" t="s">
        <v>139</v>
      </c>
      <c r="E115" s="181" t="s">
        <v>848</v>
      </c>
      <c r="F115" s="182" t="s">
        <v>849</v>
      </c>
      <c r="G115" s="183" t="s">
        <v>850</v>
      </c>
      <c r="H115" s="184">
        <v>4</v>
      </c>
      <c r="I115" s="185"/>
      <c r="J115" s="186">
        <f>ROUND(I115*H115,2)</f>
        <v>0</v>
      </c>
      <c r="K115" s="182" t="s">
        <v>809</v>
      </c>
      <c r="L115" s="41"/>
      <c r="M115" s="187" t="s">
        <v>43</v>
      </c>
      <c r="N115" s="188" t="s">
        <v>51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144</v>
      </c>
      <c r="AT115" s="191" t="s">
        <v>139</v>
      </c>
      <c r="AU115" s="191" t="s">
        <v>87</v>
      </c>
      <c r="AY115" s="18" t="s">
        <v>137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8" t="s">
        <v>85</v>
      </c>
      <c r="BK115" s="192">
        <f>ROUND(I115*H115,2)</f>
        <v>0</v>
      </c>
      <c r="BL115" s="18" t="s">
        <v>144</v>
      </c>
      <c r="BM115" s="191" t="s">
        <v>851</v>
      </c>
    </row>
    <row r="116" spans="1:65" s="2" customFormat="1" ht="49.15" customHeight="1">
      <c r="A116" s="36"/>
      <c r="B116" s="37"/>
      <c r="C116" s="180" t="s">
        <v>222</v>
      </c>
      <c r="D116" s="180" t="s">
        <v>139</v>
      </c>
      <c r="E116" s="181" t="s">
        <v>852</v>
      </c>
      <c r="F116" s="182" t="s">
        <v>853</v>
      </c>
      <c r="G116" s="183" t="s">
        <v>850</v>
      </c>
      <c r="H116" s="184">
        <v>2</v>
      </c>
      <c r="I116" s="185"/>
      <c r="J116" s="186">
        <f>ROUND(I116*H116,2)</f>
        <v>0</v>
      </c>
      <c r="K116" s="182" t="s">
        <v>809</v>
      </c>
      <c r="L116" s="41"/>
      <c r="M116" s="187" t="s">
        <v>43</v>
      </c>
      <c r="N116" s="188" t="s">
        <v>51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144</v>
      </c>
      <c r="AT116" s="191" t="s">
        <v>139</v>
      </c>
      <c r="AU116" s="191" t="s">
        <v>87</v>
      </c>
      <c r="AY116" s="18" t="s">
        <v>137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8" t="s">
        <v>85</v>
      </c>
      <c r="BK116" s="192">
        <f>ROUND(I116*H116,2)</f>
        <v>0</v>
      </c>
      <c r="BL116" s="18" t="s">
        <v>144</v>
      </c>
      <c r="BM116" s="191" t="s">
        <v>854</v>
      </c>
    </row>
    <row r="117" spans="2:51" s="14" customFormat="1" ht="12">
      <c r="B117" s="209"/>
      <c r="C117" s="210"/>
      <c r="D117" s="200" t="s">
        <v>148</v>
      </c>
      <c r="E117" s="211" t="s">
        <v>43</v>
      </c>
      <c r="F117" s="212" t="s">
        <v>87</v>
      </c>
      <c r="G117" s="210"/>
      <c r="H117" s="213">
        <v>2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148</v>
      </c>
      <c r="AU117" s="219" t="s">
        <v>87</v>
      </c>
      <c r="AV117" s="14" t="s">
        <v>87</v>
      </c>
      <c r="AW117" s="14" t="s">
        <v>41</v>
      </c>
      <c r="AX117" s="14" t="s">
        <v>85</v>
      </c>
      <c r="AY117" s="219" t="s">
        <v>137</v>
      </c>
    </row>
    <row r="118" spans="1:65" s="2" customFormat="1" ht="55.5" customHeight="1">
      <c r="A118" s="36"/>
      <c r="B118" s="37"/>
      <c r="C118" s="180" t="s">
        <v>228</v>
      </c>
      <c r="D118" s="180" t="s">
        <v>139</v>
      </c>
      <c r="E118" s="181" t="s">
        <v>855</v>
      </c>
      <c r="F118" s="182" t="s">
        <v>856</v>
      </c>
      <c r="G118" s="183" t="s">
        <v>161</v>
      </c>
      <c r="H118" s="184">
        <v>300</v>
      </c>
      <c r="I118" s="185"/>
      <c r="J118" s="186">
        <f>ROUND(I118*H118,2)</f>
        <v>0</v>
      </c>
      <c r="K118" s="182" t="s">
        <v>809</v>
      </c>
      <c r="L118" s="41"/>
      <c r="M118" s="187" t="s">
        <v>43</v>
      </c>
      <c r="N118" s="188" t="s">
        <v>51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144</v>
      </c>
      <c r="AT118" s="191" t="s">
        <v>139</v>
      </c>
      <c r="AU118" s="191" t="s">
        <v>87</v>
      </c>
      <c r="AY118" s="18" t="s">
        <v>137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8" t="s">
        <v>85</v>
      </c>
      <c r="BK118" s="192">
        <f>ROUND(I118*H118,2)</f>
        <v>0</v>
      </c>
      <c r="BL118" s="18" t="s">
        <v>144</v>
      </c>
      <c r="BM118" s="191" t="s">
        <v>857</v>
      </c>
    </row>
    <row r="119" spans="2:51" s="14" customFormat="1" ht="12">
      <c r="B119" s="209"/>
      <c r="C119" s="210"/>
      <c r="D119" s="200" t="s">
        <v>148</v>
      </c>
      <c r="E119" s="211" t="s">
        <v>43</v>
      </c>
      <c r="F119" s="212" t="s">
        <v>858</v>
      </c>
      <c r="G119" s="210"/>
      <c r="H119" s="213">
        <v>300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148</v>
      </c>
      <c r="AU119" s="219" t="s">
        <v>87</v>
      </c>
      <c r="AV119" s="14" t="s">
        <v>87</v>
      </c>
      <c r="AW119" s="14" t="s">
        <v>41</v>
      </c>
      <c r="AX119" s="14" t="s">
        <v>85</v>
      </c>
      <c r="AY119" s="219" t="s">
        <v>137</v>
      </c>
    </row>
    <row r="120" spans="2:63" s="12" customFormat="1" ht="25.9" customHeight="1">
      <c r="B120" s="164"/>
      <c r="C120" s="165"/>
      <c r="D120" s="166" t="s">
        <v>79</v>
      </c>
      <c r="E120" s="167" t="s">
        <v>859</v>
      </c>
      <c r="F120" s="167" t="s">
        <v>860</v>
      </c>
      <c r="G120" s="165"/>
      <c r="H120" s="165"/>
      <c r="I120" s="168"/>
      <c r="J120" s="169">
        <f>BK120</f>
        <v>0</v>
      </c>
      <c r="K120" s="165"/>
      <c r="L120" s="170"/>
      <c r="M120" s="171"/>
      <c r="N120" s="172"/>
      <c r="O120" s="172"/>
      <c r="P120" s="173">
        <f>SUM(P121:P130)</f>
        <v>0</v>
      </c>
      <c r="Q120" s="172"/>
      <c r="R120" s="173">
        <f>SUM(R121:R130)</f>
        <v>0</v>
      </c>
      <c r="S120" s="172"/>
      <c r="T120" s="174">
        <f>SUM(T121:T130)</f>
        <v>0</v>
      </c>
      <c r="AR120" s="175" t="s">
        <v>144</v>
      </c>
      <c r="AT120" s="176" t="s">
        <v>79</v>
      </c>
      <c r="AU120" s="176" t="s">
        <v>80</v>
      </c>
      <c r="AY120" s="175" t="s">
        <v>137</v>
      </c>
      <c r="BK120" s="177">
        <f>SUM(BK121:BK130)</f>
        <v>0</v>
      </c>
    </row>
    <row r="121" spans="1:65" s="2" customFormat="1" ht="62.65" customHeight="1">
      <c r="A121" s="36"/>
      <c r="B121" s="37"/>
      <c r="C121" s="180" t="s">
        <v>164</v>
      </c>
      <c r="D121" s="180" t="s">
        <v>139</v>
      </c>
      <c r="E121" s="181" t="s">
        <v>861</v>
      </c>
      <c r="F121" s="182" t="s">
        <v>862</v>
      </c>
      <c r="G121" s="183" t="s">
        <v>197</v>
      </c>
      <c r="H121" s="184">
        <v>89.716</v>
      </c>
      <c r="I121" s="185"/>
      <c r="J121" s="186">
        <f>ROUND(I121*H121,2)</f>
        <v>0</v>
      </c>
      <c r="K121" s="182" t="s">
        <v>809</v>
      </c>
      <c r="L121" s="41"/>
      <c r="M121" s="187" t="s">
        <v>43</v>
      </c>
      <c r="N121" s="188" t="s">
        <v>51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863</v>
      </c>
      <c r="AT121" s="191" t="s">
        <v>139</v>
      </c>
      <c r="AU121" s="191" t="s">
        <v>85</v>
      </c>
      <c r="AY121" s="18" t="s">
        <v>137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8" t="s">
        <v>85</v>
      </c>
      <c r="BK121" s="192">
        <f>ROUND(I121*H121,2)</f>
        <v>0</v>
      </c>
      <c r="BL121" s="18" t="s">
        <v>863</v>
      </c>
      <c r="BM121" s="191" t="s">
        <v>864</v>
      </c>
    </row>
    <row r="122" spans="2:51" s="13" customFormat="1" ht="12">
      <c r="B122" s="198"/>
      <c r="C122" s="199"/>
      <c r="D122" s="200" t="s">
        <v>148</v>
      </c>
      <c r="E122" s="201" t="s">
        <v>43</v>
      </c>
      <c r="F122" s="202" t="s">
        <v>865</v>
      </c>
      <c r="G122" s="199"/>
      <c r="H122" s="201" t="s">
        <v>43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148</v>
      </c>
      <c r="AU122" s="208" t="s">
        <v>85</v>
      </c>
      <c r="AV122" s="13" t="s">
        <v>85</v>
      </c>
      <c r="AW122" s="13" t="s">
        <v>41</v>
      </c>
      <c r="AX122" s="13" t="s">
        <v>80</v>
      </c>
      <c r="AY122" s="208" t="s">
        <v>137</v>
      </c>
    </row>
    <row r="123" spans="2:51" s="14" customFormat="1" ht="12">
      <c r="B123" s="209"/>
      <c r="C123" s="210"/>
      <c r="D123" s="200" t="s">
        <v>148</v>
      </c>
      <c r="E123" s="211" t="s">
        <v>43</v>
      </c>
      <c r="F123" s="212" t="s">
        <v>866</v>
      </c>
      <c r="G123" s="210"/>
      <c r="H123" s="213">
        <v>43.56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148</v>
      </c>
      <c r="AU123" s="219" t="s">
        <v>85</v>
      </c>
      <c r="AV123" s="14" t="s">
        <v>87</v>
      </c>
      <c r="AW123" s="14" t="s">
        <v>41</v>
      </c>
      <c r="AX123" s="14" t="s">
        <v>80</v>
      </c>
      <c r="AY123" s="219" t="s">
        <v>137</v>
      </c>
    </row>
    <row r="124" spans="2:51" s="13" customFormat="1" ht="12">
      <c r="B124" s="198"/>
      <c r="C124" s="199"/>
      <c r="D124" s="200" t="s">
        <v>148</v>
      </c>
      <c r="E124" s="201" t="s">
        <v>43</v>
      </c>
      <c r="F124" s="202" t="s">
        <v>867</v>
      </c>
      <c r="G124" s="199"/>
      <c r="H124" s="201" t="s">
        <v>43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148</v>
      </c>
      <c r="AU124" s="208" t="s">
        <v>85</v>
      </c>
      <c r="AV124" s="13" t="s">
        <v>85</v>
      </c>
      <c r="AW124" s="13" t="s">
        <v>41</v>
      </c>
      <c r="AX124" s="13" t="s">
        <v>80</v>
      </c>
      <c r="AY124" s="208" t="s">
        <v>137</v>
      </c>
    </row>
    <row r="125" spans="2:51" s="14" customFormat="1" ht="12">
      <c r="B125" s="209"/>
      <c r="C125" s="210"/>
      <c r="D125" s="200" t="s">
        <v>148</v>
      </c>
      <c r="E125" s="211" t="s">
        <v>43</v>
      </c>
      <c r="F125" s="212" t="s">
        <v>868</v>
      </c>
      <c r="G125" s="210"/>
      <c r="H125" s="213">
        <v>46.156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148</v>
      </c>
      <c r="AU125" s="219" t="s">
        <v>85</v>
      </c>
      <c r="AV125" s="14" t="s">
        <v>87</v>
      </c>
      <c r="AW125" s="14" t="s">
        <v>41</v>
      </c>
      <c r="AX125" s="14" t="s">
        <v>80</v>
      </c>
      <c r="AY125" s="219" t="s">
        <v>137</v>
      </c>
    </row>
    <row r="126" spans="2:51" s="15" customFormat="1" ht="12">
      <c r="B126" s="220"/>
      <c r="C126" s="221"/>
      <c r="D126" s="200" t="s">
        <v>148</v>
      </c>
      <c r="E126" s="222" t="s">
        <v>43</v>
      </c>
      <c r="F126" s="223" t="s">
        <v>152</v>
      </c>
      <c r="G126" s="221"/>
      <c r="H126" s="224">
        <v>89.716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148</v>
      </c>
      <c r="AU126" s="230" t="s">
        <v>85</v>
      </c>
      <c r="AV126" s="15" t="s">
        <v>144</v>
      </c>
      <c r="AW126" s="15" t="s">
        <v>41</v>
      </c>
      <c r="AX126" s="15" t="s">
        <v>85</v>
      </c>
      <c r="AY126" s="230" t="s">
        <v>137</v>
      </c>
    </row>
    <row r="127" spans="1:65" s="2" customFormat="1" ht="44.25" customHeight="1">
      <c r="A127" s="36"/>
      <c r="B127" s="37"/>
      <c r="C127" s="180" t="s">
        <v>8</v>
      </c>
      <c r="D127" s="180" t="s">
        <v>139</v>
      </c>
      <c r="E127" s="181" t="s">
        <v>869</v>
      </c>
      <c r="F127" s="182" t="s">
        <v>870</v>
      </c>
      <c r="G127" s="183" t="s">
        <v>197</v>
      </c>
      <c r="H127" s="184">
        <v>43.56</v>
      </c>
      <c r="I127" s="185"/>
      <c r="J127" s="186">
        <f>ROUND(I127*H127,2)</f>
        <v>0</v>
      </c>
      <c r="K127" s="182" t="s">
        <v>809</v>
      </c>
      <c r="L127" s="41"/>
      <c r="M127" s="187" t="s">
        <v>43</v>
      </c>
      <c r="N127" s="188" t="s">
        <v>51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863</v>
      </c>
      <c r="AT127" s="191" t="s">
        <v>139</v>
      </c>
      <c r="AU127" s="191" t="s">
        <v>85</v>
      </c>
      <c r="AY127" s="18" t="s">
        <v>137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8" t="s">
        <v>85</v>
      </c>
      <c r="BK127" s="192">
        <f>ROUND(I127*H127,2)</f>
        <v>0</v>
      </c>
      <c r="BL127" s="18" t="s">
        <v>863</v>
      </c>
      <c r="BM127" s="191" t="s">
        <v>871</v>
      </c>
    </row>
    <row r="128" spans="2:51" s="13" customFormat="1" ht="12">
      <c r="B128" s="198"/>
      <c r="C128" s="199"/>
      <c r="D128" s="200" t="s">
        <v>148</v>
      </c>
      <c r="E128" s="201" t="s">
        <v>43</v>
      </c>
      <c r="F128" s="202" t="s">
        <v>872</v>
      </c>
      <c r="G128" s="199"/>
      <c r="H128" s="201" t="s">
        <v>43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148</v>
      </c>
      <c r="AU128" s="208" t="s">
        <v>85</v>
      </c>
      <c r="AV128" s="13" t="s">
        <v>85</v>
      </c>
      <c r="AW128" s="13" t="s">
        <v>41</v>
      </c>
      <c r="AX128" s="13" t="s">
        <v>80</v>
      </c>
      <c r="AY128" s="208" t="s">
        <v>137</v>
      </c>
    </row>
    <row r="129" spans="2:51" s="14" customFormat="1" ht="12">
      <c r="B129" s="209"/>
      <c r="C129" s="210"/>
      <c r="D129" s="200" t="s">
        <v>148</v>
      </c>
      <c r="E129" s="211" t="s">
        <v>43</v>
      </c>
      <c r="F129" s="212" t="s">
        <v>873</v>
      </c>
      <c r="G129" s="210"/>
      <c r="H129" s="213">
        <v>43.56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148</v>
      </c>
      <c r="AU129" s="219" t="s">
        <v>85</v>
      </c>
      <c r="AV129" s="14" t="s">
        <v>87</v>
      </c>
      <c r="AW129" s="14" t="s">
        <v>41</v>
      </c>
      <c r="AX129" s="14" t="s">
        <v>80</v>
      </c>
      <c r="AY129" s="219" t="s">
        <v>137</v>
      </c>
    </row>
    <row r="130" spans="2:51" s="15" customFormat="1" ht="12">
      <c r="B130" s="220"/>
      <c r="C130" s="221"/>
      <c r="D130" s="200" t="s">
        <v>148</v>
      </c>
      <c r="E130" s="222" t="s">
        <v>43</v>
      </c>
      <c r="F130" s="223" t="s">
        <v>152</v>
      </c>
      <c r="G130" s="221"/>
      <c r="H130" s="224">
        <v>43.56</v>
      </c>
      <c r="I130" s="225"/>
      <c r="J130" s="221"/>
      <c r="K130" s="221"/>
      <c r="L130" s="226"/>
      <c r="M130" s="247"/>
      <c r="N130" s="248"/>
      <c r="O130" s="248"/>
      <c r="P130" s="248"/>
      <c r="Q130" s="248"/>
      <c r="R130" s="248"/>
      <c r="S130" s="248"/>
      <c r="T130" s="249"/>
      <c r="AT130" s="230" t="s">
        <v>148</v>
      </c>
      <c r="AU130" s="230" t="s">
        <v>85</v>
      </c>
      <c r="AV130" s="15" t="s">
        <v>144</v>
      </c>
      <c r="AW130" s="15" t="s">
        <v>41</v>
      </c>
      <c r="AX130" s="15" t="s">
        <v>85</v>
      </c>
      <c r="AY130" s="230" t="s">
        <v>137</v>
      </c>
    </row>
    <row r="131" spans="1:31" s="2" customFormat="1" ht="6.95" customHeight="1">
      <c r="A131" s="36"/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41"/>
      <c r="M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</sheetData>
  <sheetProtection password="C71F" sheet="1" objects="1" scenarios="1" formatColumns="0" formatRows="0" autoFilter="0"/>
  <autoFilter ref="C87:K13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9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98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87</v>
      </c>
    </row>
    <row r="4" spans="2:46" s="1" customFormat="1" ht="24.95" customHeight="1">
      <c r="B4" s="21"/>
      <c r="D4" s="112" t="s">
        <v>102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84" t="str">
        <f>'Rekapitulace zakázky'!K6</f>
        <v>SO 02 - Oprava mostu v km 16,344 na trati Kutná Hora-Zruč n/S</v>
      </c>
      <c r="F7" s="385"/>
      <c r="G7" s="385"/>
      <c r="H7" s="385"/>
      <c r="L7" s="21"/>
    </row>
    <row r="8" spans="2:12" s="1" customFormat="1" ht="12" customHeight="1">
      <c r="B8" s="21"/>
      <c r="D8" s="114" t="s">
        <v>103</v>
      </c>
      <c r="L8" s="21"/>
    </row>
    <row r="9" spans="1:31" s="2" customFormat="1" ht="16.5" customHeight="1">
      <c r="A9" s="36"/>
      <c r="B9" s="41"/>
      <c r="C9" s="36"/>
      <c r="D9" s="36"/>
      <c r="E9" s="384" t="s">
        <v>104</v>
      </c>
      <c r="F9" s="386"/>
      <c r="G9" s="386"/>
      <c r="H9" s="386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7" t="s">
        <v>874</v>
      </c>
      <c r="F11" s="386"/>
      <c r="G11" s="386"/>
      <c r="H11" s="386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zakázky'!AN8</f>
        <v>24. 11. 2022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245" t="s">
        <v>25</v>
      </c>
      <c r="E15" s="36"/>
      <c r="F15" s="246" t="s">
        <v>26</v>
      </c>
      <c r="G15" s="36"/>
      <c r="H15" s="36"/>
      <c r="I15" s="245" t="s">
        <v>27</v>
      </c>
      <c r="J15" s="246" t="s">
        <v>28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29</v>
      </c>
      <c r="E16" s="36"/>
      <c r="F16" s="36"/>
      <c r="G16" s="36"/>
      <c r="H16" s="36"/>
      <c r="I16" s="114" t="s">
        <v>30</v>
      </c>
      <c r="J16" s="105" t="s">
        <v>31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32</v>
      </c>
      <c r="F17" s="36"/>
      <c r="G17" s="36"/>
      <c r="H17" s="36"/>
      <c r="I17" s="114" t="s">
        <v>33</v>
      </c>
      <c r="J17" s="105" t="s">
        <v>34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35</v>
      </c>
      <c r="E19" s="36"/>
      <c r="F19" s="36"/>
      <c r="G19" s="36"/>
      <c r="H19" s="36"/>
      <c r="I19" s="114" t="s">
        <v>30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zakázky'!E14</f>
        <v>Vyplň údaj</v>
      </c>
      <c r="F20" s="389"/>
      <c r="G20" s="389"/>
      <c r="H20" s="389"/>
      <c r="I20" s="114" t="s">
        <v>33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37</v>
      </c>
      <c r="E22" s="36"/>
      <c r="F22" s="36"/>
      <c r="G22" s="36"/>
      <c r="H22" s="36"/>
      <c r="I22" s="114" t="s">
        <v>30</v>
      </c>
      <c r="J22" s="105" t="s">
        <v>38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39</v>
      </c>
      <c r="F23" s="36"/>
      <c r="G23" s="36"/>
      <c r="H23" s="36"/>
      <c r="I23" s="114" t="s">
        <v>33</v>
      </c>
      <c r="J23" s="105" t="s">
        <v>40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42</v>
      </c>
      <c r="E25" s="36"/>
      <c r="F25" s="36"/>
      <c r="G25" s="36"/>
      <c r="H25" s="36"/>
      <c r="I25" s="114" t="s">
        <v>30</v>
      </c>
      <c r="J25" s="105" t="str">
        <f>IF('Rekapitulace zakázky'!AN19="","",'Rekapitulace zakázky'!AN19)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zakázky'!E20="","",'Rekapitulace zakázky'!E20)</f>
        <v xml:space="preserve"> </v>
      </c>
      <c r="F26" s="36"/>
      <c r="G26" s="36"/>
      <c r="H26" s="36"/>
      <c r="I26" s="114" t="s">
        <v>33</v>
      </c>
      <c r="J26" s="105" t="str">
        <f>IF('Rekapitulace zakázky'!AN20="","",'Rekapitulace zakázky'!AN20)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43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46</v>
      </c>
      <c r="E32" s="36"/>
      <c r="F32" s="36"/>
      <c r="G32" s="36"/>
      <c r="H32" s="36"/>
      <c r="I32" s="36"/>
      <c r="J32" s="122">
        <f>ROUND(J91,2)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48</v>
      </c>
      <c r="G34" s="36"/>
      <c r="H34" s="36"/>
      <c r="I34" s="123" t="s">
        <v>47</v>
      </c>
      <c r="J34" s="123" t="s">
        <v>49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50</v>
      </c>
      <c r="E35" s="114" t="s">
        <v>51</v>
      </c>
      <c r="F35" s="125">
        <f>ROUND((SUM(BE91:BE122)),2)</f>
        <v>0</v>
      </c>
      <c r="G35" s="36"/>
      <c r="H35" s="36"/>
      <c r="I35" s="126">
        <v>0.21</v>
      </c>
      <c r="J35" s="125">
        <f>ROUND(((SUM(BE91:BE122))*I35),2)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52</v>
      </c>
      <c r="F36" s="125">
        <f>ROUND((SUM(BF91:BF122)),2)</f>
        <v>0</v>
      </c>
      <c r="G36" s="36"/>
      <c r="H36" s="36"/>
      <c r="I36" s="126">
        <v>0.15</v>
      </c>
      <c r="J36" s="125">
        <f>ROUND(((SUM(BF91:BF122))*I36),2)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53</v>
      </c>
      <c r="F37" s="125">
        <f>ROUND((SUM(BG91:BG122)),2)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54</v>
      </c>
      <c r="F38" s="125">
        <f>ROUND((SUM(BH91:BH122)),2)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55</v>
      </c>
      <c r="F39" s="125">
        <f>ROUND((SUM(BI91:BI122)),2)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56</v>
      </c>
      <c r="E41" s="129"/>
      <c r="F41" s="129"/>
      <c r="G41" s="130" t="s">
        <v>57</v>
      </c>
      <c r="H41" s="131" t="s">
        <v>58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107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SO 02 - Oprava mostu v km 16,344 na trati Kutná Hora-Zruč n/S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82" t="s">
        <v>104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59" t="str">
        <f>E11</f>
        <v>22-08-3 - SO 02 – 001.3 - Oprava mostu v km 16,344 na trati Kutná Hora-Zruč n/S_VRN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8" t="str">
        <f>F14</f>
        <v xml:space="preserve"> </v>
      </c>
      <c r="G56" s="38"/>
      <c r="H56" s="38"/>
      <c r="I56" s="30" t="s">
        <v>23</v>
      </c>
      <c r="J56" s="61" t="str">
        <f>IF(J14="","",J14)</f>
        <v>24. 11. 2022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29</v>
      </c>
      <c r="D58" s="38"/>
      <c r="E58" s="38"/>
      <c r="F58" s="28" t="str">
        <f>E17</f>
        <v>Správa železnic, státní organizace</v>
      </c>
      <c r="G58" s="38"/>
      <c r="H58" s="38"/>
      <c r="I58" s="30" t="s">
        <v>37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35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108</v>
      </c>
      <c r="D61" s="139"/>
      <c r="E61" s="139"/>
      <c r="F61" s="139"/>
      <c r="G61" s="139"/>
      <c r="H61" s="139"/>
      <c r="I61" s="139"/>
      <c r="J61" s="140" t="s">
        <v>109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78</v>
      </c>
      <c r="D63" s="38"/>
      <c r="E63" s="38"/>
      <c r="F63" s="38"/>
      <c r="G63" s="38"/>
      <c r="H63" s="38"/>
      <c r="I63" s="38"/>
      <c r="J63" s="79">
        <f>J91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110</v>
      </c>
    </row>
    <row r="64" spans="2:12" s="9" customFormat="1" ht="24.95" customHeight="1">
      <c r="B64" s="142"/>
      <c r="C64" s="143"/>
      <c r="D64" s="144" t="s">
        <v>875</v>
      </c>
      <c r="E64" s="145"/>
      <c r="F64" s="145"/>
      <c r="G64" s="145"/>
      <c r="H64" s="145"/>
      <c r="I64" s="145"/>
      <c r="J64" s="146">
        <f>J92</f>
        <v>0</v>
      </c>
      <c r="K64" s="143"/>
      <c r="L64" s="147"/>
    </row>
    <row r="65" spans="2:12" s="10" customFormat="1" ht="19.9" customHeight="1">
      <c r="B65" s="148"/>
      <c r="C65" s="99"/>
      <c r="D65" s="149" t="s">
        <v>876</v>
      </c>
      <c r="E65" s="150"/>
      <c r="F65" s="150"/>
      <c r="G65" s="150"/>
      <c r="H65" s="150"/>
      <c r="I65" s="150"/>
      <c r="J65" s="151">
        <f>J93</f>
        <v>0</v>
      </c>
      <c r="K65" s="99"/>
      <c r="L65" s="152"/>
    </row>
    <row r="66" spans="2:12" s="10" customFormat="1" ht="19.9" customHeight="1">
      <c r="B66" s="148"/>
      <c r="C66" s="99"/>
      <c r="D66" s="149" t="s">
        <v>877</v>
      </c>
      <c r="E66" s="150"/>
      <c r="F66" s="150"/>
      <c r="G66" s="150"/>
      <c r="H66" s="150"/>
      <c r="I66" s="150"/>
      <c r="J66" s="151">
        <f>J97</f>
        <v>0</v>
      </c>
      <c r="K66" s="99"/>
      <c r="L66" s="152"/>
    </row>
    <row r="67" spans="2:12" s="10" customFormat="1" ht="19.9" customHeight="1">
      <c r="B67" s="148"/>
      <c r="C67" s="99"/>
      <c r="D67" s="149" t="s">
        <v>878</v>
      </c>
      <c r="E67" s="150"/>
      <c r="F67" s="150"/>
      <c r="G67" s="150"/>
      <c r="H67" s="150"/>
      <c r="I67" s="150"/>
      <c r="J67" s="151">
        <f>J106</f>
        <v>0</v>
      </c>
      <c r="K67" s="99"/>
      <c r="L67" s="152"/>
    </row>
    <row r="68" spans="2:12" s="10" customFormat="1" ht="19.9" customHeight="1">
      <c r="B68" s="148"/>
      <c r="C68" s="99"/>
      <c r="D68" s="149" t="s">
        <v>879</v>
      </c>
      <c r="E68" s="150"/>
      <c r="F68" s="150"/>
      <c r="G68" s="150"/>
      <c r="H68" s="150"/>
      <c r="I68" s="150"/>
      <c r="J68" s="151">
        <f>J113</f>
        <v>0</v>
      </c>
      <c r="K68" s="99"/>
      <c r="L68" s="152"/>
    </row>
    <row r="69" spans="2:12" s="10" customFormat="1" ht="19.9" customHeight="1">
      <c r="B69" s="148"/>
      <c r="C69" s="99"/>
      <c r="D69" s="149" t="s">
        <v>880</v>
      </c>
      <c r="E69" s="150"/>
      <c r="F69" s="150"/>
      <c r="G69" s="150"/>
      <c r="H69" s="150"/>
      <c r="I69" s="150"/>
      <c r="J69" s="151">
        <f>J119</f>
        <v>0</v>
      </c>
      <c r="K69" s="99"/>
      <c r="L69" s="152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4" t="s">
        <v>122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82" t="str">
        <f>E7</f>
        <v>SO 02 - Oprava mostu v km 16,344 na trati Kutná Hora-Zruč n/S</v>
      </c>
      <c r="F79" s="383"/>
      <c r="G79" s="383"/>
      <c r="H79" s="383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2"/>
      <c r="C80" s="30" t="s">
        <v>103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6"/>
      <c r="B81" s="37"/>
      <c r="C81" s="38"/>
      <c r="D81" s="38"/>
      <c r="E81" s="382" t="s">
        <v>104</v>
      </c>
      <c r="F81" s="381"/>
      <c r="G81" s="381"/>
      <c r="H81" s="381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105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59" t="str">
        <f>E11</f>
        <v>22-08-3 - SO 02 – 001.3 - Oprava mostu v km 16,344 na trati Kutná Hora-Zruč n/S_VRN</v>
      </c>
      <c r="F83" s="381"/>
      <c r="G83" s="381"/>
      <c r="H83" s="381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0" t="s">
        <v>21</v>
      </c>
      <c r="D85" s="38"/>
      <c r="E85" s="38"/>
      <c r="F85" s="28" t="str">
        <f>F14</f>
        <v xml:space="preserve"> </v>
      </c>
      <c r="G85" s="38"/>
      <c r="H85" s="38"/>
      <c r="I85" s="30" t="s">
        <v>23</v>
      </c>
      <c r="J85" s="61" t="str">
        <f>IF(J14="","",J14)</f>
        <v>24. 11. 2022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0" t="s">
        <v>29</v>
      </c>
      <c r="D87" s="38"/>
      <c r="E87" s="38"/>
      <c r="F87" s="28" t="str">
        <f>E17</f>
        <v>Správa železnic, státní organizace</v>
      </c>
      <c r="G87" s="38"/>
      <c r="H87" s="38"/>
      <c r="I87" s="30" t="s">
        <v>37</v>
      </c>
      <c r="J87" s="34" t="str">
        <f>E23</f>
        <v>DIPONT s.r.o.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0" t="s">
        <v>35</v>
      </c>
      <c r="D88" s="38"/>
      <c r="E88" s="38"/>
      <c r="F88" s="28" t="str">
        <f>IF(E20="","",E20)</f>
        <v>Vyplň údaj</v>
      </c>
      <c r="G88" s="38"/>
      <c r="H88" s="38"/>
      <c r="I88" s="30" t="s">
        <v>42</v>
      </c>
      <c r="J88" s="34" t="str">
        <f>E26</f>
        <v xml:space="preserve"> 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3"/>
      <c r="B90" s="154"/>
      <c r="C90" s="155" t="s">
        <v>123</v>
      </c>
      <c r="D90" s="156" t="s">
        <v>65</v>
      </c>
      <c r="E90" s="156" t="s">
        <v>61</v>
      </c>
      <c r="F90" s="156" t="s">
        <v>62</v>
      </c>
      <c r="G90" s="156" t="s">
        <v>124</v>
      </c>
      <c r="H90" s="156" t="s">
        <v>125</v>
      </c>
      <c r="I90" s="156" t="s">
        <v>126</v>
      </c>
      <c r="J90" s="156" t="s">
        <v>109</v>
      </c>
      <c r="K90" s="157" t="s">
        <v>127</v>
      </c>
      <c r="L90" s="158"/>
      <c r="M90" s="70" t="s">
        <v>43</v>
      </c>
      <c r="N90" s="71" t="s">
        <v>50</v>
      </c>
      <c r="O90" s="71" t="s">
        <v>128</v>
      </c>
      <c r="P90" s="71" t="s">
        <v>129</v>
      </c>
      <c r="Q90" s="71" t="s">
        <v>130</v>
      </c>
      <c r="R90" s="71" t="s">
        <v>131</v>
      </c>
      <c r="S90" s="71" t="s">
        <v>132</v>
      </c>
      <c r="T90" s="72" t="s">
        <v>133</v>
      </c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</row>
    <row r="91" spans="1:63" s="2" customFormat="1" ht="22.9" customHeight="1">
      <c r="A91" s="36"/>
      <c r="B91" s="37"/>
      <c r="C91" s="77" t="s">
        <v>134</v>
      </c>
      <c r="D91" s="38"/>
      <c r="E91" s="38"/>
      <c r="F91" s="38"/>
      <c r="G91" s="38"/>
      <c r="H91" s="38"/>
      <c r="I91" s="38"/>
      <c r="J91" s="159">
        <f>BK91</f>
        <v>0</v>
      </c>
      <c r="K91" s="38"/>
      <c r="L91" s="41"/>
      <c r="M91" s="73"/>
      <c r="N91" s="160"/>
      <c r="O91" s="74"/>
      <c r="P91" s="161">
        <f>P92</f>
        <v>0</v>
      </c>
      <c r="Q91" s="74"/>
      <c r="R91" s="161">
        <f>R92</f>
        <v>0</v>
      </c>
      <c r="S91" s="74"/>
      <c r="T91" s="162">
        <f>T92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79</v>
      </c>
      <c r="AU91" s="18" t="s">
        <v>110</v>
      </c>
      <c r="BK91" s="163">
        <f>BK92</f>
        <v>0</v>
      </c>
    </row>
    <row r="92" spans="2:63" s="12" customFormat="1" ht="25.9" customHeight="1">
      <c r="B92" s="164"/>
      <c r="C92" s="165"/>
      <c r="D92" s="166" t="s">
        <v>79</v>
      </c>
      <c r="E92" s="167" t="s">
        <v>881</v>
      </c>
      <c r="F92" s="167" t="s">
        <v>882</v>
      </c>
      <c r="G92" s="165"/>
      <c r="H92" s="165"/>
      <c r="I92" s="168"/>
      <c r="J92" s="169">
        <f>BK92</f>
        <v>0</v>
      </c>
      <c r="K92" s="165"/>
      <c r="L92" s="170"/>
      <c r="M92" s="171"/>
      <c r="N92" s="172"/>
      <c r="O92" s="172"/>
      <c r="P92" s="173">
        <f>P93+P97+P106+P113+P119</f>
        <v>0</v>
      </c>
      <c r="Q92" s="172"/>
      <c r="R92" s="173">
        <f>R93+R97+R106+R113+R119</f>
        <v>0</v>
      </c>
      <c r="S92" s="172"/>
      <c r="T92" s="174">
        <f>T93+T97+T106+T113+T119</f>
        <v>0</v>
      </c>
      <c r="AR92" s="175" t="s">
        <v>171</v>
      </c>
      <c r="AT92" s="176" t="s">
        <v>79</v>
      </c>
      <c r="AU92" s="176" t="s">
        <v>80</v>
      </c>
      <c r="AY92" s="175" t="s">
        <v>137</v>
      </c>
      <c r="BK92" s="177">
        <f>BK93+BK97+BK106+BK113+BK119</f>
        <v>0</v>
      </c>
    </row>
    <row r="93" spans="2:63" s="12" customFormat="1" ht="22.9" customHeight="1">
      <c r="B93" s="164"/>
      <c r="C93" s="165"/>
      <c r="D93" s="166" t="s">
        <v>79</v>
      </c>
      <c r="E93" s="178" t="s">
        <v>883</v>
      </c>
      <c r="F93" s="178" t="s">
        <v>884</v>
      </c>
      <c r="G93" s="165"/>
      <c r="H93" s="165"/>
      <c r="I93" s="168"/>
      <c r="J93" s="179">
        <f>BK93</f>
        <v>0</v>
      </c>
      <c r="K93" s="165"/>
      <c r="L93" s="170"/>
      <c r="M93" s="171"/>
      <c r="N93" s="172"/>
      <c r="O93" s="172"/>
      <c r="P93" s="173">
        <f>SUM(P94:P96)</f>
        <v>0</v>
      </c>
      <c r="Q93" s="172"/>
      <c r="R93" s="173">
        <f>SUM(R94:R96)</f>
        <v>0</v>
      </c>
      <c r="S93" s="172"/>
      <c r="T93" s="174">
        <f>SUM(T94:T96)</f>
        <v>0</v>
      </c>
      <c r="AR93" s="175" t="s">
        <v>171</v>
      </c>
      <c r="AT93" s="176" t="s">
        <v>79</v>
      </c>
      <c r="AU93" s="176" t="s">
        <v>85</v>
      </c>
      <c r="AY93" s="175" t="s">
        <v>137</v>
      </c>
      <c r="BK93" s="177">
        <f>SUM(BK94:BK96)</f>
        <v>0</v>
      </c>
    </row>
    <row r="94" spans="1:65" s="2" customFormat="1" ht="16.5" customHeight="1">
      <c r="A94" s="36"/>
      <c r="B94" s="37"/>
      <c r="C94" s="180" t="s">
        <v>85</v>
      </c>
      <c r="D94" s="180" t="s">
        <v>139</v>
      </c>
      <c r="E94" s="181" t="s">
        <v>885</v>
      </c>
      <c r="F94" s="182" t="s">
        <v>886</v>
      </c>
      <c r="G94" s="183" t="s">
        <v>887</v>
      </c>
      <c r="H94" s="184">
        <v>1</v>
      </c>
      <c r="I94" s="185"/>
      <c r="J94" s="186">
        <f>ROUND(I94*H94,2)</f>
        <v>0</v>
      </c>
      <c r="K94" s="182" t="s">
        <v>143</v>
      </c>
      <c r="L94" s="41"/>
      <c r="M94" s="187" t="s">
        <v>43</v>
      </c>
      <c r="N94" s="188" t="s">
        <v>51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888</v>
      </c>
      <c r="AT94" s="191" t="s">
        <v>139</v>
      </c>
      <c r="AU94" s="191" t="s">
        <v>87</v>
      </c>
      <c r="AY94" s="18" t="s">
        <v>137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8" t="s">
        <v>85</v>
      </c>
      <c r="BK94" s="192">
        <f>ROUND(I94*H94,2)</f>
        <v>0</v>
      </c>
      <c r="BL94" s="18" t="s">
        <v>888</v>
      </c>
      <c r="BM94" s="191" t="s">
        <v>889</v>
      </c>
    </row>
    <row r="95" spans="1:47" s="2" customFormat="1" ht="12">
      <c r="A95" s="36"/>
      <c r="B95" s="37"/>
      <c r="C95" s="38"/>
      <c r="D95" s="193" t="s">
        <v>146</v>
      </c>
      <c r="E95" s="38"/>
      <c r="F95" s="194" t="s">
        <v>890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8" t="s">
        <v>146</v>
      </c>
      <c r="AU95" s="18" t="s">
        <v>87</v>
      </c>
    </row>
    <row r="96" spans="1:47" s="2" customFormat="1" ht="19.5">
      <c r="A96" s="36"/>
      <c r="B96" s="37"/>
      <c r="C96" s="38"/>
      <c r="D96" s="200" t="s">
        <v>441</v>
      </c>
      <c r="E96" s="38"/>
      <c r="F96" s="241" t="s">
        <v>891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8" t="s">
        <v>441</v>
      </c>
      <c r="AU96" s="18" t="s">
        <v>87</v>
      </c>
    </row>
    <row r="97" spans="2:63" s="12" customFormat="1" ht="22.9" customHeight="1">
      <c r="B97" s="164"/>
      <c r="C97" s="165"/>
      <c r="D97" s="166" t="s">
        <v>79</v>
      </c>
      <c r="E97" s="178" t="s">
        <v>892</v>
      </c>
      <c r="F97" s="178" t="s">
        <v>893</v>
      </c>
      <c r="G97" s="165"/>
      <c r="H97" s="165"/>
      <c r="I97" s="168"/>
      <c r="J97" s="179">
        <f>BK97</f>
        <v>0</v>
      </c>
      <c r="K97" s="165"/>
      <c r="L97" s="170"/>
      <c r="M97" s="171"/>
      <c r="N97" s="172"/>
      <c r="O97" s="172"/>
      <c r="P97" s="173">
        <f>SUM(P98:P105)</f>
        <v>0</v>
      </c>
      <c r="Q97" s="172"/>
      <c r="R97" s="173">
        <f>SUM(R98:R105)</f>
        <v>0</v>
      </c>
      <c r="S97" s="172"/>
      <c r="T97" s="174">
        <f>SUM(T98:T105)</f>
        <v>0</v>
      </c>
      <c r="AR97" s="175" t="s">
        <v>171</v>
      </c>
      <c r="AT97" s="176" t="s">
        <v>79</v>
      </c>
      <c r="AU97" s="176" t="s">
        <v>85</v>
      </c>
      <c r="AY97" s="175" t="s">
        <v>137</v>
      </c>
      <c r="BK97" s="177">
        <f>SUM(BK98:BK105)</f>
        <v>0</v>
      </c>
    </row>
    <row r="98" spans="1:65" s="2" customFormat="1" ht="16.5" customHeight="1">
      <c r="A98" s="36"/>
      <c r="B98" s="37"/>
      <c r="C98" s="180" t="s">
        <v>87</v>
      </c>
      <c r="D98" s="180" t="s">
        <v>139</v>
      </c>
      <c r="E98" s="181" t="s">
        <v>894</v>
      </c>
      <c r="F98" s="182" t="s">
        <v>893</v>
      </c>
      <c r="G98" s="183" t="s">
        <v>887</v>
      </c>
      <c r="H98" s="184">
        <v>1</v>
      </c>
      <c r="I98" s="185"/>
      <c r="J98" s="186">
        <f>ROUND(I98*H98,2)</f>
        <v>0</v>
      </c>
      <c r="K98" s="182" t="s">
        <v>895</v>
      </c>
      <c r="L98" s="41"/>
      <c r="M98" s="187" t="s">
        <v>43</v>
      </c>
      <c r="N98" s="188" t="s">
        <v>51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888</v>
      </c>
      <c r="AT98" s="191" t="s">
        <v>139</v>
      </c>
      <c r="AU98" s="191" t="s">
        <v>87</v>
      </c>
      <c r="AY98" s="18" t="s">
        <v>137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8" t="s">
        <v>85</v>
      </c>
      <c r="BK98" s="192">
        <f>ROUND(I98*H98,2)</f>
        <v>0</v>
      </c>
      <c r="BL98" s="18" t="s">
        <v>888</v>
      </c>
      <c r="BM98" s="191" t="s">
        <v>896</v>
      </c>
    </row>
    <row r="99" spans="1:47" s="2" customFormat="1" ht="19.5">
      <c r="A99" s="36"/>
      <c r="B99" s="37"/>
      <c r="C99" s="38"/>
      <c r="D99" s="200" t="s">
        <v>441</v>
      </c>
      <c r="E99" s="38"/>
      <c r="F99" s="241" t="s">
        <v>897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8" t="s">
        <v>441</v>
      </c>
      <c r="AU99" s="18" t="s">
        <v>87</v>
      </c>
    </row>
    <row r="100" spans="1:65" s="2" customFormat="1" ht="16.5" customHeight="1">
      <c r="A100" s="36"/>
      <c r="B100" s="37"/>
      <c r="C100" s="180" t="s">
        <v>158</v>
      </c>
      <c r="D100" s="180" t="s">
        <v>139</v>
      </c>
      <c r="E100" s="181" t="s">
        <v>898</v>
      </c>
      <c r="F100" s="182" t="s">
        <v>899</v>
      </c>
      <c r="G100" s="183" t="s">
        <v>887</v>
      </c>
      <c r="H100" s="184">
        <v>1</v>
      </c>
      <c r="I100" s="185"/>
      <c r="J100" s="186">
        <f>ROUND(I100*H100,2)</f>
        <v>0</v>
      </c>
      <c r="K100" s="182" t="s">
        <v>143</v>
      </c>
      <c r="L100" s="41"/>
      <c r="M100" s="187" t="s">
        <v>43</v>
      </c>
      <c r="N100" s="188" t="s">
        <v>51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888</v>
      </c>
      <c r="AT100" s="191" t="s">
        <v>139</v>
      </c>
      <c r="AU100" s="191" t="s">
        <v>87</v>
      </c>
      <c r="AY100" s="18" t="s">
        <v>137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8" t="s">
        <v>85</v>
      </c>
      <c r="BK100" s="192">
        <f>ROUND(I100*H100,2)</f>
        <v>0</v>
      </c>
      <c r="BL100" s="18" t="s">
        <v>888</v>
      </c>
      <c r="BM100" s="191" t="s">
        <v>900</v>
      </c>
    </row>
    <row r="101" spans="1:47" s="2" customFormat="1" ht="12">
      <c r="A101" s="36"/>
      <c r="B101" s="37"/>
      <c r="C101" s="38"/>
      <c r="D101" s="193" t="s">
        <v>146</v>
      </c>
      <c r="E101" s="38"/>
      <c r="F101" s="194" t="s">
        <v>901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8" t="s">
        <v>146</v>
      </c>
      <c r="AU101" s="18" t="s">
        <v>87</v>
      </c>
    </row>
    <row r="102" spans="1:47" s="2" customFormat="1" ht="29.25">
      <c r="A102" s="36"/>
      <c r="B102" s="37"/>
      <c r="C102" s="38"/>
      <c r="D102" s="200" t="s">
        <v>441</v>
      </c>
      <c r="E102" s="38"/>
      <c r="F102" s="241" t="s">
        <v>902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441</v>
      </c>
      <c r="AU102" s="18" t="s">
        <v>87</v>
      </c>
    </row>
    <row r="103" spans="1:65" s="2" customFormat="1" ht="16.5" customHeight="1">
      <c r="A103" s="36"/>
      <c r="B103" s="37"/>
      <c r="C103" s="180" t="s">
        <v>144</v>
      </c>
      <c r="D103" s="180" t="s">
        <v>139</v>
      </c>
      <c r="E103" s="181" t="s">
        <v>903</v>
      </c>
      <c r="F103" s="182" t="s">
        <v>904</v>
      </c>
      <c r="G103" s="183" t="s">
        <v>887</v>
      </c>
      <c r="H103" s="184">
        <v>1</v>
      </c>
      <c r="I103" s="185"/>
      <c r="J103" s="186">
        <f>ROUND(I103*H103,2)</f>
        <v>0</v>
      </c>
      <c r="K103" s="182" t="s">
        <v>143</v>
      </c>
      <c r="L103" s="41"/>
      <c r="M103" s="187" t="s">
        <v>43</v>
      </c>
      <c r="N103" s="188" t="s">
        <v>51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888</v>
      </c>
      <c r="AT103" s="191" t="s">
        <v>139</v>
      </c>
      <c r="AU103" s="191" t="s">
        <v>87</v>
      </c>
      <c r="AY103" s="18" t="s">
        <v>137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8" t="s">
        <v>85</v>
      </c>
      <c r="BK103" s="192">
        <f>ROUND(I103*H103,2)</f>
        <v>0</v>
      </c>
      <c r="BL103" s="18" t="s">
        <v>888</v>
      </c>
      <c r="BM103" s="191" t="s">
        <v>905</v>
      </c>
    </row>
    <row r="104" spans="1:47" s="2" customFormat="1" ht="12">
      <c r="A104" s="36"/>
      <c r="B104" s="37"/>
      <c r="C104" s="38"/>
      <c r="D104" s="193" t="s">
        <v>146</v>
      </c>
      <c r="E104" s="38"/>
      <c r="F104" s="194" t="s">
        <v>906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8" t="s">
        <v>146</v>
      </c>
      <c r="AU104" s="18" t="s">
        <v>87</v>
      </c>
    </row>
    <row r="105" spans="1:47" s="2" customFormat="1" ht="19.5">
      <c r="A105" s="36"/>
      <c r="B105" s="37"/>
      <c r="C105" s="38"/>
      <c r="D105" s="200" t="s">
        <v>441</v>
      </c>
      <c r="E105" s="38"/>
      <c r="F105" s="241" t="s">
        <v>907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8" t="s">
        <v>441</v>
      </c>
      <c r="AU105" s="18" t="s">
        <v>87</v>
      </c>
    </row>
    <row r="106" spans="2:63" s="12" customFormat="1" ht="22.9" customHeight="1">
      <c r="B106" s="164"/>
      <c r="C106" s="165"/>
      <c r="D106" s="166" t="s">
        <v>79</v>
      </c>
      <c r="E106" s="178" t="s">
        <v>908</v>
      </c>
      <c r="F106" s="178" t="s">
        <v>909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SUM(P107:P112)</f>
        <v>0</v>
      </c>
      <c r="Q106" s="172"/>
      <c r="R106" s="173">
        <f>SUM(R107:R112)</f>
        <v>0</v>
      </c>
      <c r="S106" s="172"/>
      <c r="T106" s="174">
        <f>SUM(T107:T112)</f>
        <v>0</v>
      </c>
      <c r="AR106" s="175" t="s">
        <v>171</v>
      </c>
      <c r="AT106" s="176" t="s">
        <v>79</v>
      </c>
      <c r="AU106" s="176" t="s">
        <v>85</v>
      </c>
      <c r="AY106" s="175" t="s">
        <v>137</v>
      </c>
      <c r="BK106" s="177">
        <f>SUM(BK107:BK112)</f>
        <v>0</v>
      </c>
    </row>
    <row r="107" spans="1:65" s="2" customFormat="1" ht="16.5" customHeight="1">
      <c r="A107" s="36"/>
      <c r="B107" s="37"/>
      <c r="C107" s="180" t="s">
        <v>171</v>
      </c>
      <c r="D107" s="180" t="s">
        <v>139</v>
      </c>
      <c r="E107" s="181" t="s">
        <v>910</v>
      </c>
      <c r="F107" s="182" t="s">
        <v>911</v>
      </c>
      <c r="G107" s="183" t="s">
        <v>887</v>
      </c>
      <c r="H107" s="184">
        <v>1</v>
      </c>
      <c r="I107" s="185"/>
      <c r="J107" s="186">
        <f>ROUND(I107*H107,2)</f>
        <v>0</v>
      </c>
      <c r="K107" s="182" t="s">
        <v>143</v>
      </c>
      <c r="L107" s="41"/>
      <c r="M107" s="187" t="s">
        <v>43</v>
      </c>
      <c r="N107" s="188" t="s">
        <v>51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888</v>
      </c>
      <c r="AT107" s="191" t="s">
        <v>139</v>
      </c>
      <c r="AU107" s="191" t="s">
        <v>87</v>
      </c>
      <c r="AY107" s="18" t="s">
        <v>137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8" t="s">
        <v>85</v>
      </c>
      <c r="BK107" s="192">
        <f>ROUND(I107*H107,2)</f>
        <v>0</v>
      </c>
      <c r="BL107" s="18" t="s">
        <v>888</v>
      </c>
      <c r="BM107" s="191" t="s">
        <v>912</v>
      </c>
    </row>
    <row r="108" spans="1:47" s="2" customFormat="1" ht="12">
      <c r="A108" s="36"/>
      <c r="B108" s="37"/>
      <c r="C108" s="38"/>
      <c r="D108" s="193" t="s">
        <v>146</v>
      </c>
      <c r="E108" s="38"/>
      <c r="F108" s="194" t="s">
        <v>913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8" t="s">
        <v>146</v>
      </c>
      <c r="AU108" s="18" t="s">
        <v>87</v>
      </c>
    </row>
    <row r="109" spans="1:47" s="2" customFormat="1" ht="19.5">
      <c r="A109" s="36"/>
      <c r="B109" s="37"/>
      <c r="C109" s="38"/>
      <c r="D109" s="200" t="s">
        <v>441</v>
      </c>
      <c r="E109" s="38"/>
      <c r="F109" s="241" t="s">
        <v>914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441</v>
      </c>
      <c r="AU109" s="18" t="s">
        <v>87</v>
      </c>
    </row>
    <row r="110" spans="1:65" s="2" customFormat="1" ht="16.5" customHeight="1">
      <c r="A110" s="36"/>
      <c r="B110" s="37"/>
      <c r="C110" s="180" t="s">
        <v>179</v>
      </c>
      <c r="D110" s="180" t="s">
        <v>139</v>
      </c>
      <c r="E110" s="181" t="s">
        <v>915</v>
      </c>
      <c r="F110" s="182" t="s">
        <v>916</v>
      </c>
      <c r="G110" s="183" t="s">
        <v>887</v>
      </c>
      <c r="H110" s="184">
        <v>1</v>
      </c>
      <c r="I110" s="185"/>
      <c r="J110" s="186">
        <f>ROUND(I110*H110,2)</f>
        <v>0</v>
      </c>
      <c r="K110" s="182" t="s">
        <v>143</v>
      </c>
      <c r="L110" s="41"/>
      <c r="M110" s="187" t="s">
        <v>43</v>
      </c>
      <c r="N110" s="188" t="s">
        <v>51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888</v>
      </c>
      <c r="AT110" s="191" t="s">
        <v>139</v>
      </c>
      <c r="AU110" s="191" t="s">
        <v>87</v>
      </c>
      <c r="AY110" s="18" t="s">
        <v>137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8" t="s">
        <v>85</v>
      </c>
      <c r="BK110" s="192">
        <f>ROUND(I110*H110,2)</f>
        <v>0</v>
      </c>
      <c r="BL110" s="18" t="s">
        <v>888</v>
      </c>
      <c r="BM110" s="191" t="s">
        <v>917</v>
      </c>
    </row>
    <row r="111" spans="1:47" s="2" customFormat="1" ht="12">
      <c r="A111" s="36"/>
      <c r="B111" s="37"/>
      <c r="C111" s="38"/>
      <c r="D111" s="193" t="s">
        <v>146</v>
      </c>
      <c r="E111" s="38"/>
      <c r="F111" s="194" t="s">
        <v>918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8" t="s">
        <v>146</v>
      </c>
      <c r="AU111" s="18" t="s">
        <v>87</v>
      </c>
    </row>
    <row r="112" spans="1:47" s="2" customFormat="1" ht="19.5">
      <c r="A112" s="36"/>
      <c r="B112" s="37"/>
      <c r="C112" s="38"/>
      <c r="D112" s="200" t="s">
        <v>441</v>
      </c>
      <c r="E112" s="38"/>
      <c r="F112" s="241" t="s">
        <v>919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8" t="s">
        <v>441</v>
      </c>
      <c r="AU112" s="18" t="s">
        <v>87</v>
      </c>
    </row>
    <row r="113" spans="2:63" s="12" customFormat="1" ht="22.9" customHeight="1">
      <c r="B113" s="164"/>
      <c r="C113" s="165"/>
      <c r="D113" s="166" t="s">
        <v>79</v>
      </c>
      <c r="E113" s="178" t="s">
        <v>920</v>
      </c>
      <c r="F113" s="178" t="s">
        <v>921</v>
      </c>
      <c r="G113" s="165"/>
      <c r="H113" s="165"/>
      <c r="I113" s="168"/>
      <c r="J113" s="179">
        <f>BK113</f>
        <v>0</v>
      </c>
      <c r="K113" s="165"/>
      <c r="L113" s="170"/>
      <c r="M113" s="171"/>
      <c r="N113" s="172"/>
      <c r="O113" s="172"/>
      <c r="P113" s="173">
        <f>SUM(P114:P118)</f>
        <v>0</v>
      </c>
      <c r="Q113" s="172"/>
      <c r="R113" s="173">
        <f>SUM(R114:R118)</f>
        <v>0</v>
      </c>
      <c r="S113" s="172"/>
      <c r="T113" s="174">
        <f>SUM(T114:T118)</f>
        <v>0</v>
      </c>
      <c r="AR113" s="175" t="s">
        <v>171</v>
      </c>
      <c r="AT113" s="176" t="s">
        <v>79</v>
      </c>
      <c r="AU113" s="176" t="s">
        <v>85</v>
      </c>
      <c r="AY113" s="175" t="s">
        <v>137</v>
      </c>
      <c r="BK113" s="177">
        <f>SUM(BK114:BK118)</f>
        <v>0</v>
      </c>
    </row>
    <row r="114" spans="1:65" s="2" customFormat="1" ht="16.5" customHeight="1">
      <c r="A114" s="36"/>
      <c r="B114" s="37"/>
      <c r="C114" s="180" t="s">
        <v>184</v>
      </c>
      <c r="D114" s="180" t="s">
        <v>139</v>
      </c>
      <c r="E114" s="181" t="s">
        <v>922</v>
      </c>
      <c r="F114" s="182" t="s">
        <v>921</v>
      </c>
      <c r="G114" s="183" t="s">
        <v>887</v>
      </c>
      <c r="H114" s="184">
        <v>1</v>
      </c>
      <c r="I114" s="185"/>
      <c r="J114" s="186">
        <f>ROUND(I114*H114,2)</f>
        <v>0</v>
      </c>
      <c r="K114" s="182" t="s">
        <v>143</v>
      </c>
      <c r="L114" s="41"/>
      <c r="M114" s="187" t="s">
        <v>43</v>
      </c>
      <c r="N114" s="188" t="s">
        <v>51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888</v>
      </c>
      <c r="AT114" s="191" t="s">
        <v>139</v>
      </c>
      <c r="AU114" s="191" t="s">
        <v>87</v>
      </c>
      <c r="AY114" s="18" t="s">
        <v>137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8" t="s">
        <v>85</v>
      </c>
      <c r="BK114" s="192">
        <f>ROUND(I114*H114,2)</f>
        <v>0</v>
      </c>
      <c r="BL114" s="18" t="s">
        <v>888</v>
      </c>
      <c r="BM114" s="191" t="s">
        <v>923</v>
      </c>
    </row>
    <row r="115" spans="1:47" s="2" customFormat="1" ht="12">
      <c r="A115" s="36"/>
      <c r="B115" s="37"/>
      <c r="C115" s="38"/>
      <c r="D115" s="193" t="s">
        <v>146</v>
      </c>
      <c r="E115" s="38"/>
      <c r="F115" s="194" t="s">
        <v>924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8" t="s">
        <v>146</v>
      </c>
      <c r="AU115" s="18" t="s">
        <v>87</v>
      </c>
    </row>
    <row r="116" spans="1:65" s="2" customFormat="1" ht="16.5" customHeight="1">
      <c r="A116" s="36"/>
      <c r="B116" s="37"/>
      <c r="C116" s="180" t="s">
        <v>194</v>
      </c>
      <c r="D116" s="180" t="s">
        <v>139</v>
      </c>
      <c r="E116" s="181" t="s">
        <v>925</v>
      </c>
      <c r="F116" s="182" t="s">
        <v>926</v>
      </c>
      <c r="G116" s="183" t="s">
        <v>887</v>
      </c>
      <c r="H116" s="184">
        <v>1</v>
      </c>
      <c r="I116" s="185"/>
      <c r="J116" s="186">
        <f>ROUND(I116*H116,2)</f>
        <v>0</v>
      </c>
      <c r="K116" s="182" t="s">
        <v>143</v>
      </c>
      <c r="L116" s="41"/>
      <c r="M116" s="187" t="s">
        <v>43</v>
      </c>
      <c r="N116" s="188" t="s">
        <v>51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888</v>
      </c>
      <c r="AT116" s="191" t="s">
        <v>139</v>
      </c>
      <c r="AU116" s="191" t="s">
        <v>87</v>
      </c>
      <c r="AY116" s="18" t="s">
        <v>137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8" t="s">
        <v>85</v>
      </c>
      <c r="BK116" s="192">
        <f>ROUND(I116*H116,2)</f>
        <v>0</v>
      </c>
      <c r="BL116" s="18" t="s">
        <v>888</v>
      </c>
      <c r="BM116" s="191" t="s">
        <v>927</v>
      </c>
    </row>
    <row r="117" spans="1:47" s="2" customFormat="1" ht="12">
      <c r="A117" s="36"/>
      <c r="B117" s="37"/>
      <c r="C117" s="38"/>
      <c r="D117" s="193" t="s">
        <v>146</v>
      </c>
      <c r="E117" s="38"/>
      <c r="F117" s="194" t="s">
        <v>928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8" t="s">
        <v>146</v>
      </c>
      <c r="AU117" s="18" t="s">
        <v>87</v>
      </c>
    </row>
    <row r="118" spans="1:47" s="2" customFormat="1" ht="19.5">
      <c r="A118" s="36"/>
      <c r="B118" s="37"/>
      <c r="C118" s="38"/>
      <c r="D118" s="200" t="s">
        <v>441</v>
      </c>
      <c r="E118" s="38"/>
      <c r="F118" s="241" t="s">
        <v>929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8" t="s">
        <v>441</v>
      </c>
      <c r="AU118" s="18" t="s">
        <v>87</v>
      </c>
    </row>
    <row r="119" spans="2:63" s="12" customFormat="1" ht="22.9" customHeight="1">
      <c r="B119" s="164"/>
      <c r="C119" s="165"/>
      <c r="D119" s="166" t="s">
        <v>79</v>
      </c>
      <c r="E119" s="178" t="s">
        <v>930</v>
      </c>
      <c r="F119" s="178" t="s">
        <v>931</v>
      </c>
      <c r="G119" s="165"/>
      <c r="H119" s="165"/>
      <c r="I119" s="168"/>
      <c r="J119" s="179">
        <f>BK119</f>
        <v>0</v>
      </c>
      <c r="K119" s="165"/>
      <c r="L119" s="170"/>
      <c r="M119" s="171"/>
      <c r="N119" s="172"/>
      <c r="O119" s="172"/>
      <c r="P119" s="173">
        <f>SUM(P120:P122)</f>
        <v>0</v>
      </c>
      <c r="Q119" s="172"/>
      <c r="R119" s="173">
        <f>SUM(R120:R122)</f>
        <v>0</v>
      </c>
      <c r="S119" s="172"/>
      <c r="T119" s="174">
        <f>SUM(T120:T122)</f>
        <v>0</v>
      </c>
      <c r="AR119" s="175" t="s">
        <v>171</v>
      </c>
      <c r="AT119" s="176" t="s">
        <v>79</v>
      </c>
      <c r="AU119" s="176" t="s">
        <v>85</v>
      </c>
      <c r="AY119" s="175" t="s">
        <v>137</v>
      </c>
      <c r="BK119" s="177">
        <f>SUM(BK120:BK122)</f>
        <v>0</v>
      </c>
    </row>
    <row r="120" spans="1:65" s="2" customFormat="1" ht="16.5" customHeight="1">
      <c r="A120" s="36"/>
      <c r="B120" s="37"/>
      <c r="C120" s="180" t="s">
        <v>205</v>
      </c>
      <c r="D120" s="180" t="s">
        <v>139</v>
      </c>
      <c r="E120" s="181" t="s">
        <v>932</v>
      </c>
      <c r="F120" s="182" t="s">
        <v>933</v>
      </c>
      <c r="G120" s="183" t="s">
        <v>887</v>
      </c>
      <c r="H120" s="184">
        <v>1</v>
      </c>
      <c r="I120" s="185"/>
      <c r="J120" s="186">
        <f>ROUND(I120*H120,2)</f>
        <v>0</v>
      </c>
      <c r="K120" s="182" t="s">
        <v>143</v>
      </c>
      <c r="L120" s="41"/>
      <c r="M120" s="187" t="s">
        <v>43</v>
      </c>
      <c r="N120" s="188" t="s">
        <v>51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888</v>
      </c>
      <c r="AT120" s="191" t="s">
        <v>139</v>
      </c>
      <c r="AU120" s="191" t="s">
        <v>87</v>
      </c>
      <c r="AY120" s="18" t="s">
        <v>137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8" t="s">
        <v>85</v>
      </c>
      <c r="BK120" s="192">
        <f>ROUND(I120*H120,2)</f>
        <v>0</v>
      </c>
      <c r="BL120" s="18" t="s">
        <v>888</v>
      </c>
      <c r="BM120" s="191" t="s">
        <v>934</v>
      </c>
    </row>
    <row r="121" spans="1:47" s="2" customFormat="1" ht="12">
      <c r="A121" s="36"/>
      <c r="B121" s="37"/>
      <c r="C121" s="38"/>
      <c r="D121" s="193" t="s">
        <v>146</v>
      </c>
      <c r="E121" s="38"/>
      <c r="F121" s="194" t="s">
        <v>935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146</v>
      </c>
      <c r="AU121" s="18" t="s">
        <v>87</v>
      </c>
    </row>
    <row r="122" spans="1:47" s="2" customFormat="1" ht="19.5">
      <c r="A122" s="36"/>
      <c r="B122" s="37"/>
      <c r="C122" s="38"/>
      <c r="D122" s="200" t="s">
        <v>441</v>
      </c>
      <c r="E122" s="38"/>
      <c r="F122" s="241" t="s">
        <v>936</v>
      </c>
      <c r="G122" s="38"/>
      <c r="H122" s="38"/>
      <c r="I122" s="195"/>
      <c r="J122" s="38"/>
      <c r="K122" s="38"/>
      <c r="L122" s="41"/>
      <c r="M122" s="250"/>
      <c r="N122" s="251"/>
      <c r="O122" s="252"/>
      <c r="P122" s="252"/>
      <c r="Q122" s="252"/>
      <c r="R122" s="252"/>
      <c r="S122" s="252"/>
      <c r="T122" s="253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8" t="s">
        <v>441</v>
      </c>
      <c r="AU122" s="18" t="s">
        <v>87</v>
      </c>
    </row>
    <row r="123" spans="1:31" s="2" customFormat="1" ht="6.95" customHeight="1">
      <c r="A123" s="36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1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sheetProtection algorithmName="SHA-512" hashValue="dV/Te7ZsDFAXFgzeSrl7PDCuefVkl5ZjGaRyiRl90cC97UrF1gBRvWZmbn+GptL/nq/16RpNcGiBdSAh0NrPRA==" saltValue="MbG4a3Mf4WcGfgzIEQd7iyWt4HsOdKEUDDsolLJZuv2ovD7hhod3B7AnvOnH60YW86YLyofRoHGOPYa8Ccm8vw==" spinCount="100000" sheet="1" objects="1" scenarios="1" formatColumns="0" formatRows="0" autoFilter="0"/>
  <autoFilter ref="C90:K122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2_02/012002000"/>
    <hyperlink ref="F101" r:id="rId2" display="https://podminky.urs.cz/item/CS_URS_2022_02/034002000"/>
    <hyperlink ref="F104" r:id="rId3" display="https://podminky.urs.cz/item/CS_URS_2022_02/039002000"/>
    <hyperlink ref="F108" r:id="rId4" display="https://podminky.urs.cz/item/CS_URS_2022_02/043134000"/>
    <hyperlink ref="F111" r:id="rId5" display="https://podminky.urs.cz/item/CS_URS_2022_02/043203003"/>
    <hyperlink ref="F115" r:id="rId6" display="https://podminky.urs.cz/item/CS_URS_2022_02/060001000"/>
    <hyperlink ref="F117" r:id="rId7" display="https://podminky.urs.cz/item/CS_URS_2022_02/065002000"/>
    <hyperlink ref="F121" r:id="rId8" display="https://podminky.urs.cz/item/CS_URS_2022_02/082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101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87</v>
      </c>
    </row>
    <row r="4" spans="2:46" s="1" customFormat="1" ht="24.95" customHeight="1">
      <c r="B4" s="21"/>
      <c r="D4" s="112" t="s">
        <v>102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84" t="str">
        <f>'Rekapitulace zakázky'!K6</f>
        <v>SO 02 - Oprava mostu v km 16,344 na trati Kutná Hora-Zruč n/S</v>
      </c>
      <c r="F7" s="385"/>
      <c r="G7" s="385"/>
      <c r="H7" s="385"/>
      <c r="L7" s="21"/>
    </row>
    <row r="8" spans="2:12" s="1" customFormat="1" ht="12" customHeight="1">
      <c r="B8" s="21"/>
      <c r="D8" s="114" t="s">
        <v>103</v>
      </c>
      <c r="L8" s="21"/>
    </row>
    <row r="9" spans="1:31" s="2" customFormat="1" ht="16.5" customHeight="1">
      <c r="A9" s="36"/>
      <c r="B9" s="41"/>
      <c r="C9" s="36"/>
      <c r="D9" s="36"/>
      <c r="E9" s="384" t="s">
        <v>104</v>
      </c>
      <c r="F9" s="386"/>
      <c r="G9" s="386"/>
      <c r="H9" s="386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7" t="s">
        <v>937</v>
      </c>
      <c r="F11" s="386"/>
      <c r="G11" s="386"/>
      <c r="H11" s="386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zakázky'!AN8</f>
        <v>24. 11. 2022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245" t="s">
        <v>25</v>
      </c>
      <c r="E15" s="36"/>
      <c r="F15" s="246" t="s">
        <v>26</v>
      </c>
      <c r="G15" s="36"/>
      <c r="H15" s="36"/>
      <c r="I15" s="245" t="s">
        <v>27</v>
      </c>
      <c r="J15" s="246" t="s">
        <v>28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29</v>
      </c>
      <c r="E16" s="36"/>
      <c r="F16" s="36"/>
      <c r="G16" s="36"/>
      <c r="H16" s="36"/>
      <c r="I16" s="114" t="s">
        <v>30</v>
      </c>
      <c r="J16" s="105" t="s">
        <v>31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32</v>
      </c>
      <c r="F17" s="36"/>
      <c r="G17" s="36"/>
      <c r="H17" s="36"/>
      <c r="I17" s="114" t="s">
        <v>33</v>
      </c>
      <c r="J17" s="105" t="s">
        <v>34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35</v>
      </c>
      <c r="E19" s="36"/>
      <c r="F19" s="36"/>
      <c r="G19" s="36"/>
      <c r="H19" s="36"/>
      <c r="I19" s="114" t="s">
        <v>30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zakázky'!E14</f>
        <v>Vyplň údaj</v>
      </c>
      <c r="F20" s="389"/>
      <c r="G20" s="389"/>
      <c r="H20" s="389"/>
      <c r="I20" s="114" t="s">
        <v>33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37</v>
      </c>
      <c r="E22" s="36"/>
      <c r="F22" s="36"/>
      <c r="G22" s="36"/>
      <c r="H22" s="36"/>
      <c r="I22" s="114" t="s">
        <v>30</v>
      </c>
      <c r="J22" s="105" t="s">
        <v>38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39</v>
      </c>
      <c r="F23" s="36"/>
      <c r="G23" s="36"/>
      <c r="H23" s="36"/>
      <c r="I23" s="114" t="s">
        <v>33</v>
      </c>
      <c r="J23" s="105" t="s">
        <v>40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42</v>
      </c>
      <c r="E25" s="36"/>
      <c r="F25" s="36"/>
      <c r="G25" s="36"/>
      <c r="H25" s="36"/>
      <c r="I25" s="114" t="s">
        <v>30</v>
      </c>
      <c r="J25" s="105" t="str">
        <f>IF('Rekapitulace zakázky'!AN19="","",'Rekapitulace zakázky'!AN19)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zakázky'!E20="","",'Rekapitulace zakázky'!E20)</f>
        <v xml:space="preserve"> </v>
      </c>
      <c r="F26" s="36"/>
      <c r="G26" s="36"/>
      <c r="H26" s="36"/>
      <c r="I26" s="114" t="s">
        <v>33</v>
      </c>
      <c r="J26" s="105" t="str">
        <f>IF('Rekapitulace zakázky'!AN20="","",'Rekapitulace zakázky'!AN20)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43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46</v>
      </c>
      <c r="E32" s="36"/>
      <c r="F32" s="36"/>
      <c r="G32" s="36"/>
      <c r="H32" s="36"/>
      <c r="I32" s="36"/>
      <c r="J32" s="122">
        <f>ROUND(J87,2)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48</v>
      </c>
      <c r="G34" s="36"/>
      <c r="H34" s="36"/>
      <c r="I34" s="123" t="s">
        <v>47</v>
      </c>
      <c r="J34" s="123" t="s">
        <v>49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50</v>
      </c>
      <c r="E35" s="114" t="s">
        <v>51</v>
      </c>
      <c r="F35" s="125">
        <f>ROUND((SUM(BE87:BE92)),2)</f>
        <v>0</v>
      </c>
      <c r="G35" s="36"/>
      <c r="H35" s="36"/>
      <c r="I35" s="126">
        <v>0.21</v>
      </c>
      <c r="J35" s="125">
        <f>ROUND(((SUM(BE87:BE92))*I35),2)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52</v>
      </c>
      <c r="F36" s="125">
        <f>ROUND((SUM(BF87:BF92)),2)</f>
        <v>0</v>
      </c>
      <c r="G36" s="36"/>
      <c r="H36" s="36"/>
      <c r="I36" s="126">
        <v>0.15</v>
      </c>
      <c r="J36" s="125">
        <f>ROUND(((SUM(BF87:BF92))*I36),2)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53</v>
      </c>
      <c r="F37" s="125">
        <f>ROUND((SUM(BG87:BG92)),2)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54</v>
      </c>
      <c r="F38" s="125">
        <f>ROUND((SUM(BH87:BH92)),2)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55</v>
      </c>
      <c r="F39" s="125">
        <f>ROUND((SUM(BI87:BI92)),2)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56</v>
      </c>
      <c r="E41" s="129"/>
      <c r="F41" s="129"/>
      <c r="G41" s="130" t="s">
        <v>57</v>
      </c>
      <c r="H41" s="131" t="s">
        <v>58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107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SO 02 - Oprava mostu v km 16,344 na trati Kutná Hora-Zruč n/S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82" t="s">
        <v>104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59" t="str">
        <f>E11</f>
        <v>22-08-4 - SO 02 – 001.4 - Oprava mostu v km 16,344 na trati Kutná Hora-Zruč n/S_DSPS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8" t="str">
        <f>F14</f>
        <v xml:space="preserve"> </v>
      </c>
      <c r="G56" s="38"/>
      <c r="H56" s="38"/>
      <c r="I56" s="30" t="s">
        <v>23</v>
      </c>
      <c r="J56" s="61" t="str">
        <f>IF(J14="","",J14)</f>
        <v>24. 11. 2022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29</v>
      </c>
      <c r="D58" s="38"/>
      <c r="E58" s="38"/>
      <c r="F58" s="28" t="str">
        <f>E17</f>
        <v>Správa železnic, státní organizace</v>
      </c>
      <c r="G58" s="38"/>
      <c r="H58" s="38"/>
      <c r="I58" s="30" t="s">
        <v>37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35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108</v>
      </c>
      <c r="D61" s="139"/>
      <c r="E61" s="139"/>
      <c r="F61" s="139"/>
      <c r="G61" s="139"/>
      <c r="H61" s="139"/>
      <c r="I61" s="139"/>
      <c r="J61" s="140" t="s">
        <v>109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78</v>
      </c>
      <c r="D63" s="38"/>
      <c r="E63" s="38"/>
      <c r="F63" s="38"/>
      <c r="G63" s="38"/>
      <c r="H63" s="38"/>
      <c r="I63" s="38"/>
      <c r="J63" s="79">
        <f>J87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110</v>
      </c>
    </row>
    <row r="64" spans="2:12" s="9" customFormat="1" ht="24.95" customHeight="1">
      <c r="B64" s="142"/>
      <c r="C64" s="143"/>
      <c r="D64" s="144" t="s">
        <v>875</v>
      </c>
      <c r="E64" s="145"/>
      <c r="F64" s="145"/>
      <c r="G64" s="145"/>
      <c r="H64" s="145"/>
      <c r="I64" s="145"/>
      <c r="J64" s="146">
        <f>J88</f>
        <v>0</v>
      </c>
      <c r="K64" s="143"/>
      <c r="L64" s="147"/>
    </row>
    <row r="65" spans="2:12" s="10" customFormat="1" ht="19.9" customHeight="1">
      <c r="B65" s="148"/>
      <c r="C65" s="99"/>
      <c r="D65" s="149" t="s">
        <v>876</v>
      </c>
      <c r="E65" s="150"/>
      <c r="F65" s="150"/>
      <c r="G65" s="150"/>
      <c r="H65" s="150"/>
      <c r="I65" s="150"/>
      <c r="J65" s="151">
        <f>J89</f>
        <v>0</v>
      </c>
      <c r="K65" s="99"/>
      <c r="L65" s="152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4" t="s">
        <v>122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2" t="str">
        <f>E7</f>
        <v>SO 02 - Oprava mostu v km 16,344 na trati Kutná Hora-Zruč n/S</v>
      </c>
      <c r="F75" s="383"/>
      <c r="G75" s="383"/>
      <c r="H75" s="383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2"/>
      <c r="C76" s="30" t="s">
        <v>103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6"/>
      <c r="B77" s="37"/>
      <c r="C77" s="38"/>
      <c r="D77" s="38"/>
      <c r="E77" s="382" t="s">
        <v>104</v>
      </c>
      <c r="F77" s="381"/>
      <c r="G77" s="381"/>
      <c r="H77" s="381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105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59" t="str">
        <f>E11</f>
        <v>22-08-4 - SO 02 – 001.4 - Oprava mostu v km 16,344 na trati Kutná Hora-Zruč n/S_DSPS</v>
      </c>
      <c r="F79" s="381"/>
      <c r="G79" s="381"/>
      <c r="H79" s="381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21</v>
      </c>
      <c r="D81" s="38"/>
      <c r="E81" s="38"/>
      <c r="F81" s="28" t="str">
        <f>F14</f>
        <v xml:space="preserve"> </v>
      </c>
      <c r="G81" s="38"/>
      <c r="H81" s="38"/>
      <c r="I81" s="30" t="s">
        <v>23</v>
      </c>
      <c r="J81" s="61" t="str">
        <f>IF(J14="","",J14)</f>
        <v>24. 11. 2022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0" t="s">
        <v>29</v>
      </c>
      <c r="D83" s="38"/>
      <c r="E83" s="38"/>
      <c r="F83" s="28" t="str">
        <f>E17</f>
        <v>Správa železnic, státní organizace</v>
      </c>
      <c r="G83" s="38"/>
      <c r="H83" s="38"/>
      <c r="I83" s="30" t="s">
        <v>37</v>
      </c>
      <c r="J83" s="34" t="str">
        <f>E23</f>
        <v>DIPONT s.r.o.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35</v>
      </c>
      <c r="D84" s="38"/>
      <c r="E84" s="38"/>
      <c r="F84" s="28" t="str">
        <f>IF(E20="","",E20)</f>
        <v>Vyplň údaj</v>
      </c>
      <c r="G84" s="38"/>
      <c r="H84" s="38"/>
      <c r="I84" s="30" t="s">
        <v>42</v>
      </c>
      <c r="J84" s="34" t="str">
        <f>E26</f>
        <v xml:space="preserve"> 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123</v>
      </c>
      <c r="D86" s="156" t="s">
        <v>65</v>
      </c>
      <c r="E86" s="156" t="s">
        <v>61</v>
      </c>
      <c r="F86" s="156" t="s">
        <v>62</v>
      </c>
      <c r="G86" s="156" t="s">
        <v>124</v>
      </c>
      <c r="H86" s="156" t="s">
        <v>125</v>
      </c>
      <c r="I86" s="156" t="s">
        <v>126</v>
      </c>
      <c r="J86" s="156" t="s">
        <v>109</v>
      </c>
      <c r="K86" s="157" t="s">
        <v>127</v>
      </c>
      <c r="L86" s="158"/>
      <c r="M86" s="70" t="s">
        <v>43</v>
      </c>
      <c r="N86" s="71" t="s">
        <v>50</v>
      </c>
      <c r="O86" s="71" t="s">
        <v>128</v>
      </c>
      <c r="P86" s="71" t="s">
        <v>129</v>
      </c>
      <c r="Q86" s="71" t="s">
        <v>130</v>
      </c>
      <c r="R86" s="71" t="s">
        <v>131</v>
      </c>
      <c r="S86" s="71" t="s">
        <v>132</v>
      </c>
      <c r="T86" s="72" t="s">
        <v>133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134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</f>
        <v>0</v>
      </c>
      <c r="Q87" s="74"/>
      <c r="R87" s="161">
        <f>R88</f>
        <v>0</v>
      </c>
      <c r="S87" s="74"/>
      <c r="T87" s="162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79</v>
      </c>
      <c r="AU87" s="18" t="s">
        <v>110</v>
      </c>
      <c r="BK87" s="163">
        <f>BK88</f>
        <v>0</v>
      </c>
    </row>
    <row r="88" spans="2:63" s="12" customFormat="1" ht="25.9" customHeight="1">
      <c r="B88" s="164"/>
      <c r="C88" s="165"/>
      <c r="D88" s="166" t="s">
        <v>79</v>
      </c>
      <c r="E88" s="167" t="s">
        <v>881</v>
      </c>
      <c r="F88" s="167" t="s">
        <v>882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P89</f>
        <v>0</v>
      </c>
      <c r="Q88" s="172"/>
      <c r="R88" s="173">
        <f>R89</f>
        <v>0</v>
      </c>
      <c r="S88" s="172"/>
      <c r="T88" s="174">
        <f>T89</f>
        <v>0</v>
      </c>
      <c r="AR88" s="175" t="s">
        <v>171</v>
      </c>
      <c r="AT88" s="176" t="s">
        <v>79</v>
      </c>
      <c r="AU88" s="176" t="s">
        <v>80</v>
      </c>
      <c r="AY88" s="175" t="s">
        <v>137</v>
      </c>
      <c r="BK88" s="177">
        <f>BK89</f>
        <v>0</v>
      </c>
    </row>
    <row r="89" spans="2:63" s="12" customFormat="1" ht="22.9" customHeight="1">
      <c r="B89" s="164"/>
      <c r="C89" s="165"/>
      <c r="D89" s="166" t="s">
        <v>79</v>
      </c>
      <c r="E89" s="178" t="s">
        <v>883</v>
      </c>
      <c r="F89" s="178" t="s">
        <v>884</v>
      </c>
      <c r="G89" s="165"/>
      <c r="H89" s="165"/>
      <c r="I89" s="168"/>
      <c r="J89" s="179">
        <f>BK89</f>
        <v>0</v>
      </c>
      <c r="K89" s="165"/>
      <c r="L89" s="170"/>
      <c r="M89" s="171"/>
      <c r="N89" s="172"/>
      <c r="O89" s="172"/>
      <c r="P89" s="173">
        <f>SUM(P90:P92)</f>
        <v>0</v>
      </c>
      <c r="Q89" s="172"/>
      <c r="R89" s="173">
        <f>SUM(R90:R92)</f>
        <v>0</v>
      </c>
      <c r="S89" s="172"/>
      <c r="T89" s="174">
        <f>SUM(T90:T92)</f>
        <v>0</v>
      </c>
      <c r="AR89" s="175" t="s">
        <v>171</v>
      </c>
      <c r="AT89" s="176" t="s">
        <v>79</v>
      </c>
      <c r="AU89" s="176" t="s">
        <v>85</v>
      </c>
      <c r="AY89" s="175" t="s">
        <v>137</v>
      </c>
      <c r="BK89" s="177">
        <f>SUM(BK90:BK92)</f>
        <v>0</v>
      </c>
    </row>
    <row r="90" spans="1:65" s="2" customFormat="1" ht="16.5" customHeight="1">
      <c r="A90" s="36"/>
      <c r="B90" s="37"/>
      <c r="C90" s="180" t="s">
        <v>85</v>
      </c>
      <c r="D90" s="180" t="s">
        <v>139</v>
      </c>
      <c r="E90" s="181" t="s">
        <v>938</v>
      </c>
      <c r="F90" s="182" t="s">
        <v>939</v>
      </c>
      <c r="G90" s="183" t="s">
        <v>887</v>
      </c>
      <c r="H90" s="184">
        <v>1</v>
      </c>
      <c r="I90" s="185"/>
      <c r="J90" s="186">
        <f>ROUND(I90*H90,2)</f>
        <v>0</v>
      </c>
      <c r="K90" s="182" t="s">
        <v>143</v>
      </c>
      <c r="L90" s="41"/>
      <c r="M90" s="187" t="s">
        <v>43</v>
      </c>
      <c r="N90" s="188" t="s">
        <v>51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888</v>
      </c>
      <c r="AT90" s="191" t="s">
        <v>139</v>
      </c>
      <c r="AU90" s="191" t="s">
        <v>87</v>
      </c>
      <c r="AY90" s="18" t="s">
        <v>137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8" t="s">
        <v>85</v>
      </c>
      <c r="BK90" s="192">
        <f>ROUND(I90*H90,2)</f>
        <v>0</v>
      </c>
      <c r="BL90" s="18" t="s">
        <v>888</v>
      </c>
      <c r="BM90" s="191" t="s">
        <v>940</v>
      </c>
    </row>
    <row r="91" spans="1:47" s="2" customFormat="1" ht="12">
      <c r="A91" s="36"/>
      <c r="B91" s="37"/>
      <c r="C91" s="38"/>
      <c r="D91" s="193" t="s">
        <v>146</v>
      </c>
      <c r="E91" s="38"/>
      <c r="F91" s="194" t="s">
        <v>941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146</v>
      </c>
      <c r="AU91" s="18" t="s">
        <v>87</v>
      </c>
    </row>
    <row r="92" spans="1:47" s="2" customFormat="1" ht="29.25">
      <c r="A92" s="36"/>
      <c r="B92" s="37"/>
      <c r="C92" s="38"/>
      <c r="D92" s="200" t="s">
        <v>441</v>
      </c>
      <c r="E92" s="38"/>
      <c r="F92" s="241" t="s">
        <v>942</v>
      </c>
      <c r="G92" s="38"/>
      <c r="H92" s="38"/>
      <c r="I92" s="195"/>
      <c r="J92" s="38"/>
      <c r="K92" s="38"/>
      <c r="L92" s="41"/>
      <c r="M92" s="250"/>
      <c r="N92" s="251"/>
      <c r="O92" s="252"/>
      <c r="P92" s="252"/>
      <c r="Q92" s="252"/>
      <c r="R92" s="252"/>
      <c r="S92" s="252"/>
      <c r="T92" s="253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8" t="s">
        <v>441</v>
      </c>
      <c r="AU92" s="18" t="s">
        <v>87</v>
      </c>
    </row>
    <row r="93" spans="1:31" s="2" customFormat="1" ht="6.95" customHeight="1">
      <c r="A93" s="36"/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41"/>
      <c r="M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</sheetData>
  <sheetProtection algorithmName="SHA-512" hashValue="h5zz5hvDaWn56MoD52TsenLprV5T6ZuqnVz09xXb7JzkYJkGDJv/u7CARV9E5w+ksqwwTl0YiAtJTxeS899mtw==" saltValue="B1hKO4hdWMaGamF7gueOuxoMjIFiZ3LPSQQUDd1GL++A2UNYzaGtM1yGrICVF457V5KM6xYg8oLwg31gPaVgag==" spinCount="100000" sheet="1" objects="1" scenarios="1" formatColumns="0" formatRows="0" autoFilter="0"/>
  <autoFilter ref="C86:K92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1" r:id="rId1" display="https://podminky.urs.cz/item/CS_URS_2022_02/0132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6" customFormat="1" ht="45" customHeight="1">
      <c r="B3" s="258"/>
      <c r="C3" s="393" t="s">
        <v>943</v>
      </c>
      <c r="D3" s="393"/>
      <c r="E3" s="393"/>
      <c r="F3" s="393"/>
      <c r="G3" s="393"/>
      <c r="H3" s="393"/>
      <c r="I3" s="393"/>
      <c r="J3" s="393"/>
      <c r="K3" s="259"/>
    </row>
    <row r="4" spans="2:11" s="1" customFormat="1" ht="25.5" customHeight="1">
      <c r="B4" s="260"/>
      <c r="C4" s="394" t="s">
        <v>944</v>
      </c>
      <c r="D4" s="394"/>
      <c r="E4" s="394"/>
      <c r="F4" s="394"/>
      <c r="G4" s="394"/>
      <c r="H4" s="394"/>
      <c r="I4" s="394"/>
      <c r="J4" s="394"/>
      <c r="K4" s="261"/>
    </row>
    <row r="5" spans="2:11" s="1" customFormat="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s="1" customFormat="1" ht="15" customHeight="1">
      <c r="B6" s="260"/>
      <c r="C6" s="391" t="s">
        <v>945</v>
      </c>
      <c r="D6" s="391"/>
      <c r="E6" s="391"/>
      <c r="F6" s="391"/>
      <c r="G6" s="391"/>
      <c r="H6" s="391"/>
      <c r="I6" s="391"/>
      <c r="J6" s="391"/>
      <c r="K6" s="261"/>
    </row>
    <row r="7" spans="2:11" s="1" customFormat="1" ht="15" customHeight="1">
      <c r="B7" s="264"/>
      <c r="C7" s="391" t="s">
        <v>946</v>
      </c>
      <c r="D7" s="391"/>
      <c r="E7" s="391"/>
      <c r="F7" s="391"/>
      <c r="G7" s="391"/>
      <c r="H7" s="391"/>
      <c r="I7" s="391"/>
      <c r="J7" s="391"/>
      <c r="K7" s="261"/>
    </row>
    <row r="8" spans="2:11" s="1" customFormat="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s="1" customFormat="1" ht="15" customHeight="1">
      <c r="B9" s="264"/>
      <c r="C9" s="391" t="s">
        <v>947</v>
      </c>
      <c r="D9" s="391"/>
      <c r="E9" s="391"/>
      <c r="F9" s="391"/>
      <c r="G9" s="391"/>
      <c r="H9" s="391"/>
      <c r="I9" s="391"/>
      <c r="J9" s="391"/>
      <c r="K9" s="261"/>
    </row>
    <row r="10" spans="2:11" s="1" customFormat="1" ht="15" customHeight="1">
      <c r="B10" s="264"/>
      <c r="C10" s="263"/>
      <c r="D10" s="391" t="s">
        <v>948</v>
      </c>
      <c r="E10" s="391"/>
      <c r="F10" s="391"/>
      <c r="G10" s="391"/>
      <c r="H10" s="391"/>
      <c r="I10" s="391"/>
      <c r="J10" s="391"/>
      <c r="K10" s="261"/>
    </row>
    <row r="11" spans="2:11" s="1" customFormat="1" ht="15" customHeight="1">
      <c r="B11" s="264"/>
      <c r="C11" s="265"/>
      <c r="D11" s="391" t="s">
        <v>949</v>
      </c>
      <c r="E11" s="391"/>
      <c r="F11" s="391"/>
      <c r="G11" s="391"/>
      <c r="H11" s="391"/>
      <c r="I11" s="391"/>
      <c r="J11" s="391"/>
      <c r="K11" s="261"/>
    </row>
    <row r="12" spans="2:11" s="1" customFormat="1" ht="15" customHeight="1">
      <c r="B12" s="264"/>
      <c r="C12" s="265"/>
      <c r="D12" s="263"/>
      <c r="E12" s="263"/>
      <c r="F12" s="263"/>
      <c r="G12" s="263"/>
      <c r="H12" s="263"/>
      <c r="I12" s="263"/>
      <c r="J12" s="263"/>
      <c r="K12" s="261"/>
    </row>
    <row r="13" spans="2:11" s="1" customFormat="1" ht="15" customHeight="1">
      <c r="B13" s="264"/>
      <c r="C13" s="265"/>
      <c r="D13" s="266" t="s">
        <v>950</v>
      </c>
      <c r="E13" s="263"/>
      <c r="F13" s="263"/>
      <c r="G13" s="263"/>
      <c r="H13" s="263"/>
      <c r="I13" s="263"/>
      <c r="J13" s="263"/>
      <c r="K13" s="261"/>
    </row>
    <row r="14" spans="2:11" s="1" customFormat="1" ht="12.75" customHeight="1">
      <c r="B14" s="264"/>
      <c r="C14" s="265"/>
      <c r="D14" s="265"/>
      <c r="E14" s="265"/>
      <c r="F14" s="265"/>
      <c r="G14" s="265"/>
      <c r="H14" s="265"/>
      <c r="I14" s="265"/>
      <c r="J14" s="265"/>
      <c r="K14" s="261"/>
    </row>
    <row r="15" spans="2:11" s="1" customFormat="1" ht="15" customHeight="1">
      <c r="B15" s="264"/>
      <c r="C15" s="265"/>
      <c r="D15" s="391" t="s">
        <v>951</v>
      </c>
      <c r="E15" s="391"/>
      <c r="F15" s="391"/>
      <c r="G15" s="391"/>
      <c r="H15" s="391"/>
      <c r="I15" s="391"/>
      <c r="J15" s="391"/>
      <c r="K15" s="261"/>
    </row>
    <row r="16" spans="2:11" s="1" customFormat="1" ht="15" customHeight="1">
      <c r="B16" s="264"/>
      <c r="C16" s="265"/>
      <c r="D16" s="391" t="s">
        <v>952</v>
      </c>
      <c r="E16" s="391"/>
      <c r="F16" s="391"/>
      <c r="G16" s="391"/>
      <c r="H16" s="391"/>
      <c r="I16" s="391"/>
      <c r="J16" s="391"/>
      <c r="K16" s="261"/>
    </row>
    <row r="17" spans="2:11" s="1" customFormat="1" ht="15" customHeight="1">
      <c r="B17" s="264"/>
      <c r="C17" s="265"/>
      <c r="D17" s="391" t="s">
        <v>953</v>
      </c>
      <c r="E17" s="391"/>
      <c r="F17" s="391"/>
      <c r="G17" s="391"/>
      <c r="H17" s="391"/>
      <c r="I17" s="391"/>
      <c r="J17" s="391"/>
      <c r="K17" s="261"/>
    </row>
    <row r="18" spans="2:11" s="1" customFormat="1" ht="15" customHeight="1">
      <c r="B18" s="264"/>
      <c r="C18" s="265"/>
      <c r="D18" s="265"/>
      <c r="E18" s="267" t="s">
        <v>954</v>
      </c>
      <c r="F18" s="391" t="s">
        <v>955</v>
      </c>
      <c r="G18" s="391"/>
      <c r="H18" s="391"/>
      <c r="I18" s="391"/>
      <c r="J18" s="391"/>
      <c r="K18" s="261"/>
    </row>
    <row r="19" spans="2:11" s="1" customFormat="1" ht="15" customHeight="1">
      <c r="B19" s="264"/>
      <c r="C19" s="265"/>
      <c r="D19" s="265"/>
      <c r="E19" s="267" t="s">
        <v>84</v>
      </c>
      <c r="F19" s="391" t="s">
        <v>956</v>
      </c>
      <c r="G19" s="391"/>
      <c r="H19" s="391"/>
      <c r="I19" s="391"/>
      <c r="J19" s="391"/>
      <c r="K19" s="261"/>
    </row>
    <row r="20" spans="2:11" s="1" customFormat="1" ht="15" customHeight="1">
      <c r="B20" s="264"/>
      <c r="C20" s="265"/>
      <c r="D20" s="265"/>
      <c r="E20" s="267" t="s">
        <v>957</v>
      </c>
      <c r="F20" s="391" t="s">
        <v>958</v>
      </c>
      <c r="G20" s="391"/>
      <c r="H20" s="391"/>
      <c r="I20" s="391"/>
      <c r="J20" s="391"/>
      <c r="K20" s="261"/>
    </row>
    <row r="21" spans="2:11" s="1" customFormat="1" ht="15" customHeight="1">
      <c r="B21" s="264"/>
      <c r="C21" s="265"/>
      <c r="D21" s="265"/>
      <c r="E21" s="267" t="s">
        <v>959</v>
      </c>
      <c r="F21" s="391" t="s">
        <v>960</v>
      </c>
      <c r="G21" s="391"/>
      <c r="H21" s="391"/>
      <c r="I21" s="391"/>
      <c r="J21" s="391"/>
      <c r="K21" s="261"/>
    </row>
    <row r="22" spans="2:11" s="1" customFormat="1" ht="15" customHeight="1">
      <c r="B22" s="264"/>
      <c r="C22" s="265"/>
      <c r="D22" s="265"/>
      <c r="E22" s="267" t="s">
        <v>859</v>
      </c>
      <c r="F22" s="391" t="s">
        <v>860</v>
      </c>
      <c r="G22" s="391"/>
      <c r="H22" s="391"/>
      <c r="I22" s="391"/>
      <c r="J22" s="391"/>
      <c r="K22" s="261"/>
    </row>
    <row r="23" spans="2:11" s="1" customFormat="1" ht="15" customHeight="1">
      <c r="B23" s="264"/>
      <c r="C23" s="265"/>
      <c r="D23" s="265"/>
      <c r="E23" s="267" t="s">
        <v>91</v>
      </c>
      <c r="F23" s="391" t="s">
        <v>961</v>
      </c>
      <c r="G23" s="391"/>
      <c r="H23" s="391"/>
      <c r="I23" s="391"/>
      <c r="J23" s="391"/>
      <c r="K23" s="261"/>
    </row>
    <row r="24" spans="2:11" s="1" customFormat="1" ht="12.75" customHeight="1">
      <c r="B24" s="264"/>
      <c r="C24" s="265"/>
      <c r="D24" s="265"/>
      <c r="E24" s="265"/>
      <c r="F24" s="265"/>
      <c r="G24" s="265"/>
      <c r="H24" s="265"/>
      <c r="I24" s="265"/>
      <c r="J24" s="265"/>
      <c r="K24" s="261"/>
    </row>
    <row r="25" spans="2:11" s="1" customFormat="1" ht="15" customHeight="1">
      <c r="B25" s="264"/>
      <c r="C25" s="391" t="s">
        <v>962</v>
      </c>
      <c r="D25" s="391"/>
      <c r="E25" s="391"/>
      <c r="F25" s="391"/>
      <c r="G25" s="391"/>
      <c r="H25" s="391"/>
      <c r="I25" s="391"/>
      <c r="J25" s="391"/>
      <c r="K25" s="261"/>
    </row>
    <row r="26" spans="2:11" s="1" customFormat="1" ht="15" customHeight="1">
      <c r="B26" s="264"/>
      <c r="C26" s="391" t="s">
        <v>963</v>
      </c>
      <c r="D26" s="391"/>
      <c r="E26" s="391"/>
      <c r="F26" s="391"/>
      <c r="G26" s="391"/>
      <c r="H26" s="391"/>
      <c r="I26" s="391"/>
      <c r="J26" s="391"/>
      <c r="K26" s="261"/>
    </row>
    <row r="27" spans="2:11" s="1" customFormat="1" ht="15" customHeight="1">
      <c r="B27" s="264"/>
      <c r="C27" s="263"/>
      <c r="D27" s="391" t="s">
        <v>964</v>
      </c>
      <c r="E27" s="391"/>
      <c r="F27" s="391"/>
      <c r="G27" s="391"/>
      <c r="H27" s="391"/>
      <c r="I27" s="391"/>
      <c r="J27" s="391"/>
      <c r="K27" s="261"/>
    </row>
    <row r="28" spans="2:11" s="1" customFormat="1" ht="15" customHeight="1">
      <c r="B28" s="264"/>
      <c r="C28" s="265"/>
      <c r="D28" s="391" t="s">
        <v>965</v>
      </c>
      <c r="E28" s="391"/>
      <c r="F28" s="391"/>
      <c r="G28" s="391"/>
      <c r="H28" s="391"/>
      <c r="I28" s="391"/>
      <c r="J28" s="391"/>
      <c r="K28" s="261"/>
    </row>
    <row r="29" spans="2:11" s="1" customFormat="1" ht="12.75" customHeight="1">
      <c r="B29" s="264"/>
      <c r="C29" s="265"/>
      <c r="D29" s="265"/>
      <c r="E29" s="265"/>
      <c r="F29" s="265"/>
      <c r="G29" s="265"/>
      <c r="H29" s="265"/>
      <c r="I29" s="265"/>
      <c r="J29" s="265"/>
      <c r="K29" s="261"/>
    </row>
    <row r="30" spans="2:11" s="1" customFormat="1" ht="15" customHeight="1">
      <c r="B30" s="264"/>
      <c r="C30" s="265"/>
      <c r="D30" s="391" t="s">
        <v>966</v>
      </c>
      <c r="E30" s="391"/>
      <c r="F30" s="391"/>
      <c r="G30" s="391"/>
      <c r="H30" s="391"/>
      <c r="I30" s="391"/>
      <c r="J30" s="391"/>
      <c r="K30" s="261"/>
    </row>
    <row r="31" spans="2:11" s="1" customFormat="1" ht="15" customHeight="1">
      <c r="B31" s="264"/>
      <c r="C31" s="265"/>
      <c r="D31" s="391" t="s">
        <v>967</v>
      </c>
      <c r="E31" s="391"/>
      <c r="F31" s="391"/>
      <c r="G31" s="391"/>
      <c r="H31" s="391"/>
      <c r="I31" s="391"/>
      <c r="J31" s="391"/>
      <c r="K31" s="261"/>
    </row>
    <row r="32" spans="2:11" s="1" customFormat="1" ht="12.75" customHeight="1">
      <c r="B32" s="264"/>
      <c r="C32" s="265"/>
      <c r="D32" s="265"/>
      <c r="E32" s="265"/>
      <c r="F32" s="265"/>
      <c r="G32" s="265"/>
      <c r="H32" s="265"/>
      <c r="I32" s="265"/>
      <c r="J32" s="265"/>
      <c r="K32" s="261"/>
    </row>
    <row r="33" spans="2:11" s="1" customFormat="1" ht="15" customHeight="1">
      <c r="B33" s="264"/>
      <c r="C33" s="265"/>
      <c r="D33" s="391" t="s">
        <v>968</v>
      </c>
      <c r="E33" s="391"/>
      <c r="F33" s="391"/>
      <c r="G33" s="391"/>
      <c r="H33" s="391"/>
      <c r="I33" s="391"/>
      <c r="J33" s="391"/>
      <c r="K33" s="261"/>
    </row>
    <row r="34" spans="2:11" s="1" customFormat="1" ht="15" customHeight="1">
      <c r="B34" s="264"/>
      <c r="C34" s="265"/>
      <c r="D34" s="391" t="s">
        <v>969</v>
      </c>
      <c r="E34" s="391"/>
      <c r="F34" s="391"/>
      <c r="G34" s="391"/>
      <c r="H34" s="391"/>
      <c r="I34" s="391"/>
      <c r="J34" s="391"/>
      <c r="K34" s="261"/>
    </row>
    <row r="35" spans="2:11" s="1" customFormat="1" ht="15" customHeight="1">
      <c r="B35" s="264"/>
      <c r="C35" s="265"/>
      <c r="D35" s="391" t="s">
        <v>970</v>
      </c>
      <c r="E35" s="391"/>
      <c r="F35" s="391"/>
      <c r="G35" s="391"/>
      <c r="H35" s="391"/>
      <c r="I35" s="391"/>
      <c r="J35" s="391"/>
      <c r="K35" s="261"/>
    </row>
    <row r="36" spans="2:11" s="1" customFormat="1" ht="15" customHeight="1">
      <c r="B36" s="264"/>
      <c r="C36" s="265"/>
      <c r="D36" s="263"/>
      <c r="E36" s="266" t="s">
        <v>123</v>
      </c>
      <c r="F36" s="263"/>
      <c r="G36" s="391" t="s">
        <v>971</v>
      </c>
      <c r="H36" s="391"/>
      <c r="I36" s="391"/>
      <c r="J36" s="391"/>
      <c r="K36" s="261"/>
    </row>
    <row r="37" spans="2:11" s="1" customFormat="1" ht="30.75" customHeight="1">
      <c r="B37" s="264"/>
      <c r="C37" s="265"/>
      <c r="D37" s="263"/>
      <c r="E37" s="266" t="s">
        <v>972</v>
      </c>
      <c r="F37" s="263"/>
      <c r="G37" s="391" t="s">
        <v>973</v>
      </c>
      <c r="H37" s="391"/>
      <c r="I37" s="391"/>
      <c r="J37" s="391"/>
      <c r="K37" s="261"/>
    </row>
    <row r="38" spans="2:11" s="1" customFormat="1" ht="15" customHeight="1">
      <c r="B38" s="264"/>
      <c r="C38" s="265"/>
      <c r="D38" s="263"/>
      <c r="E38" s="266" t="s">
        <v>61</v>
      </c>
      <c r="F38" s="263"/>
      <c r="G38" s="391" t="s">
        <v>974</v>
      </c>
      <c r="H38" s="391"/>
      <c r="I38" s="391"/>
      <c r="J38" s="391"/>
      <c r="K38" s="261"/>
    </row>
    <row r="39" spans="2:11" s="1" customFormat="1" ht="15" customHeight="1">
      <c r="B39" s="264"/>
      <c r="C39" s="265"/>
      <c r="D39" s="263"/>
      <c r="E39" s="266" t="s">
        <v>62</v>
      </c>
      <c r="F39" s="263"/>
      <c r="G39" s="391" t="s">
        <v>975</v>
      </c>
      <c r="H39" s="391"/>
      <c r="I39" s="391"/>
      <c r="J39" s="391"/>
      <c r="K39" s="261"/>
    </row>
    <row r="40" spans="2:11" s="1" customFormat="1" ht="15" customHeight="1">
      <c r="B40" s="264"/>
      <c r="C40" s="265"/>
      <c r="D40" s="263"/>
      <c r="E40" s="266" t="s">
        <v>124</v>
      </c>
      <c r="F40" s="263"/>
      <c r="G40" s="391" t="s">
        <v>976</v>
      </c>
      <c r="H40" s="391"/>
      <c r="I40" s="391"/>
      <c r="J40" s="391"/>
      <c r="K40" s="261"/>
    </row>
    <row r="41" spans="2:11" s="1" customFormat="1" ht="15" customHeight="1">
      <c r="B41" s="264"/>
      <c r="C41" s="265"/>
      <c r="D41" s="263"/>
      <c r="E41" s="266" t="s">
        <v>125</v>
      </c>
      <c r="F41" s="263"/>
      <c r="G41" s="391" t="s">
        <v>977</v>
      </c>
      <c r="H41" s="391"/>
      <c r="I41" s="391"/>
      <c r="J41" s="391"/>
      <c r="K41" s="261"/>
    </row>
    <row r="42" spans="2:11" s="1" customFormat="1" ht="15" customHeight="1">
      <c r="B42" s="264"/>
      <c r="C42" s="265"/>
      <c r="D42" s="263"/>
      <c r="E42" s="266" t="s">
        <v>978</v>
      </c>
      <c r="F42" s="263"/>
      <c r="G42" s="391" t="s">
        <v>979</v>
      </c>
      <c r="H42" s="391"/>
      <c r="I42" s="391"/>
      <c r="J42" s="391"/>
      <c r="K42" s="261"/>
    </row>
    <row r="43" spans="2:11" s="1" customFormat="1" ht="15" customHeight="1">
      <c r="B43" s="264"/>
      <c r="C43" s="265"/>
      <c r="D43" s="263"/>
      <c r="E43" s="266"/>
      <c r="F43" s="263"/>
      <c r="G43" s="391" t="s">
        <v>980</v>
      </c>
      <c r="H43" s="391"/>
      <c r="I43" s="391"/>
      <c r="J43" s="391"/>
      <c r="K43" s="261"/>
    </row>
    <row r="44" spans="2:11" s="1" customFormat="1" ht="15" customHeight="1">
      <c r="B44" s="264"/>
      <c r="C44" s="265"/>
      <c r="D44" s="263"/>
      <c r="E44" s="266" t="s">
        <v>981</v>
      </c>
      <c r="F44" s="263"/>
      <c r="G44" s="391" t="s">
        <v>982</v>
      </c>
      <c r="H44" s="391"/>
      <c r="I44" s="391"/>
      <c r="J44" s="391"/>
      <c r="K44" s="261"/>
    </row>
    <row r="45" spans="2:11" s="1" customFormat="1" ht="15" customHeight="1">
      <c r="B45" s="264"/>
      <c r="C45" s="265"/>
      <c r="D45" s="263"/>
      <c r="E45" s="266" t="s">
        <v>127</v>
      </c>
      <c r="F45" s="263"/>
      <c r="G45" s="391" t="s">
        <v>983</v>
      </c>
      <c r="H45" s="391"/>
      <c r="I45" s="391"/>
      <c r="J45" s="391"/>
      <c r="K45" s="261"/>
    </row>
    <row r="46" spans="2:11" s="1" customFormat="1" ht="12.75" customHeight="1">
      <c r="B46" s="264"/>
      <c r="C46" s="265"/>
      <c r="D46" s="263"/>
      <c r="E46" s="263"/>
      <c r="F46" s="263"/>
      <c r="G46" s="263"/>
      <c r="H46" s="263"/>
      <c r="I46" s="263"/>
      <c r="J46" s="263"/>
      <c r="K46" s="261"/>
    </row>
    <row r="47" spans="2:11" s="1" customFormat="1" ht="15" customHeight="1">
      <c r="B47" s="264"/>
      <c r="C47" s="265"/>
      <c r="D47" s="391" t="s">
        <v>984</v>
      </c>
      <c r="E47" s="391"/>
      <c r="F47" s="391"/>
      <c r="G47" s="391"/>
      <c r="H47" s="391"/>
      <c r="I47" s="391"/>
      <c r="J47" s="391"/>
      <c r="K47" s="261"/>
    </row>
    <row r="48" spans="2:11" s="1" customFormat="1" ht="15" customHeight="1">
      <c r="B48" s="264"/>
      <c r="C48" s="265"/>
      <c r="D48" s="265"/>
      <c r="E48" s="391" t="s">
        <v>985</v>
      </c>
      <c r="F48" s="391"/>
      <c r="G48" s="391"/>
      <c r="H48" s="391"/>
      <c r="I48" s="391"/>
      <c r="J48" s="391"/>
      <c r="K48" s="261"/>
    </row>
    <row r="49" spans="2:11" s="1" customFormat="1" ht="15" customHeight="1">
      <c r="B49" s="264"/>
      <c r="C49" s="265"/>
      <c r="D49" s="265"/>
      <c r="E49" s="391" t="s">
        <v>986</v>
      </c>
      <c r="F49" s="391"/>
      <c r="G49" s="391"/>
      <c r="H49" s="391"/>
      <c r="I49" s="391"/>
      <c r="J49" s="391"/>
      <c r="K49" s="261"/>
    </row>
    <row r="50" spans="2:11" s="1" customFormat="1" ht="15" customHeight="1">
      <c r="B50" s="264"/>
      <c r="C50" s="265"/>
      <c r="D50" s="265"/>
      <c r="E50" s="391" t="s">
        <v>987</v>
      </c>
      <c r="F50" s="391"/>
      <c r="G50" s="391"/>
      <c r="H50" s="391"/>
      <c r="I50" s="391"/>
      <c r="J50" s="391"/>
      <c r="K50" s="261"/>
    </row>
    <row r="51" spans="2:11" s="1" customFormat="1" ht="15" customHeight="1">
      <c r="B51" s="264"/>
      <c r="C51" s="265"/>
      <c r="D51" s="391" t="s">
        <v>988</v>
      </c>
      <c r="E51" s="391"/>
      <c r="F51" s="391"/>
      <c r="G51" s="391"/>
      <c r="H51" s="391"/>
      <c r="I51" s="391"/>
      <c r="J51" s="391"/>
      <c r="K51" s="261"/>
    </row>
    <row r="52" spans="2:11" s="1" customFormat="1" ht="25.5" customHeight="1">
      <c r="B52" s="260"/>
      <c r="C52" s="394" t="s">
        <v>989</v>
      </c>
      <c r="D52" s="394"/>
      <c r="E52" s="394"/>
      <c r="F52" s="394"/>
      <c r="G52" s="394"/>
      <c r="H52" s="394"/>
      <c r="I52" s="394"/>
      <c r="J52" s="394"/>
      <c r="K52" s="261"/>
    </row>
    <row r="53" spans="2:11" s="1" customFormat="1" ht="5.25" customHeight="1">
      <c r="B53" s="260"/>
      <c r="C53" s="262"/>
      <c r="D53" s="262"/>
      <c r="E53" s="262"/>
      <c r="F53" s="262"/>
      <c r="G53" s="262"/>
      <c r="H53" s="262"/>
      <c r="I53" s="262"/>
      <c r="J53" s="262"/>
      <c r="K53" s="261"/>
    </row>
    <row r="54" spans="2:11" s="1" customFormat="1" ht="15" customHeight="1">
      <c r="B54" s="260"/>
      <c r="C54" s="391" t="s">
        <v>990</v>
      </c>
      <c r="D54" s="391"/>
      <c r="E54" s="391"/>
      <c r="F54" s="391"/>
      <c r="G54" s="391"/>
      <c r="H54" s="391"/>
      <c r="I54" s="391"/>
      <c r="J54" s="391"/>
      <c r="K54" s="261"/>
    </row>
    <row r="55" spans="2:11" s="1" customFormat="1" ht="15" customHeight="1">
      <c r="B55" s="260"/>
      <c r="C55" s="391" t="s">
        <v>991</v>
      </c>
      <c r="D55" s="391"/>
      <c r="E55" s="391"/>
      <c r="F55" s="391"/>
      <c r="G55" s="391"/>
      <c r="H55" s="391"/>
      <c r="I55" s="391"/>
      <c r="J55" s="391"/>
      <c r="K55" s="261"/>
    </row>
    <row r="56" spans="2:11" s="1" customFormat="1" ht="12.75" customHeight="1">
      <c r="B56" s="260"/>
      <c r="C56" s="263"/>
      <c r="D56" s="263"/>
      <c r="E56" s="263"/>
      <c r="F56" s="263"/>
      <c r="G56" s="263"/>
      <c r="H56" s="263"/>
      <c r="I56" s="263"/>
      <c r="J56" s="263"/>
      <c r="K56" s="261"/>
    </row>
    <row r="57" spans="2:11" s="1" customFormat="1" ht="15" customHeight="1">
      <c r="B57" s="260"/>
      <c r="C57" s="391" t="s">
        <v>992</v>
      </c>
      <c r="D57" s="391"/>
      <c r="E57" s="391"/>
      <c r="F57" s="391"/>
      <c r="G57" s="391"/>
      <c r="H57" s="391"/>
      <c r="I57" s="391"/>
      <c r="J57" s="391"/>
      <c r="K57" s="261"/>
    </row>
    <row r="58" spans="2:11" s="1" customFormat="1" ht="15" customHeight="1">
      <c r="B58" s="260"/>
      <c r="C58" s="265"/>
      <c r="D58" s="391" t="s">
        <v>993</v>
      </c>
      <c r="E58" s="391"/>
      <c r="F58" s="391"/>
      <c r="G58" s="391"/>
      <c r="H58" s="391"/>
      <c r="I58" s="391"/>
      <c r="J58" s="391"/>
      <c r="K58" s="261"/>
    </row>
    <row r="59" spans="2:11" s="1" customFormat="1" ht="15" customHeight="1">
      <c r="B59" s="260"/>
      <c r="C59" s="265"/>
      <c r="D59" s="391" t="s">
        <v>994</v>
      </c>
      <c r="E59" s="391"/>
      <c r="F59" s="391"/>
      <c r="G59" s="391"/>
      <c r="H59" s="391"/>
      <c r="I59" s="391"/>
      <c r="J59" s="391"/>
      <c r="K59" s="261"/>
    </row>
    <row r="60" spans="2:11" s="1" customFormat="1" ht="15" customHeight="1">
      <c r="B60" s="260"/>
      <c r="C60" s="265"/>
      <c r="D60" s="391" t="s">
        <v>995</v>
      </c>
      <c r="E60" s="391"/>
      <c r="F60" s="391"/>
      <c r="G60" s="391"/>
      <c r="H60" s="391"/>
      <c r="I60" s="391"/>
      <c r="J60" s="391"/>
      <c r="K60" s="261"/>
    </row>
    <row r="61" spans="2:11" s="1" customFormat="1" ht="15" customHeight="1">
      <c r="B61" s="260"/>
      <c r="C61" s="265"/>
      <c r="D61" s="391" t="s">
        <v>996</v>
      </c>
      <c r="E61" s="391"/>
      <c r="F61" s="391"/>
      <c r="G61" s="391"/>
      <c r="H61" s="391"/>
      <c r="I61" s="391"/>
      <c r="J61" s="391"/>
      <c r="K61" s="261"/>
    </row>
    <row r="62" spans="2:11" s="1" customFormat="1" ht="15" customHeight="1">
      <c r="B62" s="260"/>
      <c r="C62" s="265"/>
      <c r="D62" s="395" t="s">
        <v>997</v>
      </c>
      <c r="E62" s="395"/>
      <c r="F62" s="395"/>
      <c r="G62" s="395"/>
      <c r="H62" s="395"/>
      <c r="I62" s="395"/>
      <c r="J62" s="395"/>
      <c r="K62" s="261"/>
    </row>
    <row r="63" spans="2:11" s="1" customFormat="1" ht="15" customHeight="1">
      <c r="B63" s="260"/>
      <c r="C63" s="265"/>
      <c r="D63" s="391" t="s">
        <v>998</v>
      </c>
      <c r="E63" s="391"/>
      <c r="F63" s="391"/>
      <c r="G63" s="391"/>
      <c r="H63" s="391"/>
      <c r="I63" s="391"/>
      <c r="J63" s="391"/>
      <c r="K63" s="261"/>
    </row>
    <row r="64" spans="2:11" s="1" customFormat="1" ht="12.75" customHeight="1">
      <c r="B64" s="260"/>
      <c r="C64" s="265"/>
      <c r="D64" s="265"/>
      <c r="E64" s="268"/>
      <c r="F64" s="265"/>
      <c r="G64" s="265"/>
      <c r="H64" s="265"/>
      <c r="I64" s="265"/>
      <c r="J64" s="265"/>
      <c r="K64" s="261"/>
    </row>
    <row r="65" spans="2:11" s="1" customFormat="1" ht="15" customHeight="1">
      <c r="B65" s="260"/>
      <c r="C65" s="265"/>
      <c r="D65" s="391" t="s">
        <v>999</v>
      </c>
      <c r="E65" s="391"/>
      <c r="F65" s="391"/>
      <c r="G65" s="391"/>
      <c r="H65" s="391"/>
      <c r="I65" s="391"/>
      <c r="J65" s="391"/>
      <c r="K65" s="261"/>
    </row>
    <row r="66" spans="2:11" s="1" customFormat="1" ht="15" customHeight="1">
      <c r="B66" s="260"/>
      <c r="C66" s="265"/>
      <c r="D66" s="395" t="s">
        <v>1000</v>
      </c>
      <c r="E66" s="395"/>
      <c r="F66" s="395"/>
      <c r="G66" s="395"/>
      <c r="H66" s="395"/>
      <c r="I66" s="395"/>
      <c r="J66" s="395"/>
      <c r="K66" s="261"/>
    </row>
    <row r="67" spans="2:11" s="1" customFormat="1" ht="15" customHeight="1">
      <c r="B67" s="260"/>
      <c r="C67" s="265"/>
      <c r="D67" s="391" t="s">
        <v>1001</v>
      </c>
      <c r="E67" s="391"/>
      <c r="F67" s="391"/>
      <c r="G67" s="391"/>
      <c r="H67" s="391"/>
      <c r="I67" s="391"/>
      <c r="J67" s="391"/>
      <c r="K67" s="261"/>
    </row>
    <row r="68" spans="2:11" s="1" customFormat="1" ht="15" customHeight="1">
      <c r="B68" s="260"/>
      <c r="C68" s="265"/>
      <c r="D68" s="391" t="s">
        <v>1002</v>
      </c>
      <c r="E68" s="391"/>
      <c r="F68" s="391"/>
      <c r="G68" s="391"/>
      <c r="H68" s="391"/>
      <c r="I68" s="391"/>
      <c r="J68" s="391"/>
      <c r="K68" s="261"/>
    </row>
    <row r="69" spans="2:11" s="1" customFormat="1" ht="15" customHeight="1">
      <c r="B69" s="260"/>
      <c r="C69" s="265"/>
      <c r="D69" s="391" t="s">
        <v>1003</v>
      </c>
      <c r="E69" s="391"/>
      <c r="F69" s="391"/>
      <c r="G69" s="391"/>
      <c r="H69" s="391"/>
      <c r="I69" s="391"/>
      <c r="J69" s="391"/>
      <c r="K69" s="261"/>
    </row>
    <row r="70" spans="2:11" s="1" customFormat="1" ht="15" customHeight="1">
      <c r="B70" s="260"/>
      <c r="C70" s="265"/>
      <c r="D70" s="391" t="s">
        <v>1004</v>
      </c>
      <c r="E70" s="391"/>
      <c r="F70" s="391"/>
      <c r="G70" s="391"/>
      <c r="H70" s="391"/>
      <c r="I70" s="391"/>
      <c r="J70" s="391"/>
      <c r="K70" s="261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392" t="s">
        <v>1005</v>
      </c>
      <c r="D75" s="392"/>
      <c r="E75" s="392"/>
      <c r="F75" s="392"/>
      <c r="G75" s="392"/>
      <c r="H75" s="392"/>
      <c r="I75" s="392"/>
      <c r="J75" s="392"/>
      <c r="K75" s="278"/>
    </row>
    <row r="76" spans="2:11" s="1" customFormat="1" ht="17.25" customHeight="1">
      <c r="B76" s="277"/>
      <c r="C76" s="279" t="s">
        <v>1006</v>
      </c>
      <c r="D76" s="279"/>
      <c r="E76" s="279"/>
      <c r="F76" s="279" t="s">
        <v>1007</v>
      </c>
      <c r="G76" s="280"/>
      <c r="H76" s="279" t="s">
        <v>62</v>
      </c>
      <c r="I76" s="279" t="s">
        <v>65</v>
      </c>
      <c r="J76" s="279" t="s">
        <v>1008</v>
      </c>
      <c r="K76" s="278"/>
    </row>
    <row r="77" spans="2:11" s="1" customFormat="1" ht="17.25" customHeight="1">
      <c r="B77" s="277"/>
      <c r="C77" s="281" t="s">
        <v>1009</v>
      </c>
      <c r="D77" s="281"/>
      <c r="E77" s="281"/>
      <c r="F77" s="282" t="s">
        <v>1010</v>
      </c>
      <c r="G77" s="283"/>
      <c r="H77" s="281"/>
      <c r="I77" s="281"/>
      <c r="J77" s="281" t="s">
        <v>1011</v>
      </c>
      <c r="K77" s="278"/>
    </row>
    <row r="78" spans="2:11" s="1" customFormat="1" ht="5.25" customHeight="1">
      <c r="B78" s="277"/>
      <c r="C78" s="284"/>
      <c r="D78" s="284"/>
      <c r="E78" s="284"/>
      <c r="F78" s="284"/>
      <c r="G78" s="285"/>
      <c r="H78" s="284"/>
      <c r="I78" s="284"/>
      <c r="J78" s="284"/>
      <c r="K78" s="278"/>
    </row>
    <row r="79" spans="2:11" s="1" customFormat="1" ht="15" customHeight="1">
      <c r="B79" s="277"/>
      <c r="C79" s="266" t="s">
        <v>61</v>
      </c>
      <c r="D79" s="286"/>
      <c r="E79" s="286"/>
      <c r="F79" s="287" t="s">
        <v>1012</v>
      </c>
      <c r="G79" s="288"/>
      <c r="H79" s="266" t="s">
        <v>1013</v>
      </c>
      <c r="I79" s="266" t="s">
        <v>1014</v>
      </c>
      <c r="J79" s="266">
        <v>20</v>
      </c>
      <c r="K79" s="278"/>
    </row>
    <row r="80" spans="2:11" s="1" customFormat="1" ht="15" customHeight="1">
      <c r="B80" s="277"/>
      <c r="C80" s="266" t="s">
        <v>1015</v>
      </c>
      <c r="D80" s="266"/>
      <c r="E80" s="266"/>
      <c r="F80" s="287" t="s">
        <v>1012</v>
      </c>
      <c r="G80" s="288"/>
      <c r="H80" s="266" t="s">
        <v>1016</v>
      </c>
      <c r="I80" s="266" t="s">
        <v>1014</v>
      </c>
      <c r="J80" s="266">
        <v>120</v>
      </c>
      <c r="K80" s="278"/>
    </row>
    <row r="81" spans="2:11" s="1" customFormat="1" ht="15" customHeight="1">
      <c r="B81" s="289"/>
      <c r="C81" s="266" t="s">
        <v>1017</v>
      </c>
      <c r="D81" s="266"/>
      <c r="E81" s="266"/>
      <c r="F81" s="287" t="s">
        <v>1018</v>
      </c>
      <c r="G81" s="288"/>
      <c r="H81" s="266" t="s">
        <v>1019</v>
      </c>
      <c r="I81" s="266" t="s">
        <v>1014</v>
      </c>
      <c r="J81" s="266">
        <v>50</v>
      </c>
      <c r="K81" s="278"/>
    </row>
    <row r="82" spans="2:11" s="1" customFormat="1" ht="15" customHeight="1">
      <c r="B82" s="289"/>
      <c r="C82" s="266" t="s">
        <v>1020</v>
      </c>
      <c r="D82" s="266"/>
      <c r="E82" s="266"/>
      <c r="F82" s="287" t="s">
        <v>1012</v>
      </c>
      <c r="G82" s="288"/>
      <c r="H82" s="266" t="s">
        <v>1021</v>
      </c>
      <c r="I82" s="266" t="s">
        <v>1022</v>
      </c>
      <c r="J82" s="266"/>
      <c r="K82" s="278"/>
    </row>
    <row r="83" spans="2:11" s="1" customFormat="1" ht="15" customHeight="1">
      <c r="B83" s="289"/>
      <c r="C83" s="290" t="s">
        <v>1023</v>
      </c>
      <c r="D83" s="290"/>
      <c r="E83" s="290"/>
      <c r="F83" s="291" t="s">
        <v>1018</v>
      </c>
      <c r="G83" s="290"/>
      <c r="H83" s="290" t="s">
        <v>1024</v>
      </c>
      <c r="I83" s="290" t="s">
        <v>1014</v>
      </c>
      <c r="J83" s="290">
        <v>15</v>
      </c>
      <c r="K83" s="278"/>
    </row>
    <row r="84" spans="2:11" s="1" customFormat="1" ht="15" customHeight="1">
      <c r="B84" s="289"/>
      <c r="C84" s="290" t="s">
        <v>1025</v>
      </c>
      <c r="D84" s="290"/>
      <c r="E84" s="290"/>
      <c r="F84" s="291" t="s">
        <v>1018</v>
      </c>
      <c r="G84" s="290"/>
      <c r="H84" s="290" t="s">
        <v>1026</v>
      </c>
      <c r="I84" s="290" t="s">
        <v>1014</v>
      </c>
      <c r="J84" s="290">
        <v>15</v>
      </c>
      <c r="K84" s="278"/>
    </row>
    <row r="85" spans="2:11" s="1" customFormat="1" ht="15" customHeight="1">
      <c r="B85" s="289"/>
      <c r="C85" s="290" t="s">
        <v>1027</v>
      </c>
      <c r="D85" s="290"/>
      <c r="E85" s="290"/>
      <c r="F85" s="291" t="s">
        <v>1018</v>
      </c>
      <c r="G85" s="290"/>
      <c r="H85" s="290" t="s">
        <v>1028</v>
      </c>
      <c r="I85" s="290" t="s">
        <v>1014</v>
      </c>
      <c r="J85" s="290">
        <v>20</v>
      </c>
      <c r="K85" s="278"/>
    </row>
    <row r="86" spans="2:11" s="1" customFormat="1" ht="15" customHeight="1">
      <c r="B86" s="289"/>
      <c r="C86" s="290" t="s">
        <v>1029</v>
      </c>
      <c r="D86" s="290"/>
      <c r="E86" s="290"/>
      <c r="F86" s="291" t="s">
        <v>1018</v>
      </c>
      <c r="G86" s="290"/>
      <c r="H86" s="290" t="s">
        <v>1030</v>
      </c>
      <c r="I86" s="290" t="s">
        <v>1014</v>
      </c>
      <c r="J86" s="290">
        <v>20</v>
      </c>
      <c r="K86" s="278"/>
    </row>
    <row r="87" spans="2:11" s="1" customFormat="1" ht="15" customHeight="1">
      <c r="B87" s="289"/>
      <c r="C87" s="266" t="s">
        <v>1031</v>
      </c>
      <c r="D87" s="266"/>
      <c r="E87" s="266"/>
      <c r="F87" s="287" t="s">
        <v>1018</v>
      </c>
      <c r="G87" s="288"/>
      <c r="H87" s="266" t="s">
        <v>1032</v>
      </c>
      <c r="I87" s="266" t="s">
        <v>1014</v>
      </c>
      <c r="J87" s="266">
        <v>50</v>
      </c>
      <c r="K87" s="278"/>
    </row>
    <row r="88" spans="2:11" s="1" customFormat="1" ht="15" customHeight="1">
      <c r="B88" s="289"/>
      <c r="C88" s="266" t="s">
        <v>1033</v>
      </c>
      <c r="D88" s="266"/>
      <c r="E88" s="266"/>
      <c r="F88" s="287" t="s">
        <v>1018</v>
      </c>
      <c r="G88" s="288"/>
      <c r="H88" s="266" t="s">
        <v>1034</v>
      </c>
      <c r="I88" s="266" t="s">
        <v>1014</v>
      </c>
      <c r="J88" s="266">
        <v>20</v>
      </c>
      <c r="K88" s="278"/>
    </row>
    <row r="89" spans="2:11" s="1" customFormat="1" ht="15" customHeight="1">
      <c r="B89" s="289"/>
      <c r="C89" s="266" t="s">
        <v>1035</v>
      </c>
      <c r="D89" s="266"/>
      <c r="E89" s="266"/>
      <c r="F89" s="287" t="s">
        <v>1018</v>
      </c>
      <c r="G89" s="288"/>
      <c r="H89" s="266" t="s">
        <v>1036</v>
      </c>
      <c r="I89" s="266" t="s">
        <v>1014</v>
      </c>
      <c r="J89" s="266">
        <v>20</v>
      </c>
      <c r="K89" s="278"/>
    </row>
    <row r="90" spans="2:11" s="1" customFormat="1" ht="15" customHeight="1">
      <c r="B90" s="289"/>
      <c r="C90" s="266" t="s">
        <v>1037</v>
      </c>
      <c r="D90" s="266"/>
      <c r="E90" s="266"/>
      <c r="F90" s="287" t="s">
        <v>1018</v>
      </c>
      <c r="G90" s="288"/>
      <c r="H90" s="266" t="s">
        <v>1038</v>
      </c>
      <c r="I90" s="266" t="s">
        <v>1014</v>
      </c>
      <c r="J90" s="266">
        <v>50</v>
      </c>
      <c r="K90" s="278"/>
    </row>
    <row r="91" spans="2:11" s="1" customFormat="1" ht="15" customHeight="1">
      <c r="B91" s="289"/>
      <c r="C91" s="266" t="s">
        <v>1039</v>
      </c>
      <c r="D91" s="266"/>
      <c r="E91" s="266"/>
      <c r="F91" s="287" t="s">
        <v>1018</v>
      </c>
      <c r="G91" s="288"/>
      <c r="H91" s="266" t="s">
        <v>1039</v>
      </c>
      <c r="I91" s="266" t="s">
        <v>1014</v>
      </c>
      <c r="J91" s="266">
        <v>50</v>
      </c>
      <c r="K91" s="278"/>
    </row>
    <row r="92" spans="2:11" s="1" customFormat="1" ht="15" customHeight="1">
      <c r="B92" s="289"/>
      <c r="C92" s="266" t="s">
        <v>1040</v>
      </c>
      <c r="D92" s="266"/>
      <c r="E92" s="266"/>
      <c r="F92" s="287" t="s">
        <v>1018</v>
      </c>
      <c r="G92" s="288"/>
      <c r="H92" s="266" t="s">
        <v>1041</v>
      </c>
      <c r="I92" s="266" t="s">
        <v>1014</v>
      </c>
      <c r="J92" s="266">
        <v>255</v>
      </c>
      <c r="K92" s="278"/>
    </row>
    <row r="93" spans="2:11" s="1" customFormat="1" ht="15" customHeight="1">
      <c r="B93" s="289"/>
      <c r="C93" s="266" t="s">
        <v>1042</v>
      </c>
      <c r="D93" s="266"/>
      <c r="E93" s="266"/>
      <c r="F93" s="287" t="s">
        <v>1012</v>
      </c>
      <c r="G93" s="288"/>
      <c r="H93" s="266" t="s">
        <v>1043</v>
      </c>
      <c r="I93" s="266" t="s">
        <v>1044</v>
      </c>
      <c r="J93" s="266"/>
      <c r="K93" s="278"/>
    </row>
    <row r="94" spans="2:11" s="1" customFormat="1" ht="15" customHeight="1">
      <c r="B94" s="289"/>
      <c r="C94" s="266" t="s">
        <v>1045</v>
      </c>
      <c r="D94" s="266"/>
      <c r="E94" s="266"/>
      <c r="F94" s="287" t="s">
        <v>1012</v>
      </c>
      <c r="G94" s="288"/>
      <c r="H94" s="266" t="s">
        <v>1046</v>
      </c>
      <c r="I94" s="266" t="s">
        <v>1047</v>
      </c>
      <c r="J94" s="266"/>
      <c r="K94" s="278"/>
    </row>
    <row r="95" spans="2:11" s="1" customFormat="1" ht="15" customHeight="1">
      <c r="B95" s="289"/>
      <c r="C95" s="266" t="s">
        <v>1048</v>
      </c>
      <c r="D95" s="266"/>
      <c r="E95" s="266"/>
      <c r="F95" s="287" t="s">
        <v>1012</v>
      </c>
      <c r="G95" s="288"/>
      <c r="H95" s="266" t="s">
        <v>1048</v>
      </c>
      <c r="I95" s="266" t="s">
        <v>1047</v>
      </c>
      <c r="J95" s="266"/>
      <c r="K95" s="278"/>
    </row>
    <row r="96" spans="2:11" s="1" customFormat="1" ht="15" customHeight="1">
      <c r="B96" s="289"/>
      <c r="C96" s="266" t="s">
        <v>46</v>
      </c>
      <c r="D96" s="266"/>
      <c r="E96" s="266"/>
      <c r="F96" s="287" t="s">
        <v>1012</v>
      </c>
      <c r="G96" s="288"/>
      <c r="H96" s="266" t="s">
        <v>1049</v>
      </c>
      <c r="I96" s="266" t="s">
        <v>1047</v>
      </c>
      <c r="J96" s="266"/>
      <c r="K96" s="278"/>
    </row>
    <row r="97" spans="2:11" s="1" customFormat="1" ht="15" customHeight="1">
      <c r="B97" s="289"/>
      <c r="C97" s="266" t="s">
        <v>56</v>
      </c>
      <c r="D97" s="266"/>
      <c r="E97" s="266"/>
      <c r="F97" s="287" t="s">
        <v>1012</v>
      </c>
      <c r="G97" s="288"/>
      <c r="H97" s="266" t="s">
        <v>1050</v>
      </c>
      <c r="I97" s="266" t="s">
        <v>1047</v>
      </c>
      <c r="J97" s="266"/>
      <c r="K97" s="278"/>
    </row>
    <row r="98" spans="2:11" s="1" customFormat="1" ht="15" customHeight="1">
      <c r="B98" s="292"/>
      <c r="C98" s="293"/>
      <c r="D98" s="293"/>
      <c r="E98" s="293"/>
      <c r="F98" s="293"/>
      <c r="G98" s="293"/>
      <c r="H98" s="293"/>
      <c r="I98" s="293"/>
      <c r="J98" s="293"/>
      <c r="K98" s="294"/>
    </row>
    <row r="99" spans="2:11" s="1" customFormat="1" ht="18.7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5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392" t="s">
        <v>1051</v>
      </c>
      <c r="D102" s="392"/>
      <c r="E102" s="392"/>
      <c r="F102" s="392"/>
      <c r="G102" s="392"/>
      <c r="H102" s="392"/>
      <c r="I102" s="392"/>
      <c r="J102" s="392"/>
      <c r="K102" s="278"/>
    </row>
    <row r="103" spans="2:11" s="1" customFormat="1" ht="17.25" customHeight="1">
      <c r="B103" s="277"/>
      <c r="C103" s="279" t="s">
        <v>1006</v>
      </c>
      <c r="D103" s="279"/>
      <c r="E103" s="279"/>
      <c r="F103" s="279" t="s">
        <v>1007</v>
      </c>
      <c r="G103" s="280"/>
      <c r="H103" s="279" t="s">
        <v>62</v>
      </c>
      <c r="I103" s="279" t="s">
        <v>65</v>
      </c>
      <c r="J103" s="279" t="s">
        <v>1008</v>
      </c>
      <c r="K103" s="278"/>
    </row>
    <row r="104" spans="2:11" s="1" customFormat="1" ht="17.25" customHeight="1">
      <c r="B104" s="277"/>
      <c r="C104" s="281" t="s">
        <v>1009</v>
      </c>
      <c r="D104" s="281"/>
      <c r="E104" s="281"/>
      <c r="F104" s="282" t="s">
        <v>1010</v>
      </c>
      <c r="G104" s="283"/>
      <c r="H104" s="281"/>
      <c r="I104" s="281"/>
      <c r="J104" s="281" t="s">
        <v>1011</v>
      </c>
      <c r="K104" s="278"/>
    </row>
    <row r="105" spans="2:11" s="1" customFormat="1" ht="5.25" customHeight="1">
      <c r="B105" s="277"/>
      <c r="C105" s="279"/>
      <c r="D105" s="279"/>
      <c r="E105" s="279"/>
      <c r="F105" s="279"/>
      <c r="G105" s="297"/>
      <c r="H105" s="279"/>
      <c r="I105" s="279"/>
      <c r="J105" s="279"/>
      <c r="K105" s="278"/>
    </row>
    <row r="106" spans="2:11" s="1" customFormat="1" ht="15" customHeight="1">
      <c r="B106" s="277"/>
      <c r="C106" s="266" t="s">
        <v>61</v>
      </c>
      <c r="D106" s="286"/>
      <c r="E106" s="286"/>
      <c r="F106" s="287" t="s">
        <v>1012</v>
      </c>
      <c r="G106" s="266"/>
      <c r="H106" s="266" t="s">
        <v>1052</v>
      </c>
      <c r="I106" s="266" t="s">
        <v>1014</v>
      </c>
      <c r="J106" s="266">
        <v>20</v>
      </c>
      <c r="K106" s="278"/>
    </row>
    <row r="107" spans="2:11" s="1" customFormat="1" ht="15" customHeight="1">
      <c r="B107" s="277"/>
      <c r="C107" s="266" t="s">
        <v>1015</v>
      </c>
      <c r="D107" s="266"/>
      <c r="E107" s="266"/>
      <c r="F107" s="287" t="s">
        <v>1012</v>
      </c>
      <c r="G107" s="266"/>
      <c r="H107" s="266" t="s">
        <v>1052</v>
      </c>
      <c r="I107" s="266" t="s">
        <v>1014</v>
      </c>
      <c r="J107" s="266">
        <v>120</v>
      </c>
      <c r="K107" s="278"/>
    </row>
    <row r="108" spans="2:11" s="1" customFormat="1" ht="15" customHeight="1">
      <c r="B108" s="289"/>
      <c r="C108" s="266" t="s">
        <v>1017</v>
      </c>
      <c r="D108" s="266"/>
      <c r="E108" s="266"/>
      <c r="F108" s="287" t="s">
        <v>1018</v>
      </c>
      <c r="G108" s="266"/>
      <c r="H108" s="266" t="s">
        <v>1052</v>
      </c>
      <c r="I108" s="266" t="s">
        <v>1014</v>
      </c>
      <c r="J108" s="266">
        <v>50</v>
      </c>
      <c r="K108" s="278"/>
    </row>
    <row r="109" spans="2:11" s="1" customFormat="1" ht="15" customHeight="1">
      <c r="B109" s="289"/>
      <c r="C109" s="266" t="s">
        <v>1020</v>
      </c>
      <c r="D109" s="266"/>
      <c r="E109" s="266"/>
      <c r="F109" s="287" t="s">
        <v>1012</v>
      </c>
      <c r="G109" s="266"/>
      <c r="H109" s="266" t="s">
        <v>1052</v>
      </c>
      <c r="I109" s="266" t="s">
        <v>1022</v>
      </c>
      <c r="J109" s="266"/>
      <c r="K109" s="278"/>
    </row>
    <row r="110" spans="2:11" s="1" customFormat="1" ht="15" customHeight="1">
      <c r="B110" s="289"/>
      <c r="C110" s="266" t="s">
        <v>1031</v>
      </c>
      <c r="D110" s="266"/>
      <c r="E110" s="266"/>
      <c r="F110" s="287" t="s">
        <v>1018</v>
      </c>
      <c r="G110" s="266"/>
      <c r="H110" s="266" t="s">
        <v>1052</v>
      </c>
      <c r="I110" s="266" t="s">
        <v>1014</v>
      </c>
      <c r="J110" s="266">
        <v>50</v>
      </c>
      <c r="K110" s="278"/>
    </row>
    <row r="111" spans="2:11" s="1" customFormat="1" ht="15" customHeight="1">
      <c r="B111" s="289"/>
      <c r="C111" s="266" t="s">
        <v>1039</v>
      </c>
      <c r="D111" s="266"/>
      <c r="E111" s="266"/>
      <c r="F111" s="287" t="s">
        <v>1018</v>
      </c>
      <c r="G111" s="266"/>
      <c r="H111" s="266" t="s">
        <v>1052</v>
      </c>
      <c r="I111" s="266" t="s">
        <v>1014</v>
      </c>
      <c r="J111" s="266">
        <v>50</v>
      </c>
      <c r="K111" s="278"/>
    </row>
    <row r="112" spans="2:11" s="1" customFormat="1" ht="15" customHeight="1">
      <c r="B112" s="289"/>
      <c r="C112" s="266" t="s">
        <v>1037</v>
      </c>
      <c r="D112" s="266"/>
      <c r="E112" s="266"/>
      <c r="F112" s="287" t="s">
        <v>1018</v>
      </c>
      <c r="G112" s="266"/>
      <c r="H112" s="266" t="s">
        <v>1052</v>
      </c>
      <c r="I112" s="266" t="s">
        <v>1014</v>
      </c>
      <c r="J112" s="266">
        <v>50</v>
      </c>
      <c r="K112" s="278"/>
    </row>
    <row r="113" spans="2:11" s="1" customFormat="1" ht="15" customHeight="1">
      <c r="B113" s="289"/>
      <c r="C113" s="266" t="s">
        <v>61</v>
      </c>
      <c r="D113" s="266"/>
      <c r="E113" s="266"/>
      <c r="F113" s="287" t="s">
        <v>1012</v>
      </c>
      <c r="G113" s="266"/>
      <c r="H113" s="266" t="s">
        <v>1053</v>
      </c>
      <c r="I113" s="266" t="s">
        <v>1014</v>
      </c>
      <c r="J113" s="266">
        <v>20</v>
      </c>
      <c r="K113" s="278"/>
    </row>
    <row r="114" spans="2:11" s="1" customFormat="1" ht="15" customHeight="1">
      <c r="B114" s="289"/>
      <c r="C114" s="266" t="s">
        <v>1054</v>
      </c>
      <c r="D114" s="266"/>
      <c r="E114" s="266"/>
      <c r="F114" s="287" t="s">
        <v>1012</v>
      </c>
      <c r="G114" s="266"/>
      <c r="H114" s="266" t="s">
        <v>1055</v>
      </c>
      <c r="I114" s="266" t="s">
        <v>1014</v>
      </c>
      <c r="J114" s="266">
        <v>120</v>
      </c>
      <c r="K114" s="278"/>
    </row>
    <row r="115" spans="2:11" s="1" customFormat="1" ht="15" customHeight="1">
      <c r="B115" s="289"/>
      <c r="C115" s="266" t="s">
        <v>46</v>
      </c>
      <c r="D115" s="266"/>
      <c r="E115" s="266"/>
      <c r="F115" s="287" t="s">
        <v>1012</v>
      </c>
      <c r="G115" s="266"/>
      <c r="H115" s="266" t="s">
        <v>1056</v>
      </c>
      <c r="I115" s="266" t="s">
        <v>1047</v>
      </c>
      <c r="J115" s="266"/>
      <c r="K115" s="278"/>
    </row>
    <row r="116" spans="2:11" s="1" customFormat="1" ht="15" customHeight="1">
      <c r="B116" s="289"/>
      <c r="C116" s="266" t="s">
        <v>56</v>
      </c>
      <c r="D116" s="266"/>
      <c r="E116" s="266"/>
      <c r="F116" s="287" t="s">
        <v>1012</v>
      </c>
      <c r="G116" s="266"/>
      <c r="H116" s="266" t="s">
        <v>1057</v>
      </c>
      <c r="I116" s="266" t="s">
        <v>1047</v>
      </c>
      <c r="J116" s="266"/>
      <c r="K116" s="278"/>
    </row>
    <row r="117" spans="2:11" s="1" customFormat="1" ht="15" customHeight="1">
      <c r="B117" s="289"/>
      <c r="C117" s="266" t="s">
        <v>65</v>
      </c>
      <c r="D117" s="266"/>
      <c r="E117" s="266"/>
      <c r="F117" s="287" t="s">
        <v>1012</v>
      </c>
      <c r="G117" s="266"/>
      <c r="H117" s="266" t="s">
        <v>1058</v>
      </c>
      <c r="I117" s="266" t="s">
        <v>1059</v>
      </c>
      <c r="J117" s="266"/>
      <c r="K117" s="278"/>
    </row>
    <row r="118" spans="2:11" s="1" customFormat="1" ht="15" customHeight="1">
      <c r="B118" s="292"/>
      <c r="C118" s="298"/>
      <c r="D118" s="298"/>
      <c r="E118" s="298"/>
      <c r="F118" s="298"/>
      <c r="G118" s="298"/>
      <c r="H118" s="298"/>
      <c r="I118" s="298"/>
      <c r="J118" s="298"/>
      <c r="K118" s="294"/>
    </row>
    <row r="119" spans="2:11" s="1" customFormat="1" ht="18.75" customHeight="1">
      <c r="B119" s="299"/>
      <c r="C119" s="300"/>
      <c r="D119" s="300"/>
      <c r="E119" s="300"/>
      <c r="F119" s="301"/>
      <c r="G119" s="300"/>
      <c r="H119" s="300"/>
      <c r="I119" s="300"/>
      <c r="J119" s="300"/>
      <c r="K119" s="299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2"/>
      <c r="C121" s="303"/>
      <c r="D121" s="303"/>
      <c r="E121" s="303"/>
      <c r="F121" s="303"/>
      <c r="G121" s="303"/>
      <c r="H121" s="303"/>
      <c r="I121" s="303"/>
      <c r="J121" s="303"/>
      <c r="K121" s="304"/>
    </row>
    <row r="122" spans="2:11" s="1" customFormat="1" ht="45" customHeight="1">
      <c r="B122" s="305"/>
      <c r="C122" s="393" t="s">
        <v>1060</v>
      </c>
      <c r="D122" s="393"/>
      <c r="E122" s="393"/>
      <c r="F122" s="393"/>
      <c r="G122" s="393"/>
      <c r="H122" s="393"/>
      <c r="I122" s="393"/>
      <c r="J122" s="393"/>
      <c r="K122" s="306"/>
    </row>
    <row r="123" spans="2:11" s="1" customFormat="1" ht="17.25" customHeight="1">
      <c r="B123" s="307"/>
      <c r="C123" s="279" t="s">
        <v>1006</v>
      </c>
      <c r="D123" s="279"/>
      <c r="E123" s="279"/>
      <c r="F123" s="279" t="s">
        <v>1007</v>
      </c>
      <c r="G123" s="280"/>
      <c r="H123" s="279" t="s">
        <v>62</v>
      </c>
      <c r="I123" s="279" t="s">
        <v>65</v>
      </c>
      <c r="J123" s="279" t="s">
        <v>1008</v>
      </c>
      <c r="K123" s="308"/>
    </row>
    <row r="124" spans="2:11" s="1" customFormat="1" ht="17.25" customHeight="1">
      <c r="B124" s="307"/>
      <c r="C124" s="281" t="s">
        <v>1009</v>
      </c>
      <c r="D124" s="281"/>
      <c r="E124" s="281"/>
      <c r="F124" s="282" t="s">
        <v>1010</v>
      </c>
      <c r="G124" s="283"/>
      <c r="H124" s="281"/>
      <c r="I124" s="281"/>
      <c r="J124" s="281" t="s">
        <v>1011</v>
      </c>
      <c r="K124" s="308"/>
    </row>
    <row r="125" spans="2:11" s="1" customFormat="1" ht="5.25" customHeight="1">
      <c r="B125" s="309"/>
      <c r="C125" s="284"/>
      <c r="D125" s="284"/>
      <c r="E125" s="284"/>
      <c r="F125" s="284"/>
      <c r="G125" s="310"/>
      <c r="H125" s="284"/>
      <c r="I125" s="284"/>
      <c r="J125" s="284"/>
      <c r="K125" s="311"/>
    </row>
    <row r="126" spans="2:11" s="1" customFormat="1" ht="15" customHeight="1">
      <c r="B126" s="309"/>
      <c r="C126" s="266" t="s">
        <v>1015</v>
      </c>
      <c r="D126" s="286"/>
      <c r="E126" s="286"/>
      <c r="F126" s="287" t="s">
        <v>1012</v>
      </c>
      <c r="G126" s="266"/>
      <c r="H126" s="266" t="s">
        <v>1052</v>
      </c>
      <c r="I126" s="266" t="s">
        <v>1014</v>
      </c>
      <c r="J126" s="266">
        <v>120</v>
      </c>
      <c r="K126" s="312"/>
    </row>
    <row r="127" spans="2:11" s="1" customFormat="1" ht="15" customHeight="1">
      <c r="B127" s="309"/>
      <c r="C127" s="266" t="s">
        <v>1061</v>
      </c>
      <c r="D127" s="266"/>
      <c r="E127" s="266"/>
      <c r="F127" s="287" t="s">
        <v>1012</v>
      </c>
      <c r="G127" s="266"/>
      <c r="H127" s="266" t="s">
        <v>1062</v>
      </c>
      <c r="I127" s="266" t="s">
        <v>1014</v>
      </c>
      <c r="J127" s="266" t="s">
        <v>1063</v>
      </c>
      <c r="K127" s="312"/>
    </row>
    <row r="128" spans="2:11" s="1" customFormat="1" ht="15" customHeight="1">
      <c r="B128" s="309"/>
      <c r="C128" s="266" t="s">
        <v>91</v>
      </c>
      <c r="D128" s="266"/>
      <c r="E128" s="266"/>
      <c r="F128" s="287" t="s">
        <v>1012</v>
      </c>
      <c r="G128" s="266"/>
      <c r="H128" s="266" t="s">
        <v>1064</v>
      </c>
      <c r="I128" s="266" t="s">
        <v>1014</v>
      </c>
      <c r="J128" s="266" t="s">
        <v>1063</v>
      </c>
      <c r="K128" s="312"/>
    </row>
    <row r="129" spans="2:11" s="1" customFormat="1" ht="15" customHeight="1">
      <c r="B129" s="309"/>
      <c r="C129" s="266" t="s">
        <v>1023</v>
      </c>
      <c r="D129" s="266"/>
      <c r="E129" s="266"/>
      <c r="F129" s="287" t="s">
        <v>1018</v>
      </c>
      <c r="G129" s="266"/>
      <c r="H129" s="266" t="s">
        <v>1024</v>
      </c>
      <c r="I129" s="266" t="s">
        <v>1014</v>
      </c>
      <c r="J129" s="266">
        <v>15</v>
      </c>
      <c r="K129" s="312"/>
    </row>
    <row r="130" spans="2:11" s="1" customFormat="1" ht="15" customHeight="1">
      <c r="B130" s="309"/>
      <c r="C130" s="290" t="s">
        <v>1025</v>
      </c>
      <c r="D130" s="290"/>
      <c r="E130" s="290"/>
      <c r="F130" s="291" t="s">
        <v>1018</v>
      </c>
      <c r="G130" s="290"/>
      <c r="H130" s="290" t="s">
        <v>1026</v>
      </c>
      <c r="I130" s="290" t="s">
        <v>1014</v>
      </c>
      <c r="J130" s="290">
        <v>15</v>
      </c>
      <c r="K130" s="312"/>
    </row>
    <row r="131" spans="2:11" s="1" customFormat="1" ht="15" customHeight="1">
      <c r="B131" s="309"/>
      <c r="C131" s="290" t="s">
        <v>1027</v>
      </c>
      <c r="D131" s="290"/>
      <c r="E131" s="290"/>
      <c r="F131" s="291" t="s">
        <v>1018</v>
      </c>
      <c r="G131" s="290"/>
      <c r="H131" s="290" t="s">
        <v>1028</v>
      </c>
      <c r="I131" s="290" t="s">
        <v>1014</v>
      </c>
      <c r="J131" s="290">
        <v>20</v>
      </c>
      <c r="K131" s="312"/>
    </row>
    <row r="132" spans="2:11" s="1" customFormat="1" ht="15" customHeight="1">
      <c r="B132" s="309"/>
      <c r="C132" s="290" t="s">
        <v>1029</v>
      </c>
      <c r="D132" s="290"/>
      <c r="E132" s="290"/>
      <c r="F132" s="291" t="s">
        <v>1018</v>
      </c>
      <c r="G132" s="290"/>
      <c r="H132" s="290" t="s">
        <v>1030</v>
      </c>
      <c r="I132" s="290" t="s">
        <v>1014</v>
      </c>
      <c r="J132" s="290">
        <v>20</v>
      </c>
      <c r="K132" s="312"/>
    </row>
    <row r="133" spans="2:11" s="1" customFormat="1" ht="15" customHeight="1">
      <c r="B133" s="309"/>
      <c r="C133" s="266" t="s">
        <v>1017</v>
      </c>
      <c r="D133" s="266"/>
      <c r="E133" s="266"/>
      <c r="F133" s="287" t="s">
        <v>1018</v>
      </c>
      <c r="G133" s="266"/>
      <c r="H133" s="266" t="s">
        <v>1052</v>
      </c>
      <c r="I133" s="266" t="s">
        <v>1014</v>
      </c>
      <c r="J133" s="266">
        <v>50</v>
      </c>
      <c r="K133" s="312"/>
    </row>
    <row r="134" spans="2:11" s="1" customFormat="1" ht="15" customHeight="1">
      <c r="B134" s="309"/>
      <c r="C134" s="266" t="s">
        <v>1031</v>
      </c>
      <c r="D134" s="266"/>
      <c r="E134" s="266"/>
      <c r="F134" s="287" t="s">
        <v>1018</v>
      </c>
      <c r="G134" s="266"/>
      <c r="H134" s="266" t="s">
        <v>1052</v>
      </c>
      <c r="I134" s="266" t="s">
        <v>1014</v>
      </c>
      <c r="J134" s="266">
        <v>50</v>
      </c>
      <c r="K134" s="312"/>
    </row>
    <row r="135" spans="2:11" s="1" customFormat="1" ht="15" customHeight="1">
      <c r="B135" s="309"/>
      <c r="C135" s="266" t="s">
        <v>1037</v>
      </c>
      <c r="D135" s="266"/>
      <c r="E135" s="266"/>
      <c r="F135" s="287" t="s">
        <v>1018</v>
      </c>
      <c r="G135" s="266"/>
      <c r="H135" s="266" t="s">
        <v>1052</v>
      </c>
      <c r="I135" s="266" t="s">
        <v>1014</v>
      </c>
      <c r="J135" s="266">
        <v>50</v>
      </c>
      <c r="K135" s="312"/>
    </row>
    <row r="136" spans="2:11" s="1" customFormat="1" ht="15" customHeight="1">
      <c r="B136" s="309"/>
      <c r="C136" s="266" t="s">
        <v>1039</v>
      </c>
      <c r="D136" s="266"/>
      <c r="E136" s="266"/>
      <c r="F136" s="287" t="s">
        <v>1018</v>
      </c>
      <c r="G136" s="266"/>
      <c r="H136" s="266" t="s">
        <v>1052</v>
      </c>
      <c r="I136" s="266" t="s">
        <v>1014</v>
      </c>
      <c r="J136" s="266">
        <v>50</v>
      </c>
      <c r="K136" s="312"/>
    </row>
    <row r="137" spans="2:11" s="1" customFormat="1" ht="15" customHeight="1">
      <c r="B137" s="309"/>
      <c r="C137" s="266" t="s">
        <v>1040</v>
      </c>
      <c r="D137" s="266"/>
      <c r="E137" s="266"/>
      <c r="F137" s="287" t="s">
        <v>1018</v>
      </c>
      <c r="G137" s="266"/>
      <c r="H137" s="266" t="s">
        <v>1065</v>
      </c>
      <c r="I137" s="266" t="s">
        <v>1014</v>
      </c>
      <c r="J137" s="266">
        <v>255</v>
      </c>
      <c r="K137" s="312"/>
    </row>
    <row r="138" spans="2:11" s="1" customFormat="1" ht="15" customHeight="1">
      <c r="B138" s="309"/>
      <c r="C138" s="266" t="s">
        <v>1042</v>
      </c>
      <c r="D138" s="266"/>
      <c r="E138" s="266"/>
      <c r="F138" s="287" t="s">
        <v>1012</v>
      </c>
      <c r="G138" s="266"/>
      <c r="H138" s="266" t="s">
        <v>1066</v>
      </c>
      <c r="I138" s="266" t="s">
        <v>1044</v>
      </c>
      <c r="J138" s="266"/>
      <c r="K138" s="312"/>
    </row>
    <row r="139" spans="2:11" s="1" customFormat="1" ht="15" customHeight="1">
      <c r="B139" s="309"/>
      <c r="C139" s="266" t="s">
        <v>1045</v>
      </c>
      <c r="D139" s="266"/>
      <c r="E139" s="266"/>
      <c r="F139" s="287" t="s">
        <v>1012</v>
      </c>
      <c r="G139" s="266"/>
      <c r="H139" s="266" t="s">
        <v>1067</v>
      </c>
      <c r="I139" s="266" t="s">
        <v>1047</v>
      </c>
      <c r="J139" s="266"/>
      <c r="K139" s="312"/>
    </row>
    <row r="140" spans="2:11" s="1" customFormat="1" ht="15" customHeight="1">
      <c r="B140" s="309"/>
      <c r="C140" s="266" t="s">
        <v>1048</v>
      </c>
      <c r="D140" s="266"/>
      <c r="E140" s="266"/>
      <c r="F140" s="287" t="s">
        <v>1012</v>
      </c>
      <c r="G140" s="266"/>
      <c r="H140" s="266" t="s">
        <v>1048</v>
      </c>
      <c r="I140" s="266" t="s">
        <v>1047</v>
      </c>
      <c r="J140" s="266"/>
      <c r="K140" s="312"/>
    </row>
    <row r="141" spans="2:11" s="1" customFormat="1" ht="15" customHeight="1">
      <c r="B141" s="309"/>
      <c r="C141" s="266" t="s">
        <v>46</v>
      </c>
      <c r="D141" s="266"/>
      <c r="E141" s="266"/>
      <c r="F141" s="287" t="s">
        <v>1012</v>
      </c>
      <c r="G141" s="266"/>
      <c r="H141" s="266" t="s">
        <v>1068</v>
      </c>
      <c r="I141" s="266" t="s">
        <v>1047</v>
      </c>
      <c r="J141" s="266"/>
      <c r="K141" s="312"/>
    </row>
    <row r="142" spans="2:11" s="1" customFormat="1" ht="15" customHeight="1">
      <c r="B142" s="309"/>
      <c r="C142" s="266" t="s">
        <v>1069</v>
      </c>
      <c r="D142" s="266"/>
      <c r="E142" s="266"/>
      <c r="F142" s="287" t="s">
        <v>1012</v>
      </c>
      <c r="G142" s="266"/>
      <c r="H142" s="266" t="s">
        <v>1070</v>
      </c>
      <c r="I142" s="266" t="s">
        <v>1047</v>
      </c>
      <c r="J142" s="266"/>
      <c r="K142" s="312"/>
    </row>
    <row r="143" spans="2:11" s="1" customFormat="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s="1" customFormat="1" ht="18.75" customHeight="1">
      <c r="B144" s="300"/>
      <c r="C144" s="300"/>
      <c r="D144" s="300"/>
      <c r="E144" s="300"/>
      <c r="F144" s="301"/>
      <c r="G144" s="300"/>
      <c r="H144" s="300"/>
      <c r="I144" s="300"/>
      <c r="J144" s="300"/>
      <c r="K144" s="300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392" t="s">
        <v>1071</v>
      </c>
      <c r="D147" s="392"/>
      <c r="E147" s="392"/>
      <c r="F147" s="392"/>
      <c r="G147" s="392"/>
      <c r="H147" s="392"/>
      <c r="I147" s="392"/>
      <c r="J147" s="392"/>
      <c r="K147" s="278"/>
    </row>
    <row r="148" spans="2:11" s="1" customFormat="1" ht="17.25" customHeight="1">
      <c r="B148" s="277"/>
      <c r="C148" s="279" t="s">
        <v>1006</v>
      </c>
      <c r="D148" s="279"/>
      <c r="E148" s="279"/>
      <c r="F148" s="279" t="s">
        <v>1007</v>
      </c>
      <c r="G148" s="280"/>
      <c r="H148" s="279" t="s">
        <v>62</v>
      </c>
      <c r="I148" s="279" t="s">
        <v>65</v>
      </c>
      <c r="J148" s="279" t="s">
        <v>1008</v>
      </c>
      <c r="K148" s="278"/>
    </row>
    <row r="149" spans="2:11" s="1" customFormat="1" ht="17.25" customHeight="1">
      <c r="B149" s="277"/>
      <c r="C149" s="281" t="s">
        <v>1009</v>
      </c>
      <c r="D149" s="281"/>
      <c r="E149" s="281"/>
      <c r="F149" s="282" t="s">
        <v>1010</v>
      </c>
      <c r="G149" s="283"/>
      <c r="H149" s="281"/>
      <c r="I149" s="281"/>
      <c r="J149" s="281" t="s">
        <v>1011</v>
      </c>
      <c r="K149" s="278"/>
    </row>
    <row r="150" spans="2:11" s="1" customFormat="1" ht="5.25" customHeight="1">
      <c r="B150" s="289"/>
      <c r="C150" s="284"/>
      <c r="D150" s="284"/>
      <c r="E150" s="284"/>
      <c r="F150" s="284"/>
      <c r="G150" s="285"/>
      <c r="H150" s="284"/>
      <c r="I150" s="284"/>
      <c r="J150" s="284"/>
      <c r="K150" s="312"/>
    </row>
    <row r="151" spans="2:11" s="1" customFormat="1" ht="15" customHeight="1">
      <c r="B151" s="289"/>
      <c r="C151" s="316" t="s">
        <v>1015</v>
      </c>
      <c r="D151" s="266"/>
      <c r="E151" s="266"/>
      <c r="F151" s="317" t="s">
        <v>1012</v>
      </c>
      <c r="G151" s="266"/>
      <c r="H151" s="316" t="s">
        <v>1052</v>
      </c>
      <c r="I151" s="316" t="s">
        <v>1014</v>
      </c>
      <c r="J151" s="316">
        <v>120</v>
      </c>
      <c r="K151" s="312"/>
    </row>
    <row r="152" spans="2:11" s="1" customFormat="1" ht="15" customHeight="1">
      <c r="B152" s="289"/>
      <c r="C152" s="316" t="s">
        <v>1061</v>
      </c>
      <c r="D152" s="266"/>
      <c r="E152" s="266"/>
      <c r="F152" s="317" t="s">
        <v>1012</v>
      </c>
      <c r="G152" s="266"/>
      <c r="H152" s="316" t="s">
        <v>1072</v>
      </c>
      <c r="I152" s="316" t="s">
        <v>1014</v>
      </c>
      <c r="J152" s="316" t="s">
        <v>1063</v>
      </c>
      <c r="K152" s="312"/>
    </row>
    <row r="153" spans="2:11" s="1" customFormat="1" ht="15" customHeight="1">
      <c r="B153" s="289"/>
      <c r="C153" s="316" t="s">
        <v>91</v>
      </c>
      <c r="D153" s="266"/>
      <c r="E153" s="266"/>
      <c r="F153" s="317" t="s">
        <v>1012</v>
      </c>
      <c r="G153" s="266"/>
      <c r="H153" s="316" t="s">
        <v>1073</v>
      </c>
      <c r="I153" s="316" t="s">
        <v>1014</v>
      </c>
      <c r="J153" s="316" t="s">
        <v>1063</v>
      </c>
      <c r="K153" s="312"/>
    </row>
    <row r="154" spans="2:11" s="1" customFormat="1" ht="15" customHeight="1">
      <c r="B154" s="289"/>
      <c r="C154" s="316" t="s">
        <v>1017</v>
      </c>
      <c r="D154" s="266"/>
      <c r="E154" s="266"/>
      <c r="F154" s="317" t="s">
        <v>1018</v>
      </c>
      <c r="G154" s="266"/>
      <c r="H154" s="316" t="s">
        <v>1052</v>
      </c>
      <c r="I154" s="316" t="s">
        <v>1014</v>
      </c>
      <c r="J154" s="316">
        <v>50</v>
      </c>
      <c r="K154" s="312"/>
    </row>
    <row r="155" spans="2:11" s="1" customFormat="1" ht="15" customHeight="1">
      <c r="B155" s="289"/>
      <c r="C155" s="316" t="s">
        <v>1020</v>
      </c>
      <c r="D155" s="266"/>
      <c r="E155" s="266"/>
      <c r="F155" s="317" t="s">
        <v>1012</v>
      </c>
      <c r="G155" s="266"/>
      <c r="H155" s="316" t="s">
        <v>1052</v>
      </c>
      <c r="I155" s="316" t="s">
        <v>1022</v>
      </c>
      <c r="J155" s="316"/>
      <c r="K155" s="312"/>
    </row>
    <row r="156" spans="2:11" s="1" customFormat="1" ht="15" customHeight="1">
      <c r="B156" s="289"/>
      <c r="C156" s="316" t="s">
        <v>1031</v>
      </c>
      <c r="D156" s="266"/>
      <c r="E156" s="266"/>
      <c r="F156" s="317" t="s">
        <v>1018</v>
      </c>
      <c r="G156" s="266"/>
      <c r="H156" s="316" t="s">
        <v>1052</v>
      </c>
      <c r="I156" s="316" t="s">
        <v>1014</v>
      </c>
      <c r="J156" s="316">
        <v>50</v>
      </c>
      <c r="K156" s="312"/>
    </row>
    <row r="157" spans="2:11" s="1" customFormat="1" ht="15" customHeight="1">
      <c r="B157" s="289"/>
      <c r="C157" s="316" t="s">
        <v>1039</v>
      </c>
      <c r="D157" s="266"/>
      <c r="E157" s="266"/>
      <c r="F157" s="317" t="s">
        <v>1018</v>
      </c>
      <c r="G157" s="266"/>
      <c r="H157" s="316" t="s">
        <v>1052</v>
      </c>
      <c r="I157" s="316" t="s">
        <v>1014</v>
      </c>
      <c r="J157" s="316">
        <v>50</v>
      </c>
      <c r="K157" s="312"/>
    </row>
    <row r="158" spans="2:11" s="1" customFormat="1" ht="15" customHeight="1">
      <c r="B158" s="289"/>
      <c r="C158" s="316" t="s">
        <v>1037</v>
      </c>
      <c r="D158" s="266"/>
      <c r="E158" s="266"/>
      <c r="F158" s="317" t="s">
        <v>1018</v>
      </c>
      <c r="G158" s="266"/>
      <c r="H158" s="316" t="s">
        <v>1052</v>
      </c>
      <c r="I158" s="316" t="s">
        <v>1014</v>
      </c>
      <c r="J158" s="316">
        <v>50</v>
      </c>
      <c r="K158" s="312"/>
    </row>
    <row r="159" spans="2:11" s="1" customFormat="1" ht="15" customHeight="1">
      <c r="B159" s="289"/>
      <c r="C159" s="316" t="s">
        <v>108</v>
      </c>
      <c r="D159" s="266"/>
      <c r="E159" s="266"/>
      <c r="F159" s="317" t="s">
        <v>1012</v>
      </c>
      <c r="G159" s="266"/>
      <c r="H159" s="316" t="s">
        <v>1074</v>
      </c>
      <c r="I159" s="316" t="s">
        <v>1014</v>
      </c>
      <c r="J159" s="316" t="s">
        <v>1075</v>
      </c>
      <c r="K159" s="312"/>
    </row>
    <row r="160" spans="2:11" s="1" customFormat="1" ht="15" customHeight="1">
      <c r="B160" s="289"/>
      <c r="C160" s="316" t="s">
        <v>1076</v>
      </c>
      <c r="D160" s="266"/>
      <c r="E160" s="266"/>
      <c r="F160" s="317" t="s">
        <v>1012</v>
      </c>
      <c r="G160" s="266"/>
      <c r="H160" s="316" t="s">
        <v>1077</v>
      </c>
      <c r="I160" s="316" t="s">
        <v>1047</v>
      </c>
      <c r="J160" s="316"/>
      <c r="K160" s="312"/>
    </row>
    <row r="161" spans="2:11" s="1" customFormat="1" ht="15" customHeight="1">
      <c r="B161" s="318"/>
      <c r="C161" s="319"/>
      <c r="D161" s="319"/>
      <c r="E161" s="319"/>
      <c r="F161" s="319"/>
      <c r="G161" s="319"/>
      <c r="H161" s="319"/>
      <c r="I161" s="319"/>
      <c r="J161" s="319"/>
      <c r="K161" s="320"/>
    </row>
    <row r="162" spans="2:11" s="1" customFormat="1" ht="18.75" customHeight="1">
      <c r="B162" s="300"/>
      <c r="C162" s="310"/>
      <c r="D162" s="310"/>
      <c r="E162" s="310"/>
      <c r="F162" s="321"/>
      <c r="G162" s="310"/>
      <c r="H162" s="310"/>
      <c r="I162" s="310"/>
      <c r="J162" s="310"/>
      <c r="K162" s="300"/>
    </row>
    <row r="163" spans="2:11" s="1" customFormat="1" ht="18.75" customHeight="1">
      <c r="B163" s="300"/>
      <c r="C163" s="310"/>
      <c r="D163" s="310"/>
      <c r="E163" s="310"/>
      <c r="F163" s="321"/>
      <c r="G163" s="310"/>
      <c r="H163" s="310"/>
      <c r="I163" s="310"/>
      <c r="J163" s="310"/>
      <c r="K163" s="300"/>
    </row>
    <row r="164" spans="2:11" s="1" customFormat="1" ht="18.75" customHeight="1">
      <c r="B164" s="300"/>
      <c r="C164" s="310"/>
      <c r="D164" s="310"/>
      <c r="E164" s="310"/>
      <c r="F164" s="321"/>
      <c r="G164" s="310"/>
      <c r="H164" s="310"/>
      <c r="I164" s="310"/>
      <c r="J164" s="310"/>
      <c r="K164" s="300"/>
    </row>
    <row r="165" spans="2:11" s="1" customFormat="1" ht="18.75" customHeight="1">
      <c r="B165" s="300"/>
      <c r="C165" s="310"/>
      <c r="D165" s="310"/>
      <c r="E165" s="310"/>
      <c r="F165" s="321"/>
      <c r="G165" s="310"/>
      <c r="H165" s="310"/>
      <c r="I165" s="310"/>
      <c r="J165" s="310"/>
      <c r="K165" s="300"/>
    </row>
    <row r="166" spans="2:11" s="1" customFormat="1" ht="18.75" customHeight="1">
      <c r="B166" s="300"/>
      <c r="C166" s="310"/>
      <c r="D166" s="310"/>
      <c r="E166" s="310"/>
      <c r="F166" s="321"/>
      <c r="G166" s="310"/>
      <c r="H166" s="310"/>
      <c r="I166" s="310"/>
      <c r="J166" s="310"/>
      <c r="K166" s="300"/>
    </row>
    <row r="167" spans="2:11" s="1" customFormat="1" ht="18.75" customHeight="1">
      <c r="B167" s="300"/>
      <c r="C167" s="310"/>
      <c r="D167" s="310"/>
      <c r="E167" s="310"/>
      <c r="F167" s="321"/>
      <c r="G167" s="310"/>
      <c r="H167" s="310"/>
      <c r="I167" s="310"/>
      <c r="J167" s="310"/>
      <c r="K167" s="300"/>
    </row>
    <row r="168" spans="2:11" s="1" customFormat="1" ht="18.75" customHeight="1">
      <c r="B168" s="300"/>
      <c r="C168" s="310"/>
      <c r="D168" s="310"/>
      <c r="E168" s="310"/>
      <c r="F168" s="321"/>
      <c r="G168" s="310"/>
      <c r="H168" s="310"/>
      <c r="I168" s="310"/>
      <c r="J168" s="310"/>
      <c r="K168" s="300"/>
    </row>
    <row r="169" spans="2:11" s="1" customFormat="1" ht="18.75" customHeight="1">
      <c r="B169" s="273"/>
      <c r="C169" s="273"/>
      <c r="D169" s="273"/>
      <c r="E169" s="273"/>
      <c r="F169" s="273"/>
      <c r="G169" s="273"/>
      <c r="H169" s="273"/>
      <c r="I169" s="273"/>
      <c r="J169" s="273"/>
      <c r="K169" s="273"/>
    </row>
    <row r="170" spans="2:11" s="1" customFormat="1" ht="7.5" customHeight="1">
      <c r="B170" s="255"/>
      <c r="C170" s="256"/>
      <c r="D170" s="256"/>
      <c r="E170" s="256"/>
      <c r="F170" s="256"/>
      <c r="G170" s="256"/>
      <c r="H170" s="256"/>
      <c r="I170" s="256"/>
      <c r="J170" s="256"/>
      <c r="K170" s="257"/>
    </row>
    <row r="171" spans="2:11" s="1" customFormat="1" ht="45" customHeight="1">
      <c r="B171" s="258"/>
      <c r="C171" s="393" t="s">
        <v>1078</v>
      </c>
      <c r="D171" s="393"/>
      <c r="E171" s="393"/>
      <c r="F171" s="393"/>
      <c r="G171" s="393"/>
      <c r="H171" s="393"/>
      <c r="I171" s="393"/>
      <c r="J171" s="393"/>
      <c r="K171" s="259"/>
    </row>
    <row r="172" spans="2:11" s="1" customFormat="1" ht="17.25" customHeight="1">
      <c r="B172" s="258"/>
      <c r="C172" s="279" t="s">
        <v>1006</v>
      </c>
      <c r="D172" s="279"/>
      <c r="E172" s="279"/>
      <c r="F172" s="279" t="s">
        <v>1007</v>
      </c>
      <c r="G172" s="322"/>
      <c r="H172" s="323" t="s">
        <v>62</v>
      </c>
      <c r="I172" s="323" t="s">
        <v>65</v>
      </c>
      <c r="J172" s="279" t="s">
        <v>1008</v>
      </c>
      <c r="K172" s="259"/>
    </row>
    <row r="173" spans="2:11" s="1" customFormat="1" ht="17.25" customHeight="1">
      <c r="B173" s="260"/>
      <c r="C173" s="281" t="s">
        <v>1009</v>
      </c>
      <c r="D173" s="281"/>
      <c r="E173" s="281"/>
      <c r="F173" s="282" t="s">
        <v>1010</v>
      </c>
      <c r="G173" s="324"/>
      <c r="H173" s="325"/>
      <c r="I173" s="325"/>
      <c r="J173" s="281" t="s">
        <v>1011</v>
      </c>
      <c r="K173" s="261"/>
    </row>
    <row r="174" spans="2:11" s="1" customFormat="1" ht="5.25" customHeight="1">
      <c r="B174" s="289"/>
      <c r="C174" s="284"/>
      <c r="D174" s="284"/>
      <c r="E174" s="284"/>
      <c r="F174" s="284"/>
      <c r="G174" s="285"/>
      <c r="H174" s="284"/>
      <c r="I174" s="284"/>
      <c r="J174" s="284"/>
      <c r="K174" s="312"/>
    </row>
    <row r="175" spans="2:11" s="1" customFormat="1" ht="15" customHeight="1">
      <c r="B175" s="289"/>
      <c r="C175" s="266" t="s">
        <v>1015</v>
      </c>
      <c r="D175" s="266"/>
      <c r="E175" s="266"/>
      <c r="F175" s="287" t="s">
        <v>1012</v>
      </c>
      <c r="G175" s="266"/>
      <c r="H175" s="266" t="s">
        <v>1052</v>
      </c>
      <c r="I175" s="266" t="s">
        <v>1014</v>
      </c>
      <c r="J175" s="266">
        <v>120</v>
      </c>
      <c r="K175" s="312"/>
    </row>
    <row r="176" spans="2:11" s="1" customFormat="1" ht="15" customHeight="1">
      <c r="B176" s="289"/>
      <c r="C176" s="266" t="s">
        <v>1061</v>
      </c>
      <c r="D176" s="266"/>
      <c r="E176" s="266"/>
      <c r="F176" s="287" t="s">
        <v>1012</v>
      </c>
      <c r="G176" s="266"/>
      <c r="H176" s="266" t="s">
        <v>1062</v>
      </c>
      <c r="I176" s="266" t="s">
        <v>1014</v>
      </c>
      <c r="J176" s="266" t="s">
        <v>1063</v>
      </c>
      <c r="K176" s="312"/>
    </row>
    <row r="177" spans="2:11" s="1" customFormat="1" ht="15" customHeight="1">
      <c r="B177" s="289"/>
      <c r="C177" s="266" t="s">
        <v>91</v>
      </c>
      <c r="D177" s="266"/>
      <c r="E177" s="266"/>
      <c r="F177" s="287" t="s">
        <v>1012</v>
      </c>
      <c r="G177" s="266"/>
      <c r="H177" s="266" t="s">
        <v>1079</v>
      </c>
      <c r="I177" s="266" t="s">
        <v>1014</v>
      </c>
      <c r="J177" s="266" t="s">
        <v>1063</v>
      </c>
      <c r="K177" s="312"/>
    </row>
    <row r="178" spans="2:11" s="1" customFormat="1" ht="15" customHeight="1">
      <c r="B178" s="289"/>
      <c r="C178" s="266" t="s">
        <v>1017</v>
      </c>
      <c r="D178" s="266"/>
      <c r="E178" s="266"/>
      <c r="F178" s="287" t="s">
        <v>1018</v>
      </c>
      <c r="G178" s="266"/>
      <c r="H178" s="266" t="s">
        <v>1079</v>
      </c>
      <c r="I178" s="266" t="s">
        <v>1014</v>
      </c>
      <c r="J178" s="266">
        <v>50</v>
      </c>
      <c r="K178" s="312"/>
    </row>
    <row r="179" spans="2:11" s="1" customFormat="1" ht="15" customHeight="1">
      <c r="B179" s="289"/>
      <c r="C179" s="266" t="s">
        <v>1020</v>
      </c>
      <c r="D179" s="266"/>
      <c r="E179" s="266"/>
      <c r="F179" s="287" t="s">
        <v>1012</v>
      </c>
      <c r="G179" s="266"/>
      <c r="H179" s="266" t="s">
        <v>1079</v>
      </c>
      <c r="I179" s="266" t="s">
        <v>1022</v>
      </c>
      <c r="J179" s="266"/>
      <c r="K179" s="312"/>
    </row>
    <row r="180" spans="2:11" s="1" customFormat="1" ht="15" customHeight="1">
      <c r="B180" s="289"/>
      <c r="C180" s="266" t="s">
        <v>1031</v>
      </c>
      <c r="D180" s="266"/>
      <c r="E180" s="266"/>
      <c r="F180" s="287" t="s">
        <v>1018</v>
      </c>
      <c r="G180" s="266"/>
      <c r="H180" s="266" t="s">
        <v>1079</v>
      </c>
      <c r="I180" s="266" t="s">
        <v>1014</v>
      </c>
      <c r="J180" s="266">
        <v>50</v>
      </c>
      <c r="K180" s="312"/>
    </row>
    <row r="181" spans="2:11" s="1" customFormat="1" ht="15" customHeight="1">
      <c r="B181" s="289"/>
      <c r="C181" s="266" t="s">
        <v>1039</v>
      </c>
      <c r="D181" s="266"/>
      <c r="E181" s="266"/>
      <c r="F181" s="287" t="s">
        <v>1018</v>
      </c>
      <c r="G181" s="266"/>
      <c r="H181" s="266" t="s">
        <v>1079</v>
      </c>
      <c r="I181" s="266" t="s">
        <v>1014</v>
      </c>
      <c r="J181" s="266">
        <v>50</v>
      </c>
      <c r="K181" s="312"/>
    </row>
    <row r="182" spans="2:11" s="1" customFormat="1" ht="15" customHeight="1">
      <c r="B182" s="289"/>
      <c r="C182" s="266" t="s">
        <v>1037</v>
      </c>
      <c r="D182" s="266"/>
      <c r="E182" s="266"/>
      <c r="F182" s="287" t="s">
        <v>1018</v>
      </c>
      <c r="G182" s="266"/>
      <c r="H182" s="266" t="s">
        <v>1079</v>
      </c>
      <c r="I182" s="266" t="s">
        <v>1014</v>
      </c>
      <c r="J182" s="266">
        <v>50</v>
      </c>
      <c r="K182" s="312"/>
    </row>
    <row r="183" spans="2:11" s="1" customFormat="1" ht="15" customHeight="1">
      <c r="B183" s="289"/>
      <c r="C183" s="266" t="s">
        <v>123</v>
      </c>
      <c r="D183" s="266"/>
      <c r="E183" s="266"/>
      <c r="F183" s="287" t="s">
        <v>1012</v>
      </c>
      <c r="G183" s="266"/>
      <c r="H183" s="266" t="s">
        <v>1080</v>
      </c>
      <c r="I183" s="266" t="s">
        <v>1081</v>
      </c>
      <c r="J183" s="266"/>
      <c r="K183" s="312"/>
    </row>
    <row r="184" spans="2:11" s="1" customFormat="1" ht="15" customHeight="1">
      <c r="B184" s="289"/>
      <c r="C184" s="266" t="s">
        <v>65</v>
      </c>
      <c r="D184" s="266"/>
      <c r="E184" s="266"/>
      <c r="F184" s="287" t="s">
        <v>1012</v>
      </c>
      <c r="G184" s="266"/>
      <c r="H184" s="266" t="s">
        <v>1082</v>
      </c>
      <c r="I184" s="266" t="s">
        <v>1083</v>
      </c>
      <c r="J184" s="266">
        <v>1</v>
      </c>
      <c r="K184" s="312"/>
    </row>
    <row r="185" spans="2:11" s="1" customFormat="1" ht="15" customHeight="1">
      <c r="B185" s="289"/>
      <c r="C185" s="266" t="s">
        <v>61</v>
      </c>
      <c r="D185" s="266"/>
      <c r="E185" s="266"/>
      <c r="F185" s="287" t="s">
        <v>1012</v>
      </c>
      <c r="G185" s="266"/>
      <c r="H185" s="266" t="s">
        <v>1084</v>
      </c>
      <c r="I185" s="266" t="s">
        <v>1014</v>
      </c>
      <c r="J185" s="266">
        <v>20</v>
      </c>
      <c r="K185" s="312"/>
    </row>
    <row r="186" spans="2:11" s="1" customFormat="1" ht="15" customHeight="1">
      <c r="B186" s="289"/>
      <c r="C186" s="266" t="s">
        <v>62</v>
      </c>
      <c r="D186" s="266"/>
      <c r="E186" s="266"/>
      <c r="F186" s="287" t="s">
        <v>1012</v>
      </c>
      <c r="G186" s="266"/>
      <c r="H186" s="266" t="s">
        <v>1085</v>
      </c>
      <c r="I186" s="266" t="s">
        <v>1014</v>
      </c>
      <c r="J186" s="266">
        <v>255</v>
      </c>
      <c r="K186" s="312"/>
    </row>
    <row r="187" spans="2:11" s="1" customFormat="1" ht="15" customHeight="1">
      <c r="B187" s="289"/>
      <c r="C187" s="266" t="s">
        <v>124</v>
      </c>
      <c r="D187" s="266"/>
      <c r="E187" s="266"/>
      <c r="F187" s="287" t="s">
        <v>1012</v>
      </c>
      <c r="G187" s="266"/>
      <c r="H187" s="266" t="s">
        <v>976</v>
      </c>
      <c r="I187" s="266" t="s">
        <v>1014</v>
      </c>
      <c r="J187" s="266">
        <v>10</v>
      </c>
      <c r="K187" s="312"/>
    </row>
    <row r="188" spans="2:11" s="1" customFormat="1" ht="15" customHeight="1">
      <c r="B188" s="289"/>
      <c r="C188" s="266" t="s">
        <v>125</v>
      </c>
      <c r="D188" s="266"/>
      <c r="E188" s="266"/>
      <c r="F188" s="287" t="s">
        <v>1012</v>
      </c>
      <c r="G188" s="266"/>
      <c r="H188" s="266" t="s">
        <v>1086</v>
      </c>
      <c r="I188" s="266" t="s">
        <v>1047</v>
      </c>
      <c r="J188" s="266"/>
      <c r="K188" s="312"/>
    </row>
    <row r="189" spans="2:11" s="1" customFormat="1" ht="15" customHeight="1">
      <c r="B189" s="289"/>
      <c r="C189" s="266" t="s">
        <v>1087</v>
      </c>
      <c r="D189" s="266"/>
      <c r="E189" s="266"/>
      <c r="F189" s="287" t="s">
        <v>1012</v>
      </c>
      <c r="G189" s="266"/>
      <c r="H189" s="266" t="s">
        <v>1088</v>
      </c>
      <c r="I189" s="266" t="s">
        <v>1047</v>
      </c>
      <c r="J189" s="266"/>
      <c r="K189" s="312"/>
    </row>
    <row r="190" spans="2:11" s="1" customFormat="1" ht="15" customHeight="1">
      <c r="B190" s="289"/>
      <c r="C190" s="266" t="s">
        <v>1076</v>
      </c>
      <c r="D190" s="266"/>
      <c r="E190" s="266"/>
      <c r="F190" s="287" t="s">
        <v>1012</v>
      </c>
      <c r="G190" s="266"/>
      <c r="H190" s="266" t="s">
        <v>1089</v>
      </c>
      <c r="I190" s="266" t="s">
        <v>1047</v>
      </c>
      <c r="J190" s="266"/>
      <c r="K190" s="312"/>
    </row>
    <row r="191" spans="2:11" s="1" customFormat="1" ht="15" customHeight="1">
      <c r="B191" s="289"/>
      <c r="C191" s="266" t="s">
        <v>127</v>
      </c>
      <c r="D191" s="266"/>
      <c r="E191" s="266"/>
      <c r="F191" s="287" t="s">
        <v>1018</v>
      </c>
      <c r="G191" s="266"/>
      <c r="H191" s="266" t="s">
        <v>1090</v>
      </c>
      <c r="I191" s="266" t="s">
        <v>1014</v>
      </c>
      <c r="J191" s="266">
        <v>50</v>
      </c>
      <c r="K191" s="312"/>
    </row>
    <row r="192" spans="2:11" s="1" customFormat="1" ht="15" customHeight="1">
      <c r="B192" s="289"/>
      <c r="C192" s="266" t="s">
        <v>1091</v>
      </c>
      <c r="D192" s="266"/>
      <c r="E192" s="266"/>
      <c r="F192" s="287" t="s">
        <v>1018</v>
      </c>
      <c r="G192" s="266"/>
      <c r="H192" s="266" t="s">
        <v>1092</v>
      </c>
      <c r="I192" s="266" t="s">
        <v>1093</v>
      </c>
      <c r="J192" s="266"/>
      <c r="K192" s="312"/>
    </row>
    <row r="193" spans="2:11" s="1" customFormat="1" ht="15" customHeight="1">
      <c r="B193" s="289"/>
      <c r="C193" s="266" t="s">
        <v>1094</v>
      </c>
      <c r="D193" s="266"/>
      <c r="E193" s="266"/>
      <c r="F193" s="287" t="s">
        <v>1018</v>
      </c>
      <c r="G193" s="266"/>
      <c r="H193" s="266" t="s">
        <v>1095</v>
      </c>
      <c r="I193" s="266" t="s">
        <v>1093</v>
      </c>
      <c r="J193" s="266"/>
      <c r="K193" s="312"/>
    </row>
    <row r="194" spans="2:11" s="1" customFormat="1" ht="15" customHeight="1">
      <c r="B194" s="289"/>
      <c r="C194" s="266" t="s">
        <v>1096</v>
      </c>
      <c r="D194" s="266"/>
      <c r="E194" s="266"/>
      <c r="F194" s="287" t="s">
        <v>1018</v>
      </c>
      <c r="G194" s="266"/>
      <c r="H194" s="266" t="s">
        <v>1097</v>
      </c>
      <c r="I194" s="266" t="s">
        <v>1093</v>
      </c>
      <c r="J194" s="266"/>
      <c r="K194" s="312"/>
    </row>
    <row r="195" spans="2:11" s="1" customFormat="1" ht="15" customHeight="1">
      <c r="B195" s="289"/>
      <c r="C195" s="326" t="s">
        <v>1098</v>
      </c>
      <c r="D195" s="266"/>
      <c r="E195" s="266"/>
      <c r="F195" s="287" t="s">
        <v>1018</v>
      </c>
      <c r="G195" s="266"/>
      <c r="H195" s="266" t="s">
        <v>1099</v>
      </c>
      <c r="I195" s="266" t="s">
        <v>1100</v>
      </c>
      <c r="J195" s="327" t="s">
        <v>1101</v>
      </c>
      <c r="K195" s="312"/>
    </row>
    <row r="196" spans="2:11" s="1" customFormat="1" ht="15" customHeight="1">
      <c r="B196" s="289"/>
      <c r="C196" s="326" t="s">
        <v>50</v>
      </c>
      <c r="D196" s="266"/>
      <c r="E196" s="266"/>
      <c r="F196" s="287" t="s">
        <v>1012</v>
      </c>
      <c r="G196" s="266"/>
      <c r="H196" s="263" t="s">
        <v>1102</v>
      </c>
      <c r="I196" s="266" t="s">
        <v>1103</v>
      </c>
      <c r="J196" s="266"/>
      <c r="K196" s="312"/>
    </row>
    <row r="197" spans="2:11" s="1" customFormat="1" ht="15" customHeight="1">
      <c r="B197" s="289"/>
      <c r="C197" s="326" t="s">
        <v>1104</v>
      </c>
      <c r="D197" s="266"/>
      <c r="E197" s="266"/>
      <c r="F197" s="287" t="s">
        <v>1012</v>
      </c>
      <c r="G197" s="266"/>
      <c r="H197" s="266" t="s">
        <v>1105</v>
      </c>
      <c r="I197" s="266" t="s">
        <v>1047</v>
      </c>
      <c r="J197" s="266"/>
      <c r="K197" s="312"/>
    </row>
    <row r="198" spans="2:11" s="1" customFormat="1" ht="15" customHeight="1">
      <c r="B198" s="289"/>
      <c r="C198" s="326" t="s">
        <v>1106</v>
      </c>
      <c r="D198" s="266"/>
      <c r="E198" s="266"/>
      <c r="F198" s="287" t="s">
        <v>1012</v>
      </c>
      <c r="G198" s="266"/>
      <c r="H198" s="266" t="s">
        <v>1107</v>
      </c>
      <c r="I198" s="266" t="s">
        <v>1047</v>
      </c>
      <c r="J198" s="266"/>
      <c r="K198" s="312"/>
    </row>
    <row r="199" spans="2:11" s="1" customFormat="1" ht="15" customHeight="1">
      <c r="B199" s="289"/>
      <c r="C199" s="326" t="s">
        <v>1108</v>
      </c>
      <c r="D199" s="266"/>
      <c r="E199" s="266"/>
      <c r="F199" s="287" t="s">
        <v>1018</v>
      </c>
      <c r="G199" s="266"/>
      <c r="H199" s="266" t="s">
        <v>1109</v>
      </c>
      <c r="I199" s="266" t="s">
        <v>1047</v>
      </c>
      <c r="J199" s="266"/>
      <c r="K199" s="312"/>
    </row>
    <row r="200" spans="2:11" s="1" customFormat="1" ht="15" customHeight="1">
      <c r="B200" s="318"/>
      <c r="C200" s="328"/>
      <c r="D200" s="319"/>
      <c r="E200" s="319"/>
      <c r="F200" s="319"/>
      <c r="G200" s="319"/>
      <c r="H200" s="319"/>
      <c r="I200" s="319"/>
      <c r="J200" s="319"/>
      <c r="K200" s="320"/>
    </row>
    <row r="201" spans="2:11" s="1" customFormat="1" ht="18.75" customHeight="1">
      <c r="B201" s="300"/>
      <c r="C201" s="310"/>
      <c r="D201" s="310"/>
      <c r="E201" s="310"/>
      <c r="F201" s="321"/>
      <c r="G201" s="310"/>
      <c r="H201" s="310"/>
      <c r="I201" s="310"/>
      <c r="J201" s="310"/>
      <c r="K201" s="300"/>
    </row>
    <row r="202" spans="2:11" s="1" customFormat="1" ht="18.75" customHeight="1">
      <c r="B202" s="273"/>
      <c r="C202" s="273"/>
      <c r="D202" s="273"/>
      <c r="E202" s="273"/>
      <c r="F202" s="273"/>
      <c r="G202" s="273"/>
      <c r="H202" s="273"/>
      <c r="I202" s="273"/>
      <c r="J202" s="273"/>
      <c r="K202" s="273"/>
    </row>
    <row r="203" spans="2:11" s="1" customFormat="1" ht="13.5">
      <c r="B203" s="255"/>
      <c r="C203" s="256"/>
      <c r="D203" s="256"/>
      <c r="E203" s="256"/>
      <c r="F203" s="256"/>
      <c r="G203" s="256"/>
      <c r="H203" s="256"/>
      <c r="I203" s="256"/>
      <c r="J203" s="256"/>
      <c r="K203" s="257"/>
    </row>
    <row r="204" spans="2:11" s="1" customFormat="1" ht="21" customHeight="1">
      <c r="B204" s="258"/>
      <c r="C204" s="393" t="s">
        <v>1110</v>
      </c>
      <c r="D204" s="393"/>
      <c r="E204" s="393"/>
      <c r="F204" s="393"/>
      <c r="G204" s="393"/>
      <c r="H204" s="393"/>
      <c r="I204" s="393"/>
      <c r="J204" s="393"/>
      <c r="K204" s="259"/>
    </row>
    <row r="205" spans="2:11" s="1" customFormat="1" ht="25.5" customHeight="1">
      <c r="B205" s="258"/>
      <c r="C205" s="329" t="s">
        <v>1111</v>
      </c>
      <c r="D205" s="329"/>
      <c r="E205" s="329"/>
      <c r="F205" s="329" t="s">
        <v>1112</v>
      </c>
      <c r="G205" s="330"/>
      <c r="H205" s="398" t="s">
        <v>1113</v>
      </c>
      <c r="I205" s="398"/>
      <c r="J205" s="398"/>
      <c r="K205" s="259"/>
    </row>
    <row r="206" spans="2:11" s="1" customFormat="1" ht="5.25" customHeight="1">
      <c r="B206" s="289"/>
      <c r="C206" s="284"/>
      <c r="D206" s="284"/>
      <c r="E206" s="284"/>
      <c r="F206" s="284"/>
      <c r="G206" s="310"/>
      <c r="H206" s="284"/>
      <c r="I206" s="284"/>
      <c r="J206" s="284"/>
      <c r="K206" s="312"/>
    </row>
    <row r="207" spans="2:11" s="1" customFormat="1" ht="15" customHeight="1">
      <c r="B207" s="289"/>
      <c r="C207" s="266" t="s">
        <v>1103</v>
      </c>
      <c r="D207" s="266"/>
      <c r="E207" s="266"/>
      <c r="F207" s="287" t="s">
        <v>51</v>
      </c>
      <c r="G207" s="266"/>
      <c r="H207" s="397" t="s">
        <v>1114</v>
      </c>
      <c r="I207" s="397"/>
      <c r="J207" s="397"/>
      <c r="K207" s="312"/>
    </row>
    <row r="208" spans="2:11" s="1" customFormat="1" ht="15" customHeight="1">
      <c r="B208" s="289"/>
      <c r="C208" s="266"/>
      <c r="D208" s="266"/>
      <c r="E208" s="266"/>
      <c r="F208" s="287" t="s">
        <v>52</v>
      </c>
      <c r="G208" s="266"/>
      <c r="H208" s="397" t="s">
        <v>1115</v>
      </c>
      <c r="I208" s="397"/>
      <c r="J208" s="397"/>
      <c r="K208" s="312"/>
    </row>
    <row r="209" spans="2:11" s="1" customFormat="1" ht="15" customHeight="1">
      <c r="B209" s="289"/>
      <c r="C209" s="266"/>
      <c r="D209" s="266"/>
      <c r="E209" s="266"/>
      <c r="F209" s="287" t="s">
        <v>55</v>
      </c>
      <c r="G209" s="266"/>
      <c r="H209" s="397" t="s">
        <v>1116</v>
      </c>
      <c r="I209" s="397"/>
      <c r="J209" s="397"/>
      <c r="K209" s="312"/>
    </row>
    <row r="210" spans="2:11" s="1" customFormat="1" ht="15" customHeight="1">
      <c r="B210" s="289"/>
      <c r="C210" s="266"/>
      <c r="D210" s="266"/>
      <c r="E210" s="266"/>
      <c r="F210" s="287" t="s">
        <v>53</v>
      </c>
      <c r="G210" s="266"/>
      <c r="H210" s="397" t="s">
        <v>1117</v>
      </c>
      <c r="I210" s="397"/>
      <c r="J210" s="397"/>
      <c r="K210" s="312"/>
    </row>
    <row r="211" spans="2:11" s="1" customFormat="1" ht="15" customHeight="1">
      <c r="B211" s="289"/>
      <c r="C211" s="266"/>
      <c r="D211" s="266"/>
      <c r="E211" s="266"/>
      <c r="F211" s="287" t="s">
        <v>54</v>
      </c>
      <c r="G211" s="266"/>
      <c r="H211" s="397" t="s">
        <v>1118</v>
      </c>
      <c r="I211" s="397"/>
      <c r="J211" s="397"/>
      <c r="K211" s="312"/>
    </row>
    <row r="212" spans="2:11" s="1" customFormat="1" ht="15" customHeight="1">
      <c r="B212" s="289"/>
      <c r="C212" s="266"/>
      <c r="D212" s="266"/>
      <c r="E212" s="266"/>
      <c r="F212" s="287"/>
      <c r="G212" s="266"/>
      <c r="H212" s="266"/>
      <c r="I212" s="266"/>
      <c r="J212" s="266"/>
      <c r="K212" s="312"/>
    </row>
    <row r="213" spans="2:11" s="1" customFormat="1" ht="15" customHeight="1">
      <c r="B213" s="289"/>
      <c r="C213" s="266" t="s">
        <v>1059</v>
      </c>
      <c r="D213" s="266"/>
      <c r="E213" s="266"/>
      <c r="F213" s="287" t="s">
        <v>954</v>
      </c>
      <c r="G213" s="266"/>
      <c r="H213" s="397" t="s">
        <v>1119</v>
      </c>
      <c r="I213" s="397"/>
      <c r="J213" s="397"/>
      <c r="K213" s="312"/>
    </row>
    <row r="214" spans="2:11" s="1" customFormat="1" ht="15" customHeight="1">
      <c r="B214" s="289"/>
      <c r="C214" s="266"/>
      <c r="D214" s="266"/>
      <c r="E214" s="266"/>
      <c r="F214" s="287" t="s">
        <v>957</v>
      </c>
      <c r="G214" s="266"/>
      <c r="H214" s="397" t="s">
        <v>958</v>
      </c>
      <c r="I214" s="397"/>
      <c r="J214" s="397"/>
      <c r="K214" s="312"/>
    </row>
    <row r="215" spans="2:11" s="1" customFormat="1" ht="15" customHeight="1">
      <c r="B215" s="289"/>
      <c r="C215" s="266"/>
      <c r="D215" s="266"/>
      <c r="E215" s="266"/>
      <c r="F215" s="287" t="s">
        <v>84</v>
      </c>
      <c r="G215" s="266"/>
      <c r="H215" s="397" t="s">
        <v>1120</v>
      </c>
      <c r="I215" s="397"/>
      <c r="J215" s="397"/>
      <c r="K215" s="312"/>
    </row>
    <row r="216" spans="2:11" s="1" customFormat="1" ht="15" customHeight="1">
      <c r="B216" s="331"/>
      <c r="C216" s="266"/>
      <c r="D216" s="266"/>
      <c r="E216" s="266"/>
      <c r="F216" s="287" t="s">
        <v>959</v>
      </c>
      <c r="G216" s="326"/>
      <c r="H216" s="396" t="s">
        <v>960</v>
      </c>
      <c r="I216" s="396"/>
      <c r="J216" s="396"/>
      <c r="K216" s="332"/>
    </row>
    <row r="217" spans="2:11" s="1" customFormat="1" ht="15" customHeight="1">
      <c r="B217" s="331"/>
      <c r="C217" s="266"/>
      <c r="D217" s="266"/>
      <c r="E217" s="266"/>
      <c r="F217" s="287" t="s">
        <v>859</v>
      </c>
      <c r="G217" s="326"/>
      <c r="H217" s="396" t="s">
        <v>1121</v>
      </c>
      <c r="I217" s="396"/>
      <c r="J217" s="396"/>
      <c r="K217" s="332"/>
    </row>
    <row r="218" spans="2:11" s="1" customFormat="1" ht="15" customHeight="1">
      <c r="B218" s="331"/>
      <c r="C218" s="266"/>
      <c r="D218" s="266"/>
      <c r="E218" s="266"/>
      <c r="F218" s="287"/>
      <c r="G218" s="326"/>
      <c r="H218" s="316"/>
      <c r="I218" s="316"/>
      <c r="J218" s="316"/>
      <c r="K218" s="332"/>
    </row>
    <row r="219" spans="2:11" s="1" customFormat="1" ht="15" customHeight="1">
      <c r="B219" s="331"/>
      <c r="C219" s="266" t="s">
        <v>1083</v>
      </c>
      <c r="D219" s="266"/>
      <c r="E219" s="266"/>
      <c r="F219" s="287">
        <v>1</v>
      </c>
      <c r="G219" s="326"/>
      <c r="H219" s="396" t="s">
        <v>1122</v>
      </c>
      <c r="I219" s="396"/>
      <c r="J219" s="396"/>
      <c r="K219" s="332"/>
    </row>
    <row r="220" spans="2:11" s="1" customFormat="1" ht="15" customHeight="1">
      <c r="B220" s="331"/>
      <c r="C220" s="266"/>
      <c r="D220" s="266"/>
      <c r="E220" s="266"/>
      <c r="F220" s="287">
        <v>2</v>
      </c>
      <c r="G220" s="326"/>
      <c r="H220" s="396" t="s">
        <v>1123</v>
      </c>
      <c r="I220" s="396"/>
      <c r="J220" s="396"/>
      <c r="K220" s="332"/>
    </row>
    <row r="221" spans="2:11" s="1" customFormat="1" ht="15" customHeight="1">
      <c r="B221" s="331"/>
      <c r="C221" s="266"/>
      <c r="D221" s="266"/>
      <c r="E221" s="266"/>
      <c r="F221" s="287">
        <v>3</v>
      </c>
      <c r="G221" s="326"/>
      <c r="H221" s="396" t="s">
        <v>1124</v>
      </c>
      <c r="I221" s="396"/>
      <c r="J221" s="396"/>
      <c r="K221" s="332"/>
    </row>
    <row r="222" spans="2:11" s="1" customFormat="1" ht="15" customHeight="1">
      <c r="B222" s="331"/>
      <c r="C222" s="266"/>
      <c r="D222" s="266"/>
      <c r="E222" s="266"/>
      <c r="F222" s="287">
        <v>4</v>
      </c>
      <c r="G222" s="326"/>
      <c r="H222" s="396" t="s">
        <v>1125</v>
      </c>
      <c r="I222" s="396"/>
      <c r="J222" s="396"/>
      <c r="K222" s="332"/>
    </row>
    <row r="223" spans="2:11" s="1" customFormat="1" ht="12.75" customHeight="1">
      <c r="B223" s="333"/>
      <c r="C223" s="334"/>
      <c r="D223" s="334"/>
      <c r="E223" s="334"/>
      <c r="F223" s="334"/>
      <c r="G223" s="334"/>
      <c r="H223" s="334"/>
      <c r="I223" s="334"/>
      <c r="J223" s="334"/>
      <c r="K223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71:J171"/>
    <mergeCell ref="C204:J204"/>
    <mergeCell ref="H205:J205"/>
    <mergeCell ref="H207:J207"/>
    <mergeCell ref="H208:J208"/>
    <mergeCell ref="H209:J209"/>
    <mergeCell ref="H210:J210"/>
    <mergeCell ref="H211:J211"/>
    <mergeCell ref="H213:J213"/>
    <mergeCell ref="H214:J214"/>
    <mergeCell ref="H215:J215"/>
    <mergeCell ref="H216:J216"/>
    <mergeCell ref="H217:J217"/>
    <mergeCell ref="H219:J219"/>
    <mergeCell ref="H220:J220"/>
    <mergeCell ref="H221:J221"/>
    <mergeCell ref="H222:J222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6:J6"/>
    <mergeCell ref="C7:J7"/>
    <mergeCell ref="D11:J11"/>
    <mergeCell ref="D15:J15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Ondrouch Alois</dc:creator>
  <cp:keywords/>
  <dc:description/>
  <cp:lastModifiedBy>Ondrouch Alois</cp:lastModifiedBy>
  <dcterms:created xsi:type="dcterms:W3CDTF">2022-12-07T09:02:19Z</dcterms:created>
  <dcterms:modified xsi:type="dcterms:W3CDTF">2022-12-19T12:16:00Z</dcterms:modified>
  <cp:category/>
  <cp:version/>
  <cp:contentType/>
  <cp:contentStatus/>
</cp:coreProperties>
</file>