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<sst xmlns="http://schemas.openxmlformats.org/spreadsheetml/2006/main" count="1417" uniqueCount="457">
  <si>
    <t>Aspe</t>
  </si>
  <si>
    <t>Rekapitulace ceny</t>
  </si>
  <si>
    <t>S632000176-zm03</t>
  </si>
  <si>
    <t>Rekonstrukce mostu v km 31,295 na trati Středokluky - Podlešín (Lichoceves)</t>
  </si>
  <si>
    <t>ZŘ</t>
  </si>
  <si>
    <t>20221129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</si>
  <si>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</si>
  <si>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</si>
  <si>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</si>
  <si>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</si>
  <si>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</si>
  <si>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</si>
  <si>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</si>
  <si>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</si>
  <si>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</si>
  <si>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</si>
  <si>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</si>
  <si>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</si>
  <si>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</si>
  <si>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</si>
  <si>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</si>
  <si>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</si>
  <si>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</si>
  <si>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</si>
  <si>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</si>
  <si>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</si>
  <si>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</si>
  <si>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</si>
  <si>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</si>
  <si>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</si>
  <si>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</si>
  <si>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</si>
  <si>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</si>
  <si>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</si>
  <si>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</si>
  <si>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</si>
  <si>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</si>
  <si>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</si>
  <si>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</si>
  <si>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</si>
  <si>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</si>
  <si>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</si>
  <si>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</si>
  <si>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</si>
  <si>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</si>
  <si>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</si>
  <si>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</si>
  <si>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</si>
  <si>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</si>
  <si>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</si>
  <si>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</si>
  <si>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</si>
  <si>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</si>
  <si>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</si>
  <si>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</si>
  <si>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</si>
  <si>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VV</t>
  </si>
  <si>
    <t>"91,674*1,8=165,013 [A]"=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</si>
  <si>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</si>
  <si>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</si>
  <si>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</t>
  </si>
  <si>
    <t>Komunikace</t>
  </si>
  <si>
    <t>512550</t>
  </si>
  <si>
    <t>KOLEJOVÉ LOŽE - ZŘÍZENÍ Z KAMENIVA HRUBÉHO DRCENÉHO (ŠTĚRK)</t>
  </si>
  <si>
    <t>M3</t>
  </si>
  <si>
    <t>"na mostě    
2,1*13=27,300 [A]   
předpolí   
2,2*18,500*2=81,400 [B]   
Celkem: A+B=108,700 [C]"=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</si>
  <si>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</si>
  <si>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</si>
  <si>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</si>
  <si>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"1x vůz SA pro podbití v délce     
35=35,000 [A]   
Celkem: A=35,000 [B]"=</t>
  </si>
  <si>
    <t>4</t>
  </si>
  <si>
    <t>523162R</t>
  </si>
  <si>
    <t>KOLEJ 60 E2, ROZD. "C", BEZSTYKOVÁ, PR. BET. PODKLADNICOVÝ UŽITÝ, UP. TUHÉ</t>
  </si>
  <si>
    <t>M</t>
  </si>
  <si>
    <t>V položce je zahrnuta výměna svěrek za ŽS 4, a doplnění pražců v místě bývalého OK mostu předoklad 24 ks</t>
  </si>
  <si>
    <t>"nový kolejový rošt     
50=50,000 [A]"=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</si>
  <si>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-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</si>
  <si>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</si>
  <si>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</si>
  <si>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"dle TZ    
388=388,000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</si>
  <si>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</si>
  <si>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</si>
  <si>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</si>
  <si>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</si>
  <si>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</si>
  <si>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</si>
  <si>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545240</t>
  </si>
  <si>
    <t>SVAR PŘECHODOVÝ (PŘECHODOVÁ KOLEJNICE) 60 E2/R 65</t>
  </si>
  <si>
    <t>KUS</t>
  </si>
  <si>
    <t>"2*2=4,000 [A]"=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</si>
  <si>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</si>
  <si>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</si>
  <si>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</si>
  <si>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</si>
  <si>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</si>
  <si>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</si>
  <si>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</si>
  <si>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</si>
  <si>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</si>
  <si>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"2,2*(50-8,180)=92,004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</si>
  <si>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</si>
  <si>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</si>
  <si>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965090</t>
  </si>
  <si>
    <t>ODSTRANĚNÍ KOLEJOVÉHO LOŽE A DRÁŽNÍCH STEZEK - DOPRAVA VÝSIVEK</t>
  </si>
  <si>
    <t>M3KM</t>
  </si>
  <si>
    <t>"91,674*8=733,392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</si>
  <si>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</si>
  <si>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</si>
  <si>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965114</t>
  </si>
  <si>
    <t>DEMONTÁŽ KOLEJE NA BETONOVÝCH PRAŽCÍCH ROZEBRÁNÍM DO SOUČÁSTÍ</t>
  </si>
  <si>
    <t>vč. odvozu</t>
  </si>
  <si>
    <t>"Demontáž koleje v rozsahu výměny kolejovéh roštu (kromě mostu)   
50-8,18=41,820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</si>
  <si>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</si>
  <si>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12</t>
  </si>
  <si>
    <t>965154</t>
  </si>
  <si>
    <t>DEMONTÁŽ KOLEJE NA MOSTNÍCH KONSTRUKCÍCH ROZEBRÁNÍM DO SOUČÁSTÍ</t>
  </si>
  <si>
    <t>"demontáž koleje na mostě   
8,18=8,180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</si>
  <si>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přeložení na vhodnou deponii v blízkosti místa demontáže, popř. naložení na dopravní prostředek   
 – příplatky za ztížené podmínky při práci v kolejišti, např. za překážky na straně koleje apod.   
2. Položka neobsahuje:   
 – mostní konstrukce, nacení se položkami bourání BETONOVÝch konstrukcí ve sd 966   
 – odvoz vybouraného materiálu do skladu nebo na likvidaci   
 – poplatky za likvidaci odpadů, nacení se položkami ze ssd 0   
3. Způsob měření:   
Měří se délka koleje ve smyslu ČSN 73 6360, tj. v ose koleje.</t>
  </si>
  <si>
    <t xml:space="preserve">  SO 11-10-01.B</t>
  </si>
  <si>
    <t>Železniční svršek 3. podbití</t>
  </si>
  <si>
    <t>SO 11-10-01.B</t>
  </si>
  <si>
    <t>Úprava GPK od km 31,108 do km 31,496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</si>
  <si>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"dle TZ    
385=385,000 [A]"=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</si>
  <si>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</si>
  <si>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</si>
  <si>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</si>
  <si>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SO-11-20-01</t>
  </si>
  <si>
    <t>Most v km 31,295</t>
  </si>
  <si>
    <t>SO-11-20-01</t>
  </si>
  <si>
    <t>015111</t>
  </si>
  <si>
    <t>POPLATKY ZA LIKVIDACŮ ODPADŮ NEKONTAMINOVANÝCH - 17 05 04 VYTĚŽENÉ ZEMINY A HORNINY - I. TŘÍDA TĚŽITELNOSTI</t>
  </si>
  <si>
    <t>"převzato z pol.17120   
1306,550*2,0=2 613,100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</si>
  <si>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</si>
  <si>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</si>
  <si>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</si>
  <si>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"převzato z pol. 966137   
201,275*2,8=563,570 [A]"=</t>
  </si>
  <si>
    <t>015660</t>
  </si>
  <si>
    <t>POPLATKY ZA LIKVIDACŮ ODPADŮ NEBEZPEČNÝCH - 17 02 04* ŽELEZNIČNÍ PRAŽCE DŘEVĚNÉ - MOSTNICE</t>
  </si>
  <si>
    <t>"mostnice    
13*130=1 690,000 [A]   
pozednice    
2*130=260,000 [B]   
Celkem: (A+B)*0,001=1,950 [C]"=</t>
  </si>
  <si>
    <t>48</t>
  </si>
  <si>
    <t>03350</t>
  </si>
  <si>
    <t>SLUŽBY ZAJIŠŤUJÍCÍ REGUL, PŘEVED A OCHRANU VEŘEJ DOPRAVY</t>
  </si>
  <si>
    <t>KPL</t>
  </si>
  <si>
    <t>OTSKP 2022</t>
  </si>
  <si>
    <t>Zřízení objízdné trasy dle přílohy B.2 DIO.  
Zahrnuje projednání s příslušným dopravním inspektorátem, osazení značek a nájem za celou dobu výstavby.</t>
  </si>
  <si>
    <t>zahrnuje objednatelem povolené náklady na služby pro zhotovitele</t>
  </si>
  <si>
    <t>52</t>
  </si>
  <si>
    <t>015130</t>
  </si>
  <si>
    <t>POPLATKY ZA LIKVIDACI ODPADU NEKONTAMINOVANÝCH - 17 03 02  VYBOURANÝ ASFALTOVÝ BETON BEZ DEHTU</t>
  </si>
  <si>
    <t>převzato z položek 113743 a 113747 137*0,05*2+62*0,12*2=28.580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</si>
  <si>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</si>
  <si>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</si>
  <si>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11120</t>
  </si>
  <si>
    <t>ODSTRANĚNÍ KŘOVIN</t>
  </si>
  <si>
    <t>M2</t>
  </si>
  <si>
    <t>"za křídly    
zprava   
18*7*2=252,000 [A]   
zleva   
18*7*2=252,000 [B]   
Celkem: A+B=504,000 [C]"=</t>
  </si>
  <si>
    <t>odstranění křovin a stromů do průměru 100 mm   
doprava dřevin bez ohledu na vzdálenost   
spálení na hromadách nebo štěpkování</t>
  </si>
  <si>
    <t>12110</t>
  </si>
  <si>
    <t>SEJMUTÍ ORNICE NEBO LESNÍ PŮDY</t>
  </si>
  <si>
    <t>"za křídly    
zprava   
18*7*2*0,15=37,800 [A]   
zleva   
18*7*2*0,15=37,800 [B]   
Celkem: A+B=75,600 [C];ponecháno na místě do 1km ke zpětnému použití, přebytečný materiál bude odvezen na místo určené investorem"=</t>
  </si>
  <si>
    <t>položka zahrnuje sejmutí ornice bez ohledu na tloušťku vrstvy a její vodorovnou dopravu   
nezahrnuje uložení na trvalou skládku</t>
  </si>
  <si>
    <t>131735</t>
  </si>
  <si>
    <t>HLOUBENÍ JAM ZAPAŽ I NEPAŽ TŘ. I, ODVOZ DO 8KM</t>
  </si>
  <si>
    <t>"za stávajícími opěrami a  křídly včetně ZKPP   
směr Podlešín    
64,25*((15,145+6,1)/2)=682,496 [A]   
směr Středokluky    
55*((15,145+6,1)/2)=584,238 [B]   
Celkem: A+B=1 266,734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</si>
  <si>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</si>
  <si>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</si>
  <si>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</si>
  <si>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SSZT   
18,5*1*1=18,500 [A]   
21,710*1*1=21,710 [B]   
Celkem: A+B=40,210 [C]"=</t>
  </si>
  <si>
    <t>17120</t>
  </si>
  <si>
    <t>ULOŽENÍ SYPANINY DO NÁSYPŮ A NA SKLÁDKY BEZ ZHUTNĚNÍ</t>
  </si>
  <si>
    <t>"převzato z pol.131735 a 132735   
1266,34+40,210=1 306,550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</si>
  <si>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</si>
  <si>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</si>
  <si>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</si>
  <si>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za opěrami dle podélného řezu včetně zásypu žlabu   
směr Středokluky    
31,950*((15,145+6,1)/2)=339,389 [A]   
směr Podlešín    
29,47*((15,145+6,1)/2)=313,045 [B]   
Celkem: A+B=652,434 [C]"=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</si>
  <si>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</si>
  <si>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</si>
  <si>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</si>
  <si>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za křídly    
zprava   
18*7*2=252,000 [A]   
zleva   
18*7*2=252,000 [B]   
Celkem: A+B=504,000 [C]"=</t>
  </si>
  <si>
    <t>položka zahrnuje:   
nutné přemístění ornice z dočasných skládek vzdálených do 50m   
rozprostření ornice v předepsané tloušťce ve svahu přes 1:5</t>
  </si>
  <si>
    <t>18241</t>
  </si>
  <si>
    <t>ZALOŽENÍ TRÁVNÍKU RUČNÍM VÝSEVEM</t>
  </si>
  <si>
    <t>"osetí ornice     
za křídly    
zprava   
18*7*2=252,000 [A]   
zleva   
18*7*2=252,000 [B]   
Celkem: A+B=504,000 [C]"=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</si>
  <si>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</si>
  <si>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</si>
  <si>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</si>
  <si>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</si>
  <si>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49</t>
  </si>
  <si>
    <t>113743</t>
  </si>
  <si>
    <t>FRÉZOVÁNÍ ZPEVNENÝCH PLOCH ASFALTOVÝCH TL. DO 50MM</t>
  </si>
  <si>
    <t>frézování pro obnovu obrusné vrstvy 137=137.000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</si>
  <si>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</si>
  <si>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50</t>
  </si>
  <si>
    <t>113747</t>
  </si>
  <si>
    <t>FRÉZOVÁNÍ ZPEVNENÝCH PLOCH ASFALTOVÝCH TL. DO 120MM</t>
  </si>
  <si>
    <t>frézovaná nad výkopem pro most</t>
  </si>
  <si>
    <t>62=62.000 [A]</t>
  </si>
  <si>
    <t>51</t>
  </si>
  <si>
    <t>11372B</t>
  </si>
  <si>
    <t>FRÉZOVÁNÍ ZPEVNENÝCH PLOCH ASFALTOVÝCH - DOPRAVA</t>
  </si>
  <si>
    <t>tkm</t>
  </si>
  <si>
    <t>odvoz k recyklaci, předpoklad: 8km, 2t/m3; převzato z položek 113743 a 113747 137*0,05*2*8+62*0,12*2*8=228.640 [A]</t>
  </si>
  <si>
    <t>Položka zahrnuje samostatnou dopravu suti a vybouraných hmot. Množství se urcí jako soucin hmotnosti [t] a požadované vzdálenosti [km].</t>
  </si>
  <si>
    <t>Základy</t>
  </si>
  <si>
    <t>13</t>
  </si>
  <si>
    <t>272325</t>
  </si>
  <si>
    <t>ZÁKLADY ZE ŽELEZOBETONU DO C30/37</t>
  </si>
  <si>
    <t>"dle přílohy 2.06   
32,5=32,500 [A]   
Celkem: A=32,500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</si>
  <si>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</si>
  <si>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14</t>
  </si>
  <si>
    <t>272365</t>
  </si>
  <si>
    <t>VÝZTUŽ ZÁKLADŮ Z OCELI 10505, B500B</t>
  </si>
  <si>
    <t>"dle přílohy ...   
předpoklad100kg/m3   
32,5*100/1000=3,250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</si>
  <si>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</si>
  <si>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</si>
  <si>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15</t>
  </si>
  <si>
    <t>333325</t>
  </si>
  <si>
    <t>MOSTNÍ OPĚRY A KŘÍDLA ZE ŽELEZOVÉHO BETONU DO C30/37</t>
  </si>
  <si>
    <t>"dle přílohy 2.06 včetně říms   
105=105,000 [A]   
Celkem: A=105,000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</si>
  <si>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</si>
  <si>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16</t>
  </si>
  <si>
    <t>333365</t>
  </si>
  <si>
    <t>VÝZTUŽ MOSTNÍCH OPĚR A KŘÍDEL Z OCELI 10505, B500B</t>
  </si>
  <si>
    <t>"předpoklad cca 200kg/m3   
105*200/1000=21,000 [A]"=</t>
  </si>
  <si>
    <t>17</t>
  </si>
  <si>
    <t>348173</t>
  </si>
  <si>
    <t>ZÁBRADLÍ Z DÍLCŮ KOVOVÝCH ŽÁROVĚ ZINK PONOREM S NÁTĚREM</t>
  </si>
  <si>
    <t>KG</t>
  </si>
  <si>
    <t>včetně kotvení</t>
  </si>
  <si>
    <t>"zábradlí na křídlech dle přílohy č. 2.13   
566=566,000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</si>
  <si>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</si>
  <si>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Vodorovné konstrukce</t>
  </si>
  <si>
    <t>18</t>
  </si>
  <si>
    <t>42194BR01</t>
  </si>
  <si>
    <t>MOSTNÍ NOSNÉ DESKOVÉ KONSTR Z OCELI S 355</t>
  </si>
  <si>
    <t>Nosná konstrukce včetně konzolové chodníky, zábradlí, PKO, nátěrová plocha NK 271,4 m2, nátěrová plocha konzolové chodníky a zábradlí 64,0 m2.</t>
  </si>
  <si>
    <t>"NK dle přílohy č. 2.11   
53,6=53,600 [A]   
KONZOLOVÉ CHODNÍKY, ZÁBRADLÍ, výkaz pro 4 ks konzoly   
2,2=2,200 [B]   
Celkem: A+B=55,800 [C]"=</t>
  </si>
  <si>
    <t>19</t>
  </si>
  <si>
    <t>422325R</t>
  </si>
  <si>
    <t>MOSTNÍ NOSNÉ TRÁMOVÉ KONSTRUKCE ZE ŽELEZOBETONU C30/37</t>
  </si>
  <si>
    <t>Koncový příčník včetně separační fólie, měkčeného elektroizolačního plastu, polymerbetonu a elktroizolační desky viz detail</t>
  </si>
  <si>
    <t>"dle přílohy 2.12    
příčníky    
4,1=4,100 [A]"=</t>
  </si>
  <si>
    <t>20</t>
  </si>
  <si>
    <t>422365</t>
  </si>
  <si>
    <t>VÝZTUŽ MOSTNÍ TRÁMOVÉ KONSTRUKCE Z OCELI 10505, B500B</t>
  </si>
  <si>
    <t>"odhad  180kg/m3    
4,1*180/1000=0,738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</si>
  <si>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</si>
  <si>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21</t>
  </si>
  <si>
    <t>451312</t>
  </si>
  <si>
    <t>PODKLADNÍ A VÝPLŇOVÉ VRSTVY Z PROSTÉHO BETONU C12/15</t>
  </si>
  <si>
    <t>"podkladní beton pod izolaci za opěrami    
směr Středokluky   
1,15*6=6,900 [A]   
směr Podlešín    
1,15*6=6,900 [B]   
pod základy opěr dle přílohy č. 2.06   
4,9=4,900 [C]   
Celkem: A+B+C=18,700 [D]"=</t>
  </si>
  <si>
    <t>22</t>
  </si>
  <si>
    <t>451523</t>
  </si>
  <si>
    <t>VÝPLŇ VRSTVY Z KAMENIVA DRCENÉHO, INDEX ZHUTNĚNÍ ID DO 0,9</t>
  </si>
  <si>
    <t>"konsrtrukční vrstva ŠDa 150 mmm   
137*0,15=20,550 [A]   
konsrtrukční vrstva ŠDb 150 mmm   
137*0,15=20,550 [B]   
pod zámkovou dlažbu    
9,913*0,15=1,487 [C]   
Celkem: A+B+C=42,587 [D]"=</t>
  </si>
  <si>
    <t>položka zahrnuje dodávku předepsaného kameniva, mimostaveništní a vnitrostaveništní dopravu a jeho uložení   
není-li v zadávací dokumentaci uvedeno jinak, jedná se o nakupovaný materiál</t>
  </si>
  <si>
    <t>23</t>
  </si>
  <si>
    <t>45157</t>
  </si>
  <si>
    <t>PODKLADNÍ A VÝPLŇOVÉ VRSTVY Z KAMENIVA TĚŽENÉHO</t>
  </si>
  <si>
    <t>"ochranana na izolaci štěrkopísek fr ŠP 0/16    
směr Středokluky   
1,06*6=6,360 [A]   
směr Podlešín    
1,06*6=6,360 [B]   
Celkem: A+B=12,720 [C]"=</t>
  </si>
  <si>
    <t>24</t>
  </si>
  <si>
    <t>46321</t>
  </si>
  <si>
    <t>ROVNANINA Z LOMOVÉHO KAMENE</t>
  </si>
  <si>
    <t>včetně vyklínování</t>
  </si>
  <si>
    <t>"rovnanina za opěrami    
směr Středokluky   
1,5*5,705=8,558 [A]   
směr Podlešín    
1,5*5,705=8,558 [B]   
Celkem: A+B=17,116 [C]"=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</si>
  <si>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</si>
  <si>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53</t>
  </si>
  <si>
    <t>465512</t>
  </si>
  <si>
    <t>DLAŽBY Z LOMOVÉHO KAMENE NA MC</t>
  </si>
  <si>
    <t>odláždění svahu za křídly (6,5+6,2+6,6+6,3)*1*1,2*0,3=9.216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</si>
  <si>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</si>
  <si>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25</t>
  </si>
  <si>
    <t>501101</t>
  </si>
  <si>
    <t>ZŘÍZENÍ KONSTRU NÍ VRSTVY TĚLESA ŽELEZNIČNÍHO SPODKU ZE ŠTĚRKODRTI NOVÉ</t>
  </si>
  <si>
    <t>"ZKPP   
směr Středokluky    
9*6=54,000 [A]   
směr Středokluky    
9,2*6=55,200 [B]   
Celkem: A+B=109,200 [C]"=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</si>
  <si>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</si>
  <si>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26</t>
  </si>
  <si>
    <t>501410R</t>
  </si>
  <si>
    <t>ZŘÍZENÍ KONSTRU NÍ VRSTVY TĚLESA ŽELEZNIČNÍHO SPODKU ZE KAMENIVO STMELENÉ CEMENTEM KSC 8/10</t>
  </si>
  <si>
    <t>"výměna podloží KSC C8/10   
2,15*7,91*2=34,013 [A]"=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</si>
  <si>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</si>
  <si>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27</t>
  </si>
  <si>
    <t>572211</t>
  </si>
  <si>
    <t>SPOJOVACÍ POSTŘIK Z ASFALTU DO 0,5KG/M2</t>
  </si>
  <si>
    <t>"279=279,000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</si>
  <si>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</si>
  <si>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28</t>
  </si>
  <si>
    <t>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</si>
  <si>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</si>
  <si>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</si>
  <si>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</si>
  <si>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574C66</t>
  </si>
  <si>
    <t>ASFALTOVÝ BETON PRO LOŽNÍ VRSTVY ACL 16+, 16S TL. 70MM</t>
  </si>
  <si>
    <t>"137=137,000 [A]"=</t>
  </si>
  <si>
    <t>30</t>
  </si>
  <si>
    <t>582611</t>
  </si>
  <si>
    <t>KRYTY Z BETON DLAŽDIC SE ZÁMKEM ŠEDÝCH TL 60MM DO LOŽE Z KAM</t>
  </si>
  <si>
    <t>"v otvoru    
0,5*5,8=2,900 [A]   
1,25*5,610=7,013 [B]   
Celkem: A+B=9,913 [C]"=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</si>
  <si>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</si>
  <si>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</t>
  </si>
  <si>
    <t>31</t>
  </si>
  <si>
    <t>711111</t>
  </si>
  <si>
    <t>IZOLACE BĚŽNÝCH KONSTRUKCÍ PROTI ZEMNÍ VLHKOSTI ASFALTOVÝMI NÁTĚRY</t>
  </si>
  <si>
    <t>"izolace   
1X penetrační nátěr    
v otvoru    
3,4*3,7*2=25,160 [A]   
křídla z nitřní strany    
13,65*2=27,300 [B]   
11,15*2=22,300 [C]   
2X asfasltový lak    
v otvoru    
3,4*3,7*2*2=50,320 [D]   
křídla z nitřní strany    
13,65*2*2=54,600 [E]   
11,15*2*2=44,600 [F]   
Celkem: A+B+C+D+E+F=224,280 [G]"=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</si>
  <si>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</si>
  <si>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32</t>
  </si>
  <si>
    <t>711111R</t>
  </si>
  <si>
    <t>IZOLACE BĚŽNÝCH KONSTRUKCÍ PENETRAČNÍM ADHEZNÍM NÁTĚREM NA BÁZI NÍZKOVISKÓZNÍCH PRYSKYŘIC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</si>
  <si>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"Celkem: A+B+C+D=148,200 [E]"=</t>
  </si>
  <si>
    <t>33</t>
  </si>
  <si>
    <t>71111R1</t>
  </si>
  <si>
    <t>ADHEZNÍ NÁTĚR S PROTIKOROZNÍMI ÚČINKY V MNOŽSTVÍ 0,2 kg/m2</t>
  </si>
  <si>
    <t>"přípravná vrstva pod iozlaci NK    
4,8*13,3=63,840 [A]"=</t>
  </si>
  <si>
    <t>34</t>
  </si>
  <si>
    <t>711132</t>
  </si>
  <si>
    <t>IZOLACE BĚŽNÝCH KONSTRUKCÍ PROTI VOLNĚ STÉKAJÍCÍ VODĚ ASFALTOVÝMI PÁSY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</si>
  <si>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"křídla z vnitřní strany"= 
"13,65*2=27,300 [E]   "= 
"11,15*2=22,300 [F]    "= 
"Celkem: A+B+C+D+E+F=197,800 [G]"=</t>
  </si>
  <si>
    <t>35</t>
  </si>
  <si>
    <t>711415R</t>
  </si>
  <si>
    <t>DVOUSLOŽKOVÁ SYNTETICKÁ PRYSKYŘICE NANÁŠENÁ STŘÍKÁNÍM VE DVOU VRSTVÁCH O CELKOVÉ NOMINÁLNÍ tl. 3 mm</t>
  </si>
  <si>
    <t>"izolace NK   
4,8*13,3=63,840 [A]"=</t>
  </si>
  <si>
    <t>36</t>
  </si>
  <si>
    <t>711509</t>
  </si>
  <si>
    <t>OCHRANA IZOLACE NA POVRCHU TEXTILIÍ</t>
  </si>
  <si>
    <t>Měkká ochrana hydroizolace geotextilií dle příloha SVI 2.14</t>
  </si>
  <si>
    <t>"izolace NK - typ A"= 
"4,8*13,3=63,840 [A]    "= 
"ve výbězích na podkladní beton    "= 
"směr Středokluky- typ B  "= 
"5,7*5,7=32,490 [B]   "= 
"směr Podlešín - typ B"= 
"5,7*5,7=32,490 [C]   "= 
"v otvoru - typ B"= 
"3,4*3,7*2=25,160 [D]   "= 
"křídla z vnitřní strany - typ C"= 
"13,65*2=27,300 [E]   "= 
"11,15*2=22,300 [F]   "= 
"Celkem: A+B+C+D+E+F=203,580 [G]"=</t>
  </si>
  <si>
    <t>položka zahrnuje:   
- dodání  předepsaného ochranného materiálu   
- zřízení ochrany izolace</t>
  </si>
  <si>
    <t>37</t>
  </si>
  <si>
    <t>71311</t>
  </si>
  <si>
    <t>IZOLACE TEPELNÁ BĚŽNÝCH KONSTRUKCÍ PEVNÁ</t>
  </si>
  <si>
    <t>Měkká ochrana hydroizolace deskami XPS</t>
  </si>
  <si>
    <t>"XPS desky tl.50mm   "= 
"ve výbězích na podkladní beton    "= 
"izolace opěr    "= 
"směr Středokluky    "= 
"7,4*5,7=42,180 [C]   "= 
"směr Podlešín    "= 
"7,2*5,7=41,040 [D]    "= 
"křídla z vnitřní strany"= 
"13,65*2=27,300 [E]   "= 
"11,15*2=22,300 [F]   "= 
"Celkem: C+D+E+F=132,820 [G]"=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</si>
  <si>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</si>
  <si>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Potrubí</t>
  </si>
  <si>
    <t>38</t>
  </si>
  <si>
    <t>875332</t>
  </si>
  <si>
    <t>POTRUBÍ DREN Z TRUB PLAST DN DO 150MM DĚROVANÝCH</t>
  </si>
  <si>
    <t>"příčné odvodnění za opěrami    
5,94*2=11,880 [A]"=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</si>
  <si>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</si>
  <si>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39</t>
  </si>
  <si>
    <t>9112A3</t>
  </si>
  <si>
    <t>ZÁBRADLÍ MOSTNÍ S VODOR MADLY - DEMONTÁŽ S PŘESUNEM</t>
  </si>
  <si>
    <t>"stávající zábradlí   
7,62*2=15,240 [A]"=</t>
  </si>
  <si>
    <t>položka zahrnuje:   
- demontáž a odstranění zařízení   
- jeho odvoz na předepsané místo</t>
  </si>
  <si>
    <t>40</t>
  </si>
  <si>
    <t>917223</t>
  </si>
  <si>
    <t>SILNIČNÍ A CHODNÍKOVÉ OBRUBY Z BETONOVÝCH OBRUBNÍKŮ ŠÍŘ 100MM</t>
  </si>
  <si>
    <t>"chodník    
6*2=12,000 [A]"=</t>
  </si>
  <si>
    <t>Položka zahrnuje:   
dodání a pokládku betonových obrubníků o rozměrech předepsaných zadávací dokumentací   
betonové lože i boční betonovou opěrku.</t>
  </si>
  <si>
    <t>41</t>
  </si>
  <si>
    <t>917224</t>
  </si>
  <si>
    <t>SILNIČNÍ A CHODNÍKOVÉ OBRUBY Z BETONOVÝCH OBRUBNÍKŮ ŠÍŘ 150MM</t>
  </si>
  <si>
    <t>"v otvoru silniční    
10+16=26,000 [A]"=</t>
  </si>
  <si>
    <t>42</t>
  </si>
  <si>
    <t>932411</t>
  </si>
  <si>
    <t>KRYCÍ ZÁBRANY ŠTÍTOVÉ - ZŘÍZENÍ S DODÁNÍM</t>
  </si>
  <si>
    <t>"ochrana proti stěrku    
0,54*12,2=6,588 [A]   
0,54*12,2=6,588 [B]   
Celkem: A+B=13,176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</si>
  <si>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</si>
  <si>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43</t>
  </si>
  <si>
    <t>93261</t>
  </si>
  <si>
    <t>POCHOZÍ ROŠT Z KOMPOZITU - PŘEKRYTÍ ZRCADLA MOSTU</t>
  </si>
  <si>
    <t>"Podlaha na mostě    
0,64*12,9=8,256 [A]   
0,64*12,9=8,256 [B]   
Celkem: A+B=16,512 [C]"=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</si>
  <si>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</si>
  <si>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44</t>
  </si>
  <si>
    <t>966135</t>
  </si>
  <si>
    <t>BOURÁNÍ KONSTRUKCÍ Z KAMENE NA MC S ODVOZEM DO 8KM</t>
  </si>
  <si>
    <t>"bourání stávající opěr    
směr Středokluky    
opěra + práh + závěrná zeď    
8,8*5,310=46,728 [A]   
základy opěry    
2,050*5,565=11,408 [B]   
směr Podlešín     
opěra + práh + závěrná zeď    
8,8*5,310=46,728 [C]   
základy opěry    
2,050*5,565=11,408 [D]   
křídla    
zprava     
20,5*1*2=41,000 [E]   
zleva    
22*1*2=44,000 [F]   
Celkem: A+B+C+D+E+F=201,272 [G]"=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</si>
  <si>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</si>
  <si>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45</t>
  </si>
  <si>
    <t>967178</t>
  </si>
  <si>
    <t>VYBOURÁNÍ ČÁSTÍ KONSTRUKCÍ DŘEVĚNÝCH S ODVOZEM DO 20KM</t>
  </si>
  <si>
    <t>"demontáž mostnic a pozednic    
mostnice    
(0,26*0,24*2,6)*13=2,109 [A]   
pozednice    
(0,26*0,24*2,6)*2=0,324 [B]   
Celkem: A+B=2,433 [C]"=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</si>
  <si>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</si>
  <si>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46</t>
  </si>
  <si>
    <t>967188</t>
  </si>
  <si>
    <t>VYBOURÁNÍ ČÁSTÍ KONSTRUKCÍ KOVOVÝCH S ODVOZEM DO 20KM</t>
  </si>
  <si>
    <t>Odstranění stávající OK, předání protokolem OŘ Praha</t>
  </si>
  <si>
    <t>"odstranění stávající OK    
předpoklad    
11=11,000 [A]"=</t>
  </si>
  <si>
    <t>47</t>
  </si>
  <si>
    <t>96786</t>
  </si>
  <si>
    <t>VYBOURÁNÍ MOST LOŽISEK</t>
  </si>
  <si>
    <t>Odstranění ložisek, předánání protokolem OŘ Praha</t>
  </si>
  <si>
    <t>"4=4,000 [A]"=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</si>
  <si>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</si>
  <si>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D.2.3.9</t>
  </si>
  <si>
    <t>Ostatní kabelizace</t>
  </si>
  <si>
    <t xml:space="preserve">  SO 11-30-01</t>
  </si>
  <si>
    <t>Ochrana vedení sítí Správy železnic</t>
  </si>
  <si>
    <t>SO 11-30-01</t>
  </si>
  <si>
    <t>702112</t>
  </si>
  <si>
    <t>KABELOVÝ ŽLAB ZEMNÍ VČETNĚ KRYTU SVĚTLÉ ŠÍŘKY PŘES 120 DO 250 MM</t>
  </si>
  <si>
    <t>"nové kabelové žlaby    
24*2=48,000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</si>
  <si>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</si>
  <si>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</si>
  <si>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</si>
  <si>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"18,5*2=37,000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</si>
  <si>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</si>
  <si>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</si>
  <si>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</si>
  <si>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</si>
  <si>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R709531</t>
  </si>
  <si>
    <t>PODPŮRNÉ A POMOCNÉ KONSTRUKCE OCELOVÉ PRO UCHYCENÍ KABELOVÉHO ŽLABU ZEMNÍHO VE SVAHU BEZ POVRCHOVÉ ÚPRAVY</t>
  </si>
  <si>
    <t>Vyvěšení kabelového vedení pomocí nosného lanka.</t>
  </si>
  <si>
    <t>1=1.000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</si>
  <si>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</si>
  <si>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</si>
  <si>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</si>
  <si>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</si>
  <si>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</si>
  <si>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</si>
  <si>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75IJ12</t>
  </si>
  <si>
    <t>MERENÍ JEDNOSMERNÉ NA SDELOVACÍM KABELU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</si>
  <si>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kusu, jeden kus odpovídá merenému páru v kabelu.</t>
  </si>
  <si>
    <t>75IJ16</t>
  </si>
  <si>
    <t>MERENÍ A VYROVNÁNÍ KAPACITNÍCH NEROVNOVÁH NA MÍSTNÍM SDELOVACÍM KABELU, KABEL DO 8 KM DÉLKY, 1 CTYRKA</t>
  </si>
  <si>
    <t>ÚSEK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</si>
  <si>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</si>
  <si>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D.9898</t>
  </si>
  <si>
    <t>Všeobecný objekt</t>
  </si>
  <si>
    <t xml:space="preserve">  SO 98-98</t>
  </si>
  <si>
    <t>SO 98-98</t>
  </si>
  <si>
    <t>03730</t>
  </si>
  <si>
    <t>POMOC PRÁCE ZAJIŠT NEBO ZRÍZ OCHRANU INŽENÝRSKÝCH SÍTÍ</t>
  </si>
  <si>
    <t>Vytyčení a ochrana stávajících inženýrských sítí</t>
  </si>
  <si>
    <t>zahrnuje objednatelem povolené náklady na požadovaná zarízení zhotovitele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</si>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</sst>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118</v>
      </c>
      <c s="12" t="s">
        <v>119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124</v>
      </c>
      <c s="12" t="s">
        <v>125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126</v>
      </c>
      <c s="12" t="s">
        <v>127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384</v>
      </c>
      <c s="12" t="s">
        <v>385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386</v>
      </c>
      <c s="12" t="s">
        <v>387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417</v>
      </c>
      <c s="12" t="s">
        <v>418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419</v>
      </c>
      <c s="12" t="s">
        <v>418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165.013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3" ht="12.75">
      <c r="A14" t="s">
        <v>45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62</v>
      </c>
      <c s="35" t="s">
        <v>51</v>
      </c>
      <c s="6" t="s">
        <v>63</v>
      </c>
      <c s="36" t="s">
        <v>64</v>
      </c>
      <c s="37">
        <v>108.7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63.75">
      <c r="A17" s="35" t="s">
        <v>56</v>
      </c>
      <c r="E17" s="40" t="s">
        <v>65</v>
      </c>
    </row>
    <row r="18" spans="1:5" ht="89.25">
      <c r="A18" t="s">
        <v>58</v>
      </c>
      <c r="E18" s="39" t="s">
        <v>66</v>
      </c>
    </row>
    <row r="19" spans="1:16" ht="12.75">
      <c r="A19" t="s">
        <v>48</v>
      </c>
      <c s="34" t="s">
        <v>25</v>
      </c>
      <c s="34" t="s">
        <v>67</v>
      </c>
      <c s="35" t="s">
        <v>51</v>
      </c>
      <c s="6" t="s">
        <v>68</v>
      </c>
      <c s="36" t="s">
        <v>64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38.25">
      <c r="A21" s="35" t="s">
        <v>56</v>
      </c>
      <c r="E21" s="40" t="s">
        <v>69</v>
      </c>
    </row>
    <row r="22" spans="1:5" ht="89.25">
      <c r="A22" t="s">
        <v>58</v>
      </c>
      <c r="E22" s="39" t="s">
        <v>66</v>
      </c>
    </row>
    <row r="23" spans="1:16" ht="25.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25.5">
      <c r="A24" s="35" t="s">
        <v>55</v>
      </c>
      <c r="E24" s="39" t="s">
        <v>74</v>
      </c>
    </row>
    <row r="25" spans="1:5" ht="25.5">
      <c r="A25" s="35" t="s">
        <v>56</v>
      </c>
      <c r="E25" s="40" t="s">
        <v>75</v>
      </c>
    </row>
    <row r="26" spans="1:5" ht="306">
      <c r="A26" t="s">
        <v>58</v>
      </c>
      <c r="E26" s="39" t="s">
        <v>76</v>
      </c>
    </row>
    <row r="27" spans="1:16" ht="25.5">
      <c r="A27" t="s">
        <v>48</v>
      </c>
      <c s="34" t="s">
        <v>60</v>
      </c>
      <c s="34" t="s">
        <v>77</v>
      </c>
      <c s="35" t="s">
        <v>51</v>
      </c>
      <c s="6" t="s">
        <v>78</v>
      </c>
      <c s="36" t="s">
        <v>73</v>
      </c>
      <c s="37">
        <v>388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79</v>
      </c>
    </row>
    <row r="30" spans="1:5" ht="114.75">
      <c r="A30" t="s">
        <v>58</v>
      </c>
      <c r="E30" s="39" t="s">
        <v>80</v>
      </c>
    </row>
    <row r="31" spans="1:16" ht="25.5">
      <c r="A31" t="s">
        <v>48</v>
      </c>
      <c s="34" t="s">
        <v>81</v>
      </c>
      <c s="34" t="s">
        <v>82</v>
      </c>
      <c s="35" t="s">
        <v>51</v>
      </c>
      <c s="6" t="s">
        <v>83</v>
      </c>
      <c s="36" t="s">
        <v>73</v>
      </c>
      <c s="37">
        <v>388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79</v>
      </c>
    </row>
    <row r="34" spans="1:5" ht="102">
      <c r="A34" t="s">
        <v>58</v>
      </c>
      <c r="E34" s="39" t="s">
        <v>84</v>
      </c>
    </row>
    <row r="35" spans="1:16" ht="12.75">
      <c r="A35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89</v>
      </c>
    </row>
    <row r="38" spans="1:5" ht="165.75">
      <c r="A38" t="s">
        <v>58</v>
      </c>
      <c r="E38" s="39" t="s">
        <v>90</v>
      </c>
    </row>
    <row r="39" spans="1:16" ht="25.5">
      <c r="A39" t="s">
        <v>48</v>
      </c>
      <c s="34" t="s">
        <v>91</v>
      </c>
      <c s="34" t="s">
        <v>92</v>
      </c>
      <c s="35" t="s">
        <v>51</v>
      </c>
      <c s="6" t="s">
        <v>93</v>
      </c>
      <c s="36" t="s">
        <v>73</v>
      </c>
      <c s="37">
        <v>388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79</v>
      </c>
    </row>
    <row r="42" spans="1:5" ht="178.5">
      <c r="A42" t="s">
        <v>58</v>
      </c>
      <c r="E42" s="39" t="s">
        <v>94</v>
      </c>
    </row>
    <row r="43" spans="1:13" ht="12.75">
      <c r="A43" t="s">
        <v>45</v>
      </c>
      <c r="C43" s="31" t="s">
        <v>95</v>
      </c>
      <c r="E43" s="33" t="s">
        <v>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95</v>
      </c>
      <c s="34" t="s">
        <v>97</v>
      </c>
      <c s="35" t="s">
        <v>51</v>
      </c>
      <c s="6" t="s">
        <v>98</v>
      </c>
      <c s="36" t="s">
        <v>64</v>
      </c>
      <c s="37">
        <v>92.004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99</v>
      </c>
    </row>
    <row r="47" spans="1:5" ht="140.25">
      <c r="A47" t="s">
        <v>58</v>
      </c>
      <c r="E47" s="39" t="s">
        <v>100</v>
      </c>
    </row>
    <row r="48" spans="1:16" ht="12.75">
      <c r="A48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733.392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105</v>
      </c>
    </row>
    <row r="51" spans="1:5" ht="127.5">
      <c r="A51" t="s">
        <v>58</v>
      </c>
      <c r="E51" s="39" t="s">
        <v>106</v>
      </c>
    </row>
    <row r="52" spans="1:16" ht="12.75">
      <c r="A52" t="s">
        <v>48</v>
      </c>
      <c s="34" t="s">
        <v>107</v>
      </c>
      <c s="34" t="s">
        <v>108</v>
      </c>
      <c s="35" t="s">
        <v>51</v>
      </c>
      <c s="6" t="s">
        <v>109</v>
      </c>
      <c s="36" t="s">
        <v>73</v>
      </c>
      <c s="37">
        <v>41.82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110</v>
      </c>
    </row>
    <row r="54" spans="1:5" ht="25.5">
      <c r="A54" s="35" t="s">
        <v>56</v>
      </c>
      <c r="E54" s="40" t="s">
        <v>111</v>
      </c>
    </row>
    <row r="55" spans="1:5" ht="178.5">
      <c r="A55" t="s">
        <v>58</v>
      </c>
      <c r="E55" s="39" t="s">
        <v>112</v>
      </c>
    </row>
    <row r="56" spans="1:16" ht="25.5">
      <c r="A56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8.18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110</v>
      </c>
    </row>
    <row r="58" spans="1:5" ht="25.5">
      <c r="A58" s="35" t="s">
        <v>56</v>
      </c>
      <c r="E58" s="40" t="s">
        <v>116</v>
      </c>
    </row>
    <row r="59" spans="1:5" ht="216.75">
      <c r="A59" t="s">
        <v>58</v>
      </c>
      <c r="E59" s="39" t="s">
        <v>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120</v>
      </c>
      <c r="E8" s="30" t="s">
        <v>119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60</v>
      </c>
      <c r="E9" s="33" t="s">
        <v>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82</v>
      </c>
      <c s="35" t="s">
        <v>51</v>
      </c>
      <c s="6" t="s">
        <v>83</v>
      </c>
      <c s="36" t="s">
        <v>73</v>
      </c>
      <c s="37">
        <v>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121</v>
      </c>
    </row>
    <row r="12" spans="1:5" ht="25.5">
      <c r="A12" s="35" t="s">
        <v>56</v>
      </c>
      <c r="E12" s="40" t="s">
        <v>122</v>
      </c>
    </row>
    <row r="13" spans="1:5" ht="255">
      <c r="A13" t="s">
        <v>58</v>
      </c>
      <c r="E13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</v>
      </c>
      <c r="E4" s="26" t="s">
        <v>125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COUNTIFS(L8:L226,"=0",A8:A226,"P")+COUNTIFS(L8:L226,"",A8:A226,"P")+SUM(Q8:Q226)</f>
      </c>
    </row>
    <row r="8" spans="1:13" ht="12.75">
      <c r="A8" t="s">
        <v>43</v>
      </c>
      <c r="C8" s="28" t="s">
        <v>128</v>
      </c>
      <c r="E8" s="30" t="s">
        <v>127</v>
      </c>
      <c r="J8" s="29">
        <f>0+J9+J30+J79+J88+J101+J134+J159+J188+J193</f>
      </c>
      <c s="29">
        <f>0+K9+K30+K79+K88+K101+K134+K159+K188+K193</f>
      </c>
      <c s="29">
        <f>0+L9+L30+L79+L88+L101+L134+L159+L188+L193</f>
      </c>
      <c s="29">
        <f>0+M9+M30+M79+M88+M101+M134+M159+M188+M193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129</v>
      </c>
      <c s="35" t="s">
        <v>51</v>
      </c>
      <c s="6" t="s">
        <v>130</v>
      </c>
      <c s="36" t="s">
        <v>53</v>
      </c>
      <c s="37">
        <v>2613.1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131</v>
      </c>
    </row>
    <row r="13" spans="1:5" ht="140.25">
      <c r="A13" t="s">
        <v>58</v>
      </c>
      <c r="E13" s="39" t="s">
        <v>132</v>
      </c>
    </row>
    <row r="14" spans="1:16" ht="25.5">
      <c r="A14" t="s">
        <v>48</v>
      </c>
      <c s="34" t="s">
        <v>26</v>
      </c>
      <c s="34" t="s">
        <v>133</v>
      </c>
      <c s="35" t="s">
        <v>51</v>
      </c>
      <c s="6" t="s">
        <v>134</v>
      </c>
      <c s="36" t="s">
        <v>53</v>
      </c>
      <c s="37">
        <v>563.57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135</v>
      </c>
    </row>
    <row r="17" spans="1:5" ht="140.25">
      <c r="A17" t="s">
        <v>58</v>
      </c>
      <c r="E17" s="39" t="s">
        <v>132</v>
      </c>
    </row>
    <row r="18" spans="1:16" ht="25.5">
      <c r="A18" t="s">
        <v>48</v>
      </c>
      <c s="34" t="s">
        <v>25</v>
      </c>
      <c s="34" t="s">
        <v>136</v>
      </c>
      <c s="35" t="s">
        <v>51</v>
      </c>
      <c s="6" t="s">
        <v>137</v>
      </c>
      <c s="36" t="s">
        <v>53</v>
      </c>
      <c s="37">
        <v>1.95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63.75">
      <c r="A20" s="35" t="s">
        <v>56</v>
      </c>
      <c r="E20" s="40" t="s">
        <v>138</v>
      </c>
    </row>
    <row r="21" spans="1:5" ht="140.25">
      <c r="A21" t="s">
        <v>58</v>
      </c>
      <c r="E21" s="39" t="s">
        <v>132</v>
      </c>
    </row>
    <row r="22" spans="1:16" ht="12.75">
      <c r="A22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143</v>
      </c>
      <c>
        <f>(M22*21)/100</f>
      </c>
      <c t="s">
        <v>26</v>
      </c>
    </row>
    <row r="23" spans="1:5" ht="38.25">
      <c r="A23" s="35" t="s">
        <v>55</v>
      </c>
      <c r="E23" s="39" t="s">
        <v>144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145</v>
      </c>
    </row>
    <row r="26" spans="1:16" ht="25.5">
      <c r="A26" t="s">
        <v>48</v>
      </c>
      <c s="34" t="s">
        <v>146</v>
      </c>
      <c s="34" t="s">
        <v>147</v>
      </c>
      <c s="35" t="s">
        <v>51</v>
      </c>
      <c s="6" t="s">
        <v>148</v>
      </c>
      <c s="36" t="s">
        <v>53</v>
      </c>
      <c s="37">
        <v>28.58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143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149</v>
      </c>
    </row>
    <row r="29" spans="1:5" ht="140.25">
      <c r="A29" t="s">
        <v>58</v>
      </c>
      <c r="E29" s="39" t="s">
        <v>150</v>
      </c>
    </row>
    <row r="30" spans="1:13" ht="12.75">
      <c r="A30" t="s">
        <v>45</v>
      </c>
      <c r="C30" s="31" t="s">
        <v>49</v>
      </c>
      <c r="E30" s="33" t="s">
        <v>151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48</v>
      </c>
      <c s="34" t="s">
        <v>70</v>
      </c>
      <c s="34" t="s">
        <v>152</v>
      </c>
      <c s="35" t="s">
        <v>51</v>
      </c>
      <c s="6" t="s">
        <v>153</v>
      </c>
      <c s="36" t="s">
        <v>154</v>
      </c>
      <c s="37">
        <v>504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56</v>
      </c>
      <c r="E33" s="40" t="s">
        <v>155</v>
      </c>
    </row>
    <row r="34" spans="1:5" ht="38.25">
      <c r="A34" t="s">
        <v>58</v>
      </c>
      <c r="E34" s="39" t="s">
        <v>156</v>
      </c>
    </row>
    <row r="35" spans="1:16" ht="12.75">
      <c r="A35" t="s">
        <v>48</v>
      </c>
      <c s="34" t="s">
        <v>60</v>
      </c>
      <c s="34" t="s">
        <v>157</v>
      </c>
      <c s="35" t="s">
        <v>51</v>
      </c>
      <c s="6" t="s">
        <v>158</v>
      </c>
      <c s="36" t="s">
        <v>64</v>
      </c>
      <c s="37">
        <v>75.6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89.25">
      <c r="A37" s="35" t="s">
        <v>56</v>
      </c>
      <c r="E37" s="40" t="s">
        <v>159</v>
      </c>
    </row>
    <row r="38" spans="1:5" ht="38.25">
      <c r="A38" t="s">
        <v>58</v>
      </c>
      <c r="E38" s="39" t="s">
        <v>160</v>
      </c>
    </row>
    <row r="39" spans="1:16" ht="12.75">
      <c r="A39" t="s">
        <v>48</v>
      </c>
      <c s="34" t="s">
        <v>81</v>
      </c>
      <c s="34" t="s">
        <v>161</v>
      </c>
      <c s="35" t="s">
        <v>51</v>
      </c>
      <c s="6" t="s">
        <v>162</v>
      </c>
      <c s="36" t="s">
        <v>64</v>
      </c>
      <c s="37">
        <v>1266.734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76.5">
      <c r="A41" s="35" t="s">
        <v>56</v>
      </c>
      <c r="E41" s="40" t="s">
        <v>163</v>
      </c>
    </row>
    <row r="42" spans="1:5" ht="318.75">
      <c r="A42" t="s">
        <v>58</v>
      </c>
      <c r="E42" s="39" t="s">
        <v>164</v>
      </c>
    </row>
    <row r="43" spans="1:16" ht="12.75">
      <c r="A43" t="s">
        <v>48</v>
      </c>
      <c s="34" t="s">
        <v>85</v>
      </c>
      <c s="34" t="s">
        <v>165</v>
      </c>
      <c s="35" t="s">
        <v>51</v>
      </c>
      <c s="6" t="s">
        <v>166</v>
      </c>
      <c s="36" t="s">
        <v>64</v>
      </c>
      <c s="37">
        <v>40.21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51">
      <c r="A45" s="35" t="s">
        <v>56</v>
      </c>
      <c r="E45" s="40" t="s">
        <v>167</v>
      </c>
    </row>
    <row r="46" spans="1:5" ht="318.75">
      <c r="A46" t="s">
        <v>58</v>
      </c>
      <c r="E46" s="39" t="s">
        <v>164</v>
      </c>
    </row>
    <row r="47" spans="1:16" ht="12.75">
      <c r="A47" t="s">
        <v>48</v>
      </c>
      <c s="34" t="s">
        <v>91</v>
      </c>
      <c s="34" t="s">
        <v>168</v>
      </c>
      <c s="35" t="s">
        <v>51</v>
      </c>
      <c s="6" t="s">
        <v>169</v>
      </c>
      <c s="36" t="s">
        <v>64</v>
      </c>
      <c s="37">
        <v>1306.55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56</v>
      </c>
      <c r="E49" s="40" t="s">
        <v>170</v>
      </c>
    </row>
    <row r="50" spans="1:5" ht="191.25">
      <c r="A50" t="s">
        <v>58</v>
      </c>
      <c r="E50" s="39" t="s">
        <v>171</v>
      </c>
    </row>
    <row r="51" spans="1:16" ht="12.75">
      <c r="A51" t="s">
        <v>48</v>
      </c>
      <c s="34" t="s">
        <v>95</v>
      </c>
      <c s="34" t="s">
        <v>172</v>
      </c>
      <c s="35" t="s">
        <v>51</v>
      </c>
      <c s="6" t="s">
        <v>173</v>
      </c>
      <c s="36" t="s">
        <v>64</v>
      </c>
      <c s="37">
        <v>652.434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76.5">
      <c r="A53" s="35" t="s">
        <v>56</v>
      </c>
      <c r="E53" s="40" t="s">
        <v>174</v>
      </c>
    </row>
    <row r="54" spans="1:5" ht="229.5">
      <c r="A54" t="s">
        <v>58</v>
      </c>
      <c r="E54" s="39" t="s">
        <v>175</v>
      </c>
    </row>
    <row r="55" spans="1:16" ht="12.75">
      <c r="A55" t="s">
        <v>48</v>
      </c>
      <c s="34" t="s">
        <v>101</v>
      </c>
      <c s="34" t="s">
        <v>176</v>
      </c>
      <c s="35" t="s">
        <v>51</v>
      </c>
      <c s="6" t="s">
        <v>177</v>
      </c>
      <c s="36" t="s">
        <v>154</v>
      </c>
      <c s="37">
        <v>504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56</v>
      </c>
      <c r="E57" s="40" t="s">
        <v>178</v>
      </c>
    </row>
    <row r="58" spans="1:5" ht="38.25">
      <c r="A58" t="s">
        <v>58</v>
      </c>
      <c r="E58" s="39" t="s">
        <v>179</v>
      </c>
    </row>
    <row r="59" spans="1:16" ht="12.75">
      <c r="A59" t="s">
        <v>48</v>
      </c>
      <c s="34" t="s">
        <v>107</v>
      </c>
      <c s="34" t="s">
        <v>180</v>
      </c>
      <c s="35" t="s">
        <v>51</v>
      </c>
      <c s="6" t="s">
        <v>181</v>
      </c>
      <c s="36" t="s">
        <v>154</v>
      </c>
      <c s="37">
        <v>504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89.25">
      <c r="A61" s="35" t="s">
        <v>56</v>
      </c>
      <c r="E61" s="40" t="s">
        <v>182</v>
      </c>
    </row>
    <row r="62" spans="1:5" ht="25.5">
      <c r="A62" t="s">
        <v>58</v>
      </c>
      <c r="E62" s="39" t="s">
        <v>183</v>
      </c>
    </row>
    <row r="63" spans="1:16" ht="12.75">
      <c r="A63" t="s">
        <v>48</v>
      </c>
      <c s="34" t="s">
        <v>113</v>
      </c>
      <c s="34" t="s">
        <v>184</v>
      </c>
      <c s="35" t="s">
        <v>51</v>
      </c>
      <c s="6" t="s">
        <v>185</v>
      </c>
      <c s="36" t="s">
        <v>154</v>
      </c>
      <c s="37">
        <v>504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76.5">
      <c r="A65" s="35" t="s">
        <v>56</v>
      </c>
      <c r="E65" s="40" t="s">
        <v>155</v>
      </c>
    </row>
    <row r="66" spans="1:5" ht="38.25">
      <c r="A66" t="s">
        <v>58</v>
      </c>
      <c r="E66" s="39" t="s">
        <v>186</v>
      </c>
    </row>
    <row r="67" spans="1:16" ht="12.75">
      <c r="A67" t="s">
        <v>48</v>
      </c>
      <c s="34" t="s">
        <v>187</v>
      </c>
      <c s="34" t="s">
        <v>188</v>
      </c>
      <c s="35" t="s">
        <v>51</v>
      </c>
      <c s="6" t="s">
        <v>189</v>
      </c>
      <c s="36" t="s">
        <v>154</v>
      </c>
      <c s="37">
        <v>137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143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190</v>
      </c>
    </row>
    <row r="70" spans="1:5" ht="63.75">
      <c r="A70" t="s">
        <v>58</v>
      </c>
      <c r="E70" s="39" t="s">
        <v>191</v>
      </c>
    </row>
    <row r="71" spans="1:16" ht="12.75">
      <c r="A71" t="s">
        <v>48</v>
      </c>
      <c s="34" t="s">
        <v>192</v>
      </c>
      <c s="34" t="s">
        <v>193</v>
      </c>
      <c s="35" t="s">
        <v>51</v>
      </c>
      <c s="6" t="s">
        <v>194</v>
      </c>
      <c s="36" t="s">
        <v>154</v>
      </c>
      <c s="37">
        <v>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143</v>
      </c>
      <c>
        <f>(M71*21)/100</f>
      </c>
      <c t="s">
        <v>26</v>
      </c>
    </row>
    <row r="72" spans="1:5" ht="12.75">
      <c r="A72" s="35" t="s">
        <v>55</v>
      </c>
      <c r="E72" s="39" t="s">
        <v>195</v>
      </c>
    </row>
    <row r="73" spans="1:5" ht="12.75">
      <c r="A73" s="35" t="s">
        <v>56</v>
      </c>
      <c r="E73" s="40" t="s">
        <v>196</v>
      </c>
    </row>
    <row r="74" spans="1:5" ht="63.75">
      <c r="A74" t="s">
        <v>58</v>
      </c>
      <c r="E74" s="39" t="s">
        <v>191</v>
      </c>
    </row>
    <row r="75" spans="1:16" ht="12.75">
      <c r="A75" t="s">
        <v>48</v>
      </c>
      <c s="34" t="s">
        <v>197</v>
      </c>
      <c s="34" t="s">
        <v>198</v>
      </c>
      <c s="35" t="s">
        <v>51</v>
      </c>
      <c s="6" t="s">
        <v>199</v>
      </c>
      <c s="36" t="s">
        <v>200</v>
      </c>
      <c s="37">
        <v>228.64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143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56</v>
      </c>
      <c r="E77" s="40" t="s">
        <v>201</v>
      </c>
    </row>
    <row r="78" spans="1:5" ht="25.5">
      <c r="A78" t="s">
        <v>58</v>
      </c>
      <c r="E78" s="39" t="s">
        <v>202</v>
      </c>
    </row>
    <row r="79" spans="1:13" ht="12.75">
      <c r="A79" t="s">
        <v>45</v>
      </c>
      <c r="C79" s="31" t="s">
        <v>26</v>
      </c>
      <c r="E79" s="33" t="s">
        <v>203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204</v>
      </c>
      <c s="34" t="s">
        <v>205</v>
      </c>
      <c s="35" t="s">
        <v>51</v>
      </c>
      <c s="6" t="s">
        <v>206</v>
      </c>
      <c s="36" t="s">
        <v>64</v>
      </c>
      <c s="37">
        <v>32.5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38.25">
      <c r="A82" s="35" t="s">
        <v>56</v>
      </c>
      <c r="E82" s="40" t="s">
        <v>207</v>
      </c>
    </row>
    <row r="83" spans="1:5" ht="369.75">
      <c r="A83" t="s">
        <v>58</v>
      </c>
      <c r="E83" s="39" t="s">
        <v>208</v>
      </c>
    </row>
    <row r="84" spans="1:16" ht="12.75">
      <c r="A84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3.25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38.25">
      <c r="A86" s="35" t="s">
        <v>56</v>
      </c>
      <c r="E86" s="40" t="s">
        <v>212</v>
      </c>
    </row>
    <row r="87" spans="1:5" ht="267.75">
      <c r="A87" t="s">
        <v>58</v>
      </c>
      <c r="E87" s="39" t="s">
        <v>213</v>
      </c>
    </row>
    <row r="88" spans="1:13" ht="12.75">
      <c r="A88" t="s">
        <v>45</v>
      </c>
      <c r="C88" s="31" t="s">
        <v>25</v>
      </c>
      <c r="E88" s="33" t="s">
        <v>214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64</v>
      </c>
      <c s="37">
        <v>105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38.25">
      <c r="A91" s="35" t="s">
        <v>56</v>
      </c>
      <c r="E91" s="40" t="s">
        <v>218</v>
      </c>
    </row>
    <row r="92" spans="1:5" ht="369.75">
      <c r="A92" t="s">
        <v>58</v>
      </c>
      <c r="E92" s="39" t="s">
        <v>219</v>
      </c>
    </row>
    <row r="93" spans="1:16" ht="12.75">
      <c r="A93" t="s">
        <v>48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21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25.5">
      <c r="A95" s="35" t="s">
        <v>56</v>
      </c>
      <c r="E95" s="40" t="s">
        <v>223</v>
      </c>
    </row>
    <row r="96" spans="1:5" ht="267.75">
      <c r="A96" t="s">
        <v>58</v>
      </c>
      <c r="E96" s="39" t="s">
        <v>213</v>
      </c>
    </row>
    <row r="97" spans="1:16" ht="12.75">
      <c r="A97" t="s">
        <v>48</v>
      </c>
      <c s="34" t="s">
        <v>224</v>
      </c>
      <c s="34" t="s">
        <v>225</v>
      </c>
      <c s="35" t="s">
        <v>51</v>
      </c>
      <c s="6" t="s">
        <v>226</v>
      </c>
      <c s="36" t="s">
        <v>227</v>
      </c>
      <c s="37">
        <v>566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228</v>
      </c>
    </row>
    <row r="99" spans="1:5" ht="25.5">
      <c r="A99" s="35" t="s">
        <v>56</v>
      </c>
      <c r="E99" s="40" t="s">
        <v>229</v>
      </c>
    </row>
    <row r="100" spans="1:5" ht="293.25">
      <c r="A100" t="s">
        <v>58</v>
      </c>
      <c r="E100" s="39" t="s">
        <v>230</v>
      </c>
    </row>
    <row r="101" spans="1:13" ht="12.75">
      <c r="A101" t="s">
        <v>45</v>
      </c>
      <c r="C101" s="31" t="s">
        <v>70</v>
      </c>
      <c r="E101" s="33" t="s">
        <v>231</v>
      </c>
      <c r="J101" s="32">
        <f>0</f>
      </c>
      <c s="32">
        <f>0</f>
      </c>
      <c s="32">
        <f>0+L102+L106+L110+L114+L118+L122+L126+L130</f>
      </c>
      <c s="32">
        <f>0+M102+M106+M110+M114+M118+M122+M126+M130</f>
      </c>
    </row>
    <row r="102" spans="1:16" ht="12.75">
      <c r="A102" t="s">
        <v>48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55.8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25.5">
      <c r="A103" s="35" t="s">
        <v>55</v>
      </c>
      <c r="E103" s="39" t="s">
        <v>235</v>
      </c>
    </row>
    <row r="104" spans="1:5" ht="63.75">
      <c r="A104" s="35" t="s">
        <v>56</v>
      </c>
      <c r="E104" s="40" t="s">
        <v>236</v>
      </c>
    </row>
    <row r="105" spans="1:5" ht="293.25">
      <c r="A105" t="s">
        <v>58</v>
      </c>
      <c r="E105" s="39" t="s">
        <v>230</v>
      </c>
    </row>
    <row r="106" spans="1:16" ht="12.75">
      <c r="A106" t="s">
        <v>48</v>
      </c>
      <c s="34" t="s">
        <v>237</v>
      </c>
      <c s="34" t="s">
        <v>238</v>
      </c>
      <c s="35" t="s">
        <v>51</v>
      </c>
      <c s="6" t="s">
        <v>239</v>
      </c>
      <c s="36" t="s">
        <v>64</v>
      </c>
      <c s="37">
        <v>4.1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25.5">
      <c r="A107" s="35" t="s">
        <v>55</v>
      </c>
      <c r="E107" s="39" t="s">
        <v>240</v>
      </c>
    </row>
    <row r="108" spans="1:5" ht="38.25">
      <c r="A108" s="35" t="s">
        <v>56</v>
      </c>
      <c r="E108" s="40" t="s">
        <v>241</v>
      </c>
    </row>
    <row r="109" spans="1:5" ht="12.75">
      <c r="A109" t="s">
        <v>58</v>
      </c>
      <c r="E109" s="39" t="s">
        <v>51</v>
      </c>
    </row>
    <row r="110" spans="1:16" ht="12.75">
      <c r="A110" t="s">
        <v>48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0.738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25.5">
      <c r="A112" s="35" t="s">
        <v>56</v>
      </c>
      <c r="E112" s="40" t="s">
        <v>245</v>
      </c>
    </row>
    <row r="113" spans="1:5" ht="267.75">
      <c r="A113" t="s">
        <v>58</v>
      </c>
      <c r="E113" s="39" t="s">
        <v>246</v>
      </c>
    </row>
    <row r="114" spans="1:16" ht="12.75">
      <c r="A114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64</v>
      </c>
      <c s="37">
        <v>18.7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51</v>
      </c>
    </row>
    <row r="116" spans="1:5" ht="102">
      <c r="A116" s="35" t="s">
        <v>56</v>
      </c>
      <c r="E116" s="40" t="s">
        <v>250</v>
      </c>
    </row>
    <row r="117" spans="1:5" ht="369.75">
      <c r="A117" t="s">
        <v>58</v>
      </c>
      <c r="E117" s="39" t="s">
        <v>219</v>
      </c>
    </row>
    <row r="118" spans="1:16" ht="12.75">
      <c r="A118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64</v>
      </c>
      <c s="37">
        <v>42.587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51</v>
      </c>
    </row>
    <row r="120" spans="1:5" ht="89.25">
      <c r="A120" s="35" t="s">
        <v>56</v>
      </c>
      <c r="E120" s="40" t="s">
        <v>254</v>
      </c>
    </row>
    <row r="121" spans="1:5" ht="38.25">
      <c r="A121" t="s">
        <v>58</v>
      </c>
      <c r="E121" s="39" t="s">
        <v>255</v>
      </c>
    </row>
    <row r="122" spans="1:16" ht="12.75">
      <c r="A122" t="s">
        <v>48</v>
      </c>
      <c s="34" t="s">
        <v>256</v>
      </c>
      <c s="34" t="s">
        <v>257</v>
      </c>
      <c s="35" t="s">
        <v>51</v>
      </c>
      <c s="6" t="s">
        <v>258</v>
      </c>
      <c s="36" t="s">
        <v>64</v>
      </c>
      <c s="37">
        <v>12.72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76.5">
      <c r="A124" s="35" t="s">
        <v>56</v>
      </c>
      <c r="E124" s="40" t="s">
        <v>259</v>
      </c>
    </row>
    <row r="125" spans="1:5" ht="38.25">
      <c r="A125" t="s">
        <v>58</v>
      </c>
      <c r="E125" s="39" t="s">
        <v>255</v>
      </c>
    </row>
    <row r="126" spans="1:16" ht="12.75">
      <c r="A126" t="s">
        <v>48</v>
      </c>
      <c s="34" t="s">
        <v>260</v>
      </c>
      <c s="34" t="s">
        <v>261</v>
      </c>
      <c s="35" t="s">
        <v>51</v>
      </c>
      <c s="6" t="s">
        <v>262</v>
      </c>
      <c s="36" t="s">
        <v>64</v>
      </c>
      <c s="37">
        <v>17.116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263</v>
      </c>
    </row>
    <row r="128" spans="1:5" ht="76.5">
      <c r="A128" s="35" t="s">
        <v>56</v>
      </c>
      <c r="E128" s="40" t="s">
        <v>264</v>
      </c>
    </row>
    <row r="129" spans="1:5" ht="51">
      <c r="A129" t="s">
        <v>58</v>
      </c>
      <c r="E129" s="39" t="s">
        <v>265</v>
      </c>
    </row>
    <row r="130" spans="1:16" ht="12.75">
      <c r="A130" t="s">
        <v>48</v>
      </c>
      <c s="34" t="s">
        <v>266</v>
      </c>
      <c s="34" t="s">
        <v>267</v>
      </c>
      <c s="35" t="s">
        <v>51</v>
      </c>
      <c s="6" t="s">
        <v>268</v>
      </c>
      <c s="36" t="s">
        <v>64</v>
      </c>
      <c s="37">
        <v>9.216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143</v>
      </c>
      <c>
        <f>(M130*21)/100</f>
      </c>
      <c t="s">
        <v>26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269</v>
      </c>
    </row>
    <row r="133" spans="1:5" ht="102">
      <c r="A133" t="s">
        <v>58</v>
      </c>
      <c r="E133" s="39" t="s">
        <v>270</v>
      </c>
    </row>
    <row r="134" spans="1:13" ht="12.75">
      <c r="A134" t="s">
        <v>45</v>
      </c>
      <c r="C134" s="31" t="s">
        <v>60</v>
      </c>
      <c r="E134" s="33" t="s">
        <v>61</v>
      </c>
      <c r="J134" s="32">
        <f>0</f>
      </c>
      <c s="32">
        <f>0</f>
      </c>
      <c s="32">
        <f>0+L135+L139+L143+L147+L151+L155</f>
      </c>
      <c s="32">
        <f>0+M135+M139+M143+M147+M151+M155</f>
      </c>
    </row>
    <row r="135" spans="1:16" ht="25.5">
      <c r="A135" t="s">
        <v>48</v>
      </c>
      <c s="34" t="s">
        <v>271</v>
      </c>
      <c s="34" t="s">
        <v>272</v>
      </c>
      <c s="35" t="s">
        <v>51</v>
      </c>
      <c s="6" t="s">
        <v>273</v>
      </c>
      <c s="36" t="s">
        <v>64</v>
      </c>
      <c s="37">
        <v>109.2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76.5">
      <c r="A137" s="35" t="s">
        <v>56</v>
      </c>
      <c r="E137" s="40" t="s">
        <v>274</v>
      </c>
    </row>
    <row r="138" spans="1:5" ht="280.5">
      <c r="A138" t="s">
        <v>58</v>
      </c>
      <c r="E138" s="39" t="s">
        <v>275</v>
      </c>
    </row>
    <row r="139" spans="1:16" ht="25.5">
      <c r="A139" t="s">
        <v>48</v>
      </c>
      <c s="34" t="s">
        <v>276</v>
      </c>
      <c s="34" t="s">
        <v>277</v>
      </c>
      <c s="35" t="s">
        <v>51</v>
      </c>
      <c s="6" t="s">
        <v>278</v>
      </c>
      <c s="36" t="s">
        <v>64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25.5">
      <c r="A141" s="35" t="s">
        <v>56</v>
      </c>
      <c r="E141" s="40" t="s">
        <v>279</v>
      </c>
    </row>
    <row r="142" spans="1:5" ht="267.75">
      <c r="A142" t="s">
        <v>58</v>
      </c>
      <c r="E142" s="39" t="s">
        <v>280</v>
      </c>
    </row>
    <row r="143" spans="1:16" ht="12.75">
      <c r="A143" t="s">
        <v>48</v>
      </c>
      <c s="34" t="s">
        <v>281</v>
      </c>
      <c s="34" t="s">
        <v>282</v>
      </c>
      <c s="35" t="s">
        <v>51</v>
      </c>
      <c s="6" t="s">
        <v>283</v>
      </c>
      <c s="36" t="s">
        <v>154</v>
      </c>
      <c s="37">
        <v>279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284</v>
      </c>
    </row>
    <row r="146" spans="1:5" ht="51">
      <c r="A146" t="s">
        <v>58</v>
      </c>
      <c r="E146" s="39" t="s">
        <v>285</v>
      </c>
    </row>
    <row r="147" spans="1:16" ht="12.75">
      <c r="A147" t="s">
        <v>48</v>
      </c>
      <c s="34" t="s">
        <v>286</v>
      </c>
      <c s="34" t="s">
        <v>287</v>
      </c>
      <c s="35" t="s">
        <v>51</v>
      </c>
      <c s="6" t="s">
        <v>288</v>
      </c>
      <c s="36" t="s">
        <v>154</v>
      </c>
      <c s="37">
        <v>279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284</v>
      </c>
    </row>
    <row r="150" spans="1:5" ht="140.25">
      <c r="A150" t="s">
        <v>58</v>
      </c>
      <c r="E150" s="39" t="s">
        <v>289</v>
      </c>
    </row>
    <row r="151" spans="1:16" ht="12.75">
      <c r="A151" t="s">
        <v>48</v>
      </c>
      <c s="34" t="s">
        <v>290</v>
      </c>
      <c s="34" t="s">
        <v>291</v>
      </c>
      <c s="35" t="s">
        <v>51</v>
      </c>
      <c s="6" t="s">
        <v>292</v>
      </c>
      <c s="36" t="s">
        <v>154</v>
      </c>
      <c s="37">
        <v>137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293</v>
      </c>
    </row>
    <row r="154" spans="1:5" ht="140.25">
      <c r="A154" t="s">
        <v>58</v>
      </c>
      <c r="E154" s="39" t="s">
        <v>289</v>
      </c>
    </row>
    <row r="155" spans="1:16" ht="12.75">
      <c r="A155" t="s">
        <v>48</v>
      </c>
      <c s="34" t="s">
        <v>294</v>
      </c>
      <c s="34" t="s">
        <v>295</v>
      </c>
      <c s="35" t="s">
        <v>51</v>
      </c>
      <c s="6" t="s">
        <v>296</v>
      </c>
      <c s="36" t="s">
        <v>154</v>
      </c>
      <c s="37">
        <v>9.913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51</v>
      </c>
    </row>
    <row r="157" spans="1:5" ht="51">
      <c r="A157" s="35" t="s">
        <v>56</v>
      </c>
      <c r="E157" s="40" t="s">
        <v>297</v>
      </c>
    </row>
    <row r="158" spans="1:5" ht="153">
      <c r="A158" t="s">
        <v>58</v>
      </c>
      <c r="E158" s="39" t="s">
        <v>298</v>
      </c>
    </row>
    <row r="159" spans="1:13" ht="12.75">
      <c r="A159" t="s">
        <v>45</v>
      </c>
      <c r="C159" s="31" t="s">
        <v>85</v>
      </c>
      <c r="E159" s="33" t="s">
        <v>299</v>
      </c>
      <c r="J159" s="32">
        <f>0</f>
      </c>
      <c s="32">
        <f>0</f>
      </c>
      <c s="32">
        <f>0+L160+L164+L168+L172+L176+L180+L184</f>
      </c>
      <c s="32">
        <f>0+M160+M164+M168+M172+M176+M180+M184</f>
      </c>
    </row>
    <row r="160" spans="1:16" ht="25.5">
      <c r="A160" t="s">
        <v>48</v>
      </c>
      <c s="34" t="s">
        <v>300</v>
      </c>
      <c s="34" t="s">
        <v>301</v>
      </c>
      <c s="35" t="s">
        <v>51</v>
      </c>
      <c s="6" t="s">
        <v>302</v>
      </c>
      <c s="36" t="s">
        <v>154</v>
      </c>
      <c s="37">
        <v>224.28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78.5">
      <c r="A162" s="35" t="s">
        <v>56</v>
      </c>
      <c r="E162" s="40" t="s">
        <v>303</v>
      </c>
    </row>
    <row r="163" spans="1:5" ht="191.25">
      <c r="A163" t="s">
        <v>58</v>
      </c>
      <c r="E163" s="39" t="s">
        <v>304</v>
      </c>
    </row>
    <row r="164" spans="1:16" ht="25.5">
      <c r="A164" t="s">
        <v>48</v>
      </c>
      <c s="34" t="s">
        <v>305</v>
      </c>
      <c s="34" t="s">
        <v>306</v>
      </c>
      <c s="35" t="s">
        <v>51</v>
      </c>
      <c s="6" t="s">
        <v>307</v>
      </c>
      <c s="36" t="s">
        <v>154</v>
      </c>
      <c s="37">
        <v>148.2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140.25">
      <c r="A166" s="35" t="s">
        <v>56</v>
      </c>
      <c r="E166" s="40" t="s">
        <v>308</v>
      </c>
    </row>
    <row r="167" spans="1:5" ht="12.75">
      <c r="A167" t="s">
        <v>58</v>
      </c>
      <c r="E167" s="39" t="s">
        <v>51</v>
      </c>
    </row>
    <row r="168" spans="1:16" ht="12.75">
      <c r="A168" t="s">
        <v>48</v>
      </c>
      <c s="34" t="s">
        <v>309</v>
      </c>
      <c s="34" t="s">
        <v>310</v>
      </c>
      <c s="35" t="s">
        <v>51</v>
      </c>
      <c s="6" t="s">
        <v>311</v>
      </c>
      <c s="36" t="s">
        <v>154</v>
      </c>
      <c s="37">
        <v>63.84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56</v>
      </c>
      <c r="E170" s="40" t="s">
        <v>312</v>
      </c>
    </row>
    <row r="171" spans="1:5" ht="12.75">
      <c r="A171" t="s">
        <v>58</v>
      </c>
      <c r="E171" s="39" t="s">
        <v>51</v>
      </c>
    </row>
    <row r="172" spans="1:16" ht="25.5">
      <c r="A172" t="s">
        <v>48</v>
      </c>
      <c s="34" t="s">
        <v>313</v>
      </c>
      <c s="34" t="s">
        <v>314</v>
      </c>
      <c s="35" t="s">
        <v>51</v>
      </c>
      <c s="6" t="s">
        <v>315</v>
      </c>
      <c s="36" t="s">
        <v>154</v>
      </c>
      <c s="37">
        <v>197.8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178.5">
      <c r="A174" s="35" t="s">
        <v>56</v>
      </c>
      <c r="E174" s="40" t="s">
        <v>316</v>
      </c>
    </row>
    <row r="175" spans="1:5" ht="191.25">
      <c r="A175" t="s">
        <v>58</v>
      </c>
      <c r="E175" s="39" t="s">
        <v>304</v>
      </c>
    </row>
    <row r="176" spans="1:16" ht="25.5">
      <c r="A176" t="s">
        <v>48</v>
      </c>
      <c s="34" t="s">
        <v>317</v>
      </c>
      <c s="34" t="s">
        <v>318</v>
      </c>
      <c s="35" t="s">
        <v>51</v>
      </c>
      <c s="6" t="s">
        <v>319</v>
      </c>
      <c s="36" t="s">
        <v>154</v>
      </c>
      <c s="37">
        <v>63.84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25.5">
      <c r="A178" s="35" t="s">
        <v>56</v>
      </c>
      <c r="E178" s="40" t="s">
        <v>320</v>
      </c>
    </row>
    <row r="179" spans="1:5" ht="12.75">
      <c r="A179" t="s">
        <v>58</v>
      </c>
      <c r="E179" s="39" t="s">
        <v>51</v>
      </c>
    </row>
    <row r="180" spans="1:16" ht="12.75">
      <c r="A180" t="s">
        <v>48</v>
      </c>
      <c s="34" t="s">
        <v>321</v>
      </c>
      <c s="34" t="s">
        <v>322</v>
      </c>
      <c s="35" t="s">
        <v>51</v>
      </c>
      <c s="6" t="s">
        <v>323</v>
      </c>
      <c s="36" t="s">
        <v>154</v>
      </c>
      <c s="37">
        <v>203.58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324</v>
      </c>
    </row>
    <row r="182" spans="1:5" ht="165.75">
      <c r="A182" s="35" t="s">
        <v>56</v>
      </c>
      <c r="E182" s="40" t="s">
        <v>325</v>
      </c>
    </row>
    <row r="183" spans="1:5" ht="38.25">
      <c r="A183" t="s">
        <v>58</v>
      </c>
      <c r="E183" s="39" t="s">
        <v>326</v>
      </c>
    </row>
    <row r="184" spans="1:16" ht="12.75">
      <c r="A184" t="s">
        <v>48</v>
      </c>
      <c s="34" t="s">
        <v>327</v>
      </c>
      <c s="34" t="s">
        <v>328</v>
      </c>
      <c s="35" t="s">
        <v>51</v>
      </c>
      <c s="6" t="s">
        <v>329</v>
      </c>
      <c s="36" t="s">
        <v>154</v>
      </c>
      <c s="37">
        <v>132.82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330</v>
      </c>
    </row>
    <row r="186" spans="1:5" ht="140.25">
      <c r="A186" s="35" t="s">
        <v>56</v>
      </c>
      <c r="E186" s="40" t="s">
        <v>331</v>
      </c>
    </row>
    <row r="187" spans="1:5" ht="63.75">
      <c r="A187" t="s">
        <v>58</v>
      </c>
      <c r="E187" s="39" t="s">
        <v>332</v>
      </c>
    </row>
    <row r="188" spans="1:13" ht="12.75">
      <c r="A188" t="s">
        <v>45</v>
      </c>
      <c r="C188" s="31" t="s">
        <v>91</v>
      </c>
      <c r="E188" s="33" t="s">
        <v>333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48</v>
      </c>
      <c s="34" t="s">
        <v>334</v>
      </c>
      <c s="34" t="s">
        <v>335</v>
      </c>
      <c s="35" t="s">
        <v>51</v>
      </c>
      <c s="6" t="s">
        <v>336</v>
      </c>
      <c s="36" t="s">
        <v>73</v>
      </c>
      <c s="37">
        <v>11.88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25.5">
      <c r="A191" s="35" t="s">
        <v>56</v>
      </c>
      <c r="E191" s="40" t="s">
        <v>337</v>
      </c>
    </row>
    <row r="192" spans="1:5" ht="242.25">
      <c r="A192" t="s">
        <v>58</v>
      </c>
      <c r="E192" s="39" t="s">
        <v>338</v>
      </c>
    </row>
    <row r="193" spans="1:13" ht="12.75">
      <c r="A193" t="s">
        <v>45</v>
      </c>
      <c r="C193" s="31" t="s">
        <v>95</v>
      </c>
      <c r="E193" s="33" t="s">
        <v>96</v>
      </c>
      <c r="J193" s="32">
        <f>0</f>
      </c>
      <c s="32">
        <f>0</f>
      </c>
      <c s="32">
        <f>0+L194+L198+L202+L206+L210+L214+L218+L222+L226</f>
      </c>
      <c s="32">
        <f>0+M194+M198+M202+M206+M210+M214+M218+M222+M226</f>
      </c>
    </row>
    <row r="194" spans="1:16" ht="12.75">
      <c r="A194" t="s">
        <v>48</v>
      </c>
      <c s="34" t="s">
        <v>339</v>
      </c>
      <c s="34" t="s">
        <v>340</v>
      </c>
      <c s="35" t="s">
        <v>51</v>
      </c>
      <c s="6" t="s">
        <v>341</v>
      </c>
      <c s="36" t="s">
        <v>73</v>
      </c>
      <c s="37">
        <v>15.24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56</v>
      </c>
      <c r="E196" s="40" t="s">
        <v>342</v>
      </c>
    </row>
    <row r="197" spans="1:5" ht="38.25">
      <c r="A197" t="s">
        <v>58</v>
      </c>
      <c r="E197" s="39" t="s">
        <v>343</v>
      </c>
    </row>
    <row r="198" spans="1:16" ht="12.75">
      <c r="A198" t="s">
        <v>48</v>
      </c>
      <c s="34" t="s">
        <v>344</v>
      </c>
      <c s="34" t="s">
        <v>345</v>
      </c>
      <c s="35" t="s">
        <v>51</v>
      </c>
      <c s="6" t="s">
        <v>346</v>
      </c>
      <c s="36" t="s">
        <v>73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56</v>
      </c>
      <c r="E200" s="40" t="s">
        <v>347</v>
      </c>
    </row>
    <row r="201" spans="1:5" ht="51">
      <c r="A201" t="s">
        <v>58</v>
      </c>
      <c r="E201" s="39" t="s">
        <v>348</v>
      </c>
    </row>
    <row r="202" spans="1:16" ht="12.75">
      <c r="A202" t="s">
        <v>48</v>
      </c>
      <c s="34" t="s">
        <v>349</v>
      </c>
      <c s="34" t="s">
        <v>350</v>
      </c>
      <c s="35" t="s">
        <v>51</v>
      </c>
      <c s="6" t="s">
        <v>351</v>
      </c>
      <c s="36" t="s">
        <v>73</v>
      </c>
      <c s="37">
        <v>26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51</v>
      </c>
    </row>
    <row r="204" spans="1:5" ht="25.5">
      <c r="A204" s="35" t="s">
        <v>56</v>
      </c>
      <c r="E204" s="40" t="s">
        <v>352</v>
      </c>
    </row>
    <row r="205" spans="1:5" ht="51">
      <c r="A205" t="s">
        <v>58</v>
      </c>
      <c r="E205" s="39" t="s">
        <v>348</v>
      </c>
    </row>
    <row r="206" spans="1:16" ht="12.75">
      <c r="A206" t="s">
        <v>48</v>
      </c>
      <c s="34" t="s">
        <v>353</v>
      </c>
      <c s="34" t="s">
        <v>354</v>
      </c>
      <c s="35" t="s">
        <v>51</v>
      </c>
      <c s="6" t="s">
        <v>355</v>
      </c>
      <c s="36" t="s">
        <v>154</v>
      </c>
      <c s="37">
        <v>13.176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51</v>
      </c>
    </row>
    <row r="208" spans="1:5" ht="51">
      <c r="A208" s="35" t="s">
        <v>56</v>
      </c>
      <c r="E208" s="40" t="s">
        <v>356</v>
      </c>
    </row>
    <row r="209" spans="1:5" ht="102">
      <c r="A209" t="s">
        <v>58</v>
      </c>
      <c r="E209" s="39" t="s">
        <v>357</v>
      </c>
    </row>
    <row r="210" spans="1:16" ht="12.75">
      <c r="A210" t="s">
        <v>48</v>
      </c>
      <c s="34" t="s">
        <v>358</v>
      </c>
      <c s="34" t="s">
        <v>359</v>
      </c>
      <c s="35" t="s">
        <v>51</v>
      </c>
      <c s="6" t="s">
        <v>360</v>
      </c>
      <c s="36" t="s">
        <v>154</v>
      </c>
      <c s="37">
        <v>16.512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51</v>
      </c>
    </row>
    <row r="212" spans="1:5" ht="51">
      <c r="A212" s="35" t="s">
        <v>56</v>
      </c>
      <c r="E212" s="40" t="s">
        <v>361</v>
      </c>
    </row>
    <row r="213" spans="1:5" ht="63.75">
      <c r="A213" t="s">
        <v>58</v>
      </c>
      <c r="E213" s="39" t="s">
        <v>362</v>
      </c>
    </row>
    <row r="214" spans="1:16" ht="12.75">
      <c r="A214" t="s">
        <v>48</v>
      </c>
      <c s="34" t="s">
        <v>363</v>
      </c>
      <c s="34" t="s">
        <v>364</v>
      </c>
      <c s="35" t="s">
        <v>51</v>
      </c>
      <c s="6" t="s">
        <v>365</v>
      </c>
      <c s="36" t="s">
        <v>64</v>
      </c>
      <c s="37">
        <v>201.272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26</v>
      </c>
    </row>
    <row r="215" spans="1:5" ht="12.75">
      <c r="A215" s="35" t="s">
        <v>55</v>
      </c>
      <c r="E215" s="39" t="s">
        <v>51</v>
      </c>
    </row>
    <row r="216" spans="1:5" ht="216.75">
      <c r="A216" s="35" t="s">
        <v>56</v>
      </c>
      <c r="E216" s="40" t="s">
        <v>366</v>
      </c>
    </row>
    <row r="217" spans="1:5" ht="114.75">
      <c r="A217" t="s">
        <v>58</v>
      </c>
      <c r="E217" s="39" t="s">
        <v>367</v>
      </c>
    </row>
    <row r="218" spans="1:16" ht="12.75">
      <c r="A218" t="s">
        <v>48</v>
      </c>
      <c s="34" t="s">
        <v>368</v>
      </c>
      <c s="34" t="s">
        <v>369</v>
      </c>
      <c s="35" t="s">
        <v>51</v>
      </c>
      <c s="6" t="s">
        <v>370</v>
      </c>
      <c s="36" t="s">
        <v>64</v>
      </c>
      <c s="37">
        <v>2.433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26</v>
      </c>
    </row>
    <row r="219" spans="1:5" ht="12.75">
      <c r="A219" s="35" t="s">
        <v>55</v>
      </c>
      <c r="E219" s="39" t="s">
        <v>51</v>
      </c>
    </row>
    <row r="220" spans="1:5" ht="76.5">
      <c r="A220" s="35" t="s">
        <v>56</v>
      </c>
      <c r="E220" s="40" t="s">
        <v>371</v>
      </c>
    </row>
    <row r="221" spans="1:5" ht="76.5">
      <c r="A221" t="s">
        <v>58</v>
      </c>
      <c r="E221" s="39" t="s">
        <v>372</v>
      </c>
    </row>
    <row r="222" spans="1:16" ht="12.75">
      <c r="A222" t="s">
        <v>48</v>
      </c>
      <c s="34" t="s">
        <v>373</v>
      </c>
      <c s="34" t="s">
        <v>374</v>
      </c>
      <c s="35" t="s">
        <v>51</v>
      </c>
      <c s="6" t="s">
        <v>375</v>
      </c>
      <c s="36" t="s">
        <v>53</v>
      </c>
      <c s="37">
        <v>11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26</v>
      </c>
    </row>
    <row r="223" spans="1:5" ht="12.75">
      <c r="A223" s="35" t="s">
        <v>55</v>
      </c>
      <c r="E223" s="39" t="s">
        <v>376</v>
      </c>
    </row>
    <row r="224" spans="1:5" ht="38.25">
      <c r="A224" s="35" t="s">
        <v>56</v>
      </c>
      <c r="E224" s="40" t="s">
        <v>377</v>
      </c>
    </row>
    <row r="225" spans="1:5" ht="76.5">
      <c r="A225" t="s">
        <v>58</v>
      </c>
      <c r="E225" s="39" t="s">
        <v>372</v>
      </c>
    </row>
    <row r="226" spans="1:16" ht="12.75">
      <c r="A226" t="s">
        <v>48</v>
      </c>
      <c s="34" t="s">
        <v>378</v>
      </c>
      <c s="34" t="s">
        <v>379</v>
      </c>
      <c s="35" t="s">
        <v>51</v>
      </c>
      <c s="6" t="s">
        <v>380</v>
      </c>
      <c s="36" t="s">
        <v>88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26</v>
      </c>
    </row>
    <row r="227" spans="1:5" ht="12.75">
      <c r="A227" s="35" t="s">
        <v>55</v>
      </c>
      <c r="E227" s="39" t="s">
        <v>381</v>
      </c>
    </row>
    <row r="228" spans="1:5" ht="12.75">
      <c r="A228" s="35" t="s">
        <v>56</v>
      </c>
      <c r="E228" s="40" t="s">
        <v>382</v>
      </c>
    </row>
    <row r="229" spans="1:5" ht="89.25">
      <c r="A229" t="s">
        <v>58</v>
      </c>
      <c r="E229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384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384</v>
      </c>
      <c r="E4" s="26" t="s">
        <v>385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COUNTIFS(L8:L34,"=0",A8:A34,"P")+COUNTIFS(L8:L34,"",A8:A34,"P")+SUM(Q8:Q34)</f>
      </c>
    </row>
    <row r="8" spans="1:13" ht="12.75">
      <c r="A8" t="s">
        <v>43</v>
      </c>
      <c r="C8" s="28" t="s">
        <v>388</v>
      </c>
      <c r="E8" s="30" t="s">
        <v>387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299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389</v>
      </c>
      <c s="35" t="s">
        <v>51</v>
      </c>
      <c s="6" t="s">
        <v>390</v>
      </c>
      <c s="36" t="s">
        <v>73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391</v>
      </c>
    </row>
    <row r="13" spans="1:5" ht="114.75">
      <c r="A13" t="s">
        <v>58</v>
      </c>
      <c r="E13" s="39" t="s">
        <v>392</v>
      </c>
    </row>
    <row r="14" spans="1:16" ht="12.75">
      <c r="A14" t="s">
        <v>48</v>
      </c>
      <c s="34" t="s">
        <v>26</v>
      </c>
      <c s="34" t="s">
        <v>393</v>
      </c>
      <c s="35" t="s">
        <v>51</v>
      </c>
      <c s="6" t="s">
        <v>394</v>
      </c>
      <c s="36" t="s">
        <v>73</v>
      </c>
      <c s="37">
        <v>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395</v>
      </c>
    </row>
    <row r="17" spans="1:5" ht="140.25">
      <c r="A17" t="s">
        <v>58</v>
      </c>
      <c r="E17" s="39" t="s">
        <v>396</v>
      </c>
    </row>
    <row r="18" spans="1:16" ht="25.5">
      <c r="A18" t="s">
        <v>48</v>
      </c>
      <c s="34" t="s">
        <v>25</v>
      </c>
      <c s="34" t="s">
        <v>397</v>
      </c>
      <c s="35" t="s">
        <v>51</v>
      </c>
      <c s="6" t="s">
        <v>398</v>
      </c>
      <c s="36" t="s">
        <v>73</v>
      </c>
      <c s="37">
        <v>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395</v>
      </c>
    </row>
    <row r="21" spans="1:5" ht="127.5">
      <c r="A21" t="s">
        <v>58</v>
      </c>
      <c r="E21" s="39" t="s">
        <v>399</v>
      </c>
    </row>
    <row r="22" spans="1:16" ht="25.5">
      <c r="A22" t="s">
        <v>48</v>
      </c>
      <c s="34" t="s">
        <v>70</v>
      </c>
      <c s="34" t="s">
        <v>400</v>
      </c>
      <c s="35" t="s">
        <v>51</v>
      </c>
      <c s="6" t="s">
        <v>401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402</v>
      </c>
    </row>
    <row r="24" spans="1:5" ht="12.75">
      <c r="A24" s="35" t="s">
        <v>56</v>
      </c>
      <c r="E24" s="40" t="s">
        <v>403</v>
      </c>
    </row>
    <row r="25" spans="1:5" ht="114.75">
      <c r="A25" t="s">
        <v>58</v>
      </c>
      <c r="E25" s="39" t="s">
        <v>404</v>
      </c>
    </row>
    <row r="26" spans="1:16" ht="12.75">
      <c r="A26" t="s">
        <v>48</v>
      </c>
      <c s="34" t="s">
        <v>60</v>
      </c>
      <c s="34" t="s">
        <v>405</v>
      </c>
      <c s="35" t="s">
        <v>51</v>
      </c>
      <c s="6" t="s">
        <v>406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407</v>
      </c>
    </row>
    <row r="28" spans="1:5" ht="12.75">
      <c r="A28" s="35" t="s">
        <v>56</v>
      </c>
      <c r="E28" s="40" t="s">
        <v>408</v>
      </c>
    </row>
    <row r="29" spans="1:5" ht="178.5">
      <c r="A29" t="s">
        <v>58</v>
      </c>
      <c r="E29" s="39" t="s">
        <v>409</v>
      </c>
    </row>
    <row r="30" spans="1:16" ht="12.75">
      <c r="A30" t="s">
        <v>48</v>
      </c>
      <c s="34" t="s">
        <v>81</v>
      </c>
      <c s="34" t="s">
        <v>410</v>
      </c>
      <c s="35" t="s">
        <v>51</v>
      </c>
      <c s="6" t="s">
        <v>411</v>
      </c>
      <c s="36" t="s">
        <v>88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143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7.5">
      <c r="A33" t="s">
        <v>58</v>
      </c>
      <c r="E33" s="39" t="s">
        <v>412</v>
      </c>
    </row>
    <row r="34" spans="1:16" ht="25.5">
      <c r="A34" t="s">
        <v>48</v>
      </c>
      <c s="34" t="s">
        <v>85</v>
      </c>
      <c s="34" t="s">
        <v>413</v>
      </c>
      <c s="35" t="s">
        <v>51</v>
      </c>
      <c s="6" t="s">
        <v>414</v>
      </c>
      <c s="36" t="s">
        <v>415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143</v>
      </c>
      <c>
        <f>(M34*21)/100</f>
      </c>
      <c t="s">
        <v>26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27.5">
      <c r="A37" t="s">
        <v>58</v>
      </c>
      <c r="E37" s="39" t="s">
        <v>416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417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417</v>
      </c>
      <c r="E4" s="26" t="s">
        <v>418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420</v>
      </c>
      <c r="E8" s="30" t="s">
        <v>418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91</v>
      </c>
      <c s="34" t="s">
        <v>421</v>
      </c>
      <c s="35" t="s">
        <v>51</v>
      </c>
      <c s="6" t="s">
        <v>422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143</v>
      </c>
      <c>
        <f>(M10*21)/100</f>
      </c>
      <c t="s">
        <v>26</v>
      </c>
    </row>
    <row r="11" spans="1:5" ht="12.75">
      <c r="A11" s="35" t="s">
        <v>55</v>
      </c>
      <c r="E11" s="39" t="s">
        <v>423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424</v>
      </c>
    </row>
    <row r="14" spans="1:13" ht="12.75">
      <c r="A14" t="s">
        <v>45</v>
      </c>
      <c r="C14" s="31" t="s">
        <v>49</v>
      </c>
      <c r="E14" s="33" t="s">
        <v>425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49</v>
      </c>
      <c s="34" t="s">
        <v>426</v>
      </c>
      <c s="35" t="s">
        <v>51</v>
      </c>
      <c s="6" t="s">
        <v>427</v>
      </c>
      <c s="36" t="s">
        <v>142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429</v>
      </c>
    </row>
    <row r="17" spans="1:5" ht="12.75">
      <c r="A17" s="35" t="s">
        <v>56</v>
      </c>
      <c r="E17" s="40" t="s">
        <v>430</v>
      </c>
    </row>
    <row r="18" spans="1:5" ht="89.25">
      <c r="A18" t="s">
        <v>58</v>
      </c>
      <c r="E18" s="39" t="s">
        <v>431</v>
      </c>
    </row>
    <row r="19" spans="1:16" ht="12.75">
      <c r="A19" t="s">
        <v>48</v>
      </c>
      <c s="34" t="s">
        <v>26</v>
      </c>
      <c s="34" t="s">
        <v>432</v>
      </c>
      <c s="35" t="s">
        <v>51</v>
      </c>
      <c s="6" t="s">
        <v>433</v>
      </c>
      <c s="36" t="s">
        <v>142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434</v>
      </c>
    </row>
    <row r="21" spans="1:5" ht="12.75">
      <c r="A21" s="35" t="s">
        <v>56</v>
      </c>
      <c r="E21" s="40" t="s">
        <v>430</v>
      </c>
    </row>
    <row r="22" spans="1:5" ht="102">
      <c r="A22" t="s">
        <v>58</v>
      </c>
      <c r="E22" s="39" t="s">
        <v>435</v>
      </c>
    </row>
    <row r="23" spans="1:16" ht="12.75">
      <c r="A23" t="s">
        <v>48</v>
      </c>
      <c s="34" t="s">
        <v>25</v>
      </c>
      <c s="34" t="s">
        <v>436</v>
      </c>
      <c s="35" t="s">
        <v>51</v>
      </c>
      <c s="6" t="s">
        <v>437</v>
      </c>
      <c s="36" t="s">
        <v>142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438</v>
      </c>
    </row>
    <row r="25" spans="1:5" ht="12.75">
      <c r="A25" s="35" t="s">
        <v>56</v>
      </c>
      <c r="E25" s="40" t="s">
        <v>430</v>
      </c>
    </row>
    <row r="26" spans="1:5" ht="38.25">
      <c r="A26" t="s">
        <v>58</v>
      </c>
      <c r="E26" s="39" t="s">
        <v>439</v>
      </c>
    </row>
    <row r="27" spans="1:13" ht="12.75">
      <c r="A27" t="s">
        <v>45</v>
      </c>
      <c r="C27" s="31" t="s">
        <v>26</v>
      </c>
      <c r="E27" s="33" t="s">
        <v>440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70</v>
      </c>
      <c s="34" t="s">
        <v>441</v>
      </c>
      <c s="35" t="s">
        <v>51</v>
      </c>
      <c s="6" t="s">
        <v>442</v>
      </c>
      <c s="36" t="s">
        <v>142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428</v>
      </c>
      <c>
        <f>(M28*21)/100</f>
      </c>
      <c t="s">
        <v>26</v>
      </c>
    </row>
    <row r="29" spans="1:5" ht="12.75">
      <c r="A29" s="35" t="s">
        <v>55</v>
      </c>
      <c r="E29" s="39" t="s">
        <v>443</v>
      </c>
    </row>
    <row r="30" spans="1:5" ht="12.75">
      <c r="A30" s="35" t="s">
        <v>56</v>
      </c>
      <c r="E30" s="40" t="s">
        <v>430</v>
      </c>
    </row>
    <row r="31" spans="1:5" ht="89.25">
      <c r="A31" t="s">
        <v>58</v>
      </c>
      <c r="E31" s="39" t="s">
        <v>444</v>
      </c>
    </row>
    <row r="32" spans="1:16" ht="12.75">
      <c r="A32" t="s">
        <v>48</v>
      </c>
      <c s="34" t="s">
        <v>60</v>
      </c>
      <c s="34" t="s">
        <v>445</v>
      </c>
      <c s="35" t="s">
        <v>51</v>
      </c>
      <c s="6" t="s">
        <v>446</v>
      </c>
      <c s="36" t="s">
        <v>142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428</v>
      </c>
      <c>
        <f>(M32*21)/100</f>
      </c>
      <c t="s">
        <v>26</v>
      </c>
    </row>
    <row r="33" spans="1:5" ht="12.75">
      <c r="A33" s="35" t="s">
        <v>55</v>
      </c>
      <c r="E33" s="39" t="s">
        <v>447</v>
      </c>
    </row>
    <row r="34" spans="1:5" ht="12.75">
      <c r="A34" s="35" t="s">
        <v>56</v>
      </c>
      <c r="E34" s="40" t="s">
        <v>430</v>
      </c>
    </row>
    <row r="35" spans="1:5" ht="76.5">
      <c r="A35" t="s">
        <v>58</v>
      </c>
      <c r="E35" s="39" t="s">
        <v>448</v>
      </c>
    </row>
    <row r="36" spans="1:16" ht="12.75">
      <c r="A36" t="s">
        <v>48</v>
      </c>
      <c s="34" t="s">
        <v>81</v>
      </c>
      <c s="34" t="s">
        <v>449</v>
      </c>
      <c s="35" t="s">
        <v>51</v>
      </c>
      <c s="6" t="s">
        <v>450</v>
      </c>
      <c s="36" t="s">
        <v>142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428</v>
      </c>
      <c>
        <f>(M36*21)/100</f>
      </c>
      <c t="s">
        <v>26</v>
      </c>
    </row>
    <row r="37" spans="1:5" ht="12.75">
      <c r="A37" s="35" t="s">
        <v>55</v>
      </c>
      <c r="E37" s="39" t="s">
        <v>451</v>
      </c>
    </row>
    <row r="38" spans="1:5" ht="12.75">
      <c r="A38" s="35" t="s">
        <v>56</v>
      </c>
      <c r="E38" s="40" t="s">
        <v>452</v>
      </c>
    </row>
    <row r="39" spans="1:5" ht="25.5">
      <c r="A39" t="s">
        <v>58</v>
      </c>
      <c r="E39" s="39" t="s">
        <v>453</v>
      </c>
    </row>
    <row r="40" spans="1:16" ht="12.75">
      <c r="A40" t="s">
        <v>48</v>
      </c>
      <c s="34" t="s">
        <v>85</v>
      </c>
      <c s="34" t="s">
        <v>454</v>
      </c>
      <c s="35" t="s">
        <v>51</v>
      </c>
      <c s="6" t="s">
        <v>455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428</v>
      </c>
      <c>
        <f>(M40*21)/100</f>
      </c>
      <c t="s">
        <v>26</v>
      </c>
    </row>
    <row r="41" spans="1:5" ht="25.5">
      <c r="A41" s="35" t="s">
        <v>55</v>
      </c>
      <c r="E41" s="39" t="s">
        <v>456</v>
      </c>
    </row>
    <row r="42" spans="1:5" ht="12.75">
      <c r="A42" s="35" t="s">
        <v>56</v>
      </c>
      <c r="E42" s="40" t="s">
        <v>430</v>
      </c>
    </row>
    <row r="43" spans="1:5" ht="12.75">
      <c r="A43" t="s">
        <v>58</v>
      </c>
      <c r="E4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