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7-077-231-PD_4_stavba_Nezamyslice-Kojetin\F_Naklady_a_EH\F_2_EH\Odevzdani\180516\"/>
    </mc:Choice>
  </mc:AlternateContent>
  <bookViews>
    <workbookView xWindow="0" yWindow="0" windowWidth="14010" windowHeight="13065"/>
  </bookViews>
  <sheets>
    <sheet name="bez_projektu" sheetId="2" r:id="rId1"/>
  </sheets>
  <definedNames>
    <definedName name="_xlnm.Print_Area" localSheetId="0">bez_projektu!$A$1:$X$16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3" i="2" l="1"/>
  <c r="AK13" i="2"/>
  <c r="AO13" i="2" s="1"/>
  <c r="AI13" i="2"/>
  <c r="AH13" i="2"/>
  <c r="AN12" i="2"/>
  <c r="AL12" i="2"/>
  <c r="AI11" i="2"/>
  <c r="AH11" i="2"/>
  <c r="AG11" i="2"/>
  <c r="AF12" i="2"/>
  <c r="AE12" i="2"/>
  <c r="AD12" i="2"/>
  <c r="AC12" i="2"/>
  <c r="AB11" i="2"/>
  <c r="AA11" i="2"/>
  <c r="T11" i="2"/>
  <c r="J12" i="2"/>
  <c r="M9" i="2"/>
  <c r="N9" i="2"/>
  <c r="AL13" i="2" l="1"/>
  <c r="AJ13" i="2"/>
  <c r="AP13" i="2"/>
  <c r="AM13" i="2"/>
  <c r="AN13" i="2" l="1"/>
  <c r="I5" i="2"/>
  <c r="S4" i="2"/>
  <c r="T4" i="2" s="1"/>
  <c r="R4" i="2"/>
  <c r="Q4" i="2"/>
  <c r="O4" i="2"/>
  <c r="P4" i="2" s="1"/>
  <c r="N4" i="2"/>
  <c r="M4" i="2"/>
  <c r="K4" i="2"/>
  <c r="H4" i="2"/>
  <c r="J4" i="2"/>
  <c r="W14" i="2" l="1"/>
  <c r="V14" i="2"/>
  <c r="P14" i="2"/>
  <c r="T14" i="2" s="1"/>
  <c r="M14" i="2"/>
  <c r="Q14" i="2" s="1"/>
  <c r="J14" i="2"/>
  <c r="K14" i="2" s="1"/>
  <c r="G14" i="2"/>
  <c r="W13" i="2"/>
  <c r="V13" i="2"/>
  <c r="O13" i="2"/>
  <c r="S13" i="2" s="1"/>
  <c r="M13" i="2"/>
  <c r="L13" i="2"/>
  <c r="P13" i="2" s="1"/>
  <c r="J13" i="2"/>
  <c r="W12" i="2"/>
  <c r="V12" i="2"/>
  <c r="R12" i="2"/>
  <c r="P12" i="2"/>
  <c r="W11" i="2"/>
  <c r="V11" i="2"/>
  <c r="AJ11" i="2" s="1"/>
  <c r="N11" i="2"/>
  <c r="W10" i="2"/>
  <c r="P10" i="2"/>
  <c r="T10" i="2" s="1"/>
  <c r="O10" i="2"/>
  <c r="S10" i="2" s="1"/>
  <c r="N10" i="2"/>
  <c r="R10" i="2" s="1"/>
  <c r="M10" i="2"/>
  <c r="Q10" i="2" s="1"/>
  <c r="V10" i="2"/>
  <c r="X10" i="2" s="1"/>
  <c r="Y10" i="2" s="1"/>
  <c r="W9" i="2"/>
  <c r="J9" i="2"/>
  <c r="V9" i="2"/>
  <c r="W8" i="2"/>
  <c r="V8" i="2"/>
  <c r="J8" i="2"/>
  <c r="K8" i="2" s="1"/>
  <c r="W7" i="2"/>
  <c r="V7" i="2"/>
  <c r="X7" i="2" s="1"/>
  <c r="W6" i="2"/>
  <c r="V6" i="2"/>
  <c r="K6" i="2"/>
  <c r="M6" i="2" s="1"/>
  <c r="J6" i="2"/>
  <c r="W5" i="2"/>
  <c r="V5" i="2"/>
  <c r="K5" i="2"/>
  <c r="M5" i="2" s="1"/>
  <c r="J5" i="2"/>
  <c r="W4" i="2"/>
  <c r="V4" i="2"/>
  <c r="N6" i="2" l="1"/>
  <c r="X5" i="2"/>
  <c r="X6" i="2"/>
  <c r="Y6" i="2" s="1"/>
  <c r="X13" i="2"/>
  <c r="Y13" i="2" s="1"/>
  <c r="X11" i="2"/>
  <c r="X12" i="2"/>
  <c r="Y12" i="2" s="1"/>
  <c r="N13" i="2"/>
  <c r="X8" i="2"/>
  <c r="Y8" i="2" s="1"/>
  <c r="N14" i="2"/>
  <c r="O14" i="2" s="1"/>
  <c r="N5" i="2"/>
  <c r="X9" i="2"/>
  <c r="Y9" i="2" s="1"/>
  <c r="L4" i="2"/>
  <c r="O5" i="2"/>
  <c r="Q5" i="2" s="1"/>
  <c r="X4" i="2"/>
  <c r="Y4" i="2" s="1"/>
  <c r="X14" i="2"/>
  <c r="Y14" i="2" s="1"/>
  <c r="T13" i="2"/>
  <c r="L8" i="2"/>
  <c r="K9" i="2"/>
  <c r="O9" i="2" s="1"/>
  <c r="L5" i="2"/>
  <c r="Q13" i="2"/>
  <c r="R14" i="2"/>
  <c r="S14" i="2" s="1"/>
  <c r="L6" i="2"/>
  <c r="O6" i="2"/>
  <c r="Q6" i="2" s="1"/>
  <c r="R6" i="2" s="1"/>
  <c r="R13" i="2" l="1"/>
  <c r="R5" i="2"/>
  <c r="P5" i="2"/>
  <c r="P6" i="2"/>
  <c r="L9" i="2"/>
  <c r="S6" i="2"/>
  <c r="M8" i="2"/>
  <c r="S5" i="2"/>
  <c r="P9" i="2" l="1"/>
  <c r="Q9" i="2" s="1"/>
  <c r="R9" i="2" s="1"/>
  <c r="S9" i="2" s="1"/>
  <c r="T9" i="2" s="1"/>
  <c r="T5" i="2"/>
  <c r="T6" i="2"/>
  <c r="N8" i="2"/>
  <c r="O8" i="2" l="1"/>
  <c r="P8" i="2" l="1"/>
  <c r="Q8" i="2" l="1"/>
  <c r="R8" i="2" s="1"/>
  <c r="S8" i="2" s="1"/>
  <c r="T8" i="2" s="1"/>
</calcChain>
</file>

<file path=xl/sharedStrings.xml><?xml version="1.0" encoding="utf-8"?>
<sst xmlns="http://schemas.openxmlformats.org/spreadsheetml/2006/main" count="101" uniqueCount="50">
  <si>
    <t>S7</t>
  </si>
  <si>
    <t>S37</t>
  </si>
  <si>
    <t>VNO</t>
  </si>
  <si>
    <t>PN</t>
  </si>
  <si>
    <t>Ex30</t>
  </si>
  <si>
    <t>R12</t>
  </si>
  <si>
    <t>R8</t>
  </si>
  <si>
    <t>R31</t>
  </si>
  <si>
    <t>S7 Brno – Vyškov na M.</t>
  </si>
  <si>
    <t>S37 Brno‐Královo Pole – Šlapanice</t>
  </si>
  <si>
    <t>Olomouc – Nezamyslice – Vyškov</t>
  </si>
  <si>
    <t>Přerov – Nezamyslice</t>
  </si>
  <si>
    <t>Ex 30 Břeclav/Wien – Brno – Ostrava (Varšava)</t>
  </si>
  <si>
    <t>R8 Brno – Přerov – Ostrava – Bohumín</t>
  </si>
  <si>
    <t>R31 Brno – Zlín</t>
  </si>
  <si>
    <t>Odjezd</t>
  </si>
  <si>
    <t>Příjezd</t>
  </si>
  <si>
    <t>TAM</t>
  </si>
  <si>
    <t>ZPĚT</t>
  </si>
  <si>
    <t>L - 7:00</t>
  </si>
  <si>
    <t>S - 8:00</t>
  </si>
  <si>
    <t>L - 9:00</t>
  </si>
  <si>
    <t>S - 10:00</t>
  </si>
  <si>
    <t>Počet spojů</t>
  </si>
  <si>
    <t>Minut za den</t>
  </si>
  <si>
    <t>Využití</t>
  </si>
  <si>
    <t>Minut v provozu</t>
  </si>
  <si>
    <t>Počet souprav</t>
  </si>
  <si>
    <t>Cestovní čas</t>
  </si>
  <si>
    <t>S6</t>
  </si>
  <si>
    <t>R6</t>
  </si>
  <si>
    <t>S6  Brno – Nesovice</t>
  </si>
  <si>
    <t>R6  Brno - Veselí n. M.</t>
  </si>
  <si>
    <t>Brno – Přerov</t>
  </si>
  <si>
    <t>Brno – Kojetín</t>
  </si>
  <si>
    <t xml:space="preserve">Břeclav - Brno </t>
  </si>
  <si>
    <t>Odjezd z Brna</t>
  </si>
  <si>
    <t xml:space="preserve">Příjezd do Přerova </t>
  </si>
  <si>
    <t>z Přerova</t>
  </si>
  <si>
    <t>do Brna</t>
  </si>
  <si>
    <t>Přerov - Ostrava</t>
  </si>
  <si>
    <t>Brno – Nezamyslice</t>
  </si>
  <si>
    <t>Nezamyslice - Šumperk</t>
  </si>
  <si>
    <t>Ostrava</t>
  </si>
  <si>
    <t>R12 Brno – Prostějov – Olomouc – Šumperk</t>
  </si>
  <si>
    <t>R12 Brno – Prostějov – Olomouc</t>
  </si>
  <si>
    <t>Přerov - Bohumín</t>
  </si>
  <si>
    <t>Kojetín - Zlín</t>
  </si>
  <si>
    <t>Využití vlakových souprav na trati Brno - Přerov
Stav bez projektu</t>
  </si>
  <si>
    <t>Každá barva v rámci vlakové linky značí jednu vlakovou jednotku či soupravu. Výsledný počet barev dané linky pak značí minimální počet jednotek potřebných k obsluze dané linky.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</si>
</sst>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2" borderId="1" xfId="0" applyFont="1" applyFill="1" applyBorder="1" applyAlignment="1" applyProtection="1">
      <alignment horizontal="center"/>
      <protection hidden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/>
    </xf>
    <xf numFmtId="20" fontId="0" fillId="0" borderId="0" xfId="0" applyNumberFormat="1"/>
    <xf numFmtId="0" fontId="0" fillId="0" borderId="11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3" fontId="0" fillId="0" borderId="17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0" fillId="0" borderId="1" xfId="0" applyBorder="1"/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1" fillId="0" borderId="41" xfId="0" applyFont="1" applyFill="1" applyBorder="1" applyAlignment="1" applyProtection="1">
      <alignment horizontal="center"/>
      <protection hidden="1"/>
    </xf>
    <xf numFmtId="0" fontId="0" fillId="0" borderId="42" xfId="0" applyBorder="1"/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 wrapText="1"/>
    </xf>
    <xf numFmtId="0" fontId="0" fillId="0" borderId="44" xfId="0" applyBorder="1" applyAlignment="1">
      <alignment horizontal="center"/>
    </xf>
    <xf numFmtId="3" fontId="0" fillId="0" borderId="44" xfId="0" applyNumberFormat="1" applyBorder="1" applyAlignment="1">
      <alignment horizontal="center"/>
    </xf>
    <xf numFmtId="20" fontId="0" fillId="3" borderId="21" xfId="0" applyNumberFormat="1" applyFill="1" applyBorder="1" applyAlignment="1">
      <alignment horizontal="center"/>
    </xf>
    <xf numFmtId="20" fontId="0" fillId="3" borderId="23" xfId="0" applyNumberFormat="1" applyFill="1" applyBorder="1" applyAlignment="1">
      <alignment horizontal="center"/>
    </xf>
    <xf numFmtId="20" fontId="0" fillId="5" borderId="22" xfId="0" applyNumberFormat="1" applyFill="1" applyBorder="1" applyAlignment="1">
      <alignment horizontal="center"/>
    </xf>
    <xf numFmtId="20" fontId="0" fillId="5" borderId="24" xfId="0" applyNumberFormat="1" applyFill="1" applyBorder="1" applyAlignment="1">
      <alignment horizontal="center"/>
    </xf>
    <xf numFmtId="20" fontId="0" fillId="5" borderId="21" xfId="0" applyNumberFormat="1" applyFill="1" applyBorder="1" applyAlignment="1">
      <alignment horizontal="center"/>
    </xf>
    <xf numFmtId="20" fontId="0" fillId="5" borderId="23" xfId="0" applyNumberFormat="1" applyFill="1" applyBorder="1" applyAlignment="1">
      <alignment horizontal="center"/>
    </xf>
    <xf numFmtId="20" fontId="0" fillId="3" borderId="25" xfId="0" applyNumberFormat="1" applyFill="1" applyBorder="1" applyAlignment="1">
      <alignment horizontal="center"/>
    </xf>
    <xf numFmtId="20" fontId="0" fillId="3" borderId="24" xfId="0" applyNumberFormat="1" applyFill="1" applyBorder="1" applyAlignment="1">
      <alignment horizontal="center"/>
    </xf>
    <xf numFmtId="20" fontId="0" fillId="3" borderId="22" xfId="0" applyNumberFormat="1" applyFill="1" applyBorder="1" applyAlignment="1">
      <alignment horizontal="center"/>
    </xf>
    <xf numFmtId="20" fontId="0" fillId="4" borderId="3" xfId="0" applyNumberFormat="1" applyFill="1" applyBorder="1" applyAlignment="1">
      <alignment horizontal="center"/>
    </xf>
    <xf numFmtId="20" fontId="0" fillId="4" borderId="14" xfId="0" applyNumberForma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0" fontId="0" fillId="3" borderId="7" xfId="0" applyNumberFormat="1" applyFill="1" applyBorder="1" applyAlignment="1">
      <alignment horizontal="center"/>
    </xf>
    <xf numFmtId="20" fontId="0" fillId="3" borderId="10" xfId="0" applyNumberFormat="1" applyFill="1" applyBorder="1" applyAlignment="1">
      <alignment horizontal="center"/>
    </xf>
    <xf numFmtId="20" fontId="0" fillId="5" borderId="6" xfId="0" applyNumberFormat="1" applyFill="1" applyBorder="1" applyAlignment="1">
      <alignment horizontal="center"/>
    </xf>
    <xf numFmtId="20" fontId="0" fillId="5" borderId="8" xfId="0" applyNumberFormat="1" applyFill="1" applyBorder="1" applyAlignment="1">
      <alignment horizontal="center"/>
    </xf>
    <xf numFmtId="20" fontId="0" fillId="5" borderId="7" xfId="0" applyNumberFormat="1" applyFill="1" applyBorder="1" applyAlignment="1">
      <alignment horizontal="center"/>
    </xf>
    <xf numFmtId="20" fontId="0" fillId="5" borderId="10" xfId="0" applyNumberFormat="1" applyFill="1" applyBorder="1" applyAlignment="1">
      <alignment horizontal="center"/>
    </xf>
    <xf numFmtId="20" fontId="0" fillId="3" borderId="6" xfId="0" applyNumberFormat="1" applyFill="1" applyBorder="1" applyAlignment="1">
      <alignment horizontal="center"/>
    </xf>
    <xf numFmtId="20" fontId="0" fillId="3" borderId="8" xfId="0" applyNumberFormat="1" applyFill="1" applyBorder="1" applyAlignment="1">
      <alignment horizontal="center"/>
    </xf>
    <xf numFmtId="20" fontId="0" fillId="5" borderId="12" xfId="0" applyNumberFormat="1" applyFill="1" applyBorder="1" applyAlignment="1">
      <alignment horizontal="center"/>
    </xf>
    <xf numFmtId="20" fontId="0" fillId="3" borderId="12" xfId="0" applyNumberFormat="1" applyFill="1" applyBorder="1" applyAlignment="1">
      <alignment horizontal="center"/>
    </xf>
    <xf numFmtId="20" fontId="0" fillId="4" borderId="6" xfId="0" applyNumberFormat="1" applyFill="1" applyBorder="1" applyAlignment="1">
      <alignment horizontal="center"/>
    </xf>
    <xf numFmtId="20" fontId="0" fillId="4" borderId="8" xfId="0" applyNumberFormat="1" applyFill="1" applyBorder="1" applyAlignment="1">
      <alignment horizontal="center"/>
    </xf>
    <xf numFmtId="20" fontId="0" fillId="4" borderId="10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20" fontId="0" fillId="4" borderId="7" xfId="0" applyNumberFormat="1" applyFill="1" applyBorder="1" applyAlignment="1">
      <alignment horizontal="center"/>
    </xf>
    <xf numFmtId="20" fontId="0" fillId="4" borderId="12" xfId="0" applyNumberFormat="1" applyFill="1" applyBorder="1" applyAlignment="1">
      <alignment horizontal="center"/>
    </xf>
    <xf numFmtId="20" fontId="0" fillId="7" borderId="6" xfId="0" applyNumberFormat="1" applyFill="1" applyBorder="1" applyAlignment="1">
      <alignment horizontal="center"/>
    </xf>
    <xf numFmtId="20" fontId="0" fillId="7" borderId="8" xfId="0" applyNumberFormat="1" applyFill="1" applyBorder="1" applyAlignment="1">
      <alignment horizontal="center"/>
    </xf>
    <xf numFmtId="20" fontId="0" fillId="3" borderId="16" xfId="0" applyNumberFormat="1" applyFill="1" applyBorder="1" applyAlignment="1">
      <alignment horizontal="center"/>
    </xf>
    <xf numFmtId="20" fontId="0" fillId="3" borderId="18" xfId="0" applyNumberFormat="1" applyFill="1" applyBorder="1" applyAlignment="1">
      <alignment horizontal="center"/>
    </xf>
    <xf numFmtId="20" fontId="0" fillId="0" borderId="17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3" borderId="19" xfId="0" applyNumberForma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8" xfId="0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4" borderId="11" xfId="0" applyNumberFormat="1" applyFill="1" applyBorder="1" applyAlignment="1">
      <alignment horizontal="center"/>
    </xf>
    <xf numFmtId="20" fontId="0" fillId="4" borderId="4" xfId="0" applyNumberFormat="1" applyFill="1" applyBorder="1" applyAlignment="1">
      <alignment horizontal="center"/>
    </xf>
    <xf numFmtId="20" fontId="0" fillId="6" borderId="15" xfId="0" applyNumberFormat="1" applyFill="1" applyBorder="1" applyAlignment="1">
      <alignment horizontal="center"/>
    </xf>
    <xf numFmtId="20" fontId="0" fillId="6" borderId="4" xfId="0" applyNumberFormat="1" applyFill="1" applyBorder="1" applyAlignment="1">
      <alignment horizontal="center"/>
    </xf>
    <xf numFmtId="20" fontId="0" fillId="6" borderId="11" xfId="0" applyNumberFormat="1" applyFill="1" applyBorder="1" applyAlignment="1">
      <alignment horizontal="center"/>
    </xf>
    <xf numFmtId="20" fontId="0" fillId="6" borderId="14" xfId="0" applyNumberFormat="1" applyFill="1" applyBorder="1" applyAlignment="1">
      <alignment horizontal="center"/>
    </xf>
    <xf numFmtId="20" fontId="0" fillId="7" borderId="7" xfId="0" applyNumberFormat="1" applyFill="1" applyBorder="1" applyAlignment="1">
      <alignment horizontal="center"/>
    </xf>
    <xf numFmtId="20" fontId="0" fillId="7" borderId="10" xfId="0" applyNumberFormat="1" applyFill="1" applyBorder="1" applyAlignment="1">
      <alignment horizontal="center"/>
    </xf>
    <xf numFmtId="20" fontId="0" fillId="6" borderId="10" xfId="0" applyNumberFormat="1" applyFill="1" applyBorder="1" applyAlignment="1">
      <alignment horizontal="center"/>
    </xf>
    <xf numFmtId="20" fontId="0" fillId="3" borderId="45" xfId="0" applyNumberFormat="1" applyFill="1" applyBorder="1" applyAlignment="1">
      <alignment horizontal="center"/>
    </xf>
    <xf numFmtId="20" fontId="0" fillId="3" borderId="46" xfId="0" applyNumberFormat="1" applyFill="1" applyBorder="1" applyAlignment="1">
      <alignment horizontal="center"/>
    </xf>
    <xf numFmtId="20" fontId="0" fillId="5" borderId="44" xfId="0" applyNumberFormat="1" applyFill="1" applyBorder="1" applyAlignment="1">
      <alignment horizontal="center"/>
    </xf>
    <xf numFmtId="20" fontId="0" fillId="5" borderId="43" xfId="0" applyNumberFormat="1" applyFill="1" applyBorder="1" applyAlignment="1">
      <alignment horizontal="center"/>
    </xf>
    <xf numFmtId="20" fontId="0" fillId="5" borderId="45" xfId="0" applyNumberFormat="1" applyFill="1" applyBorder="1" applyAlignment="1">
      <alignment horizontal="center"/>
    </xf>
    <xf numFmtId="20" fontId="0" fillId="5" borderId="46" xfId="0" applyNumberFormat="1" applyFill="1" applyBorder="1" applyAlignment="1">
      <alignment horizontal="center"/>
    </xf>
    <xf numFmtId="20" fontId="0" fillId="4" borderId="44" xfId="0" applyNumberFormat="1" applyFill="1" applyBorder="1" applyAlignment="1">
      <alignment horizontal="center"/>
    </xf>
    <xf numFmtId="20" fontId="0" fillId="4" borderId="46" xfId="0" applyNumberFormat="1" applyFill="1" applyBorder="1" applyAlignment="1">
      <alignment horizontal="center"/>
    </xf>
    <xf numFmtId="20" fontId="0" fillId="3" borderId="44" xfId="0" applyNumberFormat="1" applyFill="1" applyBorder="1" applyAlignment="1">
      <alignment horizontal="center"/>
    </xf>
    <xf numFmtId="20" fontId="0" fillId="3" borderId="43" xfId="0" applyNumberFormat="1" applyFill="1" applyBorder="1" applyAlignment="1">
      <alignment horizontal="center"/>
    </xf>
    <xf numFmtId="4" fontId="0" fillId="0" borderId="0" xfId="0" applyNumberFormat="1"/>
    <xf numFmtId="20" fontId="0" fillId="5" borderId="25" xfId="0" applyNumberFormat="1" applyFill="1" applyBorder="1" applyAlignment="1">
      <alignment horizontal="center"/>
    </xf>
    <xf numFmtId="0" fontId="4" fillId="0" borderId="33" xfId="0" applyFont="1" applyFill="1" applyBorder="1" applyAlignment="1" applyProtection="1">
      <alignment horizontal="center"/>
      <protection hidden="1"/>
    </xf>
    <xf numFmtId="0" fontId="2" fillId="0" borderId="1" xfId="0" applyFont="1" applyBorder="1"/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20" fontId="2" fillId="3" borderId="7" xfId="0" applyNumberFormat="1" applyFont="1" applyFill="1" applyBorder="1" applyAlignment="1">
      <alignment horizontal="center"/>
    </xf>
    <xf numFmtId="20" fontId="2" fillId="3" borderId="10" xfId="0" applyNumberFormat="1" applyFont="1" applyFill="1" applyBorder="1" applyAlignment="1">
      <alignment horizontal="center"/>
    </xf>
    <xf numFmtId="20" fontId="2" fillId="5" borderId="6" xfId="0" applyNumberFormat="1" applyFont="1" applyFill="1" applyBorder="1" applyAlignment="1">
      <alignment horizontal="center"/>
    </xf>
    <xf numFmtId="20" fontId="2" fillId="5" borderId="8" xfId="0" applyNumberFormat="1" applyFont="1" applyFill="1" applyBorder="1" applyAlignment="1">
      <alignment horizontal="center"/>
    </xf>
    <xf numFmtId="20" fontId="2" fillId="4" borderId="7" xfId="0" applyNumberFormat="1" applyFont="1" applyFill="1" applyBorder="1" applyAlignment="1">
      <alignment horizontal="center"/>
    </xf>
    <xf numFmtId="20" fontId="2" fillId="4" borderId="10" xfId="0" applyNumberFormat="1" applyFont="1" applyFill="1" applyBorder="1" applyAlignment="1">
      <alignment horizontal="center"/>
    </xf>
    <xf numFmtId="20" fontId="2" fillId="7" borderId="6" xfId="0" applyNumberFormat="1" applyFont="1" applyFill="1" applyBorder="1" applyAlignment="1">
      <alignment horizontal="center"/>
    </xf>
    <xf numFmtId="20" fontId="2" fillId="7" borderId="8" xfId="0" applyNumberFormat="1" applyFont="1" applyFill="1" applyBorder="1" applyAlignment="1">
      <alignment horizontal="center"/>
    </xf>
    <xf numFmtId="20" fontId="2" fillId="5" borderId="7" xfId="0" applyNumberFormat="1" applyFont="1" applyFill="1" applyBorder="1" applyAlignment="1">
      <alignment horizontal="center"/>
    </xf>
    <xf numFmtId="20" fontId="2" fillId="5" borderId="10" xfId="0" applyNumberFormat="1" applyFont="1" applyFill="1" applyBorder="1" applyAlignment="1">
      <alignment horizontal="center"/>
    </xf>
    <xf numFmtId="20" fontId="2" fillId="3" borderId="6" xfId="0" applyNumberFormat="1" applyFont="1" applyFill="1" applyBorder="1" applyAlignment="1">
      <alignment horizontal="center"/>
    </xf>
    <xf numFmtId="20" fontId="2" fillId="3" borderId="8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4" fontId="2" fillId="0" borderId="0" xfId="0" applyNumberFormat="1" applyFont="1"/>
    <xf numFmtId="0" fontId="2" fillId="0" borderId="0" xfId="0" applyFont="1"/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9" xfId="0" applyBorder="1" applyAlignment="1">
      <alignment horizontal="center" vertical="center"/>
    </xf>
    <xf numFmtId="3" fontId="0" fillId="0" borderId="49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33" xfId="0" applyFont="1" applyFill="1" applyBorder="1" applyAlignment="1" applyProtection="1">
      <alignment horizontal="center"/>
      <protection hidden="1"/>
    </xf>
    <xf numFmtId="0" fontId="0" fillId="0" borderId="2" xfId="0" applyBorder="1" applyAlignment="1">
      <alignment horizontal="center" wrapText="1"/>
    </xf>
    <xf numFmtId="0" fontId="1" fillId="0" borderId="37" xfId="0" applyFont="1" applyFill="1" applyBorder="1" applyAlignment="1" applyProtection="1">
      <alignment horizontal="center"/>
      <protection hidden="1"/>
    </xf>
    <xf numFmtId="20" fontId="0" fillId="6" borderId="7" xfId="0" applyNumberFormat="1" applyFill="1" applyBorder="1" applyAlignment="1">
      <alignment horizontal="center"/>
    </xf>
    <xf numFmtId="20" fontId="0" fillId="5" borderId="17" xfId="0" applyNumberFormat="1" applyFill="1" applyBorder="1" applyAlignment="1">
      <alignment horizontal="center"/>
    </xf>
    <xf numFmtId="20" fontId="0" fillId="5" borderId="19" xfId="0" applyNumberFormat="1" applyFill="1" applyBorder="1" applyAlignment="1">
      <alignment horizontal="center"/>
    </xf>
    <xf numFmtId="20" fontId="0" fillId="5" borderId="16" xfId="0" applyNumberFormat="1" applyFill="1" applyBorder="1" applyAlignment="1">
      <alignment horizontal="center"/>
    </xf>
    <xf numFmtId="20" fontId="0" fillId="5" borderId="18" xfId="0" applyNumberFormat="1" applyFill="1" applyBorder="1" applyAlignment="1">
      <alignment horizontal="center"/>
    </xf>
    <xf numFmtId="20" fontId="0" fillId="3" borderId="20" xfId="0" applyNumberFormat="1" applyFill="1" applyBorder="1" applyAlignment="1">
      <alignment horizontal="center"/>
    </xf>
    <xf numFmtId="20" fontId="0" fillId="7" borderId="11" xfId="0" applyNumberFormat="1" applyFill="1" applyBorder="1" applyAlignment="1">
      <alignment horizontal="center"/>
    </xf>
    <xf numFmtId="20" fontId="0" fillId="7" borderId="4" xfId="0" applyNumberFormat="1" applyFill="1" applyBorder="1" applyAlignment="1">
      <alignment horizontal="center"/>
    </xf>
    <xf numFmtId="20" fontId="0" fillId="7" borderId="3" xfId="0" applyNumberFormat="1" applyFill="1" applyBorder="1" applyAlignment="1">
      <alignment horizontal="center"/>
    </xf>
    <xf numFmtId="20" fontId="0" fillId="7" borderId="14" xfId="0" applyNumberFormat="1" applyFill="1" applyBorder="1" applyAlignment="1">
      <alignment horizontal="center"/>
    </xf>
    <xf numFmtId="20" fontId="0" fillId="8" borderId="15" xfId="0" applyNumberFormat="1" applyFill="1" applyBorder="1" applyAlignment="1">
      <alignment horizontal="center"/>
    </xf>
    <xf numFmtId="20" fontId="0" fillId="8" borderId="4" xfId="0" applyNumberFormat="1" applyFill="1" applyBorder="1" applyAlignment="1">
      <alignment horizontal="center"/>
    </xf>
    <xf numFmtId="20" fontId="0" fillId="8" borderId="11" xfId="0" applyNumberFormat="1" applyFill="1" applyBorder="1" applyAlignment="1">
      <alignment horizontal="center"/>
    </xf>
    <xf numFmtId="20" fontId="0" fillId="8" borderId="14" xfId="0" applyNumberFormat="1" applyFill="1" applyBorder="1" applyAlignment="1">
      <alignment horizontal="center"/>
    </xf>
    <xf numFmtId="20" fontId="0" fillId="9" borderId="10" xfId="0" applyNumberFormat="1" applyFill="1" applyBorder="1" applyAlignment="1">
      <alignment horizontal="center"/>
    </xf>
    <xf numFmtId="20" fontId="0" fillId="9" borderId="6" xfId="0" applyNumberFormat="1" applyFill="1" applyBorder="1" applyAlignment="1">
      <alignment horizontal="center"/>
    </xf>
    <xf numFmtId="20" fontId="0" fillId="8" borderId="6" xfId="0" applyNumberFormat="1" applyFill="1" applyBorder="1" applyAlignment="1">
      <alignment horizontal="center"/>
    </xf>
    <xf numFmtId="20" fontId="0" fillId="8" borderId="8" xfId="0" applyNumberFormat="1" applyFill="1" applyBorder="1" applyAlignment="1">
      <alignment horizontal="center"/>
    </xf>
    <xf numFmtId="10" fontId="0" fillId="0" borderId="39" xfId="0" applyNumberFormat="1" applyBorder="1" applyAlignment="1">
      <alignment vertical="center"/>
    </xf>
    <xf numFmtId="10" fontId="2" fillId="0" borderId="39" xfId="0" applyNumberFormat="1" applyFont="1" applyBorder="1" applyAlignment="1">
      <alignment vertical="center"/>
    </xf>
    <xf numFmtId="10" fontId="0" fillId="0" borderId="40" xfId="0" applyNumberFormat="1" applyBorder="1" applyAlignment="1">
      <alignment vertical="center"/>
    </xf>
    <xf numFmtId="10" fontId="0" fillId="0" borderId="48" xfId="0" applyNumberFormat="1" applyBorder="1" applyAlignment="1">
      <alignment vertical="center"/>
    </xf>
    <xf numFmtId="10" fontId="0" fillId="0" borderId="38" xfId="0" applyNumberFormat="1" applyBorder="1" applyAlignment="1">
      <alignment vertical="center"/>
    </xf>
    <xf numFmtId="10" fontId="0" fillId="0" borderId="47" xfId="0" applyNumberFormat="1" applyBorder="1" applyAlignment="1">
      <alignment vertical="center"/>
    </xf>
    <xf numFmtId="0" fontId="4" fillId="0" borderId="50" xfId="0" applyFont="1" applyFill="1" applyBorder="1" applyAlignment="1" applyProtection="1">
      <alignment horizontal="center"/>
      <protection hidden="1"/>
    </xf>
    <xf numFmtId="0" fontId="2" fillId="0" borderId="51" xfId="0" applyFont="1" applyBorder="1"/>
    <xf numFmtId="0" fontId="2" fillId="0" borderId="52" xfId="0" applyFont="1" applyBorder="1" applyAlignment="1">
      <alignment horizontal="center"/>
    </xf>
    <xf numFmtId="0" fontId="2" fillId="0" borderId="53" xfId="0" applyFont="1" applyBorder="1" applyAlignment="1">
      <alignment horizontal="center" wrapText="1"/>
    </xf>
    <xf numFmtId="20" fontId="2" fillId="3" borderId="54" xfId="0" applyNumberFormat="1" applyFont="1" applyFill="1" applyBorder="1" applyAlignment="1">
      <alignment horizontal="center"/>
    </xf>
    <xf numFmtId="20" fontId="2" fillId="3" borderId="55" xfId="0" applyNumberFormat="1" applyFont="1" applyFill="1" applyBorder="1" applyAlignment="1">
      <alignment horizontal="center"/>
    </xf>
    <xf numFmtId="20" fontId="2" fillId="5" borderId="53" xfId="0" applyNumberFormat="1" applyFont="1" applyFill="1" applyBorder="1" applyAlignment="1">
      <alignment horizontal="center"/>
    </xf>
    <xf numFmtId="20" fontId="2" fillId="5" borderId="52" xfId="0" applyNumberFormat="1" applyFont="1" applyFill="1" applyBorder="1" applyAlignment="1">
      <alignment horizontal="center"/>
    </xf>
    <xf numFmtId="20" fontId="2" fillId="5" borderId="54" xfId="0" applyNumberFormat="1" applyFont="1" applyFill="1" applyBorder="1" applyAlignment="1">
      <alignment horizontal="center"/>
    </xf>
    <xf numFmtId="20" fontId="2" fillId="5" borderId="55" xfId="0" applyNumberFormat="1" applyFont="1" applyFill="1" applyBorder="1" applyAlignment="1">
      <alignment horizontal="center"/>
    </xf>
    <xf numFmtId="20" fontId="2" fillId="4" borderId="53" xfId="0" applyNumberFormat="1" applyFont="1" applyFill="1" applyBorder="1" applyAlignment="1">
      <alignment horizontal="center"/>
    </xf>
    <xf numFmtId="20" fontId="2" fillId="4" borderId="52" xfId="0" applyNumberFormat="1" applyFont="1" applyFill="1" applyBorder="1" applyAlignment="1">
      <alignment horizontal="center"/>
    </xf>
    <xf numFmtId="20" fontId="2" fillId="4" borderId="54" xfId="0" applyNumberFormat="1" applyFont="1" applyFill="1" applyBorder="1" applyAlignment="1">
      <alignment horizontal="center"/>
    </xf>
    <xf numFmtId="20" fontId="2" fillId="4" borderId="55" xfId="0" applyNumberFormat="1" applyFont="1" applyFill="1" applyBorder="1" applyAlignment="1">
      <alignment horizontal="center"/>
    </xf>
    <xf numFmtId="20" fontId="2" fillId="7" borderId="53" xfId="0" applyNumberFormat="1" applyFont="1" applyFill="1" applyBorder="1" applyAlignment="1">
      <alignment horizontal="center"/>
    </xf>
    <xf numFmtId="20" fontId="2" fillId="7" borderId="52" xfId="0" applyNumberFormat="1" applyFont="1" applyFill="1" applyBorder="1" applyAlignment="1">
      <alignment horizontal="center"/>
    </xf>
    <xf numFmtId="20" fontId="2" fillId="7" borderId="54" xfId="0" applyNumberFormat="1" applyFont="1" applyFill="1" applyBorder="1" applyAlignment="1">
      <alignment horizontal="center"/>
    </xf>
    <xf numFmtId="20" fontId="2" fillId="7" borderId="55" xfId="0" applyNumberFormat="1" applyFont="1" applyFill="1" applyBorder="1" applyAlignment="1">
      <alignment horizontal="center"/>
    </xf>
    <xf numFmtId="20" fontId="2" fillId="3" borderId="53" xfId="0" applyNumberFormat="1" applyFont="1" applyFill="1" applyBorder="1" applyAlignment="1">
      <alignment horizontal="center"/>
    </xf>
    <xf numFmtId="20" fontId="2" fillId="3" borderId="52" xfId="0" applyNumberFormat="1" applyFont="1" applyFill="1" applyBorder="1" applyAlignment="1">
      <alignment horizontal="center"/>
    </xf>
    <xf numFmtId="0" fontId="2" fillId="0" borderId="53" xfId="0" applyFont="1" applyBorder="1" applyAlignment="1">
      <alignment horizontal="center"/>
    </xf>
    <xf numFmtId="3" fontId="2" fillId="0" borderId="53" xfId="0" applyNumberFormat="1" applyFont="1" applyBorder="1" applyAlignment="1">
      <alignment horizontal="center"/>
    </xf>
    <xf numFmtId="10" fontId="2" fillId="0" borderId="56" xfId="0" applyNumberFormat="1" applyFont="1" applyBorder="1"/>
    <xf numFmtId="20" fontId="0" fillId="7" borderId="45" xfId="0" applyNumberFormat="1" applyFill="1" applyBorder="1" applyAlignment="1">
      <alignment horizontal="center"/>
    </xf>
    <xf numFmtId="20" fontId="0" fillId="7" borderId="46" xfId="0" applyNumberFormat="1" applyFill="1" applyBorder="1" applyAlignment="1">
      <alignment horizontal="center"/>
    </xf>
    <xf numFmtId="20" fontId="0" fillId="9" borderId="45" xfId="0" applyNumberFormat="1" applyFill="1" applyBorder="1" applyAlignment="1">
      <alignment horizontal="center"/>
    </xf>
    <xf numFmtId="20" fontId="0" fillId="9" borderId="46" xfId="0" applyNumberFormat="1" applyFill="1" applyBorder="1" applyAlignment="1">
      <alignment horizontal="center"/>
    </xf>
    <xf numFmtId="20" fontId="0" fillId="6" borderId="44" xfId="0" applyNumberFormat="1" applyFill="1" applyBorder="1" applyAlignment="1">
      <alignment horizontal="center"/>
    </xf>
    <xf numFmtId="20" fontId="0" fillId="6" borderId="46" xfId="0" applyNumberFormat="1" applyFill="1" applyBorder="1" applyAlignment="1">
      <alignment horizontal="center"/>
    </xf>
    <xf numFmtId="0" fontId="1" fillId="2" borderId="9" xfId="0" applyFont="1" applyFill="1" applyBorder="1" applyAlignment="1" applyProtection="1">
      <alignment horizontal="center"/>
      <protection hidden="1"/>
    </xf>
    <xf numFmtId="0" fontId="1" fillId="2" borderId="13" xfId="0" applyFont="1" applyFill="1" applyBorder="1" applyAlignment="1" applyProtection="1">
      <alignment horizontal="center"/>
      <protection hidden="1"/>
    </xf>
    <xf numFmtId="0" fontId="1" fillId="2" borderId="5" xfId="0" applyFont="1" applyFill="1" applyBorder="1" applyAlignment="1" applyProtection="1">
      <alignment horizontal="center"/>
      <protection hidden="1"/>
    </xf>
    <xf numFmtId="0" fontId="1" fillId="0" borderId="33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3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4" fontId="3" fillId="0" borderId="31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wrapText="1"/>
    </xf>
    <xf numFmtId="4" fontId="3" fillId="0" borderId="28" xfId="0" applyNumberFormat="1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3" fillId="0" borderId="34" xfId="0" applyFont="1" applyBorder="1" applyAlignment="1">
      <alignment horizontal="center" wrapText="1"/>
    </xf>
    <xf numFmtId="0" fontId="3" fillId="0" borderId="36" xfId="0" applyFont="1" applyBorder="1" applyAlignment="1">
      <alignment horizontal="center" wrapText="1"/>
    </xf>
    <xf numFmtId="0" fontId="3" fillId="0" borderId="3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9"/>
  <sheetViews>
    <sheetView tabSelected="1" view="pageBreakPreview" topLeftCell="B1" zoomScale="130" zoomScaleNormal="100" zoomScaleSheetLayoutView="130" workbookViewId="0">
      <selection activeCell="B16" sqref="B16"/>
    </sheetView>
  </sheetViews>
  <sheetFormatPr defaultRowHeight="15" x14ac:dyDescent="0.25"/>
  <cols>
    <col min="1" max="1" width="5.7109375" customWidth="1"/>
    <col min="2" max="2" width="41" customWidth="1"/>
    <col min="3" max="3" width="8.85546875" customWidth="1"/>
    <col min="4" max="4" width="7.85546875" customWidth="1"/>
    <col min="5" max="20" width="8.28515625" customWidth="1"/>
    <col min="21" max="21" width="8" customWidth="1"/>
    <col min="22" max="22" width="17.28515625" bestFit="1" customWidth="1"/>
    <col min="23" max="24" width="8" customWidth="1"/>
  </cols>
  <sheetData>
    <row r="1" spans="1:42" ht="15" customHeight="1" x14ac:dyDescent="0.25">
      <c r="A1" s="176" t="s">
        <v>48</v>
      </c>
      <c r="B1" s="177"/>
      <c r="C1" s="182" t="s">
        <v>28</v>
      </c>
      <c r="D1" s="177" t="s">
        <v>23</v>
      </c>
      <c r="E1" s="188" t="s">
        <v>19</v>
      </c>
      <c r="F1" s="188"/>
      <c r="G1" s="188"/>
      <c r="H1" s="188"/>
      <c r="I1" s="188" t="s">
        <v>20</v>
      </c>
      <c r="J1" s="188"/>
      <c r="K1" s="188"/>
      <c r="L1" s="188"/>
      <c r="M1" s="188" t="s">
        <v>21</v>
      </c>
      <c r="N1" s="188"/>
      <c r="O1" s="188"/>
      <c r="P1" s="188"/>
      <c r="Q1" s="188" t="s">
        <v>22</v>
      </c>
      <c r="R1" s="188"/>
      <c r="S1" s="188"/>
      <c r="T1" s="188"/>
      <c r="U1" s="177" t="s">
        <v>27</v>
      </c>
      <c r="V1" s="177" t="s">
        <v>26</v>
      </c>
      <c r="W1" s="177" t="s">
        <v>24</v>
      </c>
      <c r="X1" s="185" t="s">
        <v>25</v>
      </c>
    </row>
    <row r="2" spans="1:42" x14ac:dyDescent="0.25">
      <c r="A2" s="178"/>
      <c r="B2" s="179"/>
      <c r="C2" s="183"/>
      <c r="D2" s="179"/>
      <c r="E2" s="175" t="s">
        <v>17</v>
      </c>
      <c r="F2" s="175"/>
      <c r="G2" s="175" t="s">
        <v>18</v>
      </c>
      <c r="H2" s="175"/>
      <c r="I2" s="175" t="s">
        <v>17</v>
      </c>
      <c r="J2" s="175"/>
      <c r="K2" s="175" t="s">
        <v>18</v>
      </c>
      <c r="L2" s="175"/>
      <c r="M2" s="175" t="s">
        <v>17</v>
      </c>
      <c r="N2" s="175"/>
      <c r="O2" s="175" t="s">
        <v>18</v>
      </c>
      <c r="P2" s="175"/>
      <c r="Q2" s="175" t="s">
        <v>17</v>
      </c>
      <c r="R2" s="175"/>
      <c r="S2" s="175" t="s">
        <v>18</v>
      </c>
      <c r="T2" s="175"/>
      <c r="U2" s="179"/>
      <c r="V2" s="179"/>
      <c r="W2" s="179"/>
      <c r="X2" s="186"/>
      <c r="AA2" s="175" t="s">
        <v>17</v>
      </c>
      <c r="AB2" s="175"/>
      <c r="AC2" s="175" t="s">
        <v>18</v>
      </c>
      <c r="AD2" s="175"/>
      <c r="AE2" s="175" t="s">
        <v>17</v>
      </c>
      <c r="AF2" s="175"/>
      <c r="AG2" s="175" t="s">
        <v>18</v>
      </c>
      <c r="AH2" s="175"/>
      <c r="AI2" s="175" t="s">
        <v>17</v>
      </c>
      <c r="AJ2" s="175"/>
      <c r="AK2" s="175" t="s">
        <v>18</v>
      </c>
      <c r="AL2" s="175"/>
      <c r="AM2" s="175" t="s">
        <v>17</v>
      </c>
      <c r="AN2" s="175"/>
      <c r="AO2" s="175" t="s">
        <v>18</v>
      </c>
      <c r="AP2" s="175"/>
    </row>
    <row r="3" spans="1:42" ht="15.75" thickBot="1" x14ac:dyDescent="0.3">
      <c r="A3" s="180"/>
      <c r="B3" s="181"/>
      <c r="C3" s="184"/>
      <c r="D3" s="181"/>
      <c r="E3" s="19" t="s">
        <v>15</v>
      </c>
      <c r="F3" s="19" t="s">
        <v>16</v>
      </c>
      <c r="G3" s="19" t="s">
        <v>15</v>
      </c>
      <c r="H3" s="19" t="s">
        <v>16</v>
      </c>
      <c r="I3" s="19" t="s">
        <v>15</v>
      </c>
      <c r="J3" s="19" t="s">
        <v>16</v>
      </c>
      <c r="K3" s="19" t="s">
        <v>15</v>
      </c>
      <c r="L3" s="19" t="s">
        <v>16</v>
      </c>
      <c r="M3" s="19" t="s">
        <v>15</v>
      </c>
      <c r="N3" s="19" t="s">
        <v>16</v>
      </c>
      <c r="O3" s="19" t="s">
        <v>15</v>
      </c>
      <c r="P3" s="19" t="s">
        <v>16</v>
      </c>
      <c r="Q3" s="19" t="s">
        <v>15</v>
      </c>
      <c r="R3" s="19" t="s">
        <v>16</v>
      </c>
      <c r="S3" s="19" t="s">
        <v>15</v>
      </c>
      <c r="T3" s="19" t="s">
        <v>16</v>
      </c>
      <c r="U3" s="181"/>
      <c r="V3" s="181"/>
      <c r="W3" s="181"/>
      <c r="X3" s="187"/>
      <c r="AA3" s="19" t="s">
        <v>15</v>
      </c>
      <c r="AB3" s="19" t="s">
        <v>16</v>
      </c>
      <c r="AC3" s="19" t="s">
        <v>15</v>
      </c>
      <c r="AD3" s="19" t="s">
        <v>16</v>
      </c>
      <c r="AE3" s="19" t="s">
        <v>15</v>
      </c>
      <c r="AF3" s="19" t="s">
        <v>16</v>
      </c>
      <c r="AG3" s="19" t="s">
        <v>15</v>
      </c>
      <c r="AH3" s="19" t="s">
        <v>16</v>
      </c>
      <c r="AI3" s="19" t="s">
        <v>15</v>
      </c>
      <c r="AJ3" s="19" t="s">
        <v>16</v>
      </c>
      <c r="AK3" s="19" t="s">
        <v>15</v>
      </c>
      <c r="AL3" s="19" t="s">
        <v>16</v>
      </c>
      <c r="AM3" s="19" t="s">
        <v>15</v>
      </c>
      <c r="AN3" s="19" t="s">
        <v>16</v>
      </c>
      <c r="AO3" s="19" t="s">
        <v>15</v>
      </c>
      <c r="AP3" s="19" t="s">
        <v>16</v>
      </c>
    </row>
    <row r="4" spans="1:42" ht="15.75" thickTop="1" x14ac:dyDescent="0.25">
      <c r="A4" s="117" t="s">
        <v>0</v>
      </c>
      <c r="B4" s="111" t="s">
        <v>8</v>
      </c>
      <c r="C4" s="2">
        <v>35</v>
      </c>
      <c r="D4" s="116">
        <v>36</v>
      </c>
      <c r="E4" s="26">
        <v>0.29444444444444445</v>
      </c>
      <c r="F4" s="27">
        <v>0.31875000000000003</v>
      </c>
      <c r="G4" s="28">
        <v>0.30555555555555552</v>
      </c>
      <c r="H4" s="29">
        <f>+F4-E4+G4</f>
        <v>0.3298611111111111</v>
      </c>
      <c r="I4" s="30">
        <v>0.33611111111111108</v>
      </c>
      <c r="J4" s="31">
        <f>+F4-E4+I4</f>
        <v>0.36041666666666666</v>
      </c>
      <c r="K4" s="34">
        <f>+I4-E4+G4</f>
        <v>0.34722222222222215</v>
      </c>
      <c r="L4" s="33">
        <f>+H4-G4+K4</f>
        <v>0.37152777777777773</v>
      </c>
      <c r="M4" s="26">
        <f>+I4-E4+I4</f>
        <v>0.37777777777777771</v>
      </c>
      <c r="N4" s="27">
        <f>+J4-I4+M4</f>
        <v>0.40208333333333329</v>
      </c>
      <c r="O4" s="89">
        <f>+M4-I4+K4</f>
        <v>0.38888888888888878</v>
      </c>
      <c r="P4" s="29">
        <f>+L4-K4+O4</f>
        <v>0.41319444444444436</v>
      </c>
      <c r="Q4" s="28">
        <f>+M4-I4+M4</f>
        <v>0.41944444444444434</v>
      </c>
      <c r="R4" s="31">
        <f>+N4-M4+Q4</f>
        <v>0.44374999999999992</v>
      </c>
      <c r="S4" s="32">
        <f>+Q4-M4+O4</f>
        <v>0.43055555555555541</v>
      </c>
      <c r="T4" s="33">
        <f>+P4-O4+S4</f>
        <v>0.45486111111111099</v>
      </c>
      <c r="U4" s="114">
        <v>2</v>
      </c>
      <c r="V4" s="113">
        <f t="shared" ref="V4:V7" si="0">C4*D4/U4</f>
        <v>630</v>
      </c>
      <c r="W4" s="112">
        <f t="shared" ref="W4:W7" si="1">24*60</f>
        <v>1440</v>
      </c>
      <c r="X4" s="139">
        <f t="shared" ref="X4:X7" si="2">+V4/W4</f>
        <v>0.4375</v>
      </c>
      <c r="Y4" s="88">
        <f>+X4*100</f>
        <v>43.75</v>
      </c>
    </row>
    <row r="5" spans="1:42" x14ac:dyDescent="0.25">
      <c r="A5" s="115" t="s">
        <v>29</v>
      </c>
      <c r="B5" s="13" t="s">
        <v>31</v>
      </c>
      <c r="C5" s="16">
        <v>44</v>
      </c>
      <c r="D5" s="3">
        <v>36</v>
      </c>
      <c r="E5" s="39">
        <v>0.28125</v>
      </c>
      <c r="F5" s="40">
        <v>0.31180555555555556</v>
      </c>
      <c r="G5" s="41">
        <v>0.27152777777777776</v>
      </c>
      <c r="H5" s="42">
        <v>0.30208333333333331</v>
      </c>
      <c r="I5" s="43">
        <f>+I4-E4+E5</f>
        <v>0.32291666666666663</v>
      </c>
      <c r="J5" s="44">
        <f>+F5-E5+I5</f>
        <v>0.35347222222222219</v>
      </c>
      <c r="K5" s="45">
        <f>+G5-E5+I5</f>
        <v>0.31319444444444439</v>
      </c>
      <c r="L5" s="46">
        <f>+H5-G5+K5</f>
        <v>0.34374999999999994</v>
      </c>
      <c r="M5" s="45">
        <f>+I5-G5+K5</f>
        <v>0.36458333333333326</v>
      </c>
      <c r="N5" s="40">
        <f>+J5-I5+M5</f>
        <v>0.39513888888888882</v>
      </c>
      <c r="O5" s="47">
        <f>+K5-I5+M5</f>
        <v>0.35486111111111102</v>
      </c>
      <c r="P5" s="42">
        <f>+L5-K5+O5</f>
        <v>0.38541666666666657</v>
      </c>
      <c r="Q5" s="41">
        <f>+M5-K5+O5</f>
        <v>0.40624999999999989</v>
      </c>
      <c r="R5" s="44">
        <f>+N5-M5+Q5</f>
        <v>0.43680555555555545</v>
      </c>
      <c r="S5" s="48">
        <f>+O5-M5+Q5</f>
        <v>0.39652777777777765</v>
      </c>
      <c r="T5" s="46">
        <f>+P5-O5+S5</f>
        <v>0.4270833333333332</v>
      </c>
      <c r="U5" s="8">
        <v>2</v>
      </c>
      <c r="V5" s="12">
        <f t="shared" si="0"/>
        <v>792</v>
      </c>
      <c r="W5" s="8">
        <f t="shared" si="1"/>
        <v>1440</v>
      </c>
      <c r="X5" s="136">
        <f t="shared" si="2"/>
        <v>0.55000000000000004</v>
      </c>
      <c r="Y5" s="88"/>
    </row>
    <row r="6" spans="1:42" x14ac:dyDescent="0.25">
      <c r="A6" s="115" t="s">
        <v>30</v>
      </c>
      <c r="B6" s="13" t="s">
        <v>32</v>
      </c>
      <c r="C6" s="16">
        <v>76</v>
      </c>
      <c r="D6" s="3">
        <v>36</v>
      </c>
      <c r="E6" s="39">
        <v>0.26041666666666669</v>
      </c>
      <c r="F6" s="40">
        <v>0.31319444444444444</v>
      </c>
      <c r="G6" s="41">
        <v>0.27013888888888887</v>
      </c>
      <c r="H6" s="42">
        <v>0.32291666666666669</v>
      </c>
      <c r="I6" s="54">
        <v>0.30208333333333331</v>
      </c>
      <c r="J6" s="51">
        <f>+F6-E6+I6</f>
        <v>0.35486111111111107</v>
      </c>
      <c r="K6" s="56">
        <f>+G6-E6+I6</f>
        <v>0.3118055555555555</v>
      </c>
      <c r="L6" s="57">
        <f>+H6-G6+K6</f>
        <v>0.36458333333333331</v>
      </c>
      <c r="M6" s="41">
        <f>+I6-G6+K6</f>
        <v>0.34374999999999994</v>
      </c>
      <c r="N6" s="44">
        <f>+J6-I6+M6</f>
        <v>0.3965277777777777</v>
      </c>
      <c r="O6" s="48">
        <f>+K6-I6+M6</f>
        <v>0.35347222222222213</v>
      </c>
      <c r="P6" s="46">
        <f>+L6-K6+O6</f>
        <v>0.40624999999999994</v>
      </c>
      <c r="Q6" s="56">
        <f>+M6-K6+O6</f>
        <v>0.38541666666666657</v>
      </c>
      <c r="R6" s="76">
        <f>+N6-M6+Q6</f>
        <v>0.43819444444444433</v>
      </c>
      <c r="S6" s="55">
        <f>+O6-M6+Q6</f>
        <v>0.39513888888888876</v>
      </c>
      <c r="T6" s="50">
        <f>+P6-O6+S6</f>
        <v>0.44791666666666657</v>
      </c>
      <c r="U6" s="8">
        <v>4</v>
      </c>
      <c r="V6" s="12">
        <f t="shared" si="0"/>
        <v>684</v>
      </c>
      <c r="W6" s="8">
        <f t="shared" si="1"/>
        <v>1440</v>
      </c>
      <c r="X6" s="136">
        <f t="shared" si="2"/>
        <v>0.47499999999999998</v>
      </c>
      <c r="Y6" s="88">
        <f>+(D6*X6+X5*D5)/(D6+D5)*100</f>
        <v>51.249999999999993</v>
      </c>
    </row>
    <row r="7" spans="1:42" hidden="1" x14ac:dyDescent="0.25">
      <c r="A7" s="115" t="s">
        <v>1</v>
      </c>
      <c r="B7" s="13" t="s">
        <v>9</v>
      </c>
      <c r="C7" s="16"/>
      <c r="D7" s="3">
        <v>34</v>
      </c>
      <c r="E7" s="14"/>
      <c r="F7" s="52"/>
      <c r="G7" s="8"/>
      <c r="H7" s="16"/>
      <c r="I7" s="14"/>
      <c r="J7" s="52"/>
      <c r="K7" s="8"/>
      <c r="L7" s="16"/>
      <c r="M7" s="14"/>
      <c r="N7" s="52"/>
      <c r="O7" s="53"/>
      <c r="P7" s="16"/>
      <c r="Q7" s="8"/>
      <c r="R7" s="52"/>
      <c r="S7" s="53"/>
      <c r="T7" s="16"/>
      <c r="U7" s="8"/>
      <c r="V7" s="12" t="e">
        <f t="shared" si="0"/>
        <v>#DIV/0!</v>
      </c>
      <c r="W7" s="8">
        <f t="shared" si="1"/>
        <v>1440</v>
      </c>
      <c r="X7" s="136" t="e">
        <f t="shared" si="2"/>
        <v>#DIV/0!</v>
      </c>
      <c r="Y7" s="88"/>
    </row>
    <row r="8" spans="1:42" x14ac:dyDescent="0.25">
      <c r="A8" s="115" t="s">
        <v>2</v>
      </c>
      <c r="B8" s="13" t="s">
        <v>10</v>
      </c>
      <c r="C8" s="16">
        <v>64</v>
      </c>
      <c r="D8" s="3">
        <v>36</v>
      </c>
      <c r="E8" s="39">
        <v>0.27361111111111108</v>
      </c>
      <c r="F8" s="40">
        <v>0.31805555555555554</v>
      </c>
      <c r="G8" s="49">
        <v>0.30555555555555552</v>
      </c>
      <c r="H8" s="50">
        <v>0.35000000000000003</v>
      </c>
      <c r="I8" s="43">
        <v>0.31527777777777777</v>
      </c>
      <c r="J8" s="44">
        <f>+F8-E8+I8</f>
        <v>0.35972222222222222</v>
      </c>
      <c r="K8" s="45">
        <f t="shared" ref="K8:T9" si="3">+G8-F8+J8</f>
        <v>0.34722222222222221</v>
      </c>
      <c r="L8" s="46">
        <f t="shared" si="3"/>
        <v>0.39166666666666672</v>
      </c>
      <c r="M8" s="54">
        <f t="shared" si="3"/>
        <v>0.35694444444444445</v>
      </c>
      <c r="N8" s="51">
        <f t="shared" si="3"/>
        <v>0.40138888888888891</v>
      </c>
      <c r="O8" s="47">
        <f t="shared" si="3"/>
        <v>0.3888888888888889</v>
      </c>
      <c r="P8" s="42">
        <f t="shared" si="3"/>
        <v>0.4333333333333334</v>
      </c>
      <c r="Q8" s="45">
        <f t="shared" si="3"/>
        <v>0.39861111111111114</v>
      </c>
      <c r="R8" s="40">
        <f t="shared" si="3"/>
        <v>0.44305555555555559</v>
      </c>
      <c r="S8" s="55">
        <f t="shared" si="3"/>
        <v>0.43055555555555558</v>
      </c>
      <c r="T8" s="50">
        <f t="shared" si="3"/>
        <v>0.47500000000000009</v>
      </c>
      <c r="U8" s="8">
        <v>3</v>
      </c>
      <c r="V8" s="12">
        <f t="shared" ref="V8:V14" si="4">C8*D8/U8</f>
        <v>768</v>
      </c>
      <c r="W8" s="8">
        <f>24*60</f>
        <v>1440</v>
      </c>
      <c r="X8" s="136">
        <f>+V8/W8</f>
        <v>0.53333333333333333</v>
      </c>
      <c r="Y8" s="88">
        <f t="shared" ref="Y8:Y10" si="5">+X8*100</f>
        <v>53.333333333333336</v>
      </c>
    </row>
    <row r="9" spans="1:42" x14ac:dyDescent="0.25">
      <c r="A9" s="115" t="s">
        <v>3</v>
      </c>
      <c r="B9" s="13" t="s">
        <v>11</v>
      </c>
      <c r="C9" s="16">
        <v>30</v>
      </c>
      <c r="D9" s="3">
        <v>36</v>
      </c>
      <c r="E9" s="39">
        <v>0.29097222222222224</v>
      </c>
      <c r="F9" s="40">
        <v>0.31180555555555556</v>
      </c>
      <c r="G9" s="45">
        <v>0.31388888888888888</v>
      </c>
      <c r="H9" s="46">
        <v>0.3347222222222222</v>
      </c>
      <c r="I9" s="43">
        <v>0.33263888888888887</v>
      </c>
      <c r="J9" s="44">
        <f>+F9-E9+I9</f>
        <v>0.35347222222222219</v>
      </c>
      <c r="K9" s="41">
        <f t="shared" si="3"/>
        <v>0.35555555555555551</v>
      </c>
      <c r="L9" s="42">
        <f t="shared" si="3"/>
        <v>0.37638888888888883</v>
      </c>
      <c r="M9" s="39">
        <f>+I9-E9+I9</f>
        <v>0.3743055555555555</v>
      </c>
      <c r="N9" s="40">
        <f t="shared" si="3"/>
        <v>0.39513888888888882</v>
      </c>
      <c r="O9" s="45">
        <f t="shared" si="3"/>
        <v>0.39722222222222214</v>
      </c>
      <c r="P9" s="46">
        <f t="shared" si="3"/>
        <v>0.41805555555555546</v>
      </c>
      <c r="Q9" s="43">
        <f t="shared" si="3"/>
        <v>0.41597222222222213</v>
      </c>
      <c r="R9" s="44">
        <f t="shared" si="3"/>
        <v>0.43680555555555545</v>
      </c>
      <c r="S9" s="41">
        <f t="shared" si="3"/>
        <v>0.43888888888888877</v>
      </c>
      <c r="T9" s="42">
        <f t="shared" si="3"/>
        <v>0.45972222222222209</v>
      </c>
      <c r="U9" s="8">
        <v>2</v>
      </c>
      <c r="V9" s="12">
        <f t="shared" si="4"/>
        <v>540</v>
      </c>
      <c r="W9" s="8">
        <f>24*60</f>
        <v>1440</v>
      </c>
      <c r="X9" s="136">
        <f>+V9/W9</f>
        <v>0.375</v>
      </c>
      <c r="Y9" s="88">
        <f t="shared" si="5"/>
        <v>37.5</v>
      </c>
    </row>
    <row r="10" spans="1:42" s="109" customFormat="1" hidden="1" x14ac:dyDescent="0.25">
      <c r="A10" s="90" t="s">
        <v>4</v>
      </c>
      <c r="B10" s="91" t="s">
        <v>12</v>
      </c>
      <c r="C10" s="92">
        <v>147</v>
      </c>
      <c r="D10" s="93"/>
      <c r="E10" s="94">
        <v>0.25</v>
      </c>
      <c r="F10" s="95">
        <v>0.3298611111111111</v>
      </c>
      <c r="G10" s="96">
        <v>0.25208333333333333</v>
      </c>
      <c r="H10" s="97">
        <v>0.33194444444444443</v>
      </c>
      <c r="I10" s="98">
        <v>0.29166666666666669</v>
      </c>
      <c r="J10" s="99">
        <v>0.37152777777777773</v>
      </c>
      <c r="K10" s="100">
        <v>0.29375000000000001</v>
      </c>
      <c r="L10" s="101">
        <v>0.37361111111111112</v>
      </c>
      <c r="M10" s="102">
        <f>+I10-E10+I10</f>
        <v>0.33333333333333337</v>
      </c>
      <c r="N10" s="103">
        <f t="shared" ref="N10:T10" si="6">+J10-F10+J10</f>
        <v>0.41319444444444436</v>
      </c>
      <c r="O10" s="104">
        <f t="shared" si="6"/>
        <v>0.3354166666666667</v>
      </c>
      <c r="P10" s="105">
        <f t="shared" si="6"/>
        <v>0.4152777777777778</v>
      </c>
      <c r="Q10" s="98">
        <f t="shared" si="6"/>
        <v>0.37500000000000006</v>
      </c>
      <c r="R10" s="99">
        <f t="shared" si="6"/>
        <v>0.45486111111111099</v>
      </c>
      <c r="S10" s="100">
        <f t="shared" si="6"/>
        <v>0.37708333333333338</v>
      </c>
      <c r="T10" s="101">
        <f t="shared" si="6"/>
        <v>0.45694444444444449</v>
      </c>
      <c r="U10" s="106">
        <v>4</v>
      </c>
      <c r="V10" s="107">
        <f t="shared" si="4"/>
        <v>0</v>
      </c>
      <c r="W10" s="106">
        <f t="shared" ref="W10:W14" si="7">24*60</f>
        <v>1440</v>
      </c>
      <c r="X10" s="137">
        <f>+V10/W10</f>
        <v>0</v>
      </c>
      <c r="Y10" s="108">
        <f t="shared" si="5"/>
        <v>0</v>
      </c>
    </row>
    <row r="11" spans="1:42" x14ac:dyDescent="0.25">
      <c r="A11" s="174" t="s">
        <v>5</v>
      </c>
      <c r="B11" s="110" t="s">
        <v>45</v>
      </c>
      <c r="C11" s="17">
        <v>67</v>
      </c>
      <c r="D11" s="7">
        <v>14</v>
      </c>
      <c r="E11" s="58">
        <v>0.31944444444444448</v>
      </c>
      <c r="F11" s="59">
        <v>0.3659722222222222</v>
      </c>
      <c r="G11" s="60"/>
      <c r="H11" s="61"/>
      <c r="I11" s="62"/>
      <c r="J11" s="63"/>
      <c r="K11" s="119">
        <v>0.34513888888888888</v>
      </c>
      <c r="L11" s="120">
        <v>0.39166666666666666</v>
      </c>
      <c r="M11" s="121">
        <v>0.40277777777777773</v>
      </c>
      <c r="N11" s="122">
        <f>+F11-E11+M11</f>
        <v>0.44930555555555546</v>
      </c>
      <c r="O11" s="65"/>
      <c r="P11" s="17"/>
      <c r="Q11" s="9"/>
      <c r="R11" s="66"/>
      <c r="S11" s="123">
        <v>0.4284722222222222</v>
      </c>
      <c r="T11" s="64">
        <f>+L11-K11+S11</f>
        <v>0.47499999999999998</v>
      </c>
      <c r="U11" s="9">
        <v>2</v>
      </c>
      <c r="V11" s="10">
        <f t="shared" si="4"/>
        <v>469</v>
      </c>
      <c r="W11" s="9">
        <f t="shared" si="7"/>
        <v>1440</v>
      </c>
      <c r="X11" s="138">
        <f t="shared" ref="X11:X14" si="8">+V11/W11</f>
        <v>0.32569444444444445</v>
      </c>
      <c r="Y11" s="88"/>
      <c r="AA11" s="58">
        <f>+M11-E11+M11</f>
        <v>0.48611111111111099</v>
      </c>
      <c r="AB11" s="59">
        <f>+N11-F11+N11</f>
        <v>0.53263888888888866</v>
      </c>
      <c r="AC11" s="60"/>
      <c r="AD11" s="61"/>
      <c r="AE11" s="62"/>
      <c r="AF11" s="63"/>
      <c r="AG11" s="119">
        <f>+S11-K11+S11</f>
        <v>0.51180555555555551</v>
      </c>
      <c r="AH11" s="120">
        <f>+T11-L11+T11</f>
        <v>0.55833333333333335</v>
      </c>
      <c r="AI11" s="121">
        <f>+U11-M11+U11</f>
        <v>3.5972222222222223</v>
      </c>
      <c r="AJ11" s="122">
        <f>+V11-N11+V11</f>
        <v>937.55069444444439</v>
      </c>
      <c r="AK11" s="65"/>
      <c r="AL11" s="17"/>
      <c r="AM11" s="9"/>
      <c r="AN11" s="66"/>
      <c r="AO11" s="65"/>
      <c r="AP11" s="17"/>
    </row>
    <row r="12" spans="1:42" x14ac:dyDescent="0.25">
      <c r="A12" s="174"/>
      <c r="B12" s="13" t="s">
        <v>44</v>
      </c>
      <c r="C12" s="18">
        <v>116</v>
      </c>
      <c r="D12" s="6">
        <v>12</v>
      </c>
      <c r="E12" s="67"/>
      <c r="F12" s="68"/>
      <c r="G12" s="69">
        <v>0.26944444444444443</v>
      </c>
      <c r="H12" s="70">
        <v>0.35000000000000003</v>
      </c>
      <c r="I12" s="35">
        <v>0.3611111111111111</v>
      </c>
      <c r="J12" s="36">
        <f>+H12-G12+I12</f>
        <v>0.44166666666666671</v>
      </c>
      <c r="K12" s="4"/>
      <c r="L12" s="18"/>
      <c r="M12" s="15"/>
      <c r="N12" s="37"/>
      <c r="O12" s="71">
        <v>0.3527777777777778</v>
      </c>
      <c r="P12" s="72">
        <f>+H12-G12+O12</f>
        <v>0.4333333333333334</v>
      </c>
      <c r="Q12" s="73">
        <v>0.44444444444444442</v>
      </c>
      <c r="R12" s="74">
        <f>+J12-I12+Q12</f>
        <v>0.52500000000000002</v>
      </c>
      <c r="S12" s="38"/>
      <c r="T12" s="18"/>
      <c r="U12" s="4">
        <v>3</v>
      </c>
      <c r="V12" s="11">
        <f t="shared" si="4"/>
        <v>464</v>
      </c>
      <c r="W12" s="4">
        <f t="shared" si="7"/>
        <v>1440</v>
      </c>
      <c r="X12" s="140">
        <f t="shared" si="8"/>
        <v>0.32222222222222224</v>
      </c>
      <c r="Y12" s="88">
        <f>+(X12*D12+X11*D11)/(D12+D11)*100</f>
        <v>32.409188034188041</v>
      </c>
      <c r="AA12" s="67"/>
      <c r="AB12" s="68"/>
      <c r="AC12" s="124">
        <f>+O12-G12+O12</f>
        <v>0.43611111111111117</v>
      </c>
      <c r="AD12" s="125">
        <f>+P12-H12+P12</f>
        <v>0.51666666666666683</v>
      </c>
      <c r="AE12" s="126">
        <f>+Q12-I12+Q12</f>
        <v>0.52777777777777768</v>
      </c>
      <c r="AF12" s="127">
        <f>+R12-J12+R12</f>
        <v>0.60833333333333339</v>
      </c>
      <c r="AG12" s="4"/>
      <c r="AH12" s="18"/>
      <c r="AI12" s="15"/>
      <c r="AJ12" s="37"/>
      <c r="AK12" s="128">
        <v>0.51944444444444449</v>
      </c>
      <c r="AL12" s="129">
        <f>+AD12-AC12+AK12</f>
        <v>0.60000000000000009</v>
      </c>
      <c r="AM12" s="130">
        <v>0.44444444444444442</v>
      </c>
      <c r="AN12" s="131">
        <f>+AF12-AE12+AM12</f>
        <v>0.52500000000000013</v>
      </c>
      <c r="AO12" s="38"/>
      <c r="AP12" s="18"/>
    </row>
    <row r="13" spans="1:42" ht="15.75" thickBot="1" x14ac:dyDescent="0.3">
      <c r="A13" s="20" t="s">
        <v>6</v>
      </c>
      <c r="B13" s="21" t="s">
        <v>13</v>
      </c>
      <c r="C13" s="22">
        <v>129</v>
      </c>
      <c r="D13" s="23">
        <v>26</v>
      </c>
      <c r="E13" s="78">
        <v>0.2673611111111111</v>
      </c>
      <c r="F13" s="79">
        <v>0.35694444444444445</v>
      </c>
      <c r="G13" s="80">
        <v>0.26874999999999999</v>
      </c>
      <c r="H13" s="81">
        <v>0.35833333333333334</v>
      </c>
      <c r="I13" s="165">
        <v>0.30902777777777779</v>
      </c>
      <c r="J13" s="166">
        <f>+F13-E13+I13</f>
        <v>0.39861111111111114</v>
      </c>
      <c r="K13" s="84">
        <v>0.31041666666666667</v>
      </c>
      <c r="L13" s="85">
        <f>+H13-G13+K13</f>
        <v>0.4</v>
      </c>
      <c r="M13" s="167">
        <f>+I13-E13+I13</f>
        <v>0.35069444444444448</v>
      </c>
      <c r="N13" s="168">
        <f>+J13-I13+M13</f>
        <v>0.44027777777777782</v>
      </c>
      <c r="O13" s="169">
        <f>+K13-G13+K13</f>
        <v>0.35208333333333336</v>
      </c>
      <c r="P13" s="170">
        <f>+L13-K13+O13</f>
        <v>0.44166666666666671</v>
      </c>
      <c r="Q13" s="82">
        <f>+M13-I13+M13</f>
        <v>0.39236111111111116</v>
      </c>
      <c r="R13" s="83">
        <f>+N13-M13+Q13</f>
        <v>0.48194444444444451</v>
      </c>
      <c r="S13" s="86">
        <f>+O13-K13+O13</f>
        <v>0.39375000000000004</v>
      </c>
      <c r="T13" s="87">
        <f>+P13-O13+S13</f>
        <v>0.48333333333333339</v>
      </c>
      <c r="U13" s="24">
        <v>6</v>
      </c>
      <c r="V13" s="25">
        <f t="shared" si="4"/>
        <v>559</v>
      </c>
      <c r="W13" s="24">
        <f t="shared" si="7"/>
        <v>1440</v>
      </c>
      <c r="X13" s="141">
        <f t="shared" si="8"/>
        <v>0.38819444444444445</v>
      </c>
      <c r="Y13" s="88">
        <f t="shared" ref="Y13:Y14" si="9">+X13*100</f>
        <v>38.819444444444443</v>
      </c>
      <c r="AA13" s="54">
        <v>0.43402777777777773</v>
      </c>
      <c r="AB13" s="51">
        <f>+F13-E13+AA13</f>
        <v>0.52361111111111103</v>
      </c>
      <c r="AC13" s="56">
        <v>0.43541666666666662</v>
      </c>
      <c r="AD13" s="57">
        <v>0.52500000000000002</v>
      </c>
      <c r="AE13" s="118">
        <v>0.47569444444444442</v>
      </c>
      <c r="AF13" s="77">
        <v>0.56527777777777777</v>
      </c>
      <c r="AG13" s="133">
        <v>0.4770833333333333</v>
      </c>
      <c r="AH13" s="132">
        <f>+AD13-AC13+AG13</f>
        <v>0.56666666666666665</v>
      </c>
      <c r="AI13" s="39">
        <f>+AE13-AA13+AE13</f>
        <v>0.51736111111111116</v>
      </c>
      <c r="AJ13" s="40">
        <f>+AF13-AE13+AI13</f>
        <v>0.60694444444444451</v>
      </c>
      <c r="AK13" s="41">
        <f>+AG13-AC13+AG13</f>
        <v>0.51875000000000004</v>
      </c>
      <c r="AL13" s="44">
        <f>+AH13-AG13+AK13</f>
        <v>0.60833333333333339</v>
      </c>
      <c r="AM13" s="75">
        <f>+AI13-AE13+AI13</f>
        <v>0.5590277777777779</v>
      </c>
      <c r="AN13" s="76">
        <f>+AJ13-AI13+AM13</f>
        <v>0.64861111111111125</v>
      </c>
      <c r="AO13" s="134">
        <f>+AK13-AG13+AK13</f>
        <v>0.56041666666666679</v>
      </c>
      <c r="AP13" s="135">
        <f>+AL13-AK13+AO13</f>
        <v>0.65000000000000013</v>
      </c>
    </row>
    <row r="14" spans="1:42" s="109" customFormat="1" ht="15.75" hidden="1" thickBot="1" x14ac:dyDescent="0.3">
      <c r="A14" s="142" t="s">
        <v>7</v>
      </c>
      <c r="B14" s="143" t="s">
        <v>14</v>
      </c>
      <c r="C14" s="144">
        <v>86</v>
      </c>
      <c r="D14" s="145"/>
      <c r="E14" s="146">
        <v>0.30416666666666664</v>
      </c>
      <c r="F14" s="147">
        <v>0.35972222222222222</v>
      </c>
      <c r="G14" s="148">
        <f>+H14-(F14-E14)</f>
        <v>0.26458333333333334</v>
      </c>
      <c r="H14" s="149">
        <v>0.32013888888888892</v>
      </c>
      <c r="I14" s="150">
        <v>0.34583333333333338</v>
      </c>
      <c r="J14" s="151">
        <f>+F14-E14+I14</f>
        <v>0.40138888888888896</v>
      </c>
      <c r="K14" s="152">
        <f>+L14-(J14-I14)</f>
        <v>0.30624999999999997</v>
      </c>
      <c r="L14" s="153">
        <v>0.36180555555555555</v>
      </c>
      <c r="M14" s="154">
        <f>+I14-E14+I14</f>
        <v>0.38750000000000012</v>
      </c>
      <c r="N14" s="155">
        <f>+J14-I14+M14</f>
        <v>0.4430555555555557</v>
      </c>
      <c r="O14" s="156">
        <f>+P14-(N14-M14)</f>
        <v>0.3479166666666666</v>
      </c>
      <c r="P14" s="157">
        <f>+L14-H14+L14</f>
        <v>0.40347222222222218</v>
      </c>
      <c r="Q14" s="158">
        <f>+M14-I14+M14</f>
        <v>0.42916666666666686</v>
      </c>
      <c r="R14" s="159">
        <f>+N14-M14+Q14</f>
        <v>0.48472222222222244</v>
      </c>
      <c r="S14" s="160">
        <f>+T14-(R14-Q14)</f>
        <v>0.38958333333333323</v>
      </c>
      <c r="T14" s="161">
        <f>+P14-L14+P14</f>
        <v>0.44513888888888881</v>
      </c>
      <c r="U14" s="162">
        <v>4</v>
      </c>
      <c r="V14" s="163">
        <f t="shared" si="4"/>
        <v>0</v>
      </c>
      <c r="W14" s="162">
        <f t="shared" si="7"/>
        <v>1440</v>
      </c>
      <c r="X14" s="164">
        <f t="shared" si="8"/>
        <v>0</v>
      </c>
      <c r="Y14" s="108">
        <f t="shared" si="9"/>
        <v>0</v>
      </c>
    </row>
    <row r="16" spans="1:42" x14ac:dyDescent="0.25">
      <c r="B16" t="s">
        <v>49</v>
      </c>
    </row>
    <row r="17" spans="1:6" x14ac:dyDescent="0.25">
      <c r="B17" t="s">
        <v>44</v>
      </c>
    </row>
    <row r="18" spans="1:6" x14ac:dyDescent="0.25">
      <c r="C18" t="s">
        <v>17</v>
      </c>
    </row>
    <row r="19" spans="1:6" x14ac:dyDescent="0.25">
      <c r="A19" s="171" t="s">
        <v>4</v>
      </c>
      <c r="B19" t="s">
        <v>33</v>
      </c>
      <c r="C19">
        <v>55</v>
      </c>
    </row>
    <row r="20" spans="1:6" x14ac:dyDescent="0.25">
      <c r="A20" s="172"/>
      <c r="B20" t="s">
        <v>35</v>
      </c>
      <c r="C20">
        <v>35</v>
      </c>
    </row>
    <row r="21" spans="1:6" x14ac:dyDescent="0.25">
      <c r="A21" s="172"/>
      <c r="B21" t="s">
        <v>40</v>
      </c>
      <c r="C21">
        <v>57</v>
      </c>
      <c r="E21" t="s">
        <v>43</v>
      </c>
      <c r="F21" s="5">
        <v>0.25208333333333333</v>
      </c>
    </row>
    <row r="22" spans="1:6" x14ac:dyDescent="0.25">
      <c r="A22" s="172"/>
      <c r="B22" t="s">
        <v>36</v>
      </c>
      <c r="C22" s="5">
        <v>0.27569444444444446</v>
      </c>
      <c r="E22" t="s">
        <v>38</v>
      </c>
      <c r="F22" s="5">
        <v>0.28680555555555554</v>
      </c>
    </row>
    <row r="23" spans="1:6" x14ac:dyDescent="0.25">
      <c r="A23" s="173"/>
      <c r="B23" t="s">
        <v>37</v>
      </c>
      <c r="C23" s="5">
        <v>0.29652777777777778</v>
      </c>
      <c r="E23" t="s">
        <v>39</v>
      </c>
      <c r="F23" s="5">
        <v>0.30763888888888891</v>
      </c>
    </row>
    <row r="24" spans="1:6" x14ac:dyDescent="0.25">
      <c r="A24" s="171" t="s">
        <v>5</v>
      </c>
      <c r="B24" t="s">
        <v>41</v>
      </c>
      <c r="C24">
        <v>38.5</v>
      </c>
    </row>
    <row r="25" spans="1:6" x14ac:dyDescent="0.25">
      <c r="A25" s="173"/>
      <c r="B25" t="s">
        <v>42</v>
      </c>
      <c r="C25">
        <v>75</v>
      </c>
    </row>
    <row r="26" spans="1:6" x14ac:dyDescent="0.25">
      <c r="A26" s="171" t="s">
        <v>6</v>
      </c>
      <c r="B26" t="s">
        <v>33</v>
      </c>
      <c r="C26">
        <v>64</v>
      </c>
    </row>
    <row r="27" spans="1:6" x14ac:dyDescent="0.25">
      <c r="A27" s="173"/>
      <c r="B27" t="s">
        <v>46</v>
      </c>
      <c r="C27">
        <v>65</v>
      </c>
    </row>
    <row r="28" spans="1:6" x14ac:dyDescent="0.25">
      <c r="A28" s="1" t="s">
        <v>7</v>
      </c>
      <c r="B28" t="s">
        <v>34</v>
      </c>
      <c r="C28">
        <v>48.5</v>
      </c>
    </row>
    <row r="29" spans="1:6" x14ac:dyDescent="0.25">
      <c r="B29" t="s">
        <v>47</v>
      </c>
      <c r="C29">
        <v>36.5</v>
      </c>
    </row>
  </sheetData>
  <mergeCells count="31">
    <mergeCell ref="AK2:AL2"/>
    <mergeCell ref="AM2:AN2"/>
    <mergeCell ref="AO2:AP2"/>
    <mergeCell ref="AA2:AB2"/>
    <mergeCell ref="AC2:AD2"/>
    <mergeCell ref="AE2:AF2"/>
    <mergeCell ref="AG2:AH2"/>
    <mergeCell ref="AI2:AJ2"/>
    <mergeCell ref="X1:X3"/>
    <mergeCell ref="E2:F2"/>
    <mergeCell ref="G2:H2"/>
    <mergeCell ref="I2:J2"/>
    <mergeCell ref="K2:L2"/>
    <mergeCell ref="M2:N2"/>
    <mergeCell ref="E1:H1"/>
    <mergeCell ref="I1:L1"/>
    <mergeCell ref="M1:P1"/>
    <mergeCell ref="O2:P2"/>
    <mergeCell ref="S2:T2"/>
    <mergeCell ref="Q1:T1"/>
    <mergeCell ref="U1:U3"/>
    <mergeCell ref="V1:V3"/>
    <mergeCell ref="W1:W3"/>
    <mergeCell ref="A19:A23"/>
    <mergeCell ref="A24:A25"/>
    <mergeCell ref="A26:A27"/>
    <mergeCell ref="A11:A12"/>
    <mergeCell ref="Q2:R2"/>
    <mergeCell ref="A1:B3"/>
    <mergeCell ref="C1:C3"/>
    <mergeCell ref="D1:D3"/>
  </mergeCells>
  <pageMargins left="0.70866141732283472" right="0.70866141732283472" top="0.78740157480314965" bottom="0.78740157480314965" header="0.31496062992125984" footer="0.31496062992125984"/>
  <pageSetup paperSize="9" scale="55" orientation="landscape" r:id="rId1"/>
  <headerFooter>
    <oddFooter>&amp;L&amp;F&amp;C1.3.2018&amp;RModernizace trati Brno - Přerov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bez_projektu</vt:lpstr>
      <vt:lpstr>bez_projektu!Oblast_tisku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Funk</dc:creator>
  <cp:lastModifiedBy>Ing. Tomáš Funk</cp:lastModifiedBy>
  <cp:lastPrinted>2018-05-16T11:13:00Z</cp:lastPrinted>
  <dcterms:created xsi:type="dcterms:W3CDTF">2018-02-23T09:14:27Z</dcterms:created>
  <dcterms:modified xsi:type="dcterms:W3CDTF">2018-05-16T11:13:19Z</dcterms:modified>
</cp:coreProperties>
</file>