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PS 03" sheetId="4" r:id="rId4"/>
    <sheet name="SO02" sheetId="5" r:id="rId5"/>
    <sheet name="SO 98-98" sheetId="6" r:id="rId6"/>
    <sheet name="SO01" sheetId="7" r:id="rId7"/>
  </sheets>
  <definedNames/>
  <calcPr/>
  <webPublishing/>
</workbook>
</file>

<file path=xl/sharedStrings.xml><?xml version="1.0" encoding="utf-8"?>
<sst xmlns="http://schemas.openxmlformats.org/spreadsheetml/2006/main" count="4361" uniqueCount="755">
  <si>
    <t>Aspe</t>
  </si>
  <si>
    <t>Rekapitulace ceny</t>
  </si>
  <si>
    <t>S631900184-zm02</t>
  </si>
  <si>
    <t>Výstavba PZS na přejezdu P4675 v km 40,770 a P4676 v km 41,720 trati Mladá Boleslav město - Stará Pa</t>
  </si>
  <si>
    <t>ZŘ</t>
  </si>
  <si>
    <t>20221108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</si>
  <si>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</si>
  <si>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</si>
  <si>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</si>
  <si>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</si>
  <si>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</si>
  <si>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</si>
  <si>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</si>
  <si>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</si>
  <si>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</si>
  <si>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</si>
  <si>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</si>
  <si>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P4675 v km 40,770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</si>
  <si>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</si>
  <si>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</si>
  <si>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</si>
  <si>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</si>
  <si>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</si>
  <si>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</si>
  <si>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</si>
  <si>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</si>
  <si>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</si>
  <si>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</si>
  <si>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</si>
  <si>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</si>
  <si>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</si>
  <si>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</si>
  <si>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</si>
  <si>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</si>
  <si>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</si>
  <si>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</si>
  <si>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</si>
  <si>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</si>
  <si>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</si>
  <si>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</si>
  <si>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</si>
  <si>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</si>
  <si>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</si>
  <si>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</si>
  <si>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</si>
  <si>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</si>
  <si>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</si>
  <si>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</si>
  <si>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Kabelizace</t>
  </si>
  <si>
    <t>P</t>
  </si>
  <si>
    <t>75A131</t>
  </si>
  <si>
    <t/>
  </si>
  <si>
    <t>KABEL METALICKÝ DVOUPLÁŠŤOVÝ DO 12 PÁRŮ - DODÁVKA</t>
  </si>
  <si>
    <t>KMPÁR</t>
  </si>
  <si>
    <t>2020_OTSKP</t>
  </si>
  <si>
    <t>PP</t>
  </si>
  <si>
    <t>popis položky</t>
  </si>
  <si>
    <t>VV</t>
  </si>
  <si>
    <t>výkaz výměr</t>
  </si>
  <si>
    <t>TS</t>
  </si>
  <si>
    <t>Technická specifikace</t>
  </si>
  <si>
    <t>75A217</t>
  </si>
  <si>
    <t>ZATAŽENÍ A SPOJKOVÁNÍ KABELŮ DO 12 PÁRŮ - MONTÁŽ</t>
  </si>
  <si>
    <t>75A141</t>
  </si>
  <si>
    <t>KABEL METALICKÝ DVOUPLÁŠŤOVÝ PŘES 12 PÁRŮ - DODÁVKA</t>
  </si>
  <si>
    <t>4</t>
  </si>
  <si>
    <t>75A227</t>
  </si>
  <si>
    <t>ZATAŽENÍ A SPOJKOVÁNÍ KABELŮ PŘES 12 PÁRŮ - MONTÁŽ</t>
  </si>
  <si>
    <t>5</t>
  </si>
  <si>
    <t>75A311</t>
  </si>
  <si>
    <t>KABELOVÁ FORMA (UKONČENÍ KABELŮ) PRO KABELY ZABEZPEČOVACÍ DO 12 PÁRŮ</t>
  </si>
  <si>
    <t>KUS</t>
  </si>
  <si>
    <t>6</t>
  </si>
  <si>
    <t>75A312</t>
  </si>
  <si>
    <t>KABELOVÁ FORMA (UKONČENÍ KABELŮ) PRO KABELY ZABEZPEČOVACÍ PŘES 12 PÁRŮ</t>
  </si>
  <si>
    <t>7</t>
  </si>
  <si>
    <t>75A321</t>
  </si>
  <si>
    <t>SPOJKA ROVNÁ PRO PLASTOVÉ KABELY S JÁDRY O PRŮMĚRU 1 MM2 DO 12 PÁRŮ</t>
  </si>
  <si>
    <t>8</t>
  </si>
  <si>
    <t>75A322</t>
  </si>
  <si>
    <t>SPOJKA ROVNÁ PRO PLASTOVÉ KABELY S JÁDRY O PRŮMĚRU 1 MM2 PŘES 12 PÁRŮ</t>
  </si>
  <si>
    <t>9</t>
  </si>
  <si>
    <t>742G11</t>
  </si>
  <si>
    <t>KABEL NN DVOU- A TŘÍŽÍLOVÝ CU S PLASTOVOU IZOLACÍ DO 2,5 MM2</t>
  </si>
  <si>
    <t>M</t>
  </si>
  <si>
    <t>10</t>
  </si>
  <si>
    <t>742H11</t>
  </si>
  <si>
    <t>KABEL NN ČTYŘ- A PĚTIŽÍLOVÝ CU S PLASTOVOU IZOLACÍ DO 2,5 MM2</t>
  </si>
  <si>
    <t>11</t>
  </si>
  <si>
    <t>742H12</t>
  </si>
  <si>
    <t>KABEL NN ČTYŘ- A PĚTIŽÍLOVÝ CU S PLASTOVOU IZOLACÍ OD 4 DO 16 MM2</t>
  </si>
  <si>
    <t>Zemní práce</t>
  </si>
  <si>
    <t>12</t>
  </si>
  <si>
    <t>702212</t>
  </si>
  <si>
    <t>KABELOVÁ CHRÁNIČKA ZEMNÍ DN PŘES 100 DO 200 MM</t>
  </si>
  <si>
    <t>13</t>
  </si>
  <si>
    <t>14173</t>
  </si>
  <si>
    <t>PROTLAČOVÁNÍ POTRUBÍ Z PLAST HMOT DN DO 200MM</t>
  </si>
  <si>
    <t>14</t>
  </si>
  <si>
    <t>R-položka</t>
  </si>
  <si>
    <t>STARTOVCÍ JÁMY PRO PROTLAK</t>
  </si>
  <si>
    <t>[bez vazby na CS]</t>
  </si>
  <si>
    <t>15</t>
  </si>
  <si>
    <t>702211</t>
  </si>
  <si>
    <t>KABELOVÁ CHRÁNIČKA ZEMNÍ DN DO 100 MM</t>
  </si>
  <si>
    <t>16</t>
  </si>
  <si>
    <t>BETONOVÁ TRUBKA PRO PRODLOUŽENÍ PROPUSTKU PRŮMĚR 40-50CM DÉLKA 1,5 M</t>
  </si>
  <si>
    <t>17</t>
  </si>
  <si>
    <t>SUCHÝ BETON NA PODBETONOVÁN NOVÉ BETONOVÉ TRUBKY PRO PROPUSTEK</t>
  </si>
  <si>
    <t>18</t>
  </si>
  <si>
    <t>OPĚRNÁ ZÍDKA PRO UMÍSTĚNÍ VÝSTRAŽNÍKŮ</t>
  </si>
  <si>
    <t>19</t>
  </si>
  <si>
    <t>ZŘÍZENÍ ZPEVNĚNÉ PLOCHY PŘED VÝSTRAŽNÍKY PRO ÚDRŽBU - DODÁVKA A USAZENÍ BETONOVÉ DESKY</t>
  </si>
  <si>
    <t>20</t>
  </si>
  <si>
    <t>BETONOVÉ VÝVAŘIŠTĚ</t>
  </si>
  <si>
    <t>M2</t>
  </si>
  <si>
    <t>21</t>
  </si>
  <si>
    <t>DODÁVKA ZEMINY</t>
  </si>
  <si>
    <t>T</t>
  </si>
  <si>
    <t>22</t>
  </si>
  <si>
    <t>ZEMNÍ PRÁCE SPOJENÉ S ÚPRAVOU STÁVAJÍCÍHO PROPUSTKU</t>
  </si>
  <si>
    <t>23</t>
  </si>
  <si>
    <t>132834</t>
  </si>
  <si>
    <t>HLOUBENÍ RÝH ŠÍŘ DO 2M PAŽ I NEPAŽ TŘ. II, ODVOZ DO 5KM</t>
  </si>
  <si>
    <t>M3</t>
  </si>
  <si>
    <t>24</t>
  </si>
  <si>
    <t>17411</t>
  </si>
  <si>
    <t>ZÁSYP JAM A RÝH ZEMINOU SE ZHUTNENÍM</t>
  </si>
  <si>
    <t>HLOUBENÍ RÝHY 0,35x0,9x1100M   
HLOUBENÍ RÝHY 0,50x0,9x1100M</t>
  </si>
  <si>
    <t>25</t>
  </si>
  <si>
    <t>BALL MARKER</t>
  </si>
  <si>
    <t>26</t>
  </si>
  <si>
    <t>ŽLAB PLASTOVÝ 12x10 VČETNĚ KONZOL DODÁVKA VČ MONTÁŽE</t>
  </si>
  <si>
    <t>27</t>
  </si>
  <si>
    <t>741911</t>
  </si>
  <si>
    <t>UZEMŇOVACÍ VODIČ V ZEMI FEZN DO 120 MM2</t>
  </si>
  <si>
    <t>28</t>
  </si>
  <si>
    <t>702312</t>
  </si>
  <si>
    <t>ZAKRYTÍ KABELŮ VÝSTRAŽNOU FÓLIÍ ŠÍŘKY PŘES 20 DO 40 CM</t>
  </si>
  <si>
    <t>Venkovní zab. zař.</t>
  </si>
  <si>
    <t>29</t>
  </si>
  <si>
    <t>75D211</t>
  </si>
  <si>
    <t>VÝSTRAŽNÍK SE ZÁVOROU, 1 SKŘÍŇ - DODÁVKA</t>
  </si>
  <si>
    <t>30</t>
  </si>
  <si>
    <t>75D217</t>
  </si>
  <si>
    <t>VÝSTRAŽNÍK SE ZÁVOROU, 1 SKŘÍŇ - MONTÁŽ</t>
  </si>
  <si>
    <t>31</t>
  </si>
  <si>
    <t>75D261</t>
  </si>
  <si>
    <t>PŘEJEZDNÍK - DODÁVKA</t>
  </si>
  <si>
    <t>32</t>
  </si>
  <si>
    <t>75D267</t>
  </si>
  <si>
    <t>PŘEJEZDNÍK - MONTÁŽ</t>
  </si>
  <si>
    <t>33</t>
  </si>
  <si>
    <t>75C721</t>
  </si>
  <si>
    <t>VZDÁLENOSTNÍ UPOZORNOVADLO, NEPROMĚNNÉ NÁVĚSTIDLO SE ZÁKLADEM - DODÁVKA</t>
  </si>
  <si>
    <t>34</t>
  </si>
  <si>
    <t>75C727</t>
  </si>
  <si>
    <t>VZDÁLENOSTNÍ UPOZORNOVADLO, NEPROMĚNNÉ NÁVĚSTIDLO SE ZÁKLADEM - MONTÁŽ</t>
  </si>
  <si>
    <t>35</t>
  </si>
  <si>
    <t>75D161</t>
  </si>
  <si>
    <t>RELÉOVÝ DOMEK (DO 9 M2) PREFABRIKOVANÝ, IZOLOVANÝ, S KLIMATIZACÍ A VNITŘNÍ KABELIZACÍ - DODÁVKA</t>
  </si>
  <si>
    <t>36</t>
  </si>
  <si>
    <t>75D167</t>
  </si>
  <si>
    <t>RELÉOVÝ DOMEK (DO 9 M2) PREFABRIKOVANÝ - MONTÁŽ</t>
  </si>
  <si>
    <t>37</t>
  </si>
  <si>
    <t>75C911</t>
  </si>
  <si>
    <t>SNÍMAČ POČÍTAČE NÁPRAV - DODÁVKA</t>
  </si>
  <si>
    <t>38</t>
  </si>
  <si>
    <t>75C917</t>
  </si>
  <si>
    <t>SNÍMAČ POČÍTAČE NÁPRAV - MONTÁŽ</t>
  </si>
  <si>
    <t>39</t>
  </si>
  <si>
    <t>75B742</t>
  </si>
  <si>
    <t>OCHRANNÁ OPATŘENÍ PROTI ATMOSFÉRICKÝM VLIVŮM - JEDNOKOLEJNÁ TRAŤ BEZ TRAKCÍ</t>
  </si>
  <si>
    <t>KM</t>
  </si>
  <si>
    <t>40</t>
  </si>
  <si>
    <t>DESKA MÍSTNÍHO OVLÁDÁNÍ PŘEJEZDU PRO MONTÁŽ DO SPOLEČNÉ PŘÍSTROJOVÉ SKŘÍNĚ (DODÁVKA A MONTÁŽ)</t>
  </si>
  <si>
    <t>41</t>
  </si>
  <si>
    <t>DEMONTÁŽ STÁVAJÍCÍCH DOPRAVNÍCH ZNAČEK</t>
  </si>
  <si>
    <t>42</t>
  </si>
  <si>
    <t>DODÁVKA A MONTÁŽ DOP. ZNAČKY "ŽEL. PŘEJEZD SE ZÁVORAMI"</t>
  </si>
  <si>
    <t>43</t>
  </si>
  <si>
    <t>BETONOVÝ OZNAČNÍK</t>
  </si>
  <si>
    <t>Vnitřní zab. zař.</t>
  </si>
  <si>
    <t>44</t>
  </si>
  <si>
    <t>75B6M1</t>
  </si>
  <si>
    <t>BEZÚDRŽBOVÁ BATERIE 24 V/250 AH - DODÁVKA</t>
  </si>
  <si>
    <t>45</t>
  </si>
  <si>
    <t>75B6T7</t>
  </si>
  <si>
    <t>BATERIE - MONTÁŽ</t>
  </si>
  <si>
    <t>46</t>
  </si>
  <si>
    <t>75B6A1</t>
  </si>
  <si>
    <t>USMĚRŇOVAČ 24 V/50 A - DODÁVKA</t>
  </si>
  <si>
    <t>47</t>
  </si>
  <si>
    <t>75B6G7</t>
  </si>
  <si>
    <t>USMĚRŇOVAČ - MONTÁŽ</t>
  </si>
  <si>
    <t>48</t>
  </si>
  <si>
    <t>75D111</t>
  </si>
  <si>
    <t>SKŘÍŇ LOGIKY RELÉOVÉHO PŘEJEZDOVÉHO ZABEZPEČOVACÍHO ZAŘÍZENÍ - DODÁVKA</t>
  </si>
  <si>
    <t>49</t>
  </si>
  <si>
    <t>75D117</t>
  </si>
  <si>
    <t>SKŘÍŇ LOGIKY RELÉOVÉHO PŘEJEZDOVÉHO ZABEZPEČOVACÍHO ZAŘÍZENÍ - MONTÁŽ</t>
  </si>
  <si>
    <t>50</t>
  </si>
  <si>
    <t>DODÁVKA STOLU A ŽIDLE</t>
  </si>
  <si>
    <t>51</t>
  </si>
  <si>
    <t>DODÁVKA ŽEBŘÍKU</t>
  </si>
  <si>
    <t>52</t>
  </si>
  <si>
    <t>NEHOŘLAVÁ SCHRÁNKA NA DOKUMENTACI</t>
  </si>
  <si>
    <t>53</t>
  </si>
  <si>
    <t>ÚPRAVA SW TERMINÁLU DOSPA</t>
  </si>
  <si>
    <t>54</t>
  </si>
  <si>
    <t>75B411</t>
  </si>
  <si>
    <t>STOJANOVÁ ŘADA PRO 1 STOJAN - DODÁVKA</t>
  </si>
  <si>
    <t>55</t>
  </si>
  <si>
    <t>75B417</t>
  </si>
  <si>
    <t>STOJANOVÁ ŘADA PRO 1 STOJAN - MONTÁŽ</t>
  </si>
  <si>
    <t>Zkouššky a revize</t>
  </si>
  <si>
    <t>56</t>
  </si>
  <si>
    <t>75E127</t>
  </si>
  <si>
    <t>CELKOVÁ PROHLÍDKA ZAŘÍZENÍ A VYHOTOVENÍ REVIZNÍ ZPRÁVY</t>
  </si>
  <si>
    <t>HOD</t>
  </si>
  <si>
    <t>57</t>
  </si>
  <si>
    <t>75E197</t>
  </si>
  <si>
    <t>PŘÍPRAVA A CELKOVÉ ZKOUŠKY PŘEJEZDOVÉHO ZABEZPEČOVACÍHO ZAŘÍZENÍ PRO JEDNU KOLEJ</t>
  </si>
  <si>
    <t>58</t>
  </si>
  <si>
    <t>75E1B7</t>
  </si>
  <si>
    <t>REGULACE A ZKOUŠENÍ ZABEZPEČOVACÍHO ZAŘÍZENÍ</t>
  </si>
  <si>
    <t>59</t>
  </si>
  <si>
    <t>VYPRACOVÁNÍ RDS</t>
  </si>
  <si>
    <t>60</t>
  </si>
  <si>
    <t>75E1C7</t>
  </si>
  <si>
    <t>PROTOKOL UTZ</t>
  </si>
  <si>
    <t xml:space="preserve">  PS 02</t>
  </si>
  <si>
    <t>PZS P4676 v km 41,720</t>
  </si>
  <si>
    <t>PS 02</t>
  </si>
  <si>
    <t>BETONOVÁ TRUBKA PRO PRODLOUŽENÍ PROPUSTKU PRŮMĚR 50CM DÉLKA 4 M</t>
  </si>
  <si>
    <t>OPĚRNÁ ZÍDKA PRO UMÍSTĚNÍ VÝSTRAŽNÍKU</t>
  </si>
  <si>
    <t>DODÁVKA A MONTÁŽ BETONOVÉHO SVODIDLA DLE DOKUMENTACE</t>
  </si>
  <si>
    <t>75D231</t>
  </si>
  <si>
    <t>VÝSTRAŽNÍK SE ZÁVOROU, 2 SKŘÍNĚ - DODÁVKA</t>
  </si>
  <si>
    <t>75D237</t>
  </si>
  <si>
    <t>VÝSTRAŽNÍK SE ZÁVOROU, 2 SKŘÍNĚ - MONTÁŽ</t>
  </si>
  <si>
    <t>75D271</t>
  </si>
  <si>
    <t>ZAŘÍZENÍ (PZZ) PRO NEVIDOMÉ - DODÁVKA</t>
  </si>
  <si>
    <t>75D277</t>
  </si>
  <si>
    <t>ZAŘÍZENÍ (PZZ) PRO NEVIDOMÉ - MONTÁŽ</t>
  </si>
  <si>
    <t>ZARÁŽKA SLEPECKÉ HOLE NA BŘEVNO ZÁVORY - DODÁVKA</t>
  </si>
  <si>
    <t>ZARÁŽKA SLEPECKÉ HOLE NA BŘEVNO ZÁVORY -MONTÁŽ</t>
  </si>
  <si>
    <t>NALEPOVACÍ VAROVNÉ PÁSY PRO NEVIDOMÉ - DODÁVKA</t>
  </si>
  <si>
    <t>NALEPOVACÍ VAROVNÉ PÁSY PRO NEVIDOMÉ - MONTÁŽ</t>
  </si>
  <si>
    <t>75C931</t>
  </si>
  <si>
    <t>SKŘÍŇ S POČÍTAČI NÁPRAV 8 BODŮ/7 ÚSEKŮ - DODÁVKA</t>
  </si>
  <si>
    <t>Skříń pro 6 bodů/3 úseky</t>
  </si>
  <si>
    <t>75C937</t>
  </si>
  <si>
    <t>SKŘÍŇ S POČÍTAČI NÁPRAV 8 BODŮ/7 ÚSEKŮ - MONTÁŽ</t>
  </si>
  <si>
    <t>75D151</t>
  </si>
  <si>
    <t>KABELOVÝ OBJEKT - DODÁVKA</t>
  </si>
  <si>
    <t>75D157</t>
  </si>
  <si>
    <t>KABELOVÝ OBJEKT - MONTÁŽ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</si>
  <si>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</si>
  <si>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</si>
  <si>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</si>
  <si>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</si>
  <si>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</si>
  <si>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</si>
  <si>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</si>
  <si>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</si>
  <si>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</si>
  <si>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R1</t>
  </si>
  <si>
    <t>70</t>
  </si>
  <si>
    <t>D.2</t>
  </si>
  <si>
    <t>Železniční sdělovací zařízení</t>
  </si>
  <si>
    <t xml:space="preserve">  PS 03</t>
  </si>
  <si>
    <t>Sdělovací zařízení</t>
  </si>
  <si>
    <t>PS 03</t>
  </si>
  <si>
    <t>75O513</t>
  </si>
  <si>
    <t>EZS, ÚSTŘEDNA DO 264 ZÓN</t>
  </si>
  <si>
    <t>OTSKP 2020</t>
  </si>
  <si>
    <t>Množství získáno exportem z CAD softwaru. Viz výkresová část dokumentace.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</si>
  <si>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2. Položka neobsahuje: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 X  
3. Způsob měření:  
Udává se počet kusů kompletní konstrukce nebo práce.</t>
  </si>
  <si>
    <t>75O51X</t>
  </si>
  <si>
    <t>EZS, ÚSTŘEDNA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</si>
  <si>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</si>
  <si>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75O521</t>
  </si>
  <si>
    <t>EZS, SOFTWARE ÚSTŘEDNY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</si>
  <si>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</si>
  <si>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75O543</t>
  </si>
  <si>
    <t>EZS, KLÁVESNICE - LCD DISPLEJ S VESTAVĚNOU BEZKONTAKTNÍ ČTEČKOU KARET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</si>
  <si>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</si>
  <si>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75O561</t>
  </si>
  <si>
    <t>EZS, ROZVODNÁ KRABICE</t>
  </si>
  <si>
    <t>75O571</t>
  </si>
  <si>
    <t>EZS, MAGNETICKÝ KONTAKT PLASTOVÝ - LEHKÉ PROVEDENÍ</t>
  </si>
  <si>
    <t>75O592</t>
  </si>
  <si>
    <t>EZS, PROSTOROVÝ DETEKTOR DUÁLNÍ</t>
  </si>
  <si>
    <t>75O5B1</t>
  </si>
  <si>
    <t>EZS, HLÁSIČ KOUŘE</t>
  </si>
  <si>
    <t>75O5D1</t>
  </si>
  <si>
    <t>EZS, HLASOVÝ KOMUNIKÁTOR</t>
  </si>
  <si>
    <t>75O5J1</t>
  </si>
  <si>
    <t>EZS, KOMUNIKAČNÍ ROZHRANÍ PRO INTEGRACI DO PROGRAMU TŘETÍCH STRAN TCP/IP</t>
  </si>
  <si>
    <t>75O5J2</t>
  </si>
  <si>
    <t>EZS, KOMUNIKAČNÍ ROZHRANÍ PRO MONITORING, SPRÁVU UŽIVATELŮ A KONFIGURACI TCP/IP</t>
  </si>
  <si>
    <t>75O5J3</t>
  </si>
  <si>
    <t>EZS, KOMUNIKAČNÍ ROZHRANÍ - MODUL GSM</t>
  </si>
  <si>
    <t>75O5K1</t>
  </si>
  <si>
    <t>EZS, PŘEPĚŤOVÁ OCHRANA SBĚRNICE</t>
  </si>
  <si>
    <t>75O5L1</t>
  </si>
  <si>
    <t>EZS, PŘÍSTUPOVÁ KARTA/KLÍČENKA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</si>
  <si>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</si>
  <si>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75O5M2</t>
  </si>
  <si>
    <t>EZS, SIRÉNA VENKOVNÍ</t>
  </si>
  <si>
    <t>75O5N1</t>
  </si>
  <si>
    <t>EZS, KLIENTSKÉ PRACOVIŠTĚ</t>
  </si>
  <si>
    <t>75O5NW</t>
  </si>
  <si>
    <t>EZS, KLIENTSKÉ PRACOVIŠTĚ - DOPLNĚNÍ HW, SW, LICENCE</t>
  </si>
  <si>
    <t>75O5O1</t>
  </si>
  <si>
    <t>EZS, ŠKOLENÍ A ZÁCVIK PERSONÁLU OBSLUHUJÍCÍHO ZAŘÍZENÍ EZS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</si>
  <si>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</si>
  <si>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75O5O2</t>
  </si>
  <si>
    <t>EZS, ZÁVĚREČNÉ OŽIVENÍ, NASTAVENÍ A FUNKČNÍ ODZKOUŠENÍ ZAŘÍZENÍ EZS</t>
  </si>
  <si>
    <t>75O5O3</t>
  </si>
  <si>
    <t>EZS, PŘEZKOUŠENÍ ÚSTŘEDNY EZS</t>
  </si>
  <si>
    <t>75O5O4</t>
  </si>
  <si>
    <t>EZS, UVEDENÍ ÚSTŘEDNY EZS DO TRVALÉHO PROVOZU</t>
  </si>
  <si>
    <t>75O5O5</t>
  </si>
  <si>
    <t>EZS, REVIZE ÚSTŘEDNY EZS</t>
  </si>
  <si>
    <t>75K611</t>
  </si>
  <si>
    <t>AKUMULÁTOROVÁ BATERIE DO 100 VAH - DODÁVKA</t>
  </si>
  <si>
    <t>75K61X</t>
  </si>
  <si>
    <t>AKUMULÁTOROVÁ BATERIE DO 100 VAH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</si>
  <si>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</si>
  <si>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744612</t>
  </si>
  <si>
    <t>JISTIČ JEDNOPÓLOVÝ (10 KA) OD 4 DO 10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</si>
  <si>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</si>
  <si>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744711</t>
  </si>
  <si>
    <t>PROUDOVÝ CHRÁNIČ DVOUPÓLOVÝ (10 KA) DO 30 MA, DO 25 A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</si>
  <si>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</si>
  <si>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</si>
  <si>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</si>
  <si>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</si>
  <si>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</si>
  <si>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</si>
  <si>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75J321</t>
  </si>
  <si>
    <t>KABEL SDĚLOVACÍ PRO STRUKTUROVANOU KABELÁŽ FTP/STP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</si>
  <si>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</si>
  <si>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</si>
  <si>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</si>
  <si>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</si>
  <si>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75J422</t>
  </si>
  <si>
    <t>KABEL SDĚLOVACÍ SE ZVÝŠENOU ODOLNOSTÍ PROTI ŠÍŘENÍ PLAMENE A S FUNKČNÍ SCHOPNOSTÍ PŘI POŽÁRU DO 20 PÁRŮ PRŮMĚRU 0,5 MM</t>
  </si>
  <si>
    <t>75J42X</t>
  </si>
  <si>
    <t>KABEL SDĚLOVACÍ SE ZVÝŠENOU ODOLNOSTÍ PROTI ŠÍŘENÍ PLAMENE A S FUNKČNÍ SCHOPNOSTÍ PŘI POŽÁRU DO 20 PÁRŮ - MONTÁŽ</t>
  </si>
  <si>
    <t>702511</t>
  </si>
  <si>
    <t>PRŮRAZ ZDIVEM (PŘÍČKOU) ZDĚNÝM TLOUŠŤKY DO 45 CM</t>
  </si>
  <si>
    <t>1. Položka obsahuje:  
 – veškerý montážní a pomocný materiál  
 – pomocné mechanismy  
2. Položka neobsahuje:  
 X  
3. Způsob měření:  
Udává se počet kusů kompletní konstrukce nebo práce.</t>
  </si>
  <si>
    <t>703452</t>
  </si>
  <si>
    <t>ELEKTROINSTALAČNÍ TRUBKA S FUNKČNÍ ODOLNOSTÍ PŘI POŽÁRU VČETNĚ UPEVNĚNÍ A PŘÍSLUŠENSTVÍ DN PRŮMĚRU PŘES 25 DO 40 MM</t>
  </si>
  <si>
    <t>1. Položka obsahuje:  
 – vybourání otvoru z kabelové rýhy do budovy v základovém zdivu z tvrdého kamene spojovaného nastavenou maltou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</si>
  <si>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703732</t>
  </si>
  <si>
    <t>KABELOVÁ PŘÍCHYTKA S FUNKČNÍ ODOLNOSTÍ PŘI POŽÁRU PRO ROZSAH UPNUTÍ OD 26 DO 50 MM</t>
  </si>
  <si>
    <t>1. Položka obsahuje:  
 – veškeré zemní práce včetně dodání zásypového materiálu  
2. Položka neobsahuje:  
 X  
3. Způsob měření:  
Měří se metr délkový.</t>
  </si>
  <si>
    <t>703752</t>
  </si>
  <si>
    <t>PROTIPOŽÁRNÍ UCPÁVKA STĚNOU/STROPEM, TL DO 50CM,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</si>
  <si>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</si>
  <si>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742G51</t>
  </si>
  <si>
    <t>KABEL NN DVOU- A TŘÍŽÍLOVÝ CU BEZHALOGENOVÝ OHEŇ RETARDUJÍCÍ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</si>
  <si>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</si>
  <si>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</si>
  <si>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</si>
  <si>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</si>
  <si>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75M857</t>
  </si>
  <si>
    <t>MEDIAKONVERTOR - ETHERNET, SAMOSTATNÝ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</si>
  <si>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</si>
  <si>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72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</si>
  <si>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</si>
  <si>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</si>
  <si>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</si>
  <si>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73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</si>
  <si>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</si>
  <si>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</si>
  <si>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</si>
  <si>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</t>
  </si>
  <si>
    <t>75IA51</t>
  </si>
  <si>
    <t>OPTOTRUBKOVÁ KONCOVKA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</si>
  <si>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</si>
  <si>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</t>
  </si>
  <si>
    <t>75IA5X</t>
  </si>
  <si>
    <t>OPTOTRUBKOVÁ KONCOVKA - MONTÁŽ</t>
  </si>
  <si>
    <t>76</t>
  </si>
  <si>
    <t>75IA61</t>
  </si>
  <si>
    <t>OPTOTRUBKOVÁ KONCOKA S VENTILKEM PRŮMĚRU DO 40 MM</t>
  </si>
  <si>
    <t>77</t>
  </si>
  <si>
    <t>75IA71</t>
  </si>
  <si>
    <t>OPTOTRUBKOVÁ PRŮCHODKA PRŮMĚRU DO 40 MM</t>
  </si>
  <si>
    <t>78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</si>
  <si>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</si>
  <si>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</si>
  <si>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</si>
  <si>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79</t>
  </si>
  <si>
    <t>899604</t>
  </si>
  <si>
    <t>KALIBRACE OPTOTRUBKY</t>
  </si>
  <si>
    <t>položka zahrnuje protlačení kalibračního předmětu (např. kuličky) tlakovým vzduchem</t>
  </si>
  <si>
    <t>80</t>
  </si>
  <si>
    <t>75IEC2</t>
  </si>
  <si>
    <t>VENKOVNÍ TELEFONNÍ OBJEKT NA ZDI</t>
  </si>
  <si>
    <t>81</t>
  </si>
  <si>
    <t>75IECX</t>
  </si>
  <si>
    <t>VENKOVNÍ TELEFONNÍ OBJEKT - MONTÁŽ</t>
  </si>
  <si>
    <t>82</t>
  </si>
  <si>
    <t>75IECY</t>
  </si>
  <si>
    <t>VENKOVNÍ TELEFONNÍ OBJEKT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</si>
  <si>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</si>
  <si>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83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</si>
  <si>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</si>
  <si>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84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</si>
  <si>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</si>
  <si>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85</t>
  </si>
  <si>
    <t>75I122</t>
  </si>
  <si>
    <t>KABEL ZEMNÍ JEDNOPLÁŠŤOVÝ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</si>
  <si>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</si>
  <si>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</si>
  <si>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86</t>
  </si>
  <si>
    <t>75I12X</t>
  </si>
  <si>
    <t>KABEL ZEMNÍ JEDNOPLÁŠŤOVÝ BEZ PANCÍŘE PRŮMĚRU ŽÍLY 0,8 MM - MONTÁŽ</t>
  </si>
  <si>
    <t>87</t>
  </si>
  <si>
    <t>75I12Y</t>
  </si>
  <si>
    <t>KABEL ZEMNÍ JEDNOPLÁŠŤOVÝ BEZ PANCÍŘE PRŮMĚRU ŽÍLY 0,8 MM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</si>
  <si>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</si>
  <si>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88</t>
  </si>
  <si>
    <t>75IA11</t>
  </si>
  <si>
    <t>OPTOTRUBKOVÁ SPOJKA PRŮMĚRU DO 40 MM</t>
  </si>
  <si>
    <t>89</t>
  </si>
  <si>
    <t>75IA1X</t>
  </si>
  <si>
    <t>OPTOTRUBKOVÁ SPOJKA - MONTÁŽ</t>
  </si>
  <si>
    <t>90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</si>
  <si>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</si>
  <si>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</si>
  <si>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</si>
  <si>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91</t>
  </si>
  <si>
    <t>75II11</t>
  </si>
  <si>
    <t>SPOJKA PRO CELOPLASTOVÉ KABELY BEZ PANCÍŘE DO 100 ŽIL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</si>
  <si>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</si>
  <si>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92</t>
  </si>
  <si>
    <t>75II1X</t>
  </si>
  <si>
    <t>SPOJKA PRO CELOPLASTOVÉ KABELY BEZ PANCÍŘE - MONTÁŽ</t>
  </si>
  <si>
    <t>93</t>
  </si>
  <si>
    <t>75IH12</t>
  </si>
  <si>
    <t>UKONČENÍ KABELU CELOPLASTOVÉHO BEZ PANCÍŘE DO 100 ŽIL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</si>
  <si>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</si>
  <si>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94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</si>
  <si>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</si>
  <si>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</si>
  <si>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</si>
  <si>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95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</si>
  <si>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</si>
  <si>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</si>
  <si>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</si>
  <si>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96</t>
  </si>
  <si>
    <t>75IJ15</t>
  </si>
  <si>
    <t>MĚŘENÍ A VYROVNÁNÍ KAPACITNÍCH NEROVNOVÁH NA MÍSTNÍM SDĚLOVACÍM KABELU, KABEL DO 4 KM DÉLKY, 1 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</si>
  <si>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</si>
  <si>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97</t>
  </si>
  <si>
    <t>75IF21</t>
  </si>
  <si>
    <t>ROZPOJOVACÍ SVORKOVNICE 2/10, 2/8</t>
  </si>
  <si>
    <t>98</t>
  </si>
  <si>
    <t>75IF2X</t>
  </si>
  <si>
    <t>ROZPOJOVACÍ SVORKOVNICE 2/10, 2/8 - MONTÁŽ</t>
  </si>
  <si>
    <t>99</t>
  </si>
  <si>
    <t>75IF41</t>
  </si>
  <si>
    <t>MONTÁŽNÍ RÁM DO 10+1</t>
  </si>
  <si>
    <t>100</t>
  </si>
  <si>
    <t>75IF4X</t>
  </si>
  <si>
    <t>MONTÁŽNÍ RÁM DO 10+1 - MONTÁŽ</t>
  </si>
  <si>
    <t>101</t>
  </si>
  <si>
    <t>75IFB1</t>
  </si>
  <si>
    <t>BLESKOJISTKA</t>
  </si>
  <si>
    <t>102</t>
  </si>
  <si>
    <t>75IFBX</t>
  </si>
  <si>
    <t>BLESKOJISTKA - MONTÁŽ</t>
  </si>
  <si>
    <t>103</t>
  </si>
  <si>
    <t>75IFA1</t>
  </si>
  <si>
    <t>NOSNÍK BLESKOJISTEK</t>
  </si>
  <si>
    <t>104</t>
  </si>
  <si>
    <t>75IFAX</t>
  </si>
  <si>
    <t>NOSNÍK BLESKOJISTEK - MONTÁŽ</t>
  </si>
  <si>
    <t>105</t>
  </si>
  <si>
    <t>747211_R</t>
  </si>
  <si>
    <t>VYHOTOVENÍ KABELOVÉ KNIHY</t>
  </si>
  <si>
    <t>106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</si>
  <si>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</si>
  <si>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</si>
  <si>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</si>
  <si>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107</t>
  </si>
  <si>
    <t>747214</t>
  </si>
  <si>
    <t>CELKOVÁ PROHLÍDKA, ZKOUŠENÍ, MĚŘENÍ A VYHOTOVENÍ VÝCHOZÍ REVIZNÍ ZPRÁVY, PRO OBJEM IN - PŘÍPLATEK ZA KAŽDÝCH DALŠÍCH I ZAPOČATÝCH 500 TIS. KČ</t>
  </si>
  <si>
    <t>108</t>
  </si>
  <si>
    <t>02943</t>
  </si>
  <si>
    <t>OSTATNÍ POŽADAVKY - VYPRACOVÁNÍ RDS</t>
  </si>
  <si>
    <t>KPL</t>
  </si>
  <si>
    <t>zahrnuje veškeré náklady spojené s objednatelem požadovanými pracemi</t>
  </si>
  <si>
    <t>D.2.1.5</t>
  </si>
  <si>
    <t>Ostatní inženýrské objekty</t>
  </si>
  <si>
    <t xml:space="preserve">  SO02</t>
  </si>
  <si>
    <t>Základy reléových domků</t>
  </si>
  <si>
    <t>SO02</t>
  </si>
  <si>
    <t>Odkopávky a prokopávky</t>
  </si>
  <si>
    <t>13193</t>
  </si>
  <si>
    <t>SEJMUTÍ ORNICE NEBO LESNÍ PŮDY</t>
  </si>
  <si>
    <t>2019_OTSKP</t>
  </si>
  <si>
    <t>výkr.č. D.2.2a.2 - 01</t>
  </si>
  <si>
    <t>půdorys domku + okapový chodník</t>
  </si>
  <si>
    <t>(4,0*3,50*0,15)*2</t>
  </si>
  <si>
    <t>Doplň. konstr. a práce na pozem. komunikacích</t>
  </si>
  <si>
    <t>917211</t>
  </si>
  <si>
    <t>ZÁHONOVÉ OBRUBY Z BETONOVÝCH OBRUBNÍKŮ ŠÍŘ 50MM</t>
  </si>
  <si>
    <t>((4,50+3,0)*2)*2</t>
  </si>
  <si>
    <t>VŠEOBECNÉ KONSTRUKCE A PRÁCE</t>
  </si>
  <si>
    <t>014202</t>
  </si>
  <si>
    <t>POPLATKY ZA ZEMNÍK -ZEMINA</t>
  </si>
  <si>
    <t>5,424*2</t>
  </si>
  <si>
    <t>03100</t>
  </si>
  <si>
    <t>ZAŘÍZENÍ STAVENIŠTĚ - ZŘÍZENÍ, PROVOZ, DEMONTÁŽ</t>
  </si>
  <si>
    <t>03310</t>
  </si>
  <si>
    <t>SLUŽBY ZAJIŠŤUJÍCÍ STAVENIŠTNÍ DOPRAVU</t>
  </si>
  <si>
    <t>02944</t>
  </si>
  <si>
    <t>OSTAT POŽADAVKY - DOKUMENTACE SKUTEČ PROVEDENÍ V DIGIT FORMĚ</t>
  </si>
  <si>
    <t>02911</t>
  </si>
  <si>
    <t>OSTATNÍ POŽADAVKY - GEODETICKÉ ZAMĚŘENÍ</t>
  </si>
  <si>
    <t>460010025</t>
  </si>
  <si>
    <t>Vytyčení trasy stávajících inženýrských sítí</t>
  </si>
  <si>
    <t>ÚRS 2020 -I</t>
  </si>
  <si>
    <t>Hloubené vykopávky</t>
  </si>
  <si>
    <t>HLOUBENÍ JAM ZAPAŽ I NEPAŽ TŘ III</t>
  </si>
  <si>
    <t>výkr.č. D.2.2a.2 - 03,04</t>
  </si>
  <si>
    <t>pro potrubí kopoflex před základy</t>
  </si>
  <si>
    <t>(1,0*1,0*0,50)*2</t>
  </si>
  <si>
    <t>132738</t>
  </si>
  <si>
    <t>HLOUBENÍ RÝH ŠÍŘ DO 2M PAŽ I NEPAŽ TŘ. I, ODVOZ DO 20KM</t>
  </si>
  <si>
    <t>pro základové konstrukce</t>
  </si>
  <si>
    <t>((3,06+1,46)*2*0,30*1,0)*2</t>
  </si>
  <si>
    <t>13693</t>
  </si>
  <si>
    <t>VYKOP V UZAVŘ PROSTORÁCH A POD ZÁKLADY TŘ. III</t>
  </si>
  <si>
    <t>pro potrubí kopoflex mezi základy</t>
  </si>
  <si>
    <t>(1,0*1,0*1,0)*2</t>
  </si>
  <si>
    <t>Konstrukce ze zemin</t>
  </si>
  <si>
    <t>ZÁSYP JAM A RÝH ZEMINOU SE ZHUTNĚNÍM</t>
  </si>
  <si>
    <t>výkr.č. D.2.2a.2 – 03,04</t>
  </si>
  <si>
    <t>po položení potrubí kopoflex</t>
  </si>
  <si>
    <t>17810</t>
  </si>
  <si>
    <t>ZÁSYP V UZAVŘENÝCH PROSTORÁCH ZE ZEMIN SE ZHUT</t>
  </si>
  <si>
    <t>po položení potrubí kopoflex - mezi základy</t>
  </si>
  <si>
    <t>Povrchové úpravy terénu (i vegetační)</t>
  </si>
  <si>
    <t>18232</t>
  </si>
  <si>
    <t>ROZPROSTŘENÍ ORNICE V ROVINĚ V TL DO 0,15M</t>
  </si>
  <si>
    <t>20,0*2</t>
  </si>
  <si>
    <t>18241</t>
  </si>
  <si>
    <t>ZALOŽENÍ TRÁVNÍKU RUČNÍM VÝSEVEM</t>
  </si>
  <si>
    <t>ZÁKLADY</t>
  </si>
  <si>
    <t>27231</t>
  </si>
  <si>
    <t>ZÁKLADY Z PROSTÉHO BETONU</t>
  </si>
  <si>
    <t>vyrovnávací vrstva pod tvárnice ztraceného bednění</t>
  </si>
  <si>
    <t>((3,06+1,46)*2*0,30*0,15)*2</t>
  </si>
  <si>
    <t>27212A</t>
  </si>
  <si>
    <t>ZÁKLADY Z DÍLCŮ ŽELEZOBETONOVÝCH DO C20/25</t>
  </si>
  <si>
    <t>Komunikace</t>
  </si>
  <si>
    <t>56333</t>
  </si>
  <si>
    <t>VOZOVKOVÉ VRSTVY ZE ŠTĚRKODRTI TL. DO 150MM</t>
  </si>
  <si>
    <t>okapový chodník</t>
  </si>
  <si>
    <t>4,50*3,0-3,0*2,0</t>
  </si>
  <si>
    <t>58251</t>
  </si>
  <si>
    <t>DLÁŽDĚNÉ KRYTY Z BETONOVÝCH DLAŽDIC DO LOŽE Z KAMENIVA</t>
  </si>
  <si>
    <t>výkr.č. D.2.2a.2 – 01,02</t>
  </si>
  <si>
    <t>(4,50*3,0-3,0*2,0)*2</t>
  </si>
  <si>
    <t>63131A</t>
  </si>
  <si>
    <t>MAZANINA Z PROSTÉHO BETONU C20/25</t>
  </si>
  <si>
    <t>vyrovnávací betonová mazanina tl. 50 mm - ukončení základových zdí</t>
  </si>
  <si>
    <t>((3,06+1,46)*2*0,30*0,05)*2</t>
  </si>
  <si>
    <t>Silnoproud</t>
  </si>
  <si>
    <t>výkr.č. D.2.2a.2 - 05</t>
  </si>
  <si>
    <t>((3,0+2,0)*2)*2</t>
  </si>
  <si>
    <t>741D12</t>
  </si>
  <si>
    <t>(1,50*2)*2</t>
  </si>
  <si>
    <t>741B11</t>
  </si>
  <si>
    <t>ZEMNÍCÍ TYČ FEZN DÉLKY DO 2 M</t>
  </si>
  <si>
    <t>4*2</t>
  </si>
  <si>
    <t>741C02</t>
  </si>
  <si>
    <t>UZEMŇOVACÍ SVORKA</t>
  </si>
  <si>
    <t>KS</t>
  </si>
  <si>
    <t>741810001</t>
  </si>
  <si>
    <t>Celková prohlídka elektrického rozvodu a zařízení do 100 000,- Kč</t>
  </si>
  <si>
    <t>ÚRS 2020/1</t>
  </si>
  <si>
    <t>Všeobecné práce pro silnoproud a slaboproud</t>
  </si>
  <si>
    <t>3,0*2</t>
  </si>
  <si>
    <t>(3,0*5)*2</t>
  </si>
  <si>
    <t>PLASTOVÁ KOLENA PRO ZATAŽENÍ KABELŮ DO RD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</si>
  <si>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</si>
  <si>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</si>
  <si>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</si>
  <si>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</si>
  <si>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</si>
  <si>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</si>
  <si>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</si>
  <si>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</si>
  <si>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</si>
  <si>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</si>
  <si>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</si>
  <si>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</si>
  <si>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</si>
  <si>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</si>
  <si>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</si>
  <si>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</si>
  <si>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</si>
  <si>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</si>
  <si>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</si>
  <si>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</si>
  <si>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</si>
  <si>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</si>
  <si>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</si>
  <si>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</si>
  <si>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</si>
  <si>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</si>
  <si>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</si>
  <si>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</si>
  <si>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</si>
  <si>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</si>
  <si>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</si>
  <si>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</si>
  <si>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E.3.6</t>
  </si>
  <si>
    <t>Rozvodny vn, nn, osvětlení a dálkové ovládání odpojovačů</t>
  </si>
  <si>
    <t xml:space="preserve">  SO01</t>
  </si>
  <si>
    <t>Napájení PZS P4675 a P4676</t>
  </si>
  <si>
    <t>SO01</t>
  </si>
  <si>
    <t>029111R</t>
  </si>
  <si>
    <t>OSTATNÍ POŽADAVKY - GEODETICKÉ ZAMĚŘENÍ - DÉLKOVÉ</t>
  </si>
  <si>
    <t>HM</t>
  </si>
  <si>
    <t>Signal Projekt</t>
  </si>
  <si>
    <t>dle přílohy č.2</t>
  </si>
  <si>
    <t>132838</t>
  </si>
  <si>
    <t>HLOUBENÍ RÝH ŠÍŘ DO 2M PAŽ I NEPAŽ TŘ. II, ODVOZ DO 20KM</t>
  </si>
  <si>
    <t>dle přílohy č.2,5, 6, 7, 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</si>
  <si>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</si>
  <si>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dle přílohy č.2,5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</si>
  <si>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</si>
  <si>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131838</t>
  </si>
  <si>
    <t>HLOUBENÍ JAM ZAPAŽ I NEPAŽ TŘ. II, ODVOZ DO 20KM</t>
  </si>
  <si>
    <t>dle přílohy č.1, 2, 13</t>
  </si>
  <si>
    <t>položka zahrnuje dodávku protlačovaného potrubí a veškeré pomocné práce (startovací zařízení, startovací a cílová jáma, opěrné a vodící bloky a pod.)</t>
  </si>
  <si>
    <t>18214</t>
  </si>
  <si>
    <t>ÚPRAVA POVRCHŮ SROVNÁNÍM ÚZEMÍ V TL DO 0,25M</t>
  </si>
  <si>
    <t>2019_OTSKP-ZS</t>
  </si>
  <si>
    <t>dle přílohy č.1, 2</t>
  </si>
  <si>
    <t>položka zahrnuje srovnání výškových rozdílů terénu</t>
  </si>
  <si>
    <t>702111</t>
  </si>
  <si>
    <t>KABELOVÝ ŽLAB ZEMNÍ VČETNĚ KRYTU SVĚTLÉ ŠÍŘKY DO 120 MM</t>
  </si>
  <si>
    <t>dle přílohy č.1,2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</si>
  <si>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</si>
  <si>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</si>
  <si>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</si>
  <si>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</si>
  <si>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</si>
  <si>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</si>
  <si>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Rozvody NN</t>
  </si>
  <si>
    <t>dle přílohy č.1,2, 6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</si>
  <si>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</si>
  <si>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741C07</t>
  </si>
  <si>
    <t>VYVEDENÍ UZEMŇOVACÍCH VODIČŮ NA POVRCH/KONSTRUKCI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</si>
  <si>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</si>
  <si>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</si>
  <si>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1. Položka obsahuje:  
 – veškeré příslušenství  
2. Položka neobsahuje:  
 X  
3. Způsob měření:  
Udává se počet kusů kompletní konstrukce nebo práce.</t>
  </si>
  <si>
    <t>741C11</t>
  </si>
  <si>
    <t>ZKUŠEBNÍ JÍMKA, UZEMNĚNÍ VENKOVNÍ DO VOLNÉHO TERÉNU</t>
  </si>
  <si>
    <t>ZJ u RRD P4675</t>
  </si>
  <si>
    <t>1. Položka obsahuje:  
 – výkop a zához díry pro trubku v zemině tř.4 o velikosti 1000x1000x1000mm  
 – zemnící jímku do volného terénu sestávající z : trubky o průměru 400/5mm o délce 80cm, víko  
 – uzemňovací kruh s Fezn 30x4mm do trubky vč. montáže, štěrkového zásypu v trubce po montáži do výšky 60cm a úpravy povrchu terénu v okolí uzemňovací jímky  
2. Položka neobsahuje:  
 X  
3. Způsob měření:  
Udává se komplet odlišných materiálů a činností, které tvoří funkční nedělitelný celek daný názvem položky.</t>
  </si>
  <si>
    <t>742H23</t>
  </si>
  <si>
    <t>KABEL NN ČTYŘ- A PĚTIŽÍLOVÝ AL S PLASTOVOU IZOLACÍ OD 25 DO 50 MM2</t>
  </si>
  <si>
    <t>kabelové vedení WL11 z RZZ do RP4676</t>
  </si>
  <si>
    <t>742H24</t>
  </si>
  <si>
    <t>KABEL NN ČTYŘ- A PĚTIŽÍLOVÝ AL S PLASTOVOU IZOLACÍ OD 70 DO 120 MM2</t>
  </si>
  <si>
    <t>kabelové vedení WL10 z RZZ do RP4675</t>
  </si>
  <si>
    <t>kabelové vedení WL09 z RE3 do RZZ</t>
  </si>
  <si>
    <t>dle přílohy č.2,3</t>
  </si>
  <si>
    <t>742L12</t>
  </si>
  <si>
    <t>UKONČENÍ DVOU AŽ PĚTIŽÍLOVÉHO KABELU V ROZVADĚČI NEBO NA PŘÍSTROJI OD 4 DO 16 MM2</t>
  </si>
  <si>
    <t>dle přílohy č.3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</si>
  <si>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</si>
  <si>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</si>
  <si>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</si>
  <si>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</si>
  <si>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744231</t>
  </si>
  <si>
    <t>KABELOVÁ SKŘÍŇ VENKOVNÍ SPOLEČNÁ PŘÍSTROJOVÁ PRO PŘEJEZDY</t>
  </si>
  <si>
    <t>RP4675 a RP4676</t>
  </si>
  <si>
    <t>dle přílohy č.1, 2, 3, 4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</si>
  <si>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</si>
  <si>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744213</t>
  </si>
  <si>
    <t>KABELOVÁ SKŘÍŇ VENKOVNÍ PRÁZDNÁ PLASTOVÁ V KOMPAKTNÍM PILÍŘI, MIN. IP 44, 540-1060 X 800 MM</t>
  </si>
  <si>
    <t>RZZ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</si>
  <si>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</si>
  <si>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744611</t>
  </si>
  <si>
    <t>JISTIČ JEDNOPÓLOVÝ (10 KA) DO 2 A</t>
  </si>
  <si>
    <t>744633</t>
  </si>
  <si>
    <t>JISTIČ TŘÍPÓLOVÝ (10 KA) OD 13 DO 20 A</t>
  </si>
  <si>
    <t>741413</t>
  </si>
  <si>
    <t>ZÁSUVKA/PŘÍVODKA PRŮMYSLOVÁ, KRYTÍ IP 44 400 V, DO 63 A</t>
  </si>
  <si>
    <t>ZZEE - RZZ + RP</t>
  </si>
  <si>
    <t>dle přílohy č.1,4</t>
  </si>
  <si>
    <t>1. Položka obsahuje:  
 – kompletní přístroj v krytu vč. příslušenství  
2. Položka neobsahuje:  
 X  
3. Způsob měření:  
Udává se počet kusů kompletní konstrukce nebo práce.</t>
  </si>
  <si>
    <t>744J42</t>
  </si>
  <si>
    <t>SILOVÝ KOMPLETNÍ PŘEPÍNAČ 1-0-1 TŘÍ-ČTYŘPÓLOVÝ PŘES 32 DO 63 A</t>
  </si>
  <si>
    <t>RZZ + RP</t>
  </si>
  <si>
    <t>744C01</t>
  </si>
  <si>
    <t>POMOCNÝ SPÍNAČ K MODULÁRNÍMU PŘÍSTROJI DO 125 A</t>
  </si>
  <si>
    <t>RP</t>
  </si>
  <si>
    <t>744C02</t>
  </si>
  <si>
    <t>NAPĚŤOVÁ SPOUŠŤ K MODULÁRNÍMU PŘÍSTROJI DO 125 A</t>
  </si>
  <si>
    <t>744E32</t>
  </si>
  <si>
    <t>ODPÍNAČ PRO VÁLCOVÉ POJISTKY TŘÍPÓLOVÝ PŘES 32 DO 63 A</t>
  </si>
  <si>
    <t>744I01</t>
  </si>
  <si>
    <t>POJISTKOVÁ VLOŽKA DO 160 A</t>
  </si>
  <si>
    <t>1. Položka obsahuje:  
 – technický popis viz. projektová dokumentace  
2. Položka neobsahuje:  
 X  
3. Způsob měření:  
Udává se počet kusů kompletní konstrukce nebo práce.</t>
  </si>
  <si>
    <t>744Q12</t>
  </si>
  <si>
    <t>SVODIČ PŘEPĚTÍ TYP 1 (TŘÍDA B) 3-4 PÓLOVÝ</t>
  </si>
  <si>
    <t>744Q22</t>
  </si>
  <si>
    <t>SVODIČ PŘEPĚTÍ TYP 1+2 (TŘÍDA B+C) 3-4 PÓLOVÝ</t>
  </si>
  <si>
    <t>744O14</t>
  </si>
  <si>
    <t>ELEKTROMĚR</t>
  </si>
  <si>
    <t>RE3</t>
  </si>
  <si>
    <t>744O31</t>
  </si>
  <si>
    <t>PŘÍPLATEK ZA KOMUNIKAČNÍ ROZHRANÍ K MĚŘÍCÍMU PŘÍSTROJI</t>
  </si>
  <si>
    <t>744R33</t>
  </si>
  <si>
    <t>DIN LIŠTA - 0,5 M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</si>
  <si>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</si>
  <si>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744R13</t>
  </si>
  <si>
    <t>SVORKA OD 25 DO 50 MM2</t>
  </si>
  <si>
    <t>744R14</t>
  </si>
  <si>
    <t>SVORKA OD 70 DO 120 MM2</t>
  </si>
  <si>
    <t>744Z02</t>
  </si>
  <si>
    <t>DEMONTÁŽ 1 KS POLE ROZVADĚČE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</si>
  <si>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</si>
  <si>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Všeobecné položky</t>
  </si>
  <si>
    <t>dle přílohy č.1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</si>
  <si>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</si>
  <si>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</si>
  <si>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</si>
  <si>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</si>
  <si>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</si>
  <si>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</si>
  <si>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747706</t>
  </si>
  <si>
    <t>ZJIŠŤOVÁNÍ STÁVAJÍCÍHO STAVU ROZVODŮ NN</t>
  </si>
  <si>
    <t>1. Položka obsahuje:  
 – cenu za prozkoumání stávajích rozvodů nn, přiřazení vývodových kabelů v rozvaděči nn k jejich zařízení a identifikaci způsobu napájení  
2. Položka neobsahuje:  
 X  
3. Způsob měření:  
Udává se čas v hodinách.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</si>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</sst>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231</v>
      </c>
      <c s="12" t="s">
        <v>232</v>
      </c>
      <c s="14">
        <f>'PS 02'!K8+'PS 02'!M8</f>
      </c>
      <c s="14">
        <f>C12*0.21</f>
      </c>
      <c s="14">
        <f>C12+D12</f>
      </c>
      <c s="13">
        <f>'PS 02'!T7</f>
      </c>
    </row>
    <row r="13" spans="1:6" ht="12.75">
      <c r="A13" s="11" t="s">
        <v>269</v>
      </c>
      <c s="12" t="s">
        <v>270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271</v>
      </c>
      <c s="12" t="s">
        <v>272</v>
      </c>
      <c s="14">
        <f>'PS 03'!K8+'PS 03'!M8</f>
      </c>
      <c s="14">
        <f>C14*0.21</f>
      </c>
      <c s="14">
        <f>C14+D14</f>
      </c>
      <c s="13">
        <f>'PS 03'!T7</f>
      </c>
    </row>
    <row r="15" spans="1:6" ht="12.75">
      <c r="A15" s="11" t="s">
        <v>500</v>
      </c>
      <c s="12" t="s">
        <v>501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502</v>
      </c>
      <c s="12" t="s">
        <v>503</v>
      </c>
      <c s="14">
        <f>SO02!K8+SO02!M8</f>
      </c>
      <c s="14">
        <f>C16*0.21</f>
      </c>
      <c s="14">
        <f>C16+D16</f>
      </c>
      <c s="13">
        <f>SO02!T7</f>
      </c>
    </row>
    <row r="17" spans="1:6" ht="12.75">
      <c r="A17" s="11" t="s">
        <v>595</v>
      </c>
      <c s="12" t="s">
        <v>596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597</v>
      </c>
      <c s="12" t="s">
        <v>596</v>
      </c>
      <c s="14">
        <f>'SO 98-98'!K8+'SO 98-98'!M8</f>
      </c>
      <c s="14">
        <f>C18*0.21</f>
      </c>
      <c s="14">
        <f>C18+D18</f>
      </c>
      <c s="13">
        <f>'SO 98-98'!T7</f>
      </c>
    </row>
    <row r="19" spans="1:6" ht="12.75">
      <c r="A19" s="11" t="s">
        <v>627</v>
      </c>
      <c s="12" t="s">
        <v>628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629</v>
      </c>
      <c s="12" t="s">
        <v>630</v>
      </c>
      <c s="14">
        <f>SO01!K8+SO01!M8</f>
      </c>
      <c s="14">
        <f>C20*0.21</f>
      </c>
      <c s="14">
        <f>C20+D20</f>
      </c>
      <c s="13">
        <f>SO01!T7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COUNTIFS(L8:L250,"=0",A8:A250,"P")+COUNTIFS(L8:L250,"",A8:A250,"P")+SUM(Q8:Q250)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0+J9+J54+J123+J184+J233</f>
      </c>
      <c s="29">
        <f>0+K9+K54+K123+K184+K233</f>
      </c>
      <c s="29">
        <f>0+L9+L54+L123+L184+L233</f>
      </c>
      <c s="29">
        <f>0+M9+M54+M123+M184+M233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51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33.6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51</v>
      </c>
    </row>
    <row r="22" spans="1:16" ht="12.7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33.6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51</v>
      </c>
    </row>
    <row r="26" spans="1:16" ht="25.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71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51</v>
      </c>
    </row>
    <row r="30" spans="1:16" ht="25.5">
      <c r="A30" t="s">
        <v>49</v>
      </c>
      <c s="34" t="s">
        <v>72</v>
      </c>
      <c s="34" t="s">
        <v>73</v>
      </c>
      <c s="35" t="s">
        <v>51</v>
      </c>
      <c s="6" t="s">
        <v>74</v>
      </c>
      <c s="36" t="s">
        <v>71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2.75">
      <c r="A33" t="s">
        <v>59</v>
      </c>
      <c r="E33" s="39" t="s">
        <v>51</v>
      </c>
    </row>
    <row r="34" spans="1:16" ht="25.5">
      <c r="A34" t="s">
        <v>49</v>
      </c>
      <c s="34" t="s">
        <v>75</v>
      </c>
      <c s="34" t="s">
        <v>76</v>
      </c>
      <c s="35" t="s">
        <v>51</v>
      </c>
      <c s="6" t="s">
        <v>77</v>
      </c>
      <c s="36" t="s">
        <v>71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2.75">
      <c r="A37" t="s">
        <v>59</v>
      </c>
      <c r="E37" s="39" t="s">
        <v>51</v>
      </c>
    </row>
    <row r="38" spans="1:16" ht="25.5">
      <c r="A38" t="s">
        <v>49</v>
      </c>
      <c s="34" t="s">
        <v>78</v>
      </c>
      <c s="34" t="s">
        <v>79</v>
      </c>
      <c s="35" t="s">
        <v>51</v>
      </c>
      <c s="6" t="s">
        <v>80</v>
      </c>
      <c s="36" t="s">
        <v>71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2.75">
      <c r="A41" t="s">
        <v>59</v>
      </c>
      <c r="E41" s="39" t="s">
        <v>51</v>
      </c>
    </row>
    <row r="42" spans="1:16" ht="12.75">
      <c r="A42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84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51</v>
      </c>
    </row>
    <row r="46" spans="1:16" ht="12.75">
      <c r="A46" t="s">
        <v>49</v>
      </c>
      <c s="34" t="s">
        <v>85</v>
      </c>
      <c s="34" t="s">
        <v>86</v>
      </c>
      <c s="35" t="s">
        <v>51</v>
      </c>
      <c s="6" t="s">
        <v>87</v>
      </c>
      <c s="36" t="s">
        <v>84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51</v>
      </c>
    </row>
    <row r="49" spans="1:5" ht="12.75">
      <c r="A49" t="s">
        <v>59</v>
      </c>
      <c r="E49" s="39" t="s">
        <v>51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84</v>
      </c>
      <c s="37">
        <v>65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2.75">
      <c r="A53" t="s">
        <v>59</v>
      </c>
      <c r="E53" s="39" t="s">
        <v>51</v>
      </c>
    </row>
    <row r="54" spans="1:13" ht="12.75">
      <c r="A54" t="s">
        <v>46</v>
      </c>
      <c r="C54" s="31" t="s">
        <v>27</v>
      </c>
      <c r="E54" s="33" t="s">
        <v>91</v>
      </c>
      <c r="J54" s="32">
        <f>0</f>
      </c>
      <c s="32">
        <f>0</f>
      </c>
      <c s="32">
        <f>0+L55+L59+L63+L67+L71+L75+L79+L83+L87+L91+L95+L99+L103+L107+L111+L115+L119</f>
      </c>
      <c s="32">
        <f>0+M55+M59+M63+M67+M71+M75+M79+M83+M87+M91+M95+M99+M103+M107+M111+M115+M119</f>
      </c>
    </row>
    <row r="55" spans="1:16" ht="12.75">
      <c r="A55" t="s">
        <v>49</v>
      </c>
      <c s="34" t="s">
        <v>92</v>
      </c>
      <c s="34" t="s">
        <v>93</v>
      </c>
      <c s="35" t="s">
        <v>51</v>
      </c>
      <c s="6" t="s">
        <v>94</v>
      </c>
      <c s="36" t="s">
        <v>84</v>
      </c>
      <c s="37">
        <v>156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51</v>
      </c>
    </row>
    <row r="58" spans="1:5" ht="12.75">
      <c r="A58" t="s">
        <v>59</v>
      </c>
      <c r="E58" s="39" t="s">
        <v>51</v>
      </c>
    </row>
    <row r="59" spans="1:16" ht="12.75">
      <c r="A59" t="s">
        <v>49</v>
      </c>
      <c s="34" t="s">
        <v>95</v>
      </c>
      <c s="34" t="s">
        <v>96</v>
      </c>
      <c s="35" t="s">
        <v>51</v>
      </c>
      <c s="6" t="s">
        <v>97</v>
      </c>
      <c s="36" t="s">
        <v>84</v>
      </c>
      <c s="37">
        <v>34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51</v>
      </c>
    </row>
    <row r="62" spans="1:5" ht="12.75">
      <c r="A62" t="s">
        <v>59</v>
      </c>
      <c r="E62" s="39" t="s">
        <v>51</v>
      </c>
    </row>
    <row r="63" spans="1:16" ht="12.75">
      <c r="A63" t="s">
        <v>49</v>
      </c>
      <c s="34" t="s">
        <v>98</v>
      </c>
      <c s="34" t="s">
        <v>99</v>
      </c>
      <c s="35" t="s">
        <v>27</v>
      </c>
      <c s="6" t="s">
        <v>100</v>
      </c>
      <c s="36" t="s">
        <v>71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101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51</v>
      </c>
    </row>
    <row r="66" spans="1:5" ht="12.75">
      <c r="A66" t="s">
        <v>59</v>
      </c>
      <c r="E66" s="39" t="s">
        <v>51</v>
      </c>
    </row>
    <row r="67" spans="1:16" ht="12.75">
      <c r="A67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84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51</v>
      </c>
    </row>
    <row r="70" spans="1:5" ht="12.75">
      <c r="A70" t="s">
        <v>59</v>
      </c>
      <c r="E70" s="39" t="s">
        <v>51</v>
      </c>
    </row>
    <row r="71" spans="1:16" ht="25.5">
      <c r="A71" t="s">
        <v>49</v>
      </c>
      <c s="34" t="s">
        <v>105</v>
      </c>
      <c s="34" t="s">
        <v>99</v>
      </c>
      <c s="35" t="s">
        <v>26</v>
      </c>
      <c s="6" t="s">
        <v>106</v>
      </c>
      <c s="36" t="s">
        <v>71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101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51</v>
      </c>
    </row>
    <row r="74" spans="1:5" ht="12.75">
      <c r="A74" t="s">
        <v>59</v>
      </c>
      <c r="E74" s="39" t="s">
        <v>51</v>
      </c>
    </row>
    <row r="75" spans="1:16" ht="25.5">
      <c r="A75" t="s">
        <v>49</v>
      </c>
      <c s="34" t="s">
        <v>107</v>
      </c>
      <c s="34" t="s">
        <v>99</v>
      </c>
      <c s="35" t="s">
        <v>65</v>
      </c>
      <c s="6" t="s">
        <v>108</v>
      </c>
      <c s="36" t="s">
        <v>71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101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51</v>
      </c>
    </row>
    <row r="78" spans="1:5" ht="12.75">
      <c r="A78" t="s">
        <v>59</v>
      </c>
      <c r="E78" s="39" t="s">
        <v>51</v>
      </c>
    </row>
    <row r="79" spans="1:16" ht="12.75">
      <c r="A79" t="s">
        <v>49</v>
      </c>
      <c s="34" t="s">
        <v>109</v>
      </c>
      <c s="34" t="s">
        <v>99</v>
      </c>
      <c s="35" t="s">
        <v>68</v>
      </c>
      <c s="6" t="s">
        <v>110</v>
      </c>
      <c s="36" t="s">
        <v>71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101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51</v>
      </c>
    </row>
    <row r="82" spans="1:5" ht="12.75">
      <c r="A82" t="s">
        <v>59</v>
      </c>
      <c r="E82" s="39" t="s">
        <v>51</v>
      </c>
    </row>
    <row r="83" spans="1:16" ht="25.5">
      <c r="A83" t="s">
        <v>49</v>
      </c>
      <c s="34" t="s">
        <v>111</v>
      </c>
      <c s="34" t="s">
        <v>99</v>
      </c>
      <c s="35" t="s">
        <v>72</v>
      </c>
      <c s="6" t="s">
        <v>112</v>
      </c>
      <c s="36" t="s">
        <v>71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101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51</v>
      </c>
    </row>
    <row r="86" spans="1:5" ht="12.75">
      <c r="A86" t="s">
        <v>59</v>
      </c>
      <c r="E86" s="39" t="s">
        <v>51</v>
      </c>
    </row>
    <row r="87" spans="1:16" ht="12.75">
      <c r="A87" t="s">
        <v>49</v>
      </c>
      <c s="34" t="s">
        <v>113</v>
      </c>
      <c s="34" t="s">
        <v>99</v>
      </c>
      <c s="35" t="s">
        <v>75</v>
      </c>
      <c s="6" t="s">
        <v>114</v>
      </c>
      <c s="36" t="s">
        <v>115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101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51</v>
      </c>
    </row>
    <row r="90" spans="1:5" ht="12.75">
      <c r="A90" t="s">
        <v>59</v>
      </c>
      <c r="E90" s="39" t="s">
        <v>51</v>
      </c>
    </row>
    <row r="91" spans="1:16" ht="12.75">
      <c r="A91" t="s">
        <v>49</v>
      </c>
      <c s="34" t="s">
        <v>116</v>
      </c>
      <c s="34" t="s">
        <v>99</v>
      </c>
      <c s="35" t="s">
        <v>78</v>
      </c>
      <c s="6" t="s">
        <v>117</v>
      </c>
      <c s="36" t="s">
        <v>118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101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51</v>
      </c>
    </row>
    <row r="94" spans="1:5" ht="12.75">
      <c r="A94" t="s">
        <v>59</v>
      </c>
      <c r="E94" s="39" t="s">
        <v>51</v>
      </c>
    </row>
    <row r="95" spans="1:16" ht="12.75">
      <c r="A95" t="s">
        <v>49</v>
      </c>
      <c s="34" t="s">
        <v>119</v>
      </c>
      <c s="34" t="s">
        <v>99</v>
      </c>
      <c s="35" t="s">
        <v>81</v>
      </c>
      <c s="6" t="s">
        <v>120</v>
      </c>
      <c s="36" t="s">
        <v>71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101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51</v>
      </c>
    </row>
    <row r="98" spans="1:5" ht="12.75">
      <c r="A98" t="s">
        <v>59</v>
      </c>
      <c r="E98" s="39" t="s">
        <v>51</v>
      </c>
    </row>
    <row r="99" spans="1:16" ht="12.75">
      <c r="A99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124</v>
      </c>
      <c s="37">
        <v>842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51</v>
      </c>
    </row>
    <row r="102" spans="1:5" ht="12.75">
      <c r="A102" t="s">
        <v>59</v>
      </c>
      <c r="E102" s="39" t="s">
        <v>51</v>
      </c>
    </row>
    <row r="103" spans="1:16" ht="12.75">
      <c r="A103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124</v>
      </c>
      <c s="37">
        <v>842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25.5">
      <c r="A104" s="35" t="s">
        <v>55</v>
      </c>
      <c r="E104" s="39" t="s">
        <v>128</v>
      </c>
    </row>
    <row r="105" spans="1:5" ht="12.75">
      <c r="A105" s="35" t="s">
        <v>57</v>
      </c>
      <c r="E105" s="40" t="s">
        <v>51</v>
      </c>
    </row>
    <row r="106" spans="1:5" ht="12.75">
      <c r="A106" t="s">
        <v>59</v>
      </c>
      <c r="E106" s="39" t="s">
        <v>51</v>
      </c>
    </row>
    <row r="107" spans="1:16" ht="12.75">
      <c r="A107" t="s">
        <v>49</v>
      </c>
      <c s="34" t="s">
        <v>129</v>
      </c>
      <c s="34" t="s">
        <v>99</v>
      </c>
      <c s="35" t="s">
        <v>51</v>
      </c>
      <c s="6" t="s">
        <v>130</v>
      </c>
      <c s="36" t="s">
        <v>71</v>
      </c>
      <c s="37">
        <v>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101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51</v>
      </c>
    </row>
    <row r="110" spans="1:5" ht="12.75">
      <c r="A110" t="s">
        <v>59</v>
      </c>
      <c r="E110" s="39" t="s">
        <v>51</v>
      </c>
    </row>
    <row r="111" spans="1:16" ht="12.75">
      <c r="A111" t="s">
        <v>49</v>
      </c>
      <c s="34" t="s">
        <v>131</v>
      </c>
      <c s="34" t="s">
        <v>99</v>
      </c>
      <c s="35" t="s">
        <v>47</v>
      </c>
      <c s="6" t="s">
        <v>132</v>
      </c>
      <c s="36" t="s">
        <v>84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12.75">
      <c r="A114" t="s">
        <v>59</v>
      </c>
      <c r="E114" s="39" t="s">
        <v>51</v>
      </c>
    </row>
    <row r="115" spans="1:16" ht="12.75">
      <c r="A115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84</v>
      </c>
      <c s="37">
        <v>40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51</v>
      </c>
    </row>
    <row r="118" spans="1:5" ht="12.75">
      <c r="A118" t="s">
        <v>59</v>
      </c>
      <c r="E118" s="39" t="s">
        <v>51</v>
      </c>
    </row>
    <row r="119" spans="1:16" ht="12.75">
      <c r="A119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84</v>
      </c>
      <c s="37">
        <v>1550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57</v>
      </c>
      <c r="E121" s="40" t="s">
        <v>51</v>
      </c>
    </row>
    <row r="122" spans="1:5" ht="12.75">
      <c r="A122" t="s">
        <v>59</v>
      </c>
      <c r="E122" s="39" t="s">
        <v>51</v>
      </c>
    </row>
    <row r="123" spans="1:13" ht="12.75">
      <c r="A123" t="s">
        <v>46</v>
      </c>
      <c r="C123" s="31" t="s">
        <v>26</v>
      </c>
      <c r="E123" s="33" t="s">
        <v>139</v>
      </c>
      <c r="J123" s="32">
        <f>0</f>
      </c>
      <c s="32">
        <f>0</f>
      </c>
      <c s="32">
        <f>0+L124+L128+L132+L136+L140+L144+L148+L152+L156+L160+L164+L168+L172+L176+L180</f>
      </c>
      <c s="32">
        <f>0+M124+M128+M132+M136+M140+M144+M148+M152+M156+M160+M164+M168+M172+M176+M180</f>
      </c>
    </row>
    <row r="124" spans="1:16" ht="12.75">
      <c r="A124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71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51</v>
      </c>
    </row>
    <row r="127" spans="1:5" ht="12.75">
      <c r="A127" t="s">
        <v>59</v>
      </c>
      <c r="E127" s="39" t="s">
        <v>51</v>
      </c>
    </row>
    <row r="128" spans="1:16" ht="12.75">
      <c r="A128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71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51</v>
      </c>
    </row>
    <row r="131" spans="1:5" ht="12.75">
      <c r="A131" t="s">
        <v>59</v>
      </c>
      <c r="E131" s="39" t="s">
        <v>51</v>
      </c>
    </row>
    <row r="132" spans="1:16" ht="12.75">
      <c r="A132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71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51</v>
      </c>
    </row>
    <row r="135" spans="1:5" ht="12.75">
      <c r="A135" t="s">
        <v>59</v>
      </c>
      <c r="E135" s="39" t="s">
        <v>51</v>
      </c>
    </row>
    <row r="136" spans="1:16" ht="12.75">
      <c r="A136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71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51</v>
      </c>
    </row>
    <row r="139" spans="1:5" ht="12.75">
      <c r="A139" t="s">
        <v>59</v>
      </c>
      <c r="E139" s="39" t="s">
        <v>51</v>
      </c>
    </row>
    <row r="140" spans="1:16" ht="25.5">
      <c r="A140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71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51</v>
      </c>
    </row>
    <row r="143" spans="1:5" ht="12.75">
      <c r="A143" t="s">
        <v>59</v>
      </c>
      <c r="E143" s="39" t="s">
        <v>51</v>
      </c>
    </row>
    <row r="144" spans="1:16" ht="25.5">
      <c r="A144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71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51</v>
      </c>
    </row>
    <row r="147" spans="1:5" ht="12.75">
      <c r="A147" t="s">
        <v>59</v>
      </c>
      <c r="E147" s="39" t="s">
        <v>51</v>
      </c>
    </row>
    <row r="148" spans="1:16" ht="25.5">
      <c r="A148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71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51</v>
      </c>
    </row>
    <row r="151" spans="1:5" ht="12.75">
      <c r="A151" t="s">
        <v>59</v>
      </c>
      <c r="E151" s="39" t="s">
        <v>51</v>
      </c>
    </row>
    <row r="152" spans="1:16" ht="12.75">
      <c r="A152" t="s">
        <v>49</v>
      </c>
      <c s="34" t="s">
        <v>161</v>
      </c>
      <c s="34" t="s">
        <v>162</v>
      </c>
      <c s="35" t="s">
        <v>51</v>
      </c>
      <c s="6" t="s">
        <v>163</v>
      </c>
      <c s="36" t="s">
        <v>71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51</v>
      </c>
    </row>
    <row r="155" spans="1:5" ht="12.75">
      <c r="A155" t="s">
        <v>59</v>
      </c>
      <c r="E155" s="39" t="s">
        <v>51</v>
      </c>
    </row>
    <row r="156" spans="1:16" ht="12.75">
      <c r="A156" t="s">
        <v>49</v>
      </c>
      <c s="34" t="s">
        <v>164</v>
      </c>
      <c s="34" t="s">
        <v>165</v>
      </c>
      <c s="35" t="s">
        <v>51</v>
      </c>
      <c s="6" t="s">
        <v>166</v>
      </c>
      <c s="36" t="s">
        <v>71</v>
      </c>
      <c s="37">
        <v>3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51</v>
      </c>
    </row>
    <row r="159" spans="1:5" ht="12.75">
      <c r="A159" t="s">
        <v>59</v>
      </c>
      <c r="E159" s="39" t="s">
        <v>51</v>
      </c>
    </row>
    <row r="160" spans="1:16" ht="12.75">
      <c r="A160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71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51</v>
      </c>
    </row>
    <row r="163" spans="1:5" ht="12.75">
      <c r="A163" t="s">
        <v>59</v>
      </c>
      <c r="E163" s="39" t="s">
        <v>51</v>
      </c>
    </row>
    <row r="164" spans="1:16" ht="25.5">
      <c r="A164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173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51</v>
      </c>
    </row>
    <row r="167" spans="1:5" ht="12.75">
      <c r="A167" t="s">
        <v>59</v>
      </c>
      <c r="E167" s="39" t="s">
        <v>51</v>
      </c>
    </row>
    <row r="168" spans="1:16" ht="25.5">
      <c r="A168" t="s">
        <v>49</v>
      </c>
      <c s="34" t="s">
        <v>174</v>
      </c>
      <c s="34" t="s">
        <v>99</v>
      </c>
      <c s="35" t="s">
        <v>51</v>
      </c>
      <c s="6" t="s">
        <v>175</v>
      </c>
      <c s="36" t="s">
        <v>71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101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51</v>
      </c>
    </row>
    <row r="171" spans="1:5" ht="12.75">
      <c r="A171" t="s">
        <v>59</v>
      </c>
      <c r="E171" s="39" t="s">
        <v>51</v>
      </c>
    </row>
    <row r="172" spans="1:16" ht="12.75">
      <c r="A172" t="s">
        <v>49</v>
      </c>
      <c s="34" t="s">
        <v>176</v>
      </c>
      <c s="34" t="s">
        <v>99</v>
      </c>
      <c s="35" t="s">
        <v>47</v>
      </c>
      <c s="6" t="s">
        <v>177</v>
      </c>
      <c s="36" t="s">
        <v>71</v>
      </c>
      <c s="37">
        <v>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101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51</v>
      </c>
    </row>
    <row r="175" spans="1:5" ht="12.75">
      <c r="A175" t="s">
        <v>59</v>
      </c>
      <c r="E175" s="39" t="s">
        <v>51</v>
      </c>
    </row>
    <row r="176" spans="1:16" ht="12.75">
      <c r="A176" t="s">
        <v>49</v>
      </c>
      <c s="34" t="s">
        <v>178</v>
      </c>
      <c s="34" t="s">
        <v>99</v>
      </c>
      <c s="35" t="s">
        <v>27</v>
      </c>
      <c s="6" t="s">
        <v>179</v>
      </c>
      <c s="36" t="s">
        <v>71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101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51</v>
      </c>
    </row>
    <row r="179" spans="1:5" ht="12.75">
      <c r="A179" t="s">
        <v>59</v>
      </c>
      <c r="E179" s="39" t="s">
        <v>51</v>
      </c>
    </row>
    <row r="180" spans="1:16" ht="12.75">
      <c r="A180" t="s">
        <v>49</v>
      </c>
      <c s="34" t="s">
        <v>180</v>
      </c>
      <c s="34" t="s">
        <v>99</v>
      </c>
      <c s="35" t="s">
        <v>26</v>
      </c>
      <c s="6" t="s">
        <v>181</v>
      </c>
      <c s="36" t="s">
        <v>71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101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57</v>
      </c>
      <c r="E182" s="40" t="s">
        <v>51</v>
      </c>
    </row>
    <row r="183" spans="1:5" ht="12.75">
      <c r="A183" t="s">
        <v>59</v>
      </c>
      <c r="E183" s="39" t="s">
        <v>51</v>
      </c>
    </row>
    <row r="184" spans="1:13" ht="12.75">
      <c r="A184" t="s">
        <v>46</v>
      </c>
      <c r="C184" s="31" t="s">
        <v>65</v>
      </c>
      <c r="E184" s="33" t="s">
        <v>182</v>
      </c>
      <c r="J184" s="32">
        <f>0</f>
      </c>
      <c s="32">
        <f>0</f>
      </c>
      <c s="32">
        <f>0+L185+L189+L193+L197+L201+L205+L209+L213+L217+L221+L225+L229</f>
      </c>
      <c s="32">
        <f>0+M185+M189+M193+M197+M201+M205+M209+M213+M217+M221+M225+M229</f>
      </c>
    </row>
    <row r="185" spans="1:16" ht="12.75">
      <c r="A185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71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51</v>
      </c>
    </row>
    <row r="187" spans="1:5" ht="12.75">
      <c r="A187" s="35" t="s">
        <v>57</v>
      </c>
      <c r="E187" s="40" t="s">
        <v>51</v>
      </c>
    </row>
    <row r="188" spans="1:5" ht="12.75">
      <c r="A188" t="s">
        <v>59</v>
      </c>
      <c r="E188" s="39" t="s">
        <v>51</v>
      </c>
    </row>
    <row r="189" spans="1:16" ht="12.75">
      <c r="A189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71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51</v>
      </c>
    </row>
    <row r="191" spans="1:5" ht="12.75">
      <c r="A191" s="35" t="s">
        <v>57</v>
      </c>
      <c r="E191" s="40" t="s">
        <v>51</v>
      </c>
    </row>
    <row r="192" spans="1:5" ht="12.75">
      <c r="A192" t="s">
        <v>59</v>
      </c>
      <c r="E192" s="39" t="s">
        <v>51</v>
      </c>
    </row>
    <row r="193" spans="1:16" ht="12.75">
      <c r="A193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71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51</v>
      </c>
    </row>
    <row r="195" spans="1:5" ht="12.75">
      <c r="A195" s="35" t="s">
        <v>57</v>
      </c>
      <c r="E195" s="40" t="s">
        <v>51</v>
      </c>
    </row>
    <row r="196" spans="1:5" ht="12.75">
      <c r="A196" t="s">
        <v>59</v>
      </c>
      <c r="E196" s="39" t="s">
        <v>51</v>
      </c>
    </row>
    <row r="197" spans="1:16" ht="12.75">
      <c r="A197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71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51</v>
      </c>
    </row>
    <row r="199" spans="1:5" ht="12.75">
      <c r="A199" s="35" t="s">
        <v>57</v>
      </c>
      <c r="E199" s="40" t="s">
        <v>51</v>
      </c>
    </row>
    <row r="200" spans="1:5" ht="12.75">
      <c r="A200" t="s">
        <v>59</v>
      </c>
      <c r="E200" s="39" t="s">
        <v>51</v>
      </c>
    </row>
    <row r="201" spans="1:16" ht="25.5">
      <c r="A201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71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51</v>
      </c>
    </row>
    <row r="203" spans="1:5" ht="12.75">
      <c r="A203" s="35" t="s">
        <v>57</v>
      </c>
      <c r="E203" s="40" t="s">
        <v>51</v>
      </c>
    </row>
    <row r="204" spans="1:5" ht="12.75">
      <c r="A204" t="s">
        <v>59</v>
      </c>
      <c r="E204" s="39" t="s">
        <v>51</v>
      </c>
    </row>
    <row r="205" spans="1:16" ht="25.5">
      <c r="A205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71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51</v>
      </c>
    </row>
    <row r="207" spans="1:5" ht="12.75">
      <c r="A207" s="35" t="s">
        <v>57</v>
      </c>
      <c r="E207" s="40" t="s">
        <v>51</v>
      </c>
    </row>
    <row r="208" spans="1:5" ht="12.75">
      <c r="A208" t="s">
        <v>59</v>
      </c>
      <c r="E208" s="39" t="s">
        <v>51</v>
      </c>
    </row>
    <row r="209" spans="1:16" ht="12.75">
      <c r="A209" t="s">
        <v>49</v>
      </c>
      <c s="34" t="s">
        <v>201</v>
      </c>
      <c s="34" t="s">
        <v>99</v>
      </c>
      <c s="35" t="s">
        <v>51</v>
      </c>
      <c s="6" t="s">
        <v>202</v>
      </c>
      <c s="36" t="s">
        <v>71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101</v>
      </c>
      <c>
        <f>(M209*21)/100</f>
      </c>
      <c t="s">
        <v>27</v>
      </c>
    </row>
    <row r="210" spans="1:5" ht="12.75">
      <c r="A210" s="35" t="s">
        <v>55</v>
      </c>
      <c r="E210" s="39" t="s">
        <v>51</v>
      </c>
    </row>
    <row r="211" spans="1:5" ht="12.75">
      <c r="A211" s="35" t="s">
        <v>57</v>
      </c>
      <c r="E211" s="40" t="s">
        <v>51</v>
      </c>
    </row>
    <row r="212" spans="1:5" ht="12.75">
      <c r="A212" t="s">
        <v>59</v>
      </c>
      <c r="E212" s="39" t="s">
        <v>51</v>
      </c>
    </row>
    <row r="213" spans="1:16" ht="12.75">
      <c r="A213" t="s">
        <v>49</v>
      </c>
      <c s="34" t="s">
        <v>203</v>
      </c>
      <c s="34" t="s">
        <v>99</v>
      </c>
      <c s="35" t="s">
        <v>47</v>
      </c>
      <c s="6" t="s">
        <v>204</v>
      </c>
      <c s="36" t="s">
        <v>71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101</v>
      </c>
      <c>
        <f>(M213*21)/100</f>
      </c>
      <c t="s">
        <v>27</v>
      </c>
    </row>
    <row r="214" spans="1:5" ht="12.75">
      <c r="A214" s="35" t="s">
        <v>55</v>
      </c>
      <c r="E214" s="39" t="s">
        <v>51</v>
      </c>
    </row>
    <row r="215" spans="1:5" ht="12.75">
      <c r="A215" s="35" t="s">
        <v>57</v>
      </c>
      <c r="E215" s="40" t="s">
        <v>51</v>
      </c>
    </row>
    <row r="216" spans="1:5" ht="12.75">
      <c r="A216" t="s">
        <v>59</v>
      </c>
      <c r="E216" s="39" t="s">
        <v>51</v>
      </c>
    </row>
    <row r="217" spans="1:16" ht="12.75">
      <c r="A217" t="s">
        <v>49</v>
      </c>
      <c s="34" t="s">
        <v>205</v>
      </c>
      <c s="34" t="s">
        <v>99</v>
      </c>
      <c s="35" t="s">
        <v>27</v>
      </c>
      <c s="6" t="s">
        <v>206</v>
      </c>
      <c s="36" t="s">
        <v>71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101</v>
      </c>
      <c>
        <f>(M217*21)/100</f>
      </c>
      <c t="s">
        <v>27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57</v>
      </c>
      <c r="E219" s="40" t="s">
        <v>51</v>
      </c>
    </row>
    <row r="220" spans="1:5" ht="12.75">
      <c r="A220" t="s">
        <v>59</v>
      </c>
      <c r="E220" s="39" t="s">
        <v>51</v>
      </c>
    </row>
    <row r="221" spans="1:16" ht="12.75">
      <c r="A221" t="s">
        <v>49</v>
      </c>
      <c s="34" t="s">
        <v>207</v>
      </c>
      <c s="34" t="s">
        <v>99</v>
      </c>
      <c s="35" t="s">
        <v>26</v>
      </c>
      <c s="6" t="s">
        <v>208</v>
      </c>
      <c s="36" t="s">
        <v>71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101</v>
      </c>
      <c>
        <f>(M221*21)/100</f>
      </c>
      <c t="s">
        <v>27</v>
      </c>
    </row>
    <row r="222" spans="1:5" ht="12.75">
      <c r="A222" s="35" t="s">
        <v>55</v>
      </c>
      <c r="E222" s="39" t="s">
        <v>51</v>
      </c>
    </row>
    <row r="223" spans="1:5" ht="12.75">
      <c r="A223" s="35" t="s">
        <v>57</v>
      </c>
      <c r="E223" s="40" t="s">
        <v>51</v>
      </c>
    </row>
    <row r="224" spans="1:5" ht="12.75">
      <c r="A224" t="s">
        <v>59</v>
      </c>
      <c r="E224" s="39" t="s">
        <v>51</v>
      </c>
    </row>
    <row r="225" spans="1:16" ht="12.75">
      <c r="A225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71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51</v>
      </c>
    </row>
    <row r="227" spans="1:5" ht="12.75">
      <c r="A227" s="35" t="s">
        <v>57</v>
      </c>
      <c r="E227" s="40" t="s">
        <v>51</v>
      </c>
    </row>
    <row r="228" spans="1:5" ht="12.75">
      <c r="A228" t="s">
        <v>59</v>
      </c>
      <c r="E228" s="39" t="s">
        <v>51</v>
      </c>
    </row>
    <row r="229" spans="1:16" ht="12.75">
      <c r="A229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71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51</v>
      </c>
    </row>
    <row r="232" spans="1:5" ht="12.75">
      <c r="A232" t="s">
        <v>59</v>
      </c>
      <c r="E232" s="39" t="s">
        <v>51</v>
      </c>
    </row>
    <row r="233" spans="1:13" ht="12.75">
      <c r="A233" t="s">
        <v>46</v>
      </c>
      <c r="C233" s="31" t="s">
        <v>68</v>
      </c>
      <c r="E233" s="33" t="s">
        <v>215</v>
      </c>
      <c r="J233" s="32">
        <f>0</f>
      </c>
      <c s="32">
        <f>0</f>
      </c>
      <c s="32">
        <f>0+L234+L238+L242+L246+L250</f>
      </c>
      <c s="32">
        <f>0+M234+M238+M242+M246+M250</f>
      </c>
    </row>
    <row r="234" spans="1:16" ht="12.75">
      <c r="A234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219</v>
      </c>
      <c s="37">
        <v>24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57</v>
      </c>
      <c r="E236" s="40" t="s">
        <v>51</v>
      </c>
    </row>
    <row r="237" spans="1:5" ht="12.75">
      <c r="A237" t="s">
        <v>59</v>
      </c>
      <c r="E237" s="39" t="s">
        <v>51</v>
      </c>
    </row>
    <row r="238" spans="1:16" ht="25.5">
      <c r="A238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71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57</v>
      </c>
      <c r="E240" s="40" t="s">
        <v>51</v>
      </c>
    </row>
    <row r="241" spans="1:5" ht="12.75">
      <c r="A241" t="s">
        <v>59</v>
      </c>
      <c r="E241" s="39" t="s">
        <v>51</v>
      </c>
    </row>
    <row r="242" spans="1:16" ht="12.75">
      <c r="A242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219</v>
      </c>
      <c s="37">
        <v>24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57</v>
      </c>
      <c r="E244" s="40" t="s">
        <v>51</v>
      </c>
    </row>
    <row r="245" spans="1:5" ht="12.75">
      <c r="A245" t="s">
        <v>59</v>
      </c>
      <c r="E245" s="39" t="s">
        <v>51</v>
      </c>
    </row>
    <row r="246" spans="1:16" ht="12.75">
      <c r="A246" t="s">
        <v>49</v>
      </c>
      <c s="34" t="s">
        <v>226</v>
      </c>
      <c s="34" t="s">
        <v>99</v>
      </c>
      <c s="35" t="s">
        <v>51</v>
      </c>
      <c s="6" t="s">
        <v>227</v>
      </c>
      <c s="36" t="s">
        <v>71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101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57</v>
      </c>
      <c r="E248" s="40" t="s">
        <v>51</v>
      </c>
    </row>
    <row r="249" spans="1:5" ht="12.75">
      <c r="A249" t="s">
        <v>59</v>
      </c>
      <c r="E249" s="39" t="s">
        <v>51</v>
      </c>
    </row>
    <row r="250" spans="1:16" ht="12.75">
      <c r="A250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71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54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57</v>
      </c>
      <c r="E252" s="40" t="s">
        <v>51</v>
      </c>
    </row>
    <row r="253" spans="1:5" ht="12.75">
      <c r="A253" t="s">
        <v>59</v>
      </c>
      <c r="E253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COUNTIFS(L8:L290,"=0",A8:A290,"P")+COUNTIFS(L8:L290,"",A8:A290,"P")+SUM(Q8:Q290)</f>
      </c>
    </row>
    <row r="8" spans="1:13" ht="12.75">
      <c r="A8" t="s">
        <v>44</v>
      </c>
      <c r="C8" s="28" t="s">
        <v>233</v>
      </c>
      <c r="E8" s="30" t="s">
        <v>232</v>
      </c>
      <c r="J8" s="29">
        <f>0+J9+J54+J119+J224+J273</f>
      </c>
      <c s="29">
        <f>0+K9+K54+K119+K224+K273</f>
      </c>
      <c s="29">
        <f>0+L9+L54+L119+L224+L273</f>
      </c>
      <c s="29">
        <f>0+M9+M54+M119+M224+M273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51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51</v>
      </c>
    </row>
    <row r="22" spans="1:16" ht="12.7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51</v>
      </c>
    </row>
    <row r="26" spans="1:16" ht="25.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71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51</v>
      </c>
    </row>
    <row r="30" spans="1:16" ht="25.5">
      <c r="A30" t="s">
        <v>49</v>
      </c>
      <c s="34" t="s">
        <v>72</v>
      </c>
      <c s="34" t="s">
        <v>73</v>
      </c>
      <c s="35" t="s">
        <v>51</v>
      </c>
      <c s="6" t="s">
        <v>74</v>
      </c>
      <c s="36" t="s">
        <v>71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2.75">
      <c r="A33" t="s">
        <v>59</v>
      </c>
      <c r="E33" s="39" t="s">
        <v>51</v>
      </c>
    </row>
    <row r="34" spans="1:16" ht="25.5">
      <c r="A34" t="s">
        <v>49</v>
      </c>
      <c s="34" t="s">
        <v>75</v>
      </c>
      <c s="34" t="s">
        <v>76</v>
      </c>
      <c s="35" t="s">
        <v>51</v>
      </c>
      <c s="6" t="s">
        <v>77</v>
      </c>
      <c s="36" t="s">
        <v>71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2.75">
      <c r="A37" t="s">
        <v>59</v>
      </c>
      <c r="E37" s="39" t="s">
        <v>51</v>
      </c>
    </row>
    <row r="38" spans="1:16" ht="25.5">
      <c r="A38" t="s">
        <v>49</v>
      </c>
      <c s="34" t="s">
        <v>78</v>
      </c>
      <c s="34" t="s">
        <v>79</v>
      </c>
      <c s="35" t="s">
        <v>51</v>
      </c>
      <c s="6" t="s">
        <v>80</v>
      </c>
      <c s="36" t="s">
        <v>71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2.75">
      <c r="A41" t="s">
        <v>59</v>
      </c>
      <c r="E41" s="39" t="s">
        <v>51</v>
      </c>
    </row>
    <row r="42" spans="1:16" ht="12.75">
      <c r="A42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84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51</v>
      </c>
    </row>
    <row r="46" spans="1:16" ht="12.75">
      <c r="A46" t="s">
        <v>49</v>
      </c>
      <c s="34" t="s">
        <v>85</v>
      </c>
      <c s="34" t="s">
        <v>86</v>
      </c>
      <c s="35" t="s">
        <v>51</v>
      </c>
      <c s="6" t="s">
        <v>87</v>
      </c>
      <c s="36" t="s">
        <v>84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51</v>
      </c>
    </row>
    <row r="49" spans="1:5" ht="12.75">
      <c r="A49" t="s">
        <v>59</v>
      </c>
      <c r="E49" s="39" t="s">
        <v>51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84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2.75">
      <c r="A53" t="s">
        <v>59</v>
      </c>
      <c r="E53" s="39" t="s">
        <v>51</v>
      </c>
    </row>
    <row r="54" spans="1:13" ht="12.75">
      <c r="A54" t="s">
        <v>46</v>
      </c>
      <c r="C54" s="31" t="s">
        <v>27</v>
      </c>
      <c r="E54" s="33" t="s">
        <v>91</v>
      </c>
      <c r="J54" s="32">
        <f>0</f>
      </c>
      <c s="32">
        <f>0</f>
      </c>
      <c s="32">
        <f>0+L55+L59+L63+L67+L71+L75+L79+L83+L87+L91+L95+L99+L103+L107+L111+L115</f>
      </c>
      <c s="32">
        <f>0+M55+M59+M63+M67+M71+M75+M79+M83+M87+M91+M95+M99+M103+M107+M111+M115</f>
      </c>
    </row>
    <row r="55" spans="1:16" ht="12.75">
      <c r="A55" t="s">
        <v>49</v>
      </c>
      <c s="34" t="s">
        <v>92</v>
      </c>
      <c s="34" t="s">
        <v>93</v>
      </c>
      <c s="35" t="s">
        <v>51</v>
      </c>
      <c s="6" t="s">
        <v>94</v>
      </c>
      <c s="36" t="s">
        <v>84</v>
      </c>
      <c s="37">
        <v>121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51</v>
      </c>
    </row>
    <row r="58" spans="1:5" ht="12.75">
      <c r="A58" t="s">
        <v>59</v>
      </c>
      <c r="E58" s="39" t="s">
        <v>51</v>
      </c>
    </row>
    <row r="59" spans="1:16" ht="12.75">
      <c r="A59" t="s">
        <v>49</v>
      </c>
      <c s="34" t="s">
        <v>95</v>
      </c>
      <c s="34" t="s">
        <v>96</v>
      </c>
      <c s="35" t="s">
        <v>51</v>
      </c>
      <c s="6" t="s">
        <v>97</v>
      </c>
      <c s="36" t="s">
        <v>84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51</v>
      </c>
    </row>
    <row r="62" spans="1:5" ht="12.75">
      <c r="A62" t="s">
        <v>59</v>
      </c>
      <c r="E62" s="39" t="s">
        <v>51</v>
      </c>
    </row>
    <row r="63" spans="1:16" ht="12.75">
      <c r="A63" t="s">
        <v>49</v>
      </c>
      <c s="34" t="s">
        <v>98</v>
      </c>
      <c s="34" t="s">
        <v>99</v>
      </c>
      <c s="35" t="s">
        <v>78</v>
      </c>
      <c s="6" t="s">
        <v>100</v>
      </c>
      <c s="36" t="s">
        <v>71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101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51</v>
      </c>
    </row>
    <row r="66" spans="1:5" ht="12.75">
      <c r="A66" t="s">
        <v>59</v>
      </c>
      <c r="E66" s="39" t="s">
        <v>51</v>
      </c>
    </row>
    <row r="67" spans="1:16" ht="12.75">
      <c r="A67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84</v>
      </c>
      <c s="37">
        <v>57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51</v>
      </c>
    </row>
    <row r="70" spans="1:5" ht="12.75">
      <c r="A70" t="s">
        <v>59</v>
      </c>
      <c r="E70" s="39" t="s">
        <v>51</v>
      </c>
    </row>
    <row r="71" spans="1:16" ht="25.5">
      <c r="A71" t="s">
        <v>49</v>
      </c>
      <c s="34" t="s">
        <v>105</v>
      </c>
      <c s="34" t="s">
        <v>99</v>
      </c>
      <c s="35" t="s">
        <v>27</v>
      </c>
      <c s="6" t="s">
        <v>234</v>
      </c>
      <c s="36" t="s">
        <v>71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101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51</v>
      </c>
    </row>
    <row r="74" spans="1:5" ht="12.75">
      <c r="A74" t="s">
        <v>59</v>
      </c>
      <c r="E74" s="39" t="s">
        <v>51</v>
      </c>
    </row>
    <row r="75" spans="1:16" ht="25.5">
      <c r="A75" t="s">
        <v>49</v>
      </c>
      <c s="34" t="s">
        <v>107</v>
      </c>
      <c s="34" t="s">
        <v>99</v>
      </c>
      <c s="35" t="s">
        <v>26</v>
      </c>
      <c s="6" t="s">
        <v>108</v>
      </c>
      <c s="36" t="s">
        <v>71</v>
      </c>
      <c s="37">
        <v>1.5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101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51</v>
      </c>
    </row>
    <row r="78" spans="1:5" ht="12.75">
      <c r="A78" t="s">
        <v>59</v>
      </c>
      <c r="E78" s="39" t="s">
        <v>51</v>
      </c>
    </row>
    <row r="79" spans="1:16" ht="12.75">
      <c r="A79" t="s">
        <v>49</v>
      </c>
      <c s="34" t="s">
        <v>109</v>
      </c>
      <c s="34" t="s">
        <v>99</v>
      </c>
      <c s="35" t="s">
        <v>65</v>
      </c>
      <c s="6" t="s">
        <v>235</v>
      </c>
      <c s="36" t="s">
        <v>71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101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51</v>
      </c>
    </row>
    <row r="82" spans="1:5" ht="12.75">
      <c r="A82" t="s">
        <v>59</v>
      </c>
      <c r="E82" s="39" t="s">
        <v>51</v>
      </c>
    </row>
    <row r="83" spans="1:16" ht="25.5">
      <c r="A83" t="s">
        <v>49</v>
      </c>
      <c s="34" t="s">
        <v>111</v>
      </c>
      <c s="34" t="s">
        <v>99</v>
      </c>
      <c s="35" t="s">
        <v>68</v>
      </c>
      <c s="6" t="s">
        <v>112</v>
      </c>
      <c s="36" t="s">
        <v>71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101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51</v>
      </c>
    </row>
    <row r="86" spans="1:5" ht="12.75">
      <c r="A86" t="s">
        <v>59</v>
      </c>
      <c r="E86" s="39" t="s">
        <v>51</v>
      </c>
    </row>
    <row r="87" spans="1:16" ht="12.75">
      <c r="A87" t="s">
        <v>49</v>
      </c>
      <c s="34" t="s">
        <v>113</v>
      </c>
      <c s="34" t="s">
        <v>99</v>
      </c>
      <c s="35" t="s">
        <v>72</v>
      </c>
      <c s="6" t="s">
        <v>117</v>
      </c>
      <c s="36" t="s">
        <v>118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101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51</v>
      </c>
    </row>
    <row r="90" spans="1:5" ht="12.75">
      <c r="A90" t="s">
        <v>59</v>
      </c>
      <c r="E90" s="39" t="s">
        <v>51</v>
      </c>
    </row>
    <row r="91" spans="1:16" ht="12.75">
      <c r="A91" t="s">
        <v>49</v>
      </c>
      <c s="34" t="s">
        <v>116</v>
      </c>
      <c s="34" t="s">
        <v>99</v>
      </c>
      <c s="35" t="s">
        <v>75</v>
      </c>
      <c s="6" t="s">
        <v>120</v>
      </c>
      <c s="36" t="s">
        <v>71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101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51</v>
      </c>
    </row>
    <row r="94" spans="1:5" ht="12.75">
      <c r="A94" t="s">
        <v>59</v>
      </c>
      <c r="E94" s="39" t="s">
        <v>51</v>
      </c>
    </row>
    <row r="95" spans="1:16" ht="12.75">
      <c r="A95" t="s">
        <v>49</v>
      </c>
      <c s="34" t="s">
        <v>119</v>
      </c>
      <c s="34" t="s">
        <v>122</v>
      </c>
      <c s="35" t="s">
        <v>51</v>
      </c>
      <c s="6" t="s">
        <v>123</v>
      </c>
      <c s="36" t="s">
        <v>124</v>
      </c>
      <c s="37">
        <v>347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51</v>
      </c>
    </row>
    <row r="98" spans="1:5" ht="12.75">
      <c r="A98" t="s">
        <v>59</v>
      </c>
      <c r="E98" s="39" t="s">
        <v>51</v>
      </c>
    </row>
    <row r="99" spans="1:16" ht="12.75">
      <c r="A99" t="s">
        <v>49</v>
      </c>
      <c s="34" t="s">
        <v>121</v>
      </c>
      <c s="34" t="s">
        <v>126</v>
      </c>
      <c s="35" t="s">
        <v>51</v>
      </c>
      <c s="6" t="s">
        <v>127</v>
      </c>
      <c s="36" t="s">
        <v>124</v>
      </c>
      <c s="37">
        <v>347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51</v>
      </c>
    </row>
    <row r="102" spans="1:5" ht="12.75">
      <c r="A102" t="s">
        <v>59</v>
      </c>
      <c r="E102" s="39" t="s">
        <v>51</v>
      </c>
    </row>
    <row r="103" spans="1:16" ht="12.75">
      <c r="A103" t="s">
        <v>49</v>
      </c>
      <c s="34" t="s">
        <v>125</v>
      </c>
      <c s="34" t="s">
        <v>99</v>
      </c>
      <c s="35" t="s">
        <v>51</v>
      </c>
      <c s="6" t="s">
        <v>130</v>
      </c>
      <c s="36" t="s">
        <v>71</v>
      </c>
      <c s="37">
        <v>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101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51</v>
      </c>
    </row>
    <row r="106" spans="1:5" ht="12.75">
      <c r="A106" t="s">
        <v>59</v>
      </c>
      <c r="E106" s="39" t="s">
        <v>51</v>
      </c>
    </row>
    <row r="107" spans="1:16" ht="12.75">
      <c r="A107" t="s">
        <v>49</v>
      </c>
      <c s="34" t="s">
        <v>129</v>
      </c>
      <c s="34" t="s">
        <v>99</v>
      </c>
      <c s="35" t="s">
        <v>47</v>
      </c>
      <c s="6" t="s">
        <v>236</v>
      </c>
      <c s="36" t="s">
        <v>71</v>
      </c>
      <c s="37">
        <v>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101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51</v>
      </c>
    </row>
    <row r="110" spans="1:5" ht="12.75">
      <c r="A110" t="s">
        <v>59</v>
      </c>
      <c r="E110" s="39" t="s">
        <v>51</v>
      </c>
    </row>
    <row r="111" spans="1:16" ht="12.75">
      <c r="A111" t="s">
        <v>49</v>
      </c>
      <c s="34" t="s">
        <v>131</v>
      </c>
      <c s="34" t="s">
        <v>134</v>
      </c>
      <c s="35" t="s">
        <v>51</v>
      </c>
      <c s="6" t="s">
        <v>135</v>
      </c>
      <c s="36" t="s">
        <v>84</v>
      </c>
      <c s="37">
        <v>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12.75">
      <c r="A114" t="s">
        <v>59</v>
      </c>
      <c r="E114" s="39" t="s">
        <v>51</v>
      </c>
    </row>
    <row r="115" spans="1:16" ht="12.75">
      <c r="A115" t="s">
        <v>49</v>
      </c>
      <c s="34" t="s">
        <v>133</v>
      </c>
      <c s="34" t="s">
        <v>137</v>
      </c>
      <c s="35" t="s">
        <v>51</v>
      </c>
      <c s="6" t="s">
        <v>138</v>
      </c>
      <c s="36" t="s">
        <v>84</v>
      </c>
      <c s="37">
        <v>1600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51</v>
      </c>
    </row>
    <row r="118" spans="1:5" ht="12.75">
      <c r="A118" t="s">
        <v>59</v>
      </c>
      <c r="E118" s="39" t="s">
        <v>51</v>
      </c>
    </row>
    <row r="119" spans="1:13" ht="12.75">
      <c r="A119" t="s">
        <v>46</v>
      </c>
      <c r="C119" s="31" t="s">
        <v>26</v>
      </c>
      <c r="E119" s="33" t="s">
        <v>139</v>
      </c>
      <c r="J119" s="32">
        <f>0</f>
      </c>
      <c s="32">
        <f>0</f>
      </c>
      <c s="32">
        <f>0+L120+L124+L128+L132+L136+L140+L144+L148+L152+L156+L160+L164+L168+L172+L176+L180+L184+L188+L192+L196+L200+L204+L208+L212+L216+L220</f>
      </c>
      <c s="32">
        <f>0+M120+M124+M128+M132+M136+M140+M144+M148+M152+M156+M160+M164+M168+M172+M176+M180+M184+M188+M192+M196+M200+M204+M208+M212+M216+M220</f>
      </c>
    </row>
    <row r="120" spans="1:16" ht="12.75">
      <c r="A120" t="s">
        <v>49</v>
      </c>
      <c s="34" t="s">
        <v>136</v>
      </c>
      <c s="34" t="s">
        <v>141</v>
      </c>
      <c s="35" t="s">
        <v>51</v>
      </c>
      <c s="6" t="s">
        <v>142</v>
      </c>
      <c s="36" t="s">
        <v>71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51</v>
      </c>
    </row>
    <row r="123" spans="1:5" ht="12.75">
      <c r="A123" t="s">
        <v>59</v>
      </c>
      <c r="E123" s="39" t="s">
        <v>51</v>
      </c>
    </row>
    <row r="124" spans="1:16" ht="12.75">
      <c r="A124" t="s">
        <v>49</v>
      </c>
      <c s="34" t="s">
        <v>140</v>
      </c>
      <c s="34" t="s">
        <v>144</v>
      </c>
      <c s="35" t="s">
        <v>51</v>
      </c>
      <c s="6" t="s">
        <v>145</v>
      </c>
      <c s="36" t="s">
        <v>71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51</v>
      </c>
    </row>
    <row r="127" spans="1:5" ht="12.75">
      <c r="A127" t="s">
        <v>59</v>
      </c>
      <c r="E127" s="39" t="s">
        <v>51</v>
      </c>
    </row>
    <row r="128" spans="1:16" ht="12.75">
      <c r="A128" t="s">
        <v>49</v>
      </c>
      <c s="34" t="s">
        <v>143</v>
      </c>
      <c s="34" t="s">
        <v>237</v>
      </c>
      <c s="35" t="s">
        <v>51</v>
      </c>
      <c s="6" t="s">
        <v>238</v>
      </c>
      <c s="36" t="s">
        <v>71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51</v>
      </c>
    </row>
    <row r="131" spans="1:5" ht="12.75">
      <c r="A131" t="s">
        <v>59</v>
      </c>
      <c r="E131" s="39" t="s">
        <v>51</v>
      </c>
    </row>
    <row r="132" spans="1:16" ht="12.75">
      <c r="A132" t="s">
        <v>49</v>
      </c>
      <c s="34" t="s">
        <v>146</v>
      </c>
      <c s="34" t="s">
        <v>239</v>
      </c>
      <c s="35" t="s">
        <v>51</v>
      </c>
      <c s="6" t="s">
        <v>240</v>
      </c>
      <c s="36" t="s">
        <v>71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51</v>
      </c>
    </row>
    <row r="135" spans="1:5" ht="12.75">
      <c r="A135" t="s">
        <v>59</v>
      </c>
      <c r="E135" s="39" t="s">
        <v>51</v>
      </c>
    </row>
    <row r="136" spans="1:16" ht="12.75">
      <c r="A136" t="s">
        <v>49</v>
      </c>
      <c s="34" t="s">
        <v>149</v>
      </c>
      <c s="34" t="s">
        <v>241</v>
      </c>
      <c s="35" t="s">
        <v>51</v>
      </c>
      <c s="6" t="s">
        <v>242</v>
      </c>
      <c s="36" t="s">
        <v>71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51</v>
      </c>
    </row>
    <row r="139" spans="1:5" ht="12.75">
      <c r="A139" t="s">
        <v>59</v>
      </c>
      <c r="E139" s="39" t="s">
        <v>51</v>
      </c>
    </row>
    <row r="140" spans="1:16" ht="12.75">
      <c r="A140" t="s">
        <v>49</v>
      </c>
      <c s="34" t="s">
        <v>152</v>
      </c>
      <c s="34" t="s">
        <v>243</v>
      </c>
      <c s="35" t="s">
        <v>51</v>
      </c>
      <c s="6" t="s">
        <v>244</v>
      </c>
      <c s="36" t="s">
        <v>71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51</v>
      </c>
    </row>
    <row r="143" spans="1:5" ht="12.75">
      <c r="A143" t="s">
        <v>59</v>
      </c>
      <c r="E143" s="39" t="s">
        <v>51</v>
      </c>
    </row>
    <row r="144" spans="1:16" ht="12.75">
      <c r="A144" t="s">
        <v>49</v>
      </c>
      <c s="34" t="s">
        <v>155</v>
      </c>
      <c s="34" t="s">
        <v>99</v>
      </c>
      <c s="35" t="s">
        <v>51</v>
      </c>
      <c s="6" t="s">
        <v>245</v>
      </c>
      <c s="36" t="s">
        <v>71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101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51</v>
      </c>
    </row>
    <row r="147" spans="1:5" ht="12.75">
      <c r="A147" t="s">
        <v>59</v>
      </c>
      <c r="E147" s="39" t="s">
        <v>51</v>
      </c>
    </row>
    <row r="148" spans="1:16" ht="12.75">
      <c r="A148" t="s">
        <v>49</v>
      </c>
      <c s="34" t="s">
        <v>158</v>
      </c>
      <c s="34" t="s">
        <v>99</v>
      </c>
      <c s="35" t="s">
        <v>47</v>
      </c>
      <c s="6" t="s">
        <v>246</v>
      </c>
      <c s="36" t="s">
        <v>71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101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51</v>
      </c>
    </row>
    <row r="151" spans="1:5" ht="12.75">
      <c r="A151" t="s">
        <v>59</v>
      </c>
      <c r="E151" s="39" t="s">
        <v>51</v>
      </c>
    </row>
    <row r="152" spans="1:16" ht="12.75">
      <c r="A152" t="s">
        <v>49</v>
      </c>
      <c s="34" t="s">
        <v>161</v>
      </c>
      <c s="34" t="s">
        <v>99</v>
      </c>
      <c s="35" t="s">
        <v>27</v>
      </c>
      <c s="6" t="s">
        <v>247</v>
      </c>
      <c s="36" t="s">
        <v>71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101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51</v>
      </c>
    </row>
    <row r="155" spans="1:5" ht="12.75">
      <c r="A155" t="s">
        <v>59</v>
      </c>
      <c r="E155" s="39" t="s">
        <v>51</v>
      </c>
    </row>
    <row r="156" spans="1:16" ht="12.75">
      <c r="A156" t="s">
        <v>49</v>
      </c>
      <c s="34" t="s">
        <v>164</v>
      </c>
      <c s="34" t="s">
        <v>99</v>
      </c>
      <c s="35" t="s">
        <v>26</v>
      </c>
      <c s="6" t="s">
        <v>248</v>
      </c>
      <c s="36" t="s">
        <v>71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101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51</v>
      </c>
    </row>
    <row r="159" spans="1:5" ht="12.75">
      <c r="A159" t="s">
        <v>59</v>
      </c>
      <c r="E159" s="39" t="s">
        <v>51</v>
      </c>
    </row>
    <row r="160" spans="1:16" ht="12.75">
      <c r="A160" t="s">
        <v>49</v>
      </c>
      <c s="34" t="s">
        <v>167</v>
      </c>
      <c s="34" t="s">
        <v>147</v>
      </c>
      <c s="35" t="s">
        <v>51</v>
      </c>
      <c s="6" t="s">
        <v>148</v>
      </c>
      <c s="36" t="s">
        <v>71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51</v>
      </c>
    </row>
    <row r="163" spans="1:5" ht="12.75">
      <c r="A163" t="s">
        <v>59</v>
      </c>
      <c r="E163" s="39" t="s">
        <v>51</v>
      </c>
    </row>
    <row r="164" spans="1:16" ht="12.75">
      <c r="A164" t="s">
        <v>49</v>
      </c>
      <c s="34" t="s">
        <v>170</v>
      </c>
      <c s="34" t="s">
        <v>150</v>
      </c>
      <c s="35" t="s">
        <v>51</v>
      </c>
      <c s="6" t="s">
        <v>151</v>
      </c>
      <c s="36" t="s">
        <v>71</v>
      </c>
      <c s="37">
        <v>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51</v>
      </c>
    </row>
    <row r="167" spans="1:5" ht="12.75">
      <c r="A167" t="s">
        <v>59</v>
      </c>
      <c r="E167" s="39" t="s">
        <v>51</v>
      </c>
    </row>
    <row r="168" spans="1:16" ht="25.5">
      <c r="A168" t="s">
        <v>49</v>
      </c>
      <c s="34" t="s">
        <v>174</v>
      </c>
      <c s="34" t="s">
        <v>153</v>
      </c>
      <c s="35" t="s">
        <v>51</v>
      </c>
      <c s="6" t="s">
        <v>154</v>
      </c>
      <c s="36" t="s">
        <v>71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51</v>
      </c>
    </row>
    <row r="171" spans="1:5" ht="12.75">
      <c r="A171" t="s">
        <v>59</v>
      </c>
      <c r="E171" s="39" t="s">
        <v>51</v>
      </c>
    </row>
    <row r="172" spans="1:16" ht="25.5">
      <c r="A172" t="s">
        <v>49</v>
      </c>
      <c s="34" t="s">
        <v>176</v>
      </c>
      <c s="34" t="s">
        <v>156</v>
      </c>
      <c s="35" t="s">
        <v>51</v>
      </c>
      <c s="6" t="s">
        <v>157</v>
      </c>
      <c s="36" t="s">
        <v>71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51</v>
      </c>
    </row>
    <row r="175" spans="1:5" ht="12.75">
      <c r="A175" t="s">
        <v>59</v>
      </c>
      <c r="E175" s="39" t="s">
        <v>51</v>
      </c>
    </row>
    <row r="176" spans="1:16" ht="25.5">
      <c r="A176" t="s">
        <v>49</v>
      </c>
      <c s="34" t="s">
        <v>178</v>
      </c>
      <c s="34" t="s">
        <v>159</v>
      </c>
      <c s="35" t="s">
        <v>51</v>
      </c>
      <c s="6" t="s">
        <v>160</v>
      </c>
      <c s="36" t="s">
        <v>71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51</v>
      </c>
    </row>
    <row r="179" spans="1:5" ht="12.75">
      <c r="A179" t="s">
        <v>59</v>
      </c>
      <c r="E179" s="39" t="s">
        <v>51</v>
      </c>
    </row>
    <row r="180" spans="1:16" ht="12.75">
      <c r="A180" t="s">
        <v>49</v>
      </c>
      <c s="34" t="s">
        <v>180</v>
      </c>
      <c s="34" t="s">
        <v>162</v>
      </c>
      <c s="35" t="s">
        <v>51</v>
      </c>
      <c s="6" t="s">
        <v>163</v>
      </c>
      <c s="36" t="s">
        <v>71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57</v>
      </c>
      <c r="E182" s="40" t="s">
        <v>51</v>
      </c>
    </row>
    <row r="183" spans="1:5" ht="12.75">
      <c r="A183" t="s">
        <v>59</v>
      </c>
      <c r="E183" s="39" t="s">
        <v>51</v>
      </c>
    </row>
    <row r="184" spans="1:16" ht="12.75">
      <c r="A184" t="s">
        <v>49</v>
      </c>
      <c s="34" t="s">
        <v>183</v>
      </c>
      <c s="34" t="s">
        <v>165</v>
      </c>
      <c s="35" t="s">
        <v>51</v>
      </c>
      <c s="6" t="s">
        <v>166</v>
      </c>
      <c s="36" t="s">
        <v>71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51</v>
      </c>
    </row>
    <row r="187" spans="1:5" ht="12.75">
      <c r="A187" t="s">
        <v>59</v>
      </c>
      <c r="E187" s="39" t="s">
        <v>51</v>
      </c>
    </row>
    <row r="188" spans="1:16" ht="12.75">
      <c r="A188" t="s">
        <v>49</v>
      </c>
      <c s="34" t="s">
        <v>186</v>
      </c>
      <c s="34" t="s">
        <v>168</v>
      </c>
      <c s="35" t="s">
        <v>51</v>
      </c>
      <c s="6" t="s">
        <v>169</v>
      </c>
      <c s="36" t="s">
        <v>71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51</v>
      </c>
    </row>
    <row r="191" spans="1:5" ht="12.75">
      <c r="A191" t="s">
        <v>59</v>
      </c>
      <c r="E191" s="39" t="s">
        <v>51</v>
      </c>
    </row>
    <row r="192" spans="1:16" ht="12.75">
      <c r="A192" t="s">
        <v>49</v>
      </c>
      <c s="34" t="s">
        <v>189</v>
      </c>
      <c s="34" t="s">
        <v>249</v>
      </c>
      <c s="35" t="s">
        <v>51</v>
      </c>
      <c s="6" t="s">
        <v>250</v>
      </c>
      <c s="36" t="s">
        <v>71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251</v>
      </c>
    </row>
    <row r="194" spans="1:5" ht="12.75">
      <c r="A194" s="35" t="s">
        <v>57</v>
      </c>
      <c r="E194" s="40" t="s">
        <v>51</v>
      </c>
    </row>
    <row r="195" spans="1:5" ht="12.75">
      <c r="A195" t="s">
        <v>59</v>
      </c>
      <c r="E195" s="39" t="s">
        <v>51</v>
      </c>
    </row>
    <row r="196" spans="1:16" ht="12.75">
      <c r="A196" t="s">
        <v>49</v>
      </c>
      <c s="34" t="s">
        <v>192</v>
      </c>
      <c s="34" t="s">
        <v>252</v>
      </c>
      <c s="35" t="s">
        <v>51</v>
      </c>
      <c s="6" t="s">
        <v>253</v>
      </c>
      <c s="36" t="s">
        <v>71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12.75">
      <c r="A198" s="35" t="s">
        <v>57</v>
      </c>
      <c r="E198" s="40" t="s">
        <v>51</v>
      </c>
    </row>
    <row r="199" spans="1:5" ht="12.75">
      <c r="A199" t="s">
        <v>59</v>
      </c>
      <c r="E199" s="39" t="s">
        <v>51</v>
      </c>
    </row>
    <row r="200" spans="1:16" ht="12.75">
      <c r="A200" t="s">
        <v>49</v>
      </c>
      <c s="34" t="s">
        <v>195</v>
      </c>
      <c s="34" t="s">
        <v>254</v>
      </c>
      <c s="35" t="s">
        <v>51</v>
      </c>
      <c s="6" t="s">
        <v>255</v>
      </c>
      <c s="36" t="s">
        <v>71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57</v>
      </c>
      <c r="E202" s="40" t="s">
        <v>51</v>
      </c>
    </row>
    <row r="203" spans="1:5" ht="12.75">
      <c r="A203" t="s">
        <v>59</v>
      </c>
      <c r="E203" s="39" t="s">
        <v>51</v>
      </c>
    </row>
    <row r="204" spans="1:16" ht="12.75">
      <c r="A204" t="s">
        <v>49</v>
      </c>
      <c s="34" t="s">
        <v>198</v>
      </c>
      <c s="34" t="s">
        <v>256</v>
      </c>
      <c s="35" t="s">
        <v>51</v>
      </c>
      <c s="6" t="s">
        <v>257</v>
      </c>
      <c s="36" t="s">
        <v>71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57</v>
      </c>
      <c r="E206" s="40" t="s">
        <v>51</v>
      </c>
    </row>
    <row r="207" spans="1:5" ht="12.75">
      <c r="A207" t="s">
        <v>59</v>
      </c>
      <c r="E207" s="39" t="s">
        <v>51</v>
      </c>
    </row>
    <row r="208" spans="1:16" ht="25.5">
      <c r="A208" t="s">
        <v>49</v>
      </c>
      <c s="34" t="s">
        <v>201</v>
      </c>
      <c s="34" t="s">
        <v>171</v>
      </c>
      <c s="35" t="s">
        <v>51</v>
      </c>
      <c s="6" t="s">
        <v>172</v>
      </c>
      <c s="36" t="s">
        <v>173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12.75">
      <c r="A210" s="35" t="s">
        <v>57</v>
      </c>
      <c r="E210" s="40" t="s">
        <v>51</v>
      </c>
    </row>
    <row r="211" spans="1:5" ht="12.75">
      <c r="A211" t="s">
        <v>59</v>
      </c>
      <c r="E211" s="39" t="s">
        <v>51</v>
      </c>
    </row>
    <row r="212" spans="1:16" ht="25.5">
      <c r="A212" t="s">
        <v>49</v>
      </c>
      <c s="34" t="s">
        <v>203</v>
      </c>
      <c s="34" t="s">
        <v>99</v>
      </c>
      <c s="35" t="s">
        <v>65</v>
      </c>
      <c s="6" t="s">
        <v>175</v>
      </c>
      <c s="36" t="s">
        <v>71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101</v>
      </c>
      <c>
        <f>(M212*21)/100</f>
      </c>
      <c t="s">
        <v>27</v>
      </c>
    </row>
    <row r="213" spans="1:5" ht="12.75">
      <c r="A213" s="35" t="s">
        <v>55</v>
      </c>
      <c r="E213" s="39" t="s">
        <v>51</v>
      </c>
    </row>
    <row r="214" spans="1:5" ht="12.75">
      <c r="A214" s="35" t="s">
        <v>57</v>
      </c>
      <c r="E214" s="40" t="s">
        <v>51</v>
      </c>
    </row>
    <row r="215" spans="1:5" ht="12.75">
      <c r="A215" t="s">
        <v>59</v>
      </c>
      <c r="E215" s="39" t="s">
        <v>51</v>
      </c>
    </row>
    <row r="216" spans="1:16" ht="12.75">
      <c r="A216" t="s">
        <v>49</v>
      </c>
      <c s="34" t="s">
        <v>205</v>
      </c>
      <c s="34" t="s">
        <v>99</v>
      </c>
      <c s="35" t="s">
        <v>68</v>
      </c>
      <c s="6" t="s">
        <v>177</v>
      </c>
      <c s="36" t="s">
        <v>71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101</v>
      </c>
      <c>
        <f>(M216*21)/100</f>
      </c>
      <c t="s">
        <v>27</v>
      </c>
    </row>
    <row r="217" spans="1:5" ht="12.75">
      <c r="A217" s="35" t="s">
        <v>55</v>
      </c>
      <c r="E217" s="39" t="s">
        <v>51</v>
      </c>
    </row>
    <row r="218" spans="1:5" ht="12.75">
      <c r="A218" s="35" t="s">
        <v>57</v>
      </c>
      <c r="E218" s="40" t="s">
        <v>51</v>
      </c>
    </row>
    <row r="219" spans="1:5" ht="12.75">
      <c r="A219" t="s">
        <v>59</v>
      </c>
      <c r="E219" s="39" t="s">
        <v>51</v>
      </c>
    </row>
    <row r="220" spans="1:16" ht="12.75">
      <c r="A220" t="s">
        <v>49</v>
      </c>
      <c s="34" t="s">
        <v>207</v>
      </c>
      <c s="34" t="s">
        <v>99</v>
      </c>
      <c s="35" t="s">
        <v>72</v>
      </c>
      <c s="6" t="s">
        <v>179</v>
      </c>
      <c s="36" t="s">
        <v>71</v>
      </c>
      <c s="37">
        <v>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101</v>
      </c>
      <c>
        <f>(M220*21)/100</f>
      </c>
      <c t="s">
        <v>27</v>
      </c>
    </row>
    <row r="221" spans="1:5" ht="12.75">
      <c r="A221" s="35" t="s">
        <v>55</v>
      </c>
      <c r="E221" s="39" t="s">
        <v>51</v>
      </c>
    </row>
    <row r="222" spans="1:5" ht="12.75">
      <c r="A222" s="35" t="s">
        <v>57</v>
      </c>
      <c r="E222" s="40" t="s">
        <v>51</v>
      </c>
    </row>
    <row r="223" spans="1:5" ht="12.75">
      <c r="A223" t="s">
        <v>59</v>
      </c>
      <c r="E223" s="39" t="s">
        <v>51</v>
      </c>
    </row>
    <row r="224" spans="1:13" ht="12.75">
      <c r="A224" t="s">
        <v>46</v>
      </c>
      <c r="C224" s="31" t="s">
        <v>65</v>
      </c>
      <c r="E224" s="33" t="s">
        <v>182</v>
      </c>
      <c r="J224" s="32">
        <f>0</f>
      </c>
      <c s="32">
        <f>0</f>
      </c>
      <c s="32">
        <f>0+L225+L229+L233+L237+L241+L245+L249+L253+L257+L261+L265+L269</f>
      </c>
      <c s="32">
        <f>0+M225+M229+M233+M237+M241+M245+M249+M253+M257+M261+M265+M269</f>
      </c>
    </row>
    <row r="225" spans="1:16" ht="12.75">
      <c r="A225" t="s">
        <v>49</v>
      </c>
      <c s="34" t="s">
        <v>209</v>
      </c>
      <c s="34" t="s">
        <v>184</v>
      </c>
      <c s="35" t="s">
        <v>51</v>
      </c>
      <c s="6" t="s">
        <v>185</v>
      </c>
      <c s="36" t="s">
        <v>71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54</v>
      </c>
      <c>
        <f>(M225*21)/100</f>
      </c>
      <c t="s">
        <v>27</v>
      </c>
    </row>
    <row r="226" spans="1:5" ht="12.75">
      <c r="A226" s="35" t="s">
        <v>55</v>
      </c>
      <c r="E226" s="39" t="s">
        <v>51</v>
      </c>
    </row>
    <row r="227" spans="1:5" ht="12.75">
      <c r="A227" s="35" t="s">
        <v>57</v>
      </c>
      <c r="E227" s="40" t="s">
        <v>51</v>
      </c>
    </row>
    <row r="228" spans="1:5" ht="12.75">
      <c r="A228" t="s">
        <v>59</v>
      </c>
      <c r="E228" s="39" t="s">
        <v>51</v>
      </c>
    </row>
    <row r="229" spans="1:16" ht="12.75">
      <c r="A229" t="s">
        <v>49</v>
      </c>
      <c s="34" t="s">
        <v>212</v>
      </c>
      <c s="34" t="s">
        <v>187</v>
      </c>
      <c s="35" t="s">
        <v>51</v>
      </c>
      <c s="6" t="s">
        <v>188</v>
      </c>
      <c s="36" t="s">
        <v>71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51</v>
      </c>
    </row>
    <row r="232" spans="1:5" ht="12.75">
      <c r="A232" t="s">
        <v>59</v>
      </c>
      <c r="E232" s="39" t="s">
        <v>51</v>
      </c>
    </row>
    <row r="233" spans="1:16" ht="12.75">
      <c r="A233" t="s">
        <v>49</v>
      </c>
      <c s="34" t="s">
        <v>216</v>
      </c>
      <c s="34" t="s">
        <v>190</v>
      </c>
      <c s="35" t="s">
        <v>51</v>
      </c>
      <c s="6" t="s">
        <v>191</v>
      </c>
      <c s="36" t="s">
        <v>71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51</v>
      </c>
    </row>
    <row r="235" spans="1:5" ht="12.75">
      <c r="A235" s="35" t="s">
        <v>57</v>
      </c>
      <c r="E235" s="40" t="s">
        <v>51</v>
      </c>
    </row>
    <row r="236" spans="1:5" ht="12.75">
      <c r="A236" t="s">
        <v>59</v>
      </c>
      <c r="E236" s="39" t="s">
        <v>51</v>
      </c>
    </row>
    <row r="237" spans="1:16" ht="12.75">
      <c r="A237" t="s">
        <v>49</v>
      </c>
      <c s="34" t="s">
        <v>220</v>
      </c>
      <c s="34" t="s">
        <v>193</v>
      </c>
      <c s="35" t="s">
        <v>51</v>
      </c>
      <c s="6" t="s">
        <v>194</v>
      </c>
      <c s="36" t="s">
        <v>71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51</v>
      </c>
    </row>
    <row r="239" spans="1:5" ht="12.75">
      <c r="A239" s="35" t="s">
        <v>57</v>
      </c>
      <c r="E239" s="40" t="s">
        <v>51</v>
      </c>
    </row>
    <row r="240" spans="1:5" ht="12.75">
      <c r="A240" t="s">
        <v>59</v>
      </c>
      <c r="E240" s="39" t="s">
        <v>51</v>
      </c>
    </row>
    <row r="241" spans="1:16" ht="25.5">
      <c r="A241" t="s">
        <v>49</v>
      </c>
      <c s="34" t="s">
        <v>223</v>
      </c>
      <c s="34" t="s">
        <v>196</v>
      </c>
      <c s="35" t="s">
        <v>51</v>
      </c>
      <c s="6" t="s">
        <v>197</v>
      </c>
      <c s="36" t="s">
        <v>71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51</v>
      </c>
    </row>
    <row r="243" spans="1:5" ht="12.75">
      <c r="A243" s="35" t="s">
        <v>57</v>
      </c>
      <c r="E243" s="40" t="s">
        <v>51</v>
      </c>
    </row>
    <row r="244" spans="1:5" ht="12.75">
      <c r="A244" t="s">
        <v>59</v>
      </c>
      <c r="E244" s="39" t="s">
        <v>51</v>
      </c>
    </row>
    <row r="245" spans="1:16" ht="25.5">
      <c r="A245" t="s">
        <v>49</v>
      </c>
      <c s="34" t="s">
        <v>226</v>
      </c>
      <c s="34" t="s">
        <v>199</v>
      </c>
      <c s="35" t="s">
        <v>51</v>
      </c>
      <c s="6" t="s">
        <v>200</v>
      </c>
      <c s="36" t="s">
        <v>71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51</v>
      </c>
    </row>
    <row r="247" spans="1:5" ht="12.75">
      <c r="A247" s="35" t="s">
        <v>57</v>
      </c>
      <c r="E247" s="40" t="s">
        <v>51</v>
      </c>
    </row>
    <row r="248" spans="1:5" ht="12.75">
      <c r="A248" t="s">
        <v>59</v>
      </c>
      <c r="E248" s="39" t="s">
        <v>51</v>
      </c>
    </row>
    <row r="249" spans="1:16" ht="12.75">
      <c r="A249" t="s">
        <v>49</v>
      </c>
      <c s="34" t="s">
        <v>228</v>
      </c>
      <c s="34" t="s">
        <v>99</v>
      </c>
      <c s="35" t="s">
        <v>51</v>
      </c>
      <c s="6" t="s">
        <v>202</v>
      </c>
      <c s="36" t="s">
        <v>71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101</v>
      </c>
      <c>
        <f>(M249*21)/100</f>
      </c>
      <c t="s">
        <v>27</v>
      </c>
    </row>
    <row r="250" spans="1:5" ht="12.75">
      <c r="A250" s="35" t="s">
        <v>55</v>
      </c>
      <c r="E250" s="39" t="s">
        <v>51</v>
      </c>
    </row>
    <row r="251" spans="1:5" ht="12.75">
      <c r="A251" s="35" t="s">
        <v>57</v>
      </c>
      <c r="E251" s="40" t="s">
        <v>51</v>
      </c>
    </row>
    <row r="252" spans="1:5" ht="12.75">
      <c r="A252" t="s">
        <v>59</v>
      </c>
      <c r="E252" s="39" t="s">
        <v>51</v>
      </c>
    </row>
    <row r="253" spans="1:16" ht="12.75">
      <c r="A253" t="s">
        <v>49</v>
      </c>
      <c s="34" t="s">
        <v>258</v>
      </c>
      <c s="34" t="s">
        <v>99</v>
      </c>
      <c s="35" t="s">
        <v>47</v>
      </c>
      <c s="6" t="s">
        <v>204</v>
      </c>
      <c s="36" t="s">
        <v>71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101</v>
      </c>
      <c>
        <f>(M253*21)/100</f>
      </c>
      <c t="s">
        <v>27</v>
      </c>
    </row>
    <row r="254" spans="1:5" ht="12.75">
      <c r="A254" s="35" t="s">
        <v>55</v>
      </c>
      <c r="E254" s="39" t="s">
        <v>51</v>
      </c>
    </row>
    <row r="255" spans="1:5" ht="12.75">
      <c r="A255" s="35" t="s">
        <v>57</v>
      </c>
      <c r="E255" s="40" t="s">
        <v>51</v>
      </c>
    </row>
    <row r="256" spans="1:5" ht="12.75">
      <c r="A256" t="s">
        <v>59</v>
      </c>
      <c r="E256" s="39" t="s">
        <v>51</v>
      </c>
    </row>
    <row r="257" spans="1:16" ht="12.75">
      <c r="A257" t="s">
        <v>49</v>
      </c>
      <c s="34" t="s">
        <v>259</v>
      </c>
      <c s="34" t="s">
        <v>99</v>
      </c>
      <c s="35" t="s">
        <v>27</v>
      </c>
      <c s="6" t="s">
        <v>206</v>
      </c>
      <c s="36" t="s">
        <v>71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101</v>
      </c>
      <c>
        <f>(M257*21)/100</f>
      </c>
      <c t="s">
        <v>27</v>
      </c>
    </row>
    <row r="258" spans="1:5" ht="12.75">
      <c r="A258" s="35" t="s">
        <v>55</v>
      </c>
      <c r="E258" s="39" t="s">
        <v>51</v>
      </c>
    </row>
    <row r="259" spans="1:5" ht="12.75">
      <c r="A259" s="35" t="s">
        <v>57</v>
      </c>
      <c r="E259" s="40" t="s">
        <v>51</v>
      </c>
    </row>
    <row r="260" spans="1:5" ht="12.75">
      <c r="A260" t="s">
        <v>59</v>
      </c>
      <c r="E260" s="39" t="s">
        <v>51</v>
      </c>
    </row>
    <row r="261" spans="1:16" ht="12.75">
      <c r="A261" t="s">
        <v>49</v>
      </c>
      <c s="34" t="s">
        <v>260</v>
      </c>
      <c s="34" t="s">
        <v>99</v>
      </c>
      <c s="35" t="s">
        <v>26</v>
      </c>
      <c s="6" t="s">
        <v>208</v>
      </c>
      <c s="36" t="s">
        <v>71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101</v>
      </c>
      <c>
        <f>(M261*21)/100</f>
      </c>
      <c t="s">
        <v>27</v>
      </c>
    </row>
    <row r="262" spans="1:5" ht="12.75">
      <c r="A262" s="35" t="s">
        <v>55</v>
      </c>
      <c r="E262" s="39" t="s">
        <v>51</v>
      </c>
    </row>
    <row r="263" spans="1:5" ht="12.75">
      <c r="A263" s="35" t="s">
        <v>57</v>
      </c>
      <c r="E263" s="40" t="s">
        <v>51</v>
      </c>
    </row>
    <row r="264" spans="1:5" ht="12.75">
      <c r="A264" t="s">
        <v>59</v>
      </c>
      <c r="E264" s="39" t="s">
        <v>51</v>
      </c>
    </row>
    <row r="265" spans="1:16" ht="12.75">
      <c r="A265" t="s">
        <v>49</v>
      </c>
      <c s="34" t="s">
        <v>261</v>
      </c>
      <c s="34" t="s">
        <v>210</v>
      </c>
      <c s="35" t="s">
        <v>51</v>
      </c>
      <c s="6" t="s">
        <v>211</v>
      </c>
      <c s="36" t="s">
        <v>71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51</v>
      </c>
    </row>
    <row r="267" spans="1:5" ht="12.75">
      <c r="A267" s="35" t="s">
        <v>57</v>
      </c>
      <c r="E267" s="40" t="s">
        <v>51</v>
      </c>
    </row>
    <row r="268" spans="1:5" ht="12.75">
      <c r="A268" t="s">
        <v>59</v>
      </c>
      <c r="E268" s="39" t="s">
        <v>51</v>
      </c>
    </row>
    <row r="269" spans="1:16" ht="12.75">
      <c r="A269" t="s">
        <v>49</v>
      </c>
      <c s="34" t="s">
        <v>262</v>
      </c>
      <c s="34" t="s">
        <v>213</v>
      </c>
      <c s="35" t="s">
        <v>51</v>
      </c>
      <c s="6" t="s">
        <v>214</v>
      </c>
      <c s="36" t="s">
        <v>71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51</v>
      </c>
    </row>
    <row r="271" spans="1:5" ht="12.75">
      <c r="A271" s="35" t="s">
        <v>57</v>
      </c>
      <c r="E271" s="40" t="s">
        <v>51</v>
      </c>
    </row>
    <row r="272" spans="1:5" ht="12.75">
      <c r="A272" t="s">
        <v>59</v>
      </c>
      <c r="E272" s="39" t="s">
        <v>51</v>
      </c>
    </row>
    <row r="273" spans="1:13" ht="12.75">
      <c r="A273" t="s">
        <v>46</v>
      </c>
      <c r="C273" s="31" t="s">
        <v>68</v>
      </c>
      <c r="E273" s="33" t="s">
        <v>215</v>
      </c>
      <c r="J273" s="32">
        <f>0</f>
      </c>
      <c s="32">
        <f>0</f>
      </c>
      <c s="32">
        <f>0+L274+L278+L282+L286+L290</f>
      </c>
      <c s="32">
        <f>0+M274+M278+M282+M286+M290</f>
      </c>
    </row>
    <row r="274" spans="1:16" ht="12.75">
      <c r="A274" t="s">
        <v>49</v>
      </c>
      <c s="34" t="s">
        <v>263</v>
      </c>
      <c s="34" t="s">
        <v>217</v>
      </c>
      <c s="35" t="s">
        <v>51</v>
      </c>
      <c s="6" t="s">
        <v>218</v>
      </c>
      <c s="36" t="s">
        <v>219</v>
      </c>
      <c s="37">
        <v>24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57</v>
      </c>
      <c r="E276" s="40" t="s">
        <v>51</v>
      </c>
    </row>
    <row r="277" spans="1:5" ht="12.75">
      <c r="A277" t="s">
        <v>59</v>
      </c>
      <c r="E277" s="39" t="s">
        <v>51</v>
      </c>
    </row>
    <row r="278" spans="1:16" ht="25.5">
      <c r="A278" t="s">
        <v>49</v>
      </c>
      <c s="34" t="s">
        <v>264</v>
      </c>
      <c s="34" t="s">
        <v>221</v>
      </c>
      <c s="35" t="s">
        <v>51</v>
      </c>
      <c s="6" t="s">
        <v>222</v>
      </c>
      <c s="36" t="s">
        <v>71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57</v>
      </c>
      <c r="E280" s="40" t="s">
        <v>51</v>
      </c>
    </row>
    <row r="281" spans="1:5" ht="12.75">
      <c r="A281" t="s">
        <v>59</v>
      </c>
      <c r="E281" s="39" t="s">
        <v>51</v>
      </c>
    </row>
    <row r="282" spans="1:16" ht="12.75">
      <c r="A282" t="s">
        <v>49</v>
      </c>
      <c s="34" t="s">
        <v>265</v>
      </c>
      <c s="34" t="s">
        <v>224</v>
      </c>
      <c s="35" t="s">
        <v>51</v>
      </c>
      <c s="6" t="s">
        <v>225</v>
      </c>
      <c s="36" t="s">
        <v>219</v>
      </c>
      <c s="37">
        <v>24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57</v>
      </c>
      <c r="E284" s="40" t="s">
        <v>51</v>
      </c>
    </row>
    <row r="285" spans="1:5" ht="12.75">
      <c r="A285" t="s">
        <v>59</v>
      </c>
      <c r="E285" s="39" t="s">
        <v>51</v>
      </c>
    </row>
    <row r="286" spans="1:16" ht="12.75">
      <c r="A286" t="s">
        <v>49</v>
      </c>
      <c s="34" t="s">
        <v>266</v>
      </c>
      <c s="34" t="s">
        <v>267</v>
      </c>
      <c s="35" t="s">
        <v>51</v>
      </c>
      <c s="6" t="s">
        <v>227</v>
      </c>
      <c s="36" t="s">
        <v>71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99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57</v>
      </c>
      <c r="E288" s="40" t="s">
        <v>51</v>
      </c>
    </row>
    <row r="289" spans="1:5" ht="12.75">
      <c r="A289" t="s">
        <v>59</v>
      </c>
      <c r="E289" s="39" t="s">
        <v>51</v>
      </c>
    </row>
    <row r="290" spans="1:16" ht="12.75">
      <c r="A290" t="s">
        <v>49</v>
      </c>
      <c s="34" t="s">
        <v>268</v>
      </c>
      <c s="34" t="s">
        <v>229</v>
      </c>
      <c s="35" t="s">
        <v>51</v>
      </c>
      <c s="6" t="s">
        <v>230</v>
      </c>
      <c s="36" t="s">
        <v>71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57</v>
      </c>
      <c r="E292" s="40" t="s">
        <v>51</v>
      </c>
    </row>
    <row r="293" spans="1:5" ht="12.75">
      <c r="A293" t="s">
        <v>59</v>
      </c>
      <c r="E293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269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269</v>
      </c>
      <c r="E4" s="26" t="s">
        <v>270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COUNTIFS(L8:L310,"=0",A8:A310,"P")+COUNTIFS(L8:L310,"",A8:A310,"P")+SUM(Q8:Q310)</f>
      </c>
    </row>
    <row r="8" spans="1:13" ht="12.75">
      <c r="A8" t="s">
        <v>44</v>
      </c>
      <c r="C8" s="28" t="s">
        <v>273</v>
      </c>
      <c r="E8" s="30" t="s">
        <v>272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272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</f>
      </c>
    </row>
    <row r="10" spans="1:16" ht="12.75">
      <c r="A10" t="s">
        <v>49</v>
      </c>
      <c s="34" t="s">
        <v>47</v>
      </c>
      <c s="34" t="s">
        <v>274</v>
      </c>
      <c s="35" t="s">
        <v>51</v>
      </c>
      <c s="6" t="s">
        <v>275</v>
      </c>
      <c s="36" t="s">
        <v>71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276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277</v>
      </c>
    </row>
    <row r="13" spans="1:5" ht="204">
      <c r="A13" t="s">
        <v>59</v>
      </c>
      <c r="E13" s="39" t="s">
        <v>278</v>
      </c>
    </row>
    <row r="14" spans="1:16" ht="12.75">
      <c r="A14" t="s">
        <v>49</v>
      </c>
      <c s="34" t="s">
        <v>27</v>
      </c>
      <c s="34" t="s">
        <v>279</v>
      </c>
      <c s="35" t="s">
        <v>51</v>
      </c>
      <c s="6" t="s">
        <v>280</v>
      </c>
      <c s="36" t="s">
        <v>71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276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277</v>
      </c>
    </row>
    <row r="17" spans="1:5" ht="140.25">
      <c r="A17" t="s">
        <v>59</v>
      </c>
      <c r="E17" s="39" t="s">
        <v>281</v>
      </c>
    </row>
    <row r="18" spans="1:16" ht="12.75">
      <c r="A18" t="s">
        <v>49</v>
      </c>
      <c s="34" t="s">
        <v>26</v>
      </c>
      <c s="34" t="s">
        <v>282</v>
      </c>
      <c s="35" t="s">
        <v>51</v>
      </c>
      <c s="6" t="s">
        <v>283</v>
      </c>
      <c s="36" t="s">
        <v>71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276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277</v>
      </c>
    </row>
    <row r="21" spans="1:5" ht="191.25">
      <c r="A21" t="s">
        <v>59</v>
      </c>
      <c r="E21" s="39" t="s">
        <v>284</v>
      </c>
    </row>
    <row r="22" spans="1:16" ht="25.5">
      <c r="A22" t="s">
        <v>49</v>
      </c>
      <c s="34" t="s">
        <v>65</v>
      </c>
      <c s="34" t="s">
        <v>285</v>
      </c>
      <c s="35" t="s">
        <v>51</v>
      </c>
      <c s="6" t="s">
        <v>286</v>
      </c>
      <c s="36" t="s">
        <v>71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276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277</v>
      </c>
    </row>
    <row r="25" spans="1:5" ht="178.5">
      <c r="A25" t="s">
        <v>59</v>
      </c>
      <c r="E25" s="39" t="s">
        <v>287</v>
      </c>
    </row>
    <row r="26" spans="1:16" ht="12.75">
      <c r="A26" t="s">
        <v>49</v>
      </c>
      <c s="34" t="s">
        <v>68</v>
      </c>
      <c s="34" t="s">
        <v>288</v>
      </c>
      <c s="35" t="s">
        <v>51</v>
      </c>
      <c s="6" t="s">
        <v>289</v>
      </c>
      <c s="36" t="s">
        <v>71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276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277</v>
      </c>
    </row>
    <row r="29" spans="1:5" ht="178.5">
      <c r="A29" t="s">
        <v>59</v>
      </c>
      <c r="E29" s="39" t="s">
        <v>287</v>
      </c>
    </row>
    <row r="30" spans="1:16" ht="12.75">
      <c r="A30" t="s">
        <v>49</v>
      </c>
      <c s="34" t="s">
        <v>72</v>
      </c>
      <c s="34" t="s">
        <v>290</v>
      </c>
      <c s="35" t="s">
        <v>51</v>
      </c>
      <c s="6" t="s">
        <v>291</v>
      </c>
      <c s="36" t="s">
        <v>71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276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277</v>
      </c>
    </row>
    <row r="33" spans="1:5" ht="178.5">
      <c r="A33" t="s">
        <v>59</v>
      </c>
      <c r="E33" s="39" t="s">
        <v>287</v>
      </c>
    </row>
    <row r="34" spans="1:16" ht="12.75">
      <c r="A34" t="s">
        <v>49</v>
      </c>
      <c s="34" t="s">
        <v>75</v>
      </c>
      <c s="34" t="s">
        <v>292</v>
      </c>
      <c s="35" t="s">
        <v>51</v>
      </c>
      <c s="6" t="s">
        <v>293</v>
      </c>
      <c s="36" t="s">
        <v>71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276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277</v>
      </c>
    </row>
    <row r="37" spans="1:5" ht="178.5">
      <c r="A37" t="s">
        <v>59</v>
      </c>
      <c r="E37" s="39" t="s">
        <v>287</v>
      </c>
    </row>
    <row r="38" spans="1:16" ht="12.75">
      <c r="A38" t="s">
        <v>49</v>
      </c>
      <c s="34" t="s">
        <v>78</v>
      </c>
      <c s="34" t="s">
        <v>294</v>
      </c>
      <c s="35" t="s">
        <v>51</v>
      </c>
      <c s="6" t="s">
        <v>295</v>
      </c>
      <c s="36" t="s">
        <v>71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276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277</v>
      </c>
    </row>
    <row r="41" spans="1:5" ht="178.5">
      <c r="A41" t="s">
        <v>59</v>
      </c>
      <c r="E41" s="39" t="s">
        <v>287</v>
      </c>
    </row>
    <row r="42" spans="1:16" ht="12.75">
      <c r="A42" t="s">
        <v>49</v>
      </c>
      <c s="34" t="s">
        <v>81</v>
      </c>
      <c s="34" t="s">
        <v>296</v>
      </c>
      <c s="35" t="s">
        <v>51</v>
      </c>
      <c s="6" t="s">
        <v>297</v>
      </c>
      <c s="36" t="s">
        <v>71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276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277</v>
      </c>
    </row>
    <row r="45" spans="1:5" ht="178.5">
      <c r="A45" t="s">
        <v>59</v>
      </c>
      <c r="E45" s="39" t="s">
        <v>287</v>
      </c>
    </row>
    <row r="46" spans="1:16" ht="25.5">
      <c r="A46" t="s">
        <v>49</v>
      </c>
      <c s="34" t="s">
        <v>85</v>
      </c>
      <c s="34" t="s">
        <v>298</v>
      </c>
      <c s="35" t="s">
        <v>51</v>
      </c>
      <c s="6" t="s">
        <v>299</v>
      </c>
      <c s="36" t="s">
        <v>71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276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277</v>
      </c>
    </row>
    <row r="49" spans="1:5" ht="178.5">
      <c r="A49" t="s">
        <v>59</v>
      </c>
      <c r="E49" s="39" t="s">
        <v>287</v>
      </c>
    </row>
    <row r="50" spans="1:16" ht="25.5">
      <c r="A50" t="s">
        <v>49</v>
      </c>
      <c s="34" t="s">
        <v>88</v>
      </c>
      <c s="34" t="s">
        <v>300</v>
      </c>
      <c s="35" t="s">
        <v>51</v>
      </c>
      <c s="6" t="s">
        <v>301</v>
      </c>
      <c s="36" t="s">
        <v>71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276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277</v>
      </c>
    </row>
    <row r="53" spans="1:5" ht="178.5">
      <c r="A53" t="s">
        <v>59</v>
      </c>
      <c r="E53" s="39" t="s">
        <v>287</v>
      </c>
    </row>
    <row r="54" spans="1:16" ht="12.75">
      <c r="A54" t="s">
        <v>49</v>
      </c>
      <c s="34" t="s">
        <v>92</v>
      </c>
      <c s="34" t="s">
        <v>302</v>
      </c>
      <c s="35" t="s">
        <v>51</v>
      </c>
      <c s="6" t="s">
        <v>303</v>
      </c>
      <c s="36" t="s">
        <v>71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276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277</v>
      </c>
    </row>
    <row r="57" spans="1:5" ht="178.5">
      <c r="A57" t="s">
        <v>59</v>
      </c>
      <c r="E57" s="39" t="s">
        <v>287</v>
      </c>
    </row>
    <row r="58" spans="1:16" ht="12.75">
      <c r="A58" t="s">
        <v>49</v>
      </c>
      <c s="34" t="s">
        <v>95</v>
      </c>
      <c s="34" t="s">
        <v>304</v>
      </c>
      <c s="35" t="s">
        <v>51</v>
      </c>
      <c s="6" t="s">
        <v>305</v>
      </c>
      <c s="36" t="s">
        <v>71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276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277</v>
      </c>
    </row>
    <row r="61" spans="1:5" ht="178.5">
      <c r="A61" t="s">
        <v>59</v>
      </c>
      <c r="E61" s="39" t="s">
        <v>287</v>
      </c>
    </row>
    <row r="62" spans="1:16" ht="12.75">
      <c r="A62" t="s">
        <v>49</v>
      </c>
      <c s="34" t="s">
        <v>98</v>
      </c>
      <c s="34" t="s">
        <v>306</v>
      </c>
      <c s="35" t="s">
        <v>51</v>
      </c>
      <c s="6" t="s">
        <v>307</v>
      </c>
      <c s="36" t="s">
        <v>71</v>
      </c>
      <c s="37">
        <v>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276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277</v>
      </c>
    </row>
    <row r="65" spans="1:5" ht="114.75">
      <c r="A65" t="s">
        <v>59</v>
      </c>
      <c r="E65" s="39" t="s">
        <v>308</v>
      </c>
    </row>
    <row r="66" spans="1:16" ht="12.75">
      <c r="A66" t="s">
        <v>49</v>
      </c>
      <c s="34" t="s">
        <v>102</v>
      </c>
      <c s="34" t="s">
        <v>309</v>
      </c>
      <c s="35" t="s">
        <v>51</v>
      </c>
      <c s="6" t="s">
        <v>310</v>
      </c>
      <c s="36" t="s">
        <v>71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276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277</v>
      </c>
    </row>
    <row r="69" spans="1:5" ht="178.5">
      <c r="A69" t="s">
        <v>59</v>
      </c>
      <c r="E69" s="39" t="s">
        <v>287</v>
      </c>
    </row>
    <row r="70" spans="1:16" ht="12.75">
      <c r="A70" t="s">
        <v>49</v>
      </c>
      <c s="34" t="s">
        <v>105</v>
      </c>
      <c s="34" t="s">
        <v>311</v>
      </c>
      <c s="35" t="s">
        <v>51</v>
      </c>
      <c s="6" t="s">
        <v>312</v>
      </c>
      <c s="36" t="s">
        <v>71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276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277</v>
      </c>
    </row>
    <row r="73" spans="1:5" ht="191.25">
      <c r="A73" t="s">
        <v>59</v>
      </c>
      <c r="E73" s="39" t="s">
        <v>284</v>
      </c>
    </row>
    <row r="74" spans="1:16" ht="12.75">
      <c r="A74" t="s">
        <v>49</v>
      </c>
      <c s="34" t="s">
        <v>107</v>
      </c>
      <c s="34" t="s">
        <v>313</v>
      </c>
      <c s="35" t="s">
        <v>51</v>
      </c>
      <c s="6" t="s">
        <v>314</v>
      </c>
      <c s="36" t="s">
        <v>71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276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277</v>
      </c>
    </row>
    <row r="77" spans="1:5" ht="191.25">
      <c r="A77" t="s">
        <v>59</v>
      </c>
      <c r="E77" s="39" t="s">
        <v>284</v>
      </c>
    </row>
    <row r="78" spans="1:16" ht="12.75">
      <c r="A78" t="s">
        <v>49</v>
      </c>
      <c s="34" t="s">
        <v>109</v>
      </c>
      <c s="34" t="s">
        <v>315</v>
      </c>
      <c s="35" t="s">
        <v>51</v>
      </c>
      <c s="6" t="s">
        <v>316</v>
      </c>
      <c s="36" t="s">
        <v>219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276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277</v>
      </c>
    </row>
    <row r="81" spans="1:5" ht="114.75">
      <c r="A81" t="s">
        <v>59</v>
      </c>
      <c r="E81" s="39" t="s">
        <v>317</v>
      </c>
    </row>
    <row r="82" spans="1:16" ht="25.5">
      <c r="A82" t="s">
        <v>49</v>
      </c>
      <c s="34" t="s">
        <v>111</v>
      </c>
      <c s="34" t="s">
        <v>318</v>
      </c>
      <c s="35" t="s">
        <v>51</v>
      </c>
      <c s="6" t="s">
        <v>319</v>
      </c>
      <c s="36" t="s">
        <v>71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276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277</v>
      </c>
    </row>
    <row r="85" spans="1:5" ht="140.25">
      <c r="A85" t="s">
        <v>59</v>
      </c>
      <c r="E85" s="39" t="s">
        <v>281</v>
      </c>
    </row>
    <row r="86" spans="1:16" ht="12.75">
      <c r="A86" t="s">
        <v>49</v>
      </c>
      <c s="34" t="s">
        <v>113</v>
      </c>
      <c s="34" t="s">
        <v>320</v>
      </c>
      <c s="35" t="s">
        <v>51</v>
      </c>
      <c s="6" t="s">
        <v>321</v>
      </c>
      <c s="36" t="s">
        <v>71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276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277</v>
      </c>
    </row>
    <row r="89" spans="1:5" ht="140.25">
      <c r="A89" t="s">
        <v>59</v>
      </c>
      <c r="E89" s="39" t="s">
        <v>281</v>
      </c>
    </row>
    <row r="90" spans="1:16" ht="12.75">
      <c r="A90" t="s">
        <v>49</v>
      </c>
      <c s="34" t="s">
        <v>116</v>
      </c>
      <c s="34" t="s">
        <v>322</v>
      </c>
      <c s="35" t="s">
        <v>51</v>
      </c>
      <c s="6" t="s">
        <v>323</v>
      </c>
      <c s="36" t="s">
        <v>71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276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277</v>
      </c>
    </row>
    <row r="93" spans="1:5" ht="140.25">
      <c r="A93" t="s">
        <v>59</v>
      </c>
      <c r="E93" s="39" t="s">
        <v>281</v>
      </c>
    </row>
    <row r="94" spans="1:16" ht="12.75">
      <c r="A94" t="s">
        <v>49</v>
      </c>
      <c s="34" t="s">
        <v>119</v>
      </c>
      <c s="34" t="s">
        <v>324</v>
      </c>
      <c s="35" t="s">
        <v>51</v>
      </c>
      <c s="6" t="s">
        <v>325</v>
      </c>
      <c s="36" t="s">
        <v>71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276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277</v>
      </c>
    </row>
    <row r="97" spans="1:5" ht="114.75">
      <c r="A97" t="s">
        <v>59</v>
      </c>
      <c r="E97" s="39" t="s">
        <v>308</v>
      </c>
    </row>
    <row r="98" spans="1:16" ht="12.75">
      <c r="A98" t="s">
        <v>49</v>
      </c>
      <c s="34" t="s">
        <v>121</v>
      </c>
      <c s="34" t="s">
        <v>326</v>
      </c>
      <c s="35" t="s">
        <v>51</v>
      </c>
      <c s="6" t="s">
        <v>327</v>
      </c>
      <c s="36" t="s">
        <v>71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276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277</v>
      </c>
    </row>
    <row r="101" spans="1:5" ht="114.75">
      <c r="A101" t="s">
        <v>59</v>
      </c>
      <c r="E101" s="39" t="s">
        <v>308</v>
      </c>
    </row>
    <row r="102" spans="1:16" ht="12.75">
      <c r="A102" t="s">
        <v>49</v>
      </c>
      <c s="34" t="s">
        <v>125</v>
      </c>
      <c s="34" t="s">
        <v>328</v>
      </c>
      <c s="35" t="s">
        <v>51</v>
      </c>
      <c s="6" t="s">
        <v>329</v>
      </c>
      <c s="36" t="s">
        <v>71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276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57</v>
      </c>
      <c r="E104" s="40" t="s">
        <v>277</v>
      </c>
    </row>
    <row r="105" spans="1:5" ht="127.5">
      <c r="A105" t="s">
        <v>59</v>
      </c>
      <c r="E105" s="39" t="s">
        <v>330</v>
      </c>
    </row>
    <row r="106" spans="1:16" ht="12.75">
      <c r="A106" t="s">
        <v>49</v>
      </c>
      <c s="34" t="s">
        <v>129</v>
      </c>
      <c s="34" t="s">
        <v>331</v>
      </c>
      <c s="35" t="s">
        <v>51</v>
      </c>
      <c s="6" t="s">
        <v>332</v>
      </c>
      <c s="36" t="s">
        <v>71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276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57</v>
      </c>
      <c r="E108" s="40" t="s">
        <v>277</v>
      </c>
    </row>
    <row r="109" spans="1:5" ht="102">
      <c r="A109" t="s">
        <v>59</v>
      </c>
      <c r="E109" s="39" t="s">
        <v>333</v>
      </c>
    </row>
    <row r="110" spans="1:16" ht="12.75">
      <c r="A110" t="s">
        <v>49</v>
      </c>
      <c s="34" t="s">
        <v>131</v>
      </c>
      <c s="34" t="s">
        <v>334</v>
      </c>
      <c s="35" t="s">
        <v>51</v>
      </c>
      <c s="6" t="s">
        <v>335</v>
      </c>
      <c s="36" t="s">
        <v>71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276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57</v>
      </c>
      <c r="E112" s="40" t="s">
        <v>277</v>
      </c>
    </row>
    <row r="113" spans="1:5" ht="102">
      <c r="A113" t="s">
        <v>59</v>
      </c>
      <c r="E113" s="39" t="s">
        <v>333</v>
      </c>
    </row>
    <row r="114" spans="1:16" ht="12.75">
      <c r="A114" t="s">
        <v>49</v>
      </c>
      <c s="34" t="s">
        <v>133</v>
      </c>
      <c s="34" t="s">
        <v>336</v>
      </c>
      <c s="35" t="s">
        <v>51</v>
      </c>
      <c s="6" t="s">
        <v>337</v>
      </c>
      <c s="36" t="s">
        <v>84</v>
      </c>
      <c s="37">
        <v>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276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57</v>
      </c>
      <c r="E116" s="40" t="s">
        <v>277</v>
      </c>
    </row>
    <row r="117" spans="1:5" ht="114.75">
      <c r="A117" t="s">
        <v>59</v>
      </c>
      <c r="E117" s="39" t="s">
        <v>338</v>
      </c>
    </row>
    <row r="118" spans="1:16" ht="12.75">
      <c r="A118" t="s">
        <v>49</v>
      </c>
      <c s="34" t="s">
        <v>136</v>
      </c>
      <c s="34" t="s">
        <v>339</v>
      </c>
      <c s="35" t="s">
        <v>51</v>
      </c>
      <c s="6" t="s">
        <v>340</v>
      </c>
      <c s="36" t="s">
        <v>84</v>
      </c>
      <c s="37">
        <v>50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276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57</v>
      </c>
      <c r="E120" s="40" t="s">
        <v>277</v>
      </c>
    </row>
    <row r="121" spans="1:5" ht="127.5">
      <c r="A121" t="s">
        <v>59</v>
      </c>
      <c r="E121" s="39" t="s">
        <v>341</v>
      </c>
    </row>
    <row r="122" spans="1:16" ht="12.75">
      <c r="A122" t="s">
        <v>49</v>
      </c>
      <c s="34" t="s">
        <v>140</v>
      </c>
      <c s="34" t="s">
        <v>342</v>
      </c>
      <c s="35" t="s">
        <v>51</v>
      </c>
      <c s="6" t="s">
        <v>343</v>
      </c>
      <c s="36" t="s">
        <v>53</v>
      </c>
      <c s="37">
        <v>1.2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276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57</v>
      </c>
      <c r="E124" s="40" t="s">
        <v>277</v>
      </c>
    </row>
    <row r="125" spans="1:5" ht="102">
      <c r="A125" t="s">
        <v>59</v>
      </c>
      <c r="E125" s="39" t="s">
        <v>344</v>
      </c>
    </row>
    <row r="126" spans="1:16" ht="12.75">
      <c r="A126" t="s">
        <v>49</v>
      </c>
      <c s="34" t="s">
        <v>143</v>
      </c>
      <c s="34" t="s">
        <v>345</v>
      </c>
      <c s="35" t="s">
        <v>51</v>
      </c>
      <c s="6" t="s">
        <v>346</v>
      </c>
      <c s="36" t="s">
        <v>53</v>
      </c>
      <c s="37">
        <v>1.2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276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277</v>
      </c>
    </row>
    <row r="129" spans="1:5" ht="102">
      <c r="A129" t="s">
        <v>59</v>
      </c>
      <c r="E129" s="39" t="s">
        <v>347</v>
      </c>
    </row>
    <row r="130" spans="1:16" ht="25.5">
      <c r="A130" t="s">
        <v>49</v>
      </c>
      <c s="34" t="s">
        <v>146</v>
      </c>
      <c s="34" t="s">
        <v>348</v>
      </c>
      <c s="35" t="s">
        <v>51</v>
      </c>
      <c s="6" t="s">
        <v>349</v>
      </c>
      <c s="36" t="s">
        <v>53</v>
      </c>
      <c s="37">
        <v>1.2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276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277</v>
      </c>
    </row>
    <row r="133" spans="1:5" ht="102">
      <c r="A133" t="s">
        <v>59</v>
      </c>
      <c r="E133" s="39" t="s">
        <v>344</v>
      </c>
    </row>
    <row r="134" spans="1:16" ht="25.5">
      <c r="A134" t="s">
        <v>49</v>
      </c>
      <c s="34" t="s">
        <v>149</v>
      </c>
      <c s="34" t="s">
        <v>350</v>
      </c>
      <c s="35" t="s">
        <v>51</v>
      </c>
      <c s="6" t="s">
        <v>351</v>
      </c>
      <c s="36" t="s">
        <v>53</v>
      </c>
      <c s="37">
        <v>1.2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276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277</v>
      </c>
    </row>
    <row r="137" spans="1:5" ht="102">
      <c r="A137" t="s">
        <v>59</v>
      </c>
      <c r="E137" s="39" t="s">
        <v>347</v>
      </c>
    </row>
    <row r="138" spans="1:16" ht="12.75">
      <c r="A138" t="s">
        <v>49</v>
      </c>
      <c s="34" t="s">
        <v>152</v>
      </c>
      <c s="34" t="s">
        <v>352</v>
      </c>
      <c s="35" t="s">
        <v>51</v>
      </c>
      <c s="6" t="s">
        <v>353</v>
      </c>
      <c s="36" t="s">
        <v>71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276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277</v>
      </c>
    </row>
    <row r="141" spans="1:5" ht="89.25">
      <c r="A141" t="s">
        <v>59</v>
      </c>
      <c r="E141" s="39" t="s">
        <v>354</v>
      </c>
    </row>
    <row r="142" spans="1:16" ht="25.5">
      <c r="A142" t="s">
        <v>49</v>
      </c>
      <c s="34" t="s">
        <v>158</v>
      </c>
      <c s="34" t="s">
        <v>355</v>
      </c>
      <c s="35" t="s">
        <v>51</v>
      </c>
      <c s="6" t="s">
        <v>356</v>
      </c>
      <c s="36" t="s">
        <v>84</v>
      </c>
      <c s="37">
        <v>50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276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57</v>
      </c>
      <c r="E144" s="40" t="s">
        <v>277</v>
      </c>
    </row>
    <row r="145" spans="1:5" ht="127.5">
      <c r="A145" t="s">
        <v>59</v>
      </c>
      <c r="E145" s="39" t="s">
        <v>357</v>
      </c>
    </row>
    <row r="146" spans="1:16" ht="25.5">
      <c r="A146" t="s">
        <v>49</v>
      </c>
      <c s="34" t="s">
        <v>161</v>
      </c>
      <c s="34" t="s">
        <v>358</v>
      </c>
      <c s="35" t="s">
        <v>51</v>
      </c>
      <c s="6" t="s">
        <v>359</v>
      </c>
      <c s="36" t="s">
        <v>71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276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277</v>
      </c>
    </row>
    <row r="149" spans="1:5" ht="76.5">
      <c r="A149" t="s">
        <v>59</v>
      </c>
      <c r="E149" s="39" t="s">
        <v>360</v>
      </c>
    </row>
    <row r="150" spans="1:16" ht="12.75">
      <c r="A150" t="s">
        <v>49</v>
      </c>
      <c s="34" t="s">
        <v>164</v>
      </c>
      <c s="34" t="s">
        <v>361</v>
      </c>
      <c s="35" t="s">
        <v>51</v>
      </c>
      <c s="6" t="s">
        <v>362</v>
      </c>
      <c s="36" t="s">
        <v>115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276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277</v>
      </c>
    </row>
    <row r="153" spans="1:5" ht="38.25">
      <c r="A153" t="s">
        <v>59</v>
      </c>
      <c r="E153" s="39" t="s">
        <v>363</v>
      </c>
    </row>
    <row r="154" spans="1:16" ht="25.5">
      <c r="A154" t="s">
        <v>49</v>
      </c>
      <c s="34" t="s">
        <v>167</v>
      </c>
      <c s="34" t="s">
        <v>364</v>
      </c>
      <c s="35" t="s">
        <v>51</v>
      </c>
      <c s="6" t="s">
        <v>365</v>
      </c>
      <c s="36" t="s">
        <v>84</v>
      </c>
      <c s="37">
        <v>100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276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277</v>
      </c>
    </row>
    <row r="157" spans="1:5" ht="89.25">
      <c r="A157" t="s">
        <v>59</v>
      </c>
      <c r="E157" s="39" t="s">
        <v>366</v>
      </c>
    </row>
    <row r="158" spans="1:16" ht="25.5">
      <c r="A158" t="s">
        <v>49</v>
      </c>
      <c s="34" t="s">
        <v>170</v>
      </c>
      <c s="34" t="s">
        <v>367</v>
      </c>
      <c s="35" t="s">
        <v>51</v>
      </c>
      <c s="6" t="s">
        <v>368</v>
      </c>
      <c s="36" t="s">
        <v>71</v>
      </c>
      <c s="37">
        <v>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276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57</v>
      </c>
      <c r="E160" s="40" t="s">
        <v>277</v>
      </c>
    </row>
    <row r="161" spans="1:5" ht="102">
      <c r="A161" t="s">
        <v>59</v>
      </c>
      <c r="E161" s="39" t="s">
        <v>369</v>
      </c>
    </row>
    <row r="162" spans="1:16" ht="12.75">
      <c r="A162" t="s">
        <v>49</v>
      </c>
      <c s="34" t="s">
        <v>174</v>
      </c>
      <c s="34" t="s">
        <v>370</v>
      </c>
      <c s="35" t="s">
        <v>51</v>
      </c>
      <c s="6" t="s">
        <v>371</v>
      </c>
      <c s="36" t="s">
        <v>71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276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57</v>
      </c>
      <c r="E164" s="40" t="s">
        <v>277</v>
      </c>
    </row>
    <row r="165" spans="1:5" ht="76.5">
      <c r="A165" t="s">
        <v>59</v>
      </c>
      <c r="E165" s="39" t="s">
        <v>372</v>
      </c>
    </row>
    <row r="166" spans="1:16" ht="12.75">
      <c r="A166" t="s">
        <v>49</v>
      </c>
      <c s="34" t="s">
        <v>373</v>
      </c>
      <c s="34" t="s">
        <v>374</v>
      </c>
      <c s="35" t="s">
        <v>51</v>
      </c>
      <c s="6" t="s">
        <v>375</v>
      </c>
      <c s="36" t="s">
        <v>84</v>
      </c>
      <c s="37">
        <v>5300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276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57</v>
      </c>
      <c r="E168" s="40" t="s">
        <v>51</v>
      </c>
    </row>
    <row r="169" spans="1:5" ht="153">
      <c r="A169" t="s">
        <v>59</v>
      </c>
      <c r="E169" s="39" t="s">
        <v>376</v>
      </c>
    </row>
    <row r="170" spans="1:16" ht="12.75">
      <c r="A170" t="s">
        <v>49</v>
      </c>
      <c s="34" t="s">
        <v>377</v>
      </c>
      <c s="34" t="s">
        <v>378</v>
      </c>
      <c s="35" t="s">
        <v>51</v>
      </c>
      <c s="6" t="s">
        <v>379</v>
      </c>
      <c s="36" t="s">
        <v>84</v>
      </c>
      <c s="37">
        <v>5300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276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51</v>
      </c>
    </row>
    <row r="173" spans="1:5" ht="114.75">
      <c r="A173" t="s">
        <v>59</v>
      </c>
      <c r="E173" s="39" t="s">
        <v>380</v>
      </c>
    </row>
    <row r="174" spans="1:16" ht="12.75">
      <c r="A174" t="s">
        <v>49</v>
      </c>
      <c s="34" t="s">
        <v>381</v>
      </c>
      <c s="34" t="s">
        <v>382</v>
      </c>
      <c s="35" t="s">
        <v>51</v>
      </c>
      <c s="6" t="s">
        <v>383</v>
      </c>
      <c s="36" t="s">
        <v>71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101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51</v>
      </c>
    </row>
    <row r="177" spans="1:5" ht="178.5">
      <c r="A177" t="s">
        <v>59</v>
      </c>
      <c r="E177" s="39" t="s">
        <v>384</v>
      </c>
    </row>
    <row r="178" spans="1:16" ht="12.75">
      <c r="A178" t="s">
        <v>49</v>
      </c>
      <c s="34" t="s">
        <v>385</v>
      </c>
      <c s="34" t="s">
        <v>386</v>
      </c>
      <c s="35" t="s">
        <v>51</v>
      </c>
      <c s="6" t="s">
        <v>387</v>
      </c>
      <c s="36" t="s">
        <v>71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101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51</v>
      </c>
    </row>
    <row r="181" spans="1:5" ht="127.5">
      <c r="A181" t="s">
        <v>59</v>
      </c>
      <c r="E181" s="39" t="s">
        <v>330</v>
      </c>
    </row>
    <row r="182" spans="1:16" ht="12.75">
      <c r="A182" t="s">
        <v>49</v>
      </c>
      <c s="34" t="s">
        <v>388</v>
      </c>
      <c s="34" t="s">
        <v>389</v>
      </c>
      <c s="35" t="s">
        <v>51</v>
      </c>
      <c s="6" t="s">
        <v>390</v>
      </c>
      <c s="36" t="s">
        <v>71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101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51</v>
      </c>
    </row>
    <row r="185" spans="1:5" ht="178.5">
      <c r="A185" t="s">
        <v>59</v>
      </c>
      <c r="E185" s="39" t="s">
        <v>384</v>
      </c>
    </row>
    <row r="186" spans="1:16" ht="12.75">
      <c r="A186" t="s">
        <v>49</v>
      </c>
      <c s="34" t="s">
        <v>391</v>
      </c>
      <c s="34" t="s">
        <v>392</v>
      </c>
      <c s="35" t="s">
        <v>51</v>
      </c>
      <c s="6" t="s">
        <v>393</v>
      </c>
      <c s="36" t="s">
        <v>71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101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57</v>
      </c>
      <c r="E188" s="40" t="s">
        <v>51</v>
      </c>
    </row>
    <row r="189" spans="1:5" ht="178.5">
      <c r="A189" t="s">
        <v>59</v>
      </c>
      <c r="E189" s="39" t="s">
        <v>384</v>
      </c>
    </row>
    <row r="190" spans="1:16" ht="12.75">
      <c r="A190" t="s">
        <v>49</v>
      </c>
      <c s="34" t="s">
        <v>394</v>
      </c>
      <c s="34" t="s">
        <v>395</v>
      </c>
      <c s="35" t="s">
        <v>51</v>
      </c>
      <c s="6" t="s">
        <v>396</v>
      </c>
      <c s="36" t="s">
        <v>84</v>
      </c>
      <c s="37">
        <v>5300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101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51</v>
      </c>
    </row>
    <row r="193" spans="1:5" ht="127.5">
      <c r="A193" t="s">
        <v>59</v>
      </c>
      <c r="E193" s="39" t="s">
        <v>397</v>
      </c>
    </row>
    <row r="194" spans="1:16" ht="12.75">
      <c r="A194" t="s">
        <v>49</v>
      </c>
      <c s="34" t="s">
        <v>398</v>
      </c>
      <c s="34" t="s">
        <v>399</v>
      </c>
      <c s="35" t="s">
        <v>51</v>
      </c>
      <c s="6" t="s">
        <v>400</v>
      </c>
      <c s="36" t="s">
        <v>84</v>
      </c>
      <c s="37">
        <v>5300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101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51</v>
      </c>
    </row>
    <row r="197" spans="1:5" ht="25.5">
      <c r="A197" t="s">
        <v>59</v>
      </c>
      <c r="E197" s="39" t="s">
        <v>401</v>
      </c>
    </row>
    <row r="198" spans="1:16" ht="12.75">
      <c r="A198" t="s">
        <v>49</v>
      </c>
      <c s="34" t="s">
        <v>402</v>
      </c>
      <c s="34" t="s">
        <v>403</v>
      </c>
      <c s="35" t="s">
        <v>51</v>
      </c>
      <c s="6" t="s">
        <v>404</v>
      </c>
      <c s="36" t="s">
        <v>71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276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57</v>
      </c>
      <c r="E200" s="40" t="s">
        <v>51</v>
      </c>
    </row>
    <row r="201" spans="1:5" ht="114.75">
      <c r="A201" t="s">
        <v>59</v>
      </c>
      <c r="E201" s="39" t="s">
        <v>308</v>
      </c>
    </row>
    <row r="202" spans="1:16" ht="12.75">
      <c r="A202" t="s">
        <v>49</v>
      </c>
      <c s="34" t="s">
        <v>405</v>
      </c>
      <c s="34" t="s">
        <v>406</v>
      </c>
      <c s="35" t="s">
        <v>51</v>
      </c>
      <c s="6" t="s">
        <v>407</v>
      </c>
      <c s="36" t="s">
        <v>71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276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51</v>
      </c>
    </row>
    <row r="205" spans="1:5" ht="127.5">
      <c r="A205" t="s">
        <v>59</v>
      </c>
      <c r="E205" s="39" t="s">
        <v>330</v>
      </c>
    </row>
    <row r="206" spans="1:16" ht="12.75">
      <c r="A206" t="s">
        <v>49</v>
      </c>
      <c s="34" t="s">
        <v>408</v>
      </c>
      <c s="34" t="s">
        <v>409</v>
      </c>
      <c s="35" t="s">
        <v>51</v>
      </c>
      <c s="6" t="s">
        <v>410</v>
      </c>
      <c s="36" t="s">
        <v>71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276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57</v>
      </c>
      <c r="E208" s="40" t="s">
        <v>51</v>
      </c>
    </row>
    <row r="209" spans="1:5" ht="153">
      <c r="A209" t="s">
        <v>59</v>
      </c>
      <c r="E209" s="39" t="s">
        <v>411</v>
      </c>
    </row>
    <row r="210" spans="1:16" ht="12.75">
      <c r="A210" t="s">
        <v>49</v>
      </c>
      <c s="34" t="s">
        <v>412</v>
      </c>
      <c s="34" t="s">
        <v>254</v>
      </c>
      <c s="35" t="s">
        <v>51</v>
      </c>
      <c s="6" t="s">
        <v>255</v>
      </c>
      <c s="36" t="s">
        <v>71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276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57</v>
      </c>
      <c r="E212" s="40" t="s">
        <v>51</v>
      </c>
    </row>
    <row r="213" spans="1:5" ht="114.75">
      <c r="A213" t="s">
        <v>59</v>
      </c>
      <c r="E213" s="39" t="s">
        <v>413</v>
      </c>
    </row>
    <row r="214" spans="1:16" ht="12.75">
      <c r="A214" t="s">
        <v>49</v>
      </c>
      <c s="34" t="s">
        <v>414</v>
      </c>
      <c s="34" t="s">
        <v>256</v>
      </c>
      <c s="35" t="s">
        <v>51</v>
      </c>
      <c s="6" t="s">
        <v>257</v>
      </c>
      <c s="36" t="s">
        <v>71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276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57</v>
      </c>
      <c r="E216" s="40" t="s">
        <v>51</v>
      </c>
    </row>
    <row r="217" spans="1:5" ht="140.25">
      <c r="A217" t="s">
        <v>59</v>
      </c>
      <c r="E217" s="39" t="s">
        <v>415</v>
      </c>
    </row>
    <row r="218" spans="1:16" ht="25.5">
      <c r="A218" t="s">
        <v>49</v>
      </c>
      <c s="34" t="s">
        <v>416</v>
      </c>
      <c s="34" t="s">
        <v>417</v>
      </c>
      <c s="35" t="s">
        <v>51</v>
      </c>
      <c s="6" t="s">
        <v>418</v>
      </c>
      <c s="36" t="s">
        <v>419</v>
      </c>
      <c s="37">
        <v>27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276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57</v>
      </c>
      <c r="E220" s="40" t="s">
        <v>51</v>
      </c>
    </row>
    <row r="221" spans="1:5" ht="153">
      <c r="A221" t="s">
        <v>59</v>
      </c>
      <c r="E221" s="39" t="s">
        <v>420</v>
      </c>
    </row>
    <row r="222" spans="1:16" ht="25.5">
      <c r="A222" t="s">
        <v>49</v>
      </c>
      <c s="34" t="s">
        <v>421</v>
      </c>
      <c s="34" t="s">
        <v>422</v>
      </c>
      <c s="35" t="s">
        <v>51</v>
      </c>
      <c s="6" t="s">
        <v>423</v>
      </c>
      <c s="36" t="s">
        <v>84</v>
      </c>
      <c s="37">
        <v>2700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276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57</v>
      </c>
      <c r="E224" s="40" t="s">
        <v>51</v>
      </c>
    </row>
    <row r="225" spans="1:5" ht="114.75">
      <c r="A225" t="s">
        <v>59</v>
      </c>
      <c r="E225" s="39" t="s">
        <v>380</v>
      </c>
    </row>
    <row r="226" spans="1:16" ht="25.5">
      <c r="A226" t="s">
        <v>49</v>
      </c>
      <c s="34" t="s">
        <v>424</v>
      </c>
      <c s="34" t="s">
        <v>425</v>
      </c>
      <c s="35" t="s">
        <v>51</v>
      </c>
      <c s="6" t="s">
        <v>426</v>
      </c>
      <c s="36" t="s">
        <v>84</v>
      </c>
      <c s="37">
        <v>2700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276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57</v>
      </c>
      <c r="E228" s="40" t="s">
        <v>51</v>
      </c>
    </row>
    <row r="229" spans="1:5" ht="153">
      <c r="A229" t="s">
        <v>59</v>
      </c>
      <c r="E229" s="39" t="s">
        <v>427</v>
      </c>
    </row>
    <row r="230" spans="1:16" ht="12.75">
      <c r="A230" t="s">
        <v>49</v>
      </c>
      <c s="34" t="s">
        <v>428</v>
      </c>
      <c s="34" t="s">
        <v>429</v>
      </c>
      <c s="35" t="s">
        <v>51</v>
      </c>
      <c s="6" t="s">
        <v>430</v>
      </c>
      <c s="36" t="s">
        <v>71</v>
      </c>
      <c s="37">
        <v>8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101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57</v>
      </c>
      <c r="E232" s="40" t="s">
        <v>51</v>
      </c>
    </row>
    <row r="233" spans="1:5" ht="178.5">
      <c r="A233" t="s">
        <v>59</v>
      </c>
      <c r="E233" s="39" t="s">
        <v>384</v>
      </c>
    </row>
    <row r="234" spans="1:16" ht="12.75">
      <c r="A234" t="s">
        <v>49</v>
      </c>
      <c s="34" t="s">
        <v>431</v>
      </c>
      <c s="34" t="s">
        <v>432</v>
      </c>
      <c s="35" t="s">
        <v>51</v>
      </c>
      <c s="6" t="s">
        <v>433</v>
      </c>
      <c s="36" t="s">
        <v>71</v>
      </c>
      <c s="37">
        <v>8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101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57</v>
      </c>
      <c r="E236" s="40" t="s">
        <v>51</v>
      </c>
    </row>
    <row r="237" spans="1:5" ht="127.5">
      <c r="A237" t="s">
        <v>59</v>
      </c>
      <c r="E237" s="39" t="s">
        <v>330</v>
      </c>
    </row>
    <row r="238" spans="1:16" ht="12.75">
      <c r="A238" t="s">
        <v>49</v>
      </c>
      <c s="34" t="s">
        <v>434</v>
      </c>
      <c s="34" t="s">
        <v>435</v>
      </c>
      <c s="35" t="s">
        <v>51</v>
      </c>
      <c s="6" t="s">
        <v>436</v>
      </c>
      <c s="36" t="s">
        <v>71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101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57</v>
      </c>
      <c r="E240" s="40" t="s">
        <v>51</v>
      </c>
    </row>
    <row r="241" spans="1:5" ht="102">
      <c r="A241" t="s">
        <v>59</v>
      </c>
      <c r="E241" s="39" t="s">
        <v>437</v>
      </c>
    </row>
    <row r="242" spans="1:16" ht="12.75">
      <c r="A242" t="s">
        <v>49</v>
      </c>
      <c s="34" t="s">
        <v>438</v>
      </c>
      <c s="34" t="s">
        <v>439</v>
      </c>
      <c s="35" t="s">
        <v>51</v>
      </c>
      <c s="6" t="s">
        <v>440</v>
      </c>
      <c s="36" t="s">
        <v>71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101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57</v>
      </c>
      <c r="E244" s="40" t="s">
        <v>51</v>
      </c>
    </row>
    <row r="245" spans="1:5" ht="165.75">
      <c r="A245" t="s">
        <v>59</v>
      </c>
      <c r="E245" s="39" t="s">
        <v>441</v>
      </c>
    </row>
    <row r="246" spans="1:16" ht="12.75">
      <c r="A246" t="s">
        <v>49</v>
      </c>
      <c s="34" t="s">
        <v>442</v>
      </c>
      <c s="34" t="s">
        <v>443</v>
      </c>
      <c s="35" t="s">
        <v>51</v>
      </c>
      <c s="6" t="s">
        <v>444</v>
      </c>
      <c s="36" t="s">
        <v>71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101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57</v>
      </c>
      <c r="E248" s="40" t="s">
        <v>51</v>
      </c>
    </row>
    <row r="249" spans="1:5" ht="127.5">
      <c r="A249" t="s">
        <v>59</v>
      </c>
      <c r="E249" s="39" t="s">
        <v>330</v>
      </c>
    </row>
    <row r="250" spans="1:16" ht="12.75">
      <c r="A250" t="s">
        <v>49</v>
      </c>
      <c s="34" t="s">
        <v>445</v>
      </c>
      <c s="34" t="s">
        <v>446</v>
      </c>
      <c s="35" t="s">
        <v>51</v>
      </c>
      <c s="6" t="s">
        <v>447</v>
      </c>
      <c s="36" t="s">
        <v>71</v>
      </c>
      <c s="37">
        <v>10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101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57</v>
      </c>
      <c r="E252" s="40" t="s">
        <v>51</v>
      </c>
    </row>
    <row r="253" spans="1:5" ht="127.5">
      <c r="A253" t="s">
        <v>59</v>
      </c>
      <c r="E253" s="39" t="s">
        <v>448</v>
      </c>
    </row>
    <row r="254" spans="1:16" ht="12.75">
      <c r="A254" t="s">
        <v>49</v>
      </c>
      <c s="34" t="s">
        <v>449</v>
      </c>
      <c s="34" t="s">
        <v>450</v>
      </c>
      <c s="35" t="s">
        <v>51</v>
      </c>
      <c s="6" t="s">
        <v>451</v>
      </c>
      <c s="36" t="s">
        <v>71</v>
      </c>
      <c s="37">
        <v>10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101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57</v>
      </c>
      <c r="E256" s="40" t="s">
        <v>51</v>
      </c>
    </row>
    <row r="257" spans="1:5" ht="127.5">
      <c r="A257" t="s">
        <v>59</v>
      </c>
      <c r="E257" s="39" t="s">
        <v>452</v>
      </c>
    </row>
    <row r="258" spans="1:16" ht="25.5">
      <c r="A258" t="s">
        <v>49</v>
      </c>
      <c s="34" t="s">
        <v>453</v>
      </c>
      <c s="34" t="s">
        <v>454</v>
      </c>
      <c s="35" t="s">
        <v>51</v>
      </c>
      <c s="6" t="s">
        <v>455</v>
      </c>
      <c s="36" t="s">
        <v>71</v>
      </c>
      <c s="37">
        <v>10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101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57</v>
      </c>
      <c r="E260" s="40" t="s">
        <v>51</v>
      </c>
    </row>
    <row r="261" spans="1:5" ht="63.75">
      <c r="A261" t="s">
        <v>59</v>
      </c>
      <c r="E261" s="39" t="s">
        <v>456</v>
      </c>
    </row>
    <row r="262" spans="1:16" ht="25.5">
      <c r="A262" t="s">
        <v>49</v>
      </c>
      <c s="34" t="s">
        <v>457</v>
      </c>
      <c s="34" t="s">
        <v>458</v>
      </c>
      <c s="35" t="s">
        <v>51</v>
      </c>
      <c s="6" t="s">
        <v>459</v>
      </c>
      <c s="36" t="s">
        <v>71</v>
      </c>
      <c s="37">
        <v>10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101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57</v>
      </c>
      <c r="E264" s="40" t="s">
        <v>51</v>
      </c>
    </row>
    <row r="265" spans="1:5" ht="127.5">
      <c r="A265" t="s">
        <v>59</v>
      </c>
      <c r="E265" s="39" t="s">
        <v>460</v>
      </c>
    </row>
    <row r="266" spans="1:16" ht="12.75">
      <c r="A266" t="s">
        <v>49</v>
      </c>
      <c s="34" t="s">
        <v>461</v>
      </c>
      <c s="34" t="s">
        <v>462</v>
      </c>
      <c s="35" t="s">
        <v>51</v>
      </c>
      <c s="6" t="s">
        <v>463</v>
      </c>
      <c s="36" t="s">
        <v>71</v>
      </c>
      <c s="37">
        <v>4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101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57</v>
      </c>
      <c r="E268" s="40" t="s">
        <v>51</v>
      </c>
    </row>
    <row r="269" spans="1:5" ht="178.5">
      <c r="A269" t="s">
        <v>59</v>
      </c>
      <c r="E269" s="39" t="s">
        <v>384</v>
      </c>
    </row>
    <row r="270" spans="1:16" ht="12.75">
      <c r="A270" t="s">
        <v>49</v>
      </c>
      <c s="34" t="s">
        <v>464</v>
      </c>
      <c s="34" t="s">
        <v>465</v>
      </c>
      <c s="35" t="s">
        <v>51</v>
      </c>
      <c s="6" t="s">
        <v>466</v>
      </c>
      <c s="36" t="s">
        <v>71</v>
      </c>
      <c s="37">
        <v>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101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57</v>
      </c>
      <c r="E272" s="40" t="s">
        <v>51</v>
      </c>
    </row>
    <row r="273" spans="1:5" ht="127.5">
      <c r="A273" t="s">
        <v>59</v>
      </c>
      <c r="E273" s="39" t="s">
        <v>330</v>
      </c>
    </row>
    <row r="274" spans="1:16" ht="12.75">
      <c r="A274" t="s">
        <v>49</v>
      </c>
      <c s="34" t="s">
        <v>467</v>
      </c>
      <c s="34" t="s">
        <v>468</v>
      </c>
      <c s="35" t="s">
        <v>51</v>
      </c>
      <c s="6" t="s">
        <v>469</v>
      </c>
      <c s="36" t="s">
        <v>71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101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57</v>
      </c>
      <c r="E276" s="40" t="s">
        <v>51</v>
      </c>
    </row>
    <row r="277" spans="1:5" ht="178.5">
      <c r="A277" t="s">
        <v>59</v>
      </c>
      <c r="E277" s="39" t="s">
        <v>384</v>
      </c>
    </row>
    <row r="278" spans="1:16" ht="12.75">
      <c r="A278" t="s">
        <v>49</v>
      </c>
      <c s="34" t="s">
        <v>470</v>
      </c>
      <c s="34" t="s">
        <v>471</v>
      </c>
      <c s="35" t="s">
        <v>51</v>
      </c>
      <c s="6" t="s">
        <v>472</v>
      </c>
      <c s="36" t="s">
        <v>71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101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57</v>
      </c>
      <c r="E280" s="40" t="s">
        <v>51</v>
      </c>
    </row>
    <row r="281" spans="1:5" ht="127.5">
      <c r="A281" t="s">
        <v>59</v>
      </c>
      <c r="E281" s="39" t="s">
        <v>330</v>
      </c>
    </row>
    <row r="282" spans="1:16" ht="12.75">
      <c r="A282" t="s">
        <v>49</v>
      </c>
      <c s="34" t="s">
        <v>473</v>
      </c>
      <c s="34" t="s">
        <v>474</v>
      </c>
      <c s="35" t="s">
        <v>51</v>
      </c>
      <c s="6" t="s">
        <v>475</v>
      </c>
      <c s="36" t="s">
        <v>71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101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57</v>
      </c>
      <c r="E284" s="40" t="s">
        <v>51</v>
      </c>
    </row>
    <row r="285" spans="1:5" ht="178.5">
      <c r="A285" t="s">
        <v>59</v>
      </c>
      <c r="E285" s="39" t="s">
        <v>384</v>
      </c>
    </row>
    <row r="286" spans="1:16" ht="12.75">
      <c r="A286" t="s">
        <v>49</v>
      </c>
      <c s="34" t="s">
        <v>476</v>
      </c>
      <c s="34" t="s">
        <v>477</v>
      </c>
      <c s="35" t="s">
        <v>51</v>
      </c>
      <c s="6" t="s">
        <v>478</v>
      </c>
      <c s="36" t="s">
        <v>71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101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57</v>
      </c>
      <c r="E288" s="40" t="s">
        <v>51</v>
      </c>
    </row>
    <row r="289" spans="1:5" ht="127.5">
      <c r="A289" t="s">
        <v>59</v>
      </c>
      <c r="E289" s="39" t="s">
        <v>330</v>
      </c>
    </row>
    <row r="290" spans="1:16" ht="12.75">
      <c r="A290" t="s">
        <v>49</v>
      </c>
      <c s="34" t="s">
        <v>479</v>
      </c>
      <c s="34" t="s">
        <v>480</v>
      </c>
      <c s="35" t="s">
        <v>51</v>
      </c>
      <c s="6" t="s">
        <v>481</v>
      </c>
      <c s="36" t="s">
        <v>71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101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57</v>
      </c>
      <c r="E292" s="40" t="s">
        <v>51</v>
      </c>
    </row>
    <row r="293" spans="1:5" ht="178.5">
      <c r="A293" t="s">
        <v>59</v>
      </c>
      <c r="E293" s="39" t="s">
        <v>384</v>
      </c>
    </row>
    <row r="294" spans="1:16" ht="12.75">
      <c r="A294" t="s">
        <v>49</v>
      </c>
      <c s="34" t="s">
        <v>482</v>
      </c>
      <c s="34" t="s">
        <v>483</v>
      </c>
      <c s="35" t="s">
        <v>51</v>
      </c>
      <c s="6" t="s">
        <v>484</v>
      </c>
      <c s="36" t="s">
        <v>71</v>
      </c>
      <c s="37">
        <v>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101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57</v>
      </c>
      <c r="E296" s="40" t="s">
        <v>51</v>
      </c>
    </row>
    <row r="297" spans="1:5" ht="12.75">
      <c r="A297" t="s">
        <v>59</v>
      </c>
      <c r="E297" s="39" t="s">
        <v>51</v>
      </c>
    </row>
    <row r="298" spans="1:16" ht="12.75">
      <c r="A298" t="s">
        <v>49</v>
      </c>
      <c s="34" t="s">
        <v>485</v>
      </c>
      <c s="34" t="s">
        <v>486</v>
      </c>
      <c s="35" t="s">
        <v>51</v>
      </c>
      <c s="6" t="s">
        <v>487</v>
      </c>
      <c s="36" t="s">
        <v>71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101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57</v>
      </c>
      <c r="E300" s="40" t="s">
        <v>51</v>
      </c>
    </row>
    <row r="301" spans="1:5" ht="12.75">
      <c r="A301" t="s">
        <v>59</v>
      </c>
      <c r="E301" s="39" t="s">
        <v>51</v>
      </c>
    </row>
    <row r="302" spans="1:16" ht="25.5">
      <c r="A302" t="s">
        <v>49</v>
      </c>
      <c s="34" t="s">
        <v>488</v>
      </c>
      <c s="34" t="s">
        <v>489</v>
      </c>
      <c s="35" t="s">
        <v>51</v>
      </c>
      <c s="6" t="s">
        <v>490</v>
      </c>
      <c s="36" t="s">
        <v>71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276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57</v>
      </c>
      <c r="E304" s="40" t="s">
        <v>51</v>
      </c>
    </row>
    <row r="305" spans="1:5" ht="114.75">
      <c r="A305" t="s">
        <v>59</v>
      </c>
      <c r="E305" s="39" t="s">
        <v>491</v>
      </c>
    </row>
    <row r="306" spans="1:16" ht="38.25">
      <c r="A306" t="s">
        <v>49</v>
      </c>
      <c s="34" t="s">
        <v>492</v>
      </c>
      <c s="34" t="s">
        <v>493</v>
      </c>
      <c s="35" t="s">
        <v>51</v>
      </c>
      <c s="6" t="s">
        <v>494</v>
      </c>
      <c s="36" t="s">
        <v>71</v>
      </c>
      <c s="37">
        <v>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276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57</v>
      </c>
      <c r="E308" s="40" t="s">
        <v>51</v>
      </c>
    </row>
    <row r="309" spans="1:5" ht="114.75">
      <c r="A309" t="s">
        <v>59</v>
      </c>
      <c r="E309" s="39" t="s">
        <v>491</v>
      </c>
    </row>
    <row r="310" spans="1:16" ht="12.75">
      <c r="A310" t="s">
        <v>49</v>
      </c>
      <c s="34" t="s">
        <v>495</v>
      </c>
      <c s="34" t="s">
        <v>496</v>
      </c>
      <c s="35" t="s">
        <v>51</v>
      </c>
      <c s="6" t="s">
        <v>497</v>
      </c>
      <c s="36" t="s">
        <v>498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101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57</v>
      </c>
      <c r="E312" s="40" t="s">
        <v>51</v>
      </c>
    </row>
    <row r="313" spans="1:5" ht="12.75">
      <c r="A313" t="s">
        <v>59</v>
      </c>
      <c r="E313" s="39" t="s">
        <v>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500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500</v>
      </c>
      <c r="E4" s="26" t="s">
        <v>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504</v>
      </c>
      <c r="E8" s="30" t="s">
        <v>503</v>
      </c>
      <c r="J8" s="29">
        <f>0+J9+J14+J19+J44+J57+J66+J75+J84+J93+J98+J119</f>
      </c>
      <c s="29">
        <f>0+K9+K14+K19+K44+K57+K66+K75+K84+K93+K98+K119</f>
      </c>
      <c s="29">
        <f>0+L9+L14+L19+L44+L57+L66+L75+L84+L93+L98+L119</f>
      </c>
      <c s="29">
        <f>0+M9+M14+M19+M44+M57+M66+M75+M84+M93+M98+M119</f>
      </c>
    </row>
    <row r="9" spans="1:13" ht="12.75">
      <c r="A9" t="s">
        <v>46</v>
      </c>
      <c r="C9" s="31" t="s">
        <v>47</v>
      </c>
      <c r="E9" s="33" t="s">
        <v>505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506</v>
      </c>
      <c s="35" t="s">
        <v>51</v>
      </c>
      <c s="6" t="s">
        <v>507</v>
      </c>
      <c s="36" t="s">
        <v>124</v>
      </c>
      <c s="37">
        <v>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508</v>
      </c>
      <c>
        <f>(M10*21)/100</f>
      </c>
      <c t="s">
        <v>27</v>
      </c>
    </row>
    <row r="11" spans="1:5" ht="12.75">
      <c r="A11" s="35" t="s">
        <v>55</v>
      </c>
      <c r="E11" s="39" t="s">
        <v>509</v>
      </c>
    </row>
    <row r="12" spans="1:5" ht="12.75">
      <c r="A12" s="35" t="s">
        <v>57</v>
      </c>
      <c r="E12" s="40" t="s">
        <v>510</v>
      </c>
    </row>
    <row r="13" spans="1:5" ht="12.75">
      <c r="A13" t="s">
        <v>59</v>
      </c>
      <c r="E13" s="39" t="s">
        <v>511</v>
      </c>
    </row>
    <row r="14" spans="1:13" ht="12.75">
      <c r="A14" t="s">
        <v>46</v>
      </c>
      <c r="C14" s="31" t="s">
        <v>85</v>
      </c>
      <c r="E14" s="33" t="s">
        <v>512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116</v>
      </c>
      <c s="34" t="s">
        <v>513</v>
      </c>
      <c s="35" t="s">
        <v>51</v>
      </c>
      <c s="6" t="s">
        <v>514</v>
      </c>
      <c s="36" t="s">
        <v>84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508</v>
      </c>
      <c>
        <f>(M15*21)/100</f>
      </c>
      <c t="s">
        <v>27</v>
      </c>
    </row>
    <row r="16" spans="1:5" ht="12.75">
      <c r="A16" s="35" t="s">
        <v>55</v>
      </c>
      <c r="E16" s="39" t="s">
        <v>509</v>
      </c>
    </row>
    <row r="17" spans="1:5" ht="12.75">
      <c r="A17" s="35" t="s">
        <v>57</v>
      </c>
      <c r="E17" s="40" t="s">
        <v>51</v>
      </c>
    </row>
    <row r="18" spans="1:5" ht="12.75">
      <c r="A18" t="s">
        <v>59</v>
      </c>
      <c r="E18" s="39" t="s">
        <v>515</v>
      </c>
    </row>
    <row r="19" spans="1:13" ht="12.75">
      <c r="A19" t="s">
        <v>46</v>
      </c>
      <c r="C19" s="31" t="s">
        <v>88</v>
      </c>
      <c r="E19" s="33" t="s">
        <v>516</v>
      </c>
      <c r="J19" s="32">
        <f>0</f>
      </c>
      <c s="32">
        <f>0</f>
      </c>
      <c s="32">
        <f>0+L20+L24+L28+L32+L36+L40</f>
      </c>
      <c s="32">
        <f>0+M20+M24+M28+M32+M36+M40</f>
      </c>
    </row>
    <row r="20" spans="1:16" ht="12.75">
      <c r="A20" t="s">
        <v>49</v>
      </c>
      <c s="34" t="s">
        <v>119</v>
      </c>
      <c s="34" t="s">
        <v>517</v>
      </c>
      <c s="35" t="s">
        <v>51</v>
      </c>
      <c s="6" t="s">
        <v>518</v>
      </c>
      <c s="36" t="s">
        <v>118</v>
      </c>
      <c s="37">
        <v>10.848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508</v>
      </c>
      <c>
        <f>(M20*21)/100</f>
      </c>
      <c t="s">
        <v>27</v>
      </c>
    </row>
    <row r="21" spans="1:5" ht="12.75">
      <c r="A21" s="35" t="s">
        <v>55</v>
      </c>
      <c r="E21" s="39" t="s">
        <v>51</v>
      </c>
    </row>
    <row r="22" spans="1:5" ht="12.75">
      <c r="A22" s="35" t="s">
        <v>57</v>
      </c>
      <c r="E22" s="40" t="s">
        <v>519</v>
      </c>
    </row>
    <row r="23" spans="1:5" ht="12.75">
      <c r="A23" t="s">
        <v>59</v>
      </c>
      <c r="E23" s="39" t="s">
        <v>51</v>
      </c>
    </row>
    <row r="24" spans="1:16" ht="12.75">
      <c r="A24" t="s">
        <v>49</v>
      </c>
      <c s="34" t="s">
        <v>121</v>
      </c>
      <c s="34" t="s">
        <v>520</v>
      </c>
      <c s="35" t="s">
        <v>51</v>
      </c>
      <c s="6" t="s">
        <v>521</v>
      </c>
      <c s="36" t="s">
        <v>498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508</v>
      </c>
      <c>
        <f>(M24*21)/100</f>
      </c>
      <c t="s">
        <v>27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57</v>
      </c>
      <c r="E26" s="40" t="s">
        <v>51</v>
      </c>
    </row>
    <row r="27" spans="1:5" ht="12.75">
      <c r="A27" t="s">
        <v>59</v>
      </c>
      <c r="E27" s="39" t="s">
        <v>51</v>
      </c>
    </row>
    <row r="28" spans="1:16" ht="12.75">
      <c r="A28" t="s">
        <v>49</v>
      </c>
      <c s="34" t="s">
        <v>125</v>
      </c>
      <c s="34" t="s">
        <v>522</v>
      </c>
      <c s="35" t="s">
        <v>51</v>
      </c>
      <c s="6" t="s">
        <v>523</v>
      </c>
      <c s="36" t="s">
        <v>498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508</v>
      </c>
      <c>
        <f>(M28*21)/100</f>
      </c>
      <c t="s">
        <v>27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57</v>
      </c>
      <c r="E30" s="40" t="s">
        <v>51</v>
      </c>
    </row>
    <row r="31" spans="1:5" ht="12.75">
      <c r="A31" t="s">
        <v>59</v>
      </c>
      <c r="E31" s="39" t="s">
        <v>51</v>
      </c>
    </row>
    <row r="32" spans="1:16" ht="12.75">
      <c r="A32" t="s">
        <v>49</v>
      </c>
      <c s="34" t="s">
        <v>129</v>
      </c>
      <c s="34" t="s">
        <v>524</v>
      </c>
      <c s="35" t="s">
        <v>51</v>
      </c>
      <c s="6" t="s">
        <v>525</v>
      </c>
      <c s="36" t="s">
        <v>498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508</v>
      </c>
      <c>
        <f>(M32*21)/100</f>
      </c>
      <c t="s">
        <v>27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57</v>
      </c>
      <c r="E34" s="40" t="s">
        <v>51</v>
      </c>
    </row>
    <row r="35" spans="1:5" ht="12.75">
      <c r="A35" t="s">
        <v>59</v>
      </c>
      <c r="E35" s="39" t="s">
        <v>51</v>
      </c>
    </row>
    <row r="36" spans="1:16" ht="12.75">
      <c r="A36" t="s">
        <v>49</v>
      </c>
      <c s="34" t="s">
        <v>131</v>
      </c>
      <c s="34" t="s">
        <v>526</v>
      </c>
      <c s="35" t="s">
        <v>51</v>
      </c>
      <c s="6" t="s">
        <v>527</v>
      </c>
      <c s="36" t="s">
        <v>498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508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51</v>
      </c>
    </row>
    <row r="39" spans="1:5" ht="12.75">
      <c r="A39" t="s">
        <v>59</v>
      </c>
      <c r="E39" s="39" t="s">
        <v>51</v>
      </c>
    </row>
    <row r="40" spans="1:16" ht="12.75">
      <c r="A40" t="s">
        <v>49</v>
      </c>
      <c s="34" t="s">
        <v>133</v>
      </c>
      <c s="34" t="s">
        <v>528</v>
      </c>
      <c s="35" t="s">
        <v>51</v>
      </c>
      <c s="6" t="s">
        <v>529</v>
      </c>
      <c s="36" t="s">
        <v>498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530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51</v>
      </c>
    </row>
    <row r="43" spans="1:5" ht="12.75">
      <c r="A43" t="s">
        <v>59</v>
      </c>
      <c r="E43" s="39" t="s">
        <v>51</v>
      </c>
    </row>
    <row r="44" spans="1:13" ht="12.75">
      <c r="A44" t="s">
        <v>46</v>
      </c>
      <c r="C44" s="31" t="s">
        <v>27</v>
      </c>
      <c r="E44" s="33" t="s">
        <v>531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49</v>
      </c>
      <c s="34" t="s">
        <v>27</v>
      </c>
      <c s="34" t="s">
        <v>506</v>
      </c>
      <c s="35" t="s">
        <v>51</v>
      </c>
      <c s="6" t="s">
        <v>532</v>
      </c>
      <c s="36" t="s">
        <v>124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508</v>
      </c>
      <c>
        <f>(M45*21)/100</f>
      </c>
      <c t="s">
        <v>27</v>
      </c>
    </row>
    <row r="46" spans="1:5" ht="12.75">
      <c r="A46" s="35" t="s">
        <v>55</v>
      </c>
      <c r="E46" s="39" t="s">
        <v>533</v>
      </c>
    </row>
    <row r="47" spans="1:5" ht="12.75">
      <c r="A47" s="35" t="s">
        <v>57</v>
      </c>
      <c r="E47" s="40" t="s">
        <v>534</v>
      </c>
    </row>
    <row r="48" spans="1:5" ht="12.75">
      <c r="A48" t="s">
        <v>59</v>
      </c>
      <c r="E48" s="39" t="s">
        <v>535</v>
      </c>
    </row>
    <row r="49" spans="1:16" ht="12.75">
      <c r="A49" t="s">
        <v>49</v>
      </c>
      <c s="34" t="s">
        <v>26</v>
      </c>
      <c s="34" t="s">
        <v>536</v>
      </c>
      <c s="35" t="s">
        <v>51</v>
      </c>
      <c s="6" t="s">
        <v>537</v>
      </c>
      <c s="36" t="s">
        <v>124</v>
      </c>
      <c s="37">
        <v>5.424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508</v>
      </c>
      <c>
        <f>(M49*21)/100</f>
      </c>
      <c t="s">
        <v>27</v>
      </c>
    </row>
    <row r="50" spans="1:5" ht="12.75">
      <c r="A50" s="35" t="s">
        <v>55</v>
      </c>
      <c r="E50" s="39" t="s">
        <v>533</v>
      </c>
    </row>
    <row r="51" spans="1:5" ht="12.75">
      <c r="A51" s="35" t="s">
        <v>57</v>
      </c>
      <c r="E51" s="40" t="s">
        <v>538</v>
      </c>
    </row>
    <row r="52" spans="1:5" ht="12.75">
      <c r="A52" t="s">
        <v>59</v>
      </c>
      <c r="E52" s="39" t="s">
        <v>539</v>
      </c>
    </row>
    <row r="53" spans="1:16" ht="12.75">
      <c r="A53" t="s">
        <v>49</v>
      </c>
      <c s="34" t="s">
        <v>65</v>
      </c>
      <c s="34" t="s">
        <v>540</v>
      </c>
      <c s="35" t="s">
        <v>51</v>
      </c>
      <c s="6" t="s">
        <v>541</v>
      </c>
      <c s="36" t="s">
        <v>124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508</v>
      </c>
      <c>
        <f>(M53*21)/100</f>
      </c>
      <c t="s">
        <v>27</v>
      </c>
    </row>
    <row r="54" spans="1:5" ht="12.75">
      <c r="A54" s="35" t="s">
        <v>55</v>
      </c>
      <c r="E54" s="39" t="s">
        <v>533</v>
      </c>
    </row>
    <row r="55" spans="1:5" ht="12.75">
      <c r="A55" s="35" t="s">
        <v>57</v>
      </c>
      <c r="E55" s="40" t="s">
        <v>542</v>
      </c>
    </row>
    <row r="56" spans="1:5" ht="12.75">
      <c r="A56" t="s">
        <v>59</v>
      </c>
      <c r="E56" s="39" t="s">
        <v>543</v>
      </c>
    </row>
    <row r="57" spans="1:13" ht="12.75">
      <c r="A57" t="s">
        <v>46</v>
      </c>
      <c r="C57" s="31" t="s">
        <v>26</v>
      </c>
      <c r="E57" s="33" t="s">
        <v>544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68</v>
      </c>
      <c s="34" t="s">
        <v>126</v>
      </c>
      <c s="35" t="s">
        <v>51</v>
      </c>
      <c s="6" t="s">
        <v>545</v>
      </c>
      <c s="36" t="s">
        <v>124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508</v>
      </c>
      <c>
        <f>(M58*21)/100</f>
      </c>
      <c t="s">
        <v>27</v>
      </c>
    </row>
    <row r="59" spans="1:5" ht="12.75">
      <c r="A59" s="35" t="s">
        <v>55</v>
      </c>
      <c r="E59" s="39" t="s">
        <v>546</v>
      </c>
    </row>
    <row r="60" spans="1:5" ht="12.75">
      <c r="A60" s="35" t="s">
        <v>57</v>
      </c>
      <c r="E60" s="40" t="s">
        <v>547</v>
      </c>
    </row>
    <row r="61" spans="1:5" ht="12.75">
      <c r="A61" t="s">
        <v>59</v>
      </c>
      <c r="E61" s="39" t="s">
        <v>543</v>
      </c>
    </row>
    <row r="62" spans="1:16" ht="12.75">
      <c r="A62" t="s">
        <v>49</v>
      </c>
      <c s="34" t="s">
        <v>72</v>
      </c>
      <c s="34" t="s">
        <v>548</v>
      </c>
      <c s="35" t="s">
        <v>51</v>
      </c>
      <c s="6" t="s">
        <v>549</v>
      </c>
      <c s="36" t="s">
        <v>115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508</v>
      </c>
      <c>
        <f>(M62*21)/100</f>
      </c>
      <c t="s">
        <v>27</v>
      </c>
    </row>
    <row r="63" spans="1:5" ht="12.75">
      <c r="A63" s="35" t="s">
        <v>55</v>
      </c>
      <c r="E63" s="39" t="s">
        <v>533</v>
      </c>
    </row>
    <row r="64" spans="1:5" ht="12.75">
      <c r="A64" s="35" t="s">
        <v>57</v>
      </c>
      <c r="E64" s="40" t="s">
        <v>550</v>
      </c>
    </row>
    <row r="65" spans="1:5" ht="12.75">
      <c r="A65" t="s">
        <v>59</v>
      </c>
      <c r="E65" s="39" t="s">
        <v>543</v>
      </c>
    </row>
    <row r="66" spans="1:13" ht="12.75">
      <c r="A66" t="s">
        <v>46</v>
      </c>
      <c r="C66" s="31" t="s">
        <v>65</v>
      </c>
      <c r="E66" s="33" t="s">
        <v>551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75</v>
      </c>
      <c s="34" t="s">
        <v>552</v>
      </c>
      <c s="35" t="s">
        <v>51</v>
      </c>
      <c s="6" t="s">
        <v>553</v>
      </c>
      <c s="36" t="s">
        <v>115</v>
      </c>
      <c s="37">
        <v>40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508</v>
      </c>
      <c>
        <f>(M67*21)/100</f>
      </c>
      <c t="s">
        <v>27</v>
      </c>
    </row>
    <row r="68" spans="1:5" ht="12.75">
      <c r="A68" s="35" t="s">
        <v>55</v>
      </c>
      <c r="E68" s="39" t="s">
        <v>554</v>
      </c>
    </row>
    <row r="69" spans="1:5" ht="12.75">
      <c r="A69" s="35" t="s">
        <v>57</v>
      </c>
      <c r="E69" s="40" t="s">
        <v>51</v>
      </c>
    </row>
    <row r="70" spans="1:5" ht="12.75">
      <c r="A70" t="s">
        <v>59</v>
      </c>
      <c r="E70" s="39" t="s">
        <v>51</v>
      </c>
    </row>
    <row r="71" spans="1:16" ht="12.75">
      <c r="A71" t="s">
        <v>49</v>
      </c>
      <c s="34" t="s">
        <v>78</v>
      </c>
      <c s="34" t="s">
        <v>555</v>
      </c>
      <c s="35" t="s">
        <v>51</v>
      </c>
      <c s="6" t="s">
        <v>556</v>
      </c>
      <c s="36" t="s">
        <v>84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508</v>
      </c>
      <c>
        <f>(M71*21)/100</f>
      </c>
      <c t="s">
        <v>27</v>
      </c>
    </row>
    <row r="72" spans="1:5" ht="12.75">
      <c r="A72" s="35" t="s">
        <v>55</v>
      </c>
      <c r="E72" s="39" t="s">
        <v>554</v>
      </c>
    </row>
    <row r="73" spans="1:5" ht="12.75">
      <c r="A73" s="35" t="s">
        <v>57</v>
      </c>
      <c r="E73" s="40" t="s">
        <v>51</v>
      </c>
    </row>
    <row r="74" spans="1:5" ht="12.75">
      <c r="A74" t="s">
        <v>59</v>
      </c>
      <c r="E74" s="39" t="s">
        <v>51</v>
      </c>
    </row>
    <row r="75" spans="1:13" ht="12.75">
      <c r="A75" t="s">
        <v>46</v>
      </c>
      <c r="C75" s="31" t="s">
        <v>68</v>
      </c>
      <c r="E75" s="33" t="s">
        <v>557</v>
      </c>
      <c r="J75" s="32">
        <f>0</f>
      </c>
      <c s="32">
        <f>0</f>
      </c>
      <c s="32">
        <f>0+L76+L80</f>
      </c>
      <c s="32">
        <f>0+M76+M80</f>
      </c>
    </row>
    <row r="76" spans="1:16" ht="12.75">
      <c r="A76" t="s">
        <v>49</v>
      </c>
      <c s="34" t="s">
        <v>81</v>
      </c>
      <c s="34" t="s">
        <v>558</v>
      </c>
      <c s="35" t="s">
        <v>51</v>
      </c>
      <c s="6" t="s">
        <v>559</v>
      </c>
      <c s="36" t="s">
        <v>124</v>
      </c>
      <c s="37">
        <v>0.814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508</v>
      </c>
      <c>
        <f>(M76*21)/100</f>
      </c>
      <c t="s">
        <v>27</v>
      </c>
    </row>
    <row r="77" spans="1:5" ht="12.75">
      <c r="A77" s="35" t="s">
        <v>55</v>
      </c>
      <c r="E77" s="39" t="s">
        <v>533</v>
      </c>
    </row>
    <row r="78" spans="1:5" ht="12.75">
      <c r="A78" s="35" t="s">
        <v>57</v>
      </c>
      <c r="E78" s="40" t="s">
        <v>560</v>
      </c>
    </row>
    <row r="79" spans="1:5" ht="12.75">
      <c r="A79" t="s">
        <v>59</v>
      </c>
      <c r="E79" s="39" t="s">
        <v>561</v>
      </c>
    </row>
    <row r="80" spans="1:16" ht="12.75">
      <c r="A80" t="s">
        <v>49</v>
      </c>
      <c s="34" t="s">
        <v>85</v>
      </c>
      <c s="34" t="s">
        <v>562</v>
      </c>
      <c s="35" t="s">
        <v>51</v>
      </c>
      <c s="6" t="s">
        <v>563</v>
      </c>
      <c s="36" t="s">
        <v>124</v>
      </c>
      <c s="37">
        <v>5.424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508</v>
      </c>
      <c>
        <f>(M80*21)/100</f>
      </c>
      <c t="s">
        <v>27</v>
      </c>
    </row>
    <row r="81" spans="1:5" ht="12.75">
      <c r="A81" s="35" t="s">
        <v>55</v>
      </c>
      <c r="E81" s="39" t="s">
        <v>533</v>
      </c>
    </row>
    <row r="82" spans="1:5" ht="12.75">
      <c r="A82" s="35" t="s">
        <v>57</v>
      </c>
      <c r="E82" s="40" t="s">
        <v>560</v>
      </c>
    </row>
    <row r="83" spans="1:5" ht="12.75">
      <c r="A83" t="s">
        <v>59</v>
      </c>
      <c r="E83" s="39" t="s">
        <v>561</v>
      </c>
    </row>
    <row r="84" spans="1:13" ht="12.75">
      <c r="A84" t="s">
        <v>46</v>
      </c>
      <c r="C84" s="31" t="s">
        <v>72</v>
      </c>
      <c r="E84" s="33" t="s">
        <v>564</v>
      </c>
      <c r="J84" s="32">
        <f>0</f>
      </c>
      <c s="32">
        <f>0</f>
      </c>
      <c s="32">
        <f>0+L85+L89</f>
      </c>
      <c s="32">
        <f>0+M85+M89</f>
      </c>
    </row>
    <row r="85" spans="1:16" ht="12.75">
      <c r="A85" t="s">
        <v>49</v>
      </c>
      <c s="34" t="s">
        <v>88</v>
      </c>
      <c s="34" t="s">
        <v>565</v>
      </c>
      <c s="35" t="s">
        <v>51</v>
      </c>
      <c s="6" t="s">
        <v>566</v>
      </c>
      <c s="36" t="s">
        <v>115</v>
      </c>
      <c s="37">
        <v>15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508</v>
      </c>
      <c>
        <f>(M85*21)/100</f>
      </c>
      <c t="s">
        <v>27</v>
      </c>
    </row>
    <row r="86" spans="1:5" ht="12.75">
      <c r="A86" s="35" t="s">
        <v>55</v>
      </c>
      <c r="E86" s="39" t="s">
        <v>533</v>
      </c>
    </row>
    <row r="87" spans="1:5" ht="12.75">
      <c r="A87" s="35" t="s">
        <v>57</v>
      </c>
      <c r="E87" s="40" t="s">
        <v>567</v>
      </c>
    </row>
    <row r="88" spans="1:5" ht="12.75">
      <c r="A88" t="s">
        <v>59</v>
      </c>
      <c r="E88" s="39" t="s">
        <v>568</v>
      </c>
    </row>
    <row r="89" spans="1:16" ht="12.75">
      <c r="A89" t="s">
        <v>49</v>
      </c>
      <c s="34" t="s">
        <v>92</v>
      </c>
      <c s="34" t="s">
        <v>569</v>
      </c>
      <c s="35" t="s">
        <v>51</v>
      </c>
      <c s="6" t="s">
        <v>570</v>
      </c>
      <c s="36" t="s">
        <v>115</v>
      </c>
      <c s="37">
        <v>15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508</v>
      </c>
      <c>
        <f>(M89*21)/100</f>
      </c>
      <c t="s">
        <v>27</v>
      </c>
    </row>
    <row r="90" spans="1:5" ht="12.75">
      <c r="A90" s="35" t="s">
        <v>55</v>
      </c>
      <c r="E90" s="39" t="s">
        <v>571</v>
      </c>
    </row>
    <row r="91" spans="1:5" ht="12.75">
      <c r="A91" s="35" t="s">
        <v>57</v>
      </c>
      <c r="E91" s="40" t="s">
        <v>572</v>
      </c>
    </row>
    <row r="92" spans="1:5" ht="12.75">
      <c r="A92" t="s">
        <v>59</v>
      </c>
      <c r="E92" s="39" t="s">
        <v>51</v>
      </c>
    </row>
    <row r="93" spans="1:13" ht="12.75">
      <c r="A93" t="s">
        <v>46</v>
      </c>
      <c r="C93" s="31" t="s">
        <v>75</v>
      </c>
      <c r="E93" s="33" t="s">
        <v>564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49</v>
      </c>
      <c s="34" t="s">
        <v>95</v>
      </c>
      <c s="34" t="s">
        <v>573</v>
      </c>
      <c s="35" t="s">
        <v>51</v>
      </c>
      <c s="6" t="s">
        <v>574</v>
      </c>
      <c s="36" t="s">
        <v>124</v>
      </c>
      <c s="37">
        <v>0.271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508</v>
      </c>
      <c>
        <f>(M94*21)/100</f>
      </c>
      <c t="s">
        <v>27</v>
      </c>
    </row>
    <row r="95" spans="1:5" ht="12.75">
      <c r="A95" s="35" t="s">
        <v>55</v>
      </c>
      <c r="E95" s="39" t="s">
        <v>533</v>
      </c>
    </row>
    <row r="96" spans="1:5" ht="12.75">
      <c r="A96" s="35" t="s">
        <v>57</v>
      </c>
      <c r="E96" s="40" t="s">
        <v>575</v>
      </c>
    </row>
    <row r="97" spans="1:5" ht="12.75">
      <c r="A97" t="s">
        <v>59</v>
      </c>
      <c r="E97" s="39" t="s">
        <v>576</v>
      </c>
    </row>
    <row r="98" spans="1:13" ht="12.75">
      <c r="A98" t="s">
        <v>46</v>
      </c>
      <c r="C98" s="31" t="s">
        <v>78</v>
      </c>
      <c r="E98" s="33" t="s">
        <v>577</v>
      </c>
      <c r="J98" s="32">
        <f>0</f>
      </c>
      <c s="32">
        <f>0</f>
      </c>
      <c s="32">
        <f>0+L99+L103+L107+L111+L115</f>
      </c>
      <c s="32">
        <f>0+M99+M103+M107+M111+M115</f>
      </c>
    </row>
    <row r="99" spans="1:16" ht="12.75">
      <c r="A99" t="s">
        <v>49</v>
      </c>
      <c s="34" t="s">
        <v>98</v>
      </c>
      <c s="34" t="s">
        <v>134</v>
      </c>
      <c s="35" t="s">
        <v>51</v>
      </c>
      <c s="6" t="s">
        <v>135</v>
      </c>
      <c s="36" t="s">
        <v>84</v>
      </c>
      <c s="37">
        <v>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508</v>
      </c>
      <c>
        <f>(M99*21)/100</f>
      </c>
      <c t="s">
        <v>27</v>
      </c>
    </row>
    <row r="100" spans="1:5" ht="12.75">
      <c r="A100" s="35" t="s">
        <v>55</v>
      </c>
      <c r="E100" s="39" t="s">
        <v>578</v>
      </c>
    </row>
    <row r="101" spans="1:5" ht="12.75">
      <c r="A101" s="35" t="s">
        <v>57</v>
      </c>
      <c r="E101" s="40" t="s">
        <v>51</v>
      </c>
    </row>
    <row r="102" spans="1:5" ht="12.75">
      <c r="A102" t="s">
        <v>59</v>
      </c>
      <c r="E102" s="39" t="s">
        <v>579</v>
      </c>
    </row>
    <row r="103" spans="1:16" ht="12.75">
      <c r="A103" t="s">
        <v>49</v>
      </c>
      <c s="34" t="s">
        <v>102</v>
      </c>
      <c s="34" t="s">
        <v>580</v>
      </c>
      <c s="35" t="s">
        <v>51</v>
      </c>
      <c s="6" t="s">
        <v>135</v>
      </c>
      <c s="36" t="s">
        <v>84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508</v>
      </c>
      <c>
        <f>(M103*21)/100</f>
      </c>
      <c t="s">
        <v>27</v>
      </c>
    </row>
    <row r="104" spans="1:5" ht="12.75">
      <c r="A104" s="35" t="s">
        <v>55</v>
      </c>
      <c r="E104" s="39" t="s">
        <v>578</v>
      </c>
    </row>
    <row r="105" spans="1:5" ht="12.75">
      <c r="A105" s="35" t="s">
        <v>57</v>
      </c>
      <c r="E105" s="40" t="s">
        <v>51</v>
      </c>
    </row>
    <row r="106" spans="1:5" ht="12.75">
      <c r="A106" t="s">
        <v>59</v>
      </c>
      <c r="E106" s="39" t="s">
        <v>581</v>
      </c>
    </row>
    <row r="107" spans="1:16" ht="12.75">
      <c r="A107" t="s">
        <v>49</v>
      </c>
      <c s="34" t="s">
        <v>105</v>
      </c>
      <c s="34" t="s">
        <v>582</v>
      </c>
      <c s="35" t="s">
        <v>51</v>
      </c>
      <c s="6" t="s">
        <v>583</v>
      </c>
      <c s="36" t="s">
        <v>84</v>
      </c>
      <c s="37">
        <v>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508</v>
      </c>
      <c>
        <f>(M107*21)/100</f>
      </c>
      <c t="s">
        <v>27</v>
      </c>
    </row>
    <row r="108" spans="1:5" ht="12.75">
      <c r="A108" s="35" t="s">
        <v>55</v>
      </c>
      <c r="E108" s="39" t="s">
        <v>578</v>
      </c>
    </row>
    <row r="109" spans="1:5" ht="12.75">
      <c r="A109" s="35" t="s">
        <v>57</v>
      </c>
      <c r="E109" s="40" t="s">
        <v>51</v>
      </c>
    </row>
    <row r="110" spans="1:5" ht="12.75">
      <c r="A110" t="s">
        <v>59</v>
      </c>
      <c r="E110" s="39" t="s">
        <v>584</v>
      </c>
    </row>
    <row r="111" spans="1:16" ht="12.75">
      <c r="A111" t="s">
        <v>49</v>
      </c>
      <c s="34" t="s">
        <v>107</v>
      </c>
      <c s="34" t="s">
        <v>585</v>
      </c>
      <c s="35" t="s">
        <v>51</v>
      </c>
      <c s="6" t="s">
        <v>586</v>
      </c>
      <c s="36" t="s">
        <v>587</v>
      </c>
      <c s="37">
        <v>16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508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12.75">
      <c r="A114" t="s">
        <v>59</v>
      </c>
      <c r="E114" s="39" t="s">
        <v>51</v>
      </c>
    </row>
    <row r="115" spans="1:16" ht="12.75">
      <c r="A115" t="s">
        <v>49</v>
      </c>
      <c s="34" t="s">
        <v>109</v>
      </c>
      <c s="34" t="s">
        <v>588</v>
      </c>
      <c s="35" t="s">
        <v>51</v>
      </c>
      <c s="6" t="s">
        <v>589</v>
      </c>
      <c s="36" t="s">
        <v>587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590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51</v>
      </c>
    </row>
    <row r="118" spans="1:5" ht="12.75">
      <c r="A118" t="s">
        <v>59</v>
      </c>
      <c r="E118" s="39" t="s">
        <v>51</v>
      </c>
    </row>
    <row r="119" spans="1:13" ht="12.75">
      <c r="A119" t="s">
        <v>46</v>
      </c>
      <c r="C119" s="31" t="s">
        <v>81</v>
      </c>
      <c r="E119" s="33" t="s">
        <v>591</v>
      </c>
      <c r="J119" s="32">
        <f>0</f>
      </c>
      <c s="32">
        <f>0</f>
      </c>
      <c s="32">
        <f>0+L120+L124+L128</f>
      </c>
      <c s="32">
        <f>0+M120+M124+M128</f>
      </c>
    </row>
    <row r="120" spans="1:16" ht="12.75">
      <c r="A120" t="s">
        <v>49</v>
      </c>
      <c s="34" t="s">
        <v>111</v>
      </c>
      <c s="34" t="s">
        <v>103</v>
      </c>
      <c s="35" t="s">
        <v>51</v>
      </c>
      <c s="6" t="s">
        <v>104</v>
      </c>
      <c s="36" t="s">
        <v>84</v>
      </c>
      <c s="37">
        <v>20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508</v>
      </c>
      <c>
        <f>(M120*21)/100</f>
      </c>
      <c t="s">
        <v>27</v>
      </c>
    </row>
    <row r="121" spans="1:5" ht="12.75">
      <c r="A121" s="35" t="s">
        <v>55</v>
      </c>
      <c r="E121" s="39" t="s">
        <v>533</v>
      </c>
    </row>
    <row r="122" spans="1:5" ht="12.75">
      <c r="A122" s="35" t="s">
        <v>57</v>
      </c>
      <c r="E122" s="40" t="s">
        <v>592</v>
      </c>
    </row>
    <row r="123" spans="1:5" ht="12.75">
      <c r="A123" t="s">
        <v>59</v>
      </c>
      <c r="E123" s="39" t="s">
        <v>51</v>
      </c>
    </row>
    <row r="124" spans="1:16" ht="12.75">
      <c r="A124" t="s">
        <v>49</v>
      </c>
      <c s="34" t="s">
        <v>113</v>
      </c>
      <c s="34" t="s">
        <v>93</v>
      </c>
      <c s="35" t="s">
        <v>51</v>
      </c>
      <c s="6" t="s">
        <v>94</v>
      </c>
      <c s="36" t="s">
        <v>84</v>
      </c>
      <c s="37">
        <v>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508</v>
      </c>
      <c>
        <f>(M124*21)/100</f>
      </c>
      <c t="s">
        <v>27</v>
      </c>
    </row>
    <row r="125" spans="1:5" ht="12.75">
      <c r="A125" s="35" t="s">
        <v>55</v>
      </c>
      <c r="E125" s="39" t="s">
        <v>533</v>
      </c>
    </row>
    <row r="126" spans="1:5" ht="12.75">
      <c r="A126" s="35" t="s">
        <v>57</v>
      </c>
      <c r="E126" s="40" t="s">
        <v>593</v>
      </c>
    </row>
    <row r="127" spans="1:5" ht="12.75">
      <c r="A127" t="s">
        <v>59</v>
      </c>
      <c r="E127" s="39" t="s">
        <v>51</v>
      </c>
    </row>
    <row r="128" spans="1:16" ht="12.75">
      <c r="A128" t="s">
        <v>49</v>
      </c>
      <c s="34" t="s">
        <v>136</v>
      </c>
      <c s="34" t="s">
        <v>267</v>
      </c>
      <c s="35" t="s">
        <v>51</v>
      </c>
      <c s="6" t="s">
        <v>594</v>
      </c>
      <c s="36" t="s">
        <v>71</v>
      </c>
      <c s="37">
        <v>50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101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51</v>
      </c>
    </row>
    <row r="131" spans="1:5" ht="12.75">
      <c r="A131" t="s">
        <v>59</v>
      </c>
      <c r="E131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595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595</v>
      </c>
      <c r="E4" s="26" t="s">
        <v>596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598</v>
      </c>
      <c r="E8" s="30" t="s">
        <v>596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599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600</v>
      </c>
      <c s="35" t="s">
        <v>51</v>
      </c>
      <c s="6" t="s">
        <v>601</v>
      </c>
      <c s="36" t="s">
        <v>498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99</v>
      </c>
      <c>
        <f>(M10*21)/100</f>
      </c>
      <c t="s">
        <v>27</v>
      </c>
    </row>
    <row r="11" spans="1:5" ht="12.75">
      <c r="A11" s="35" t="s">
        <v>55</v>
      </c>
      <c r="E11" s="39" t="s">
        <v>602</v>
      </c>
    </row>
    <row r="12" spans="1:5" ht="12.75">
      <c r="A12" s="35" t="s">
        <v>57</v>
      </c>
      <c r="E12" s="40" t="s">
        <v>603</v>
      </c>
    </row>
    <row r="13" spans="1:5" ht="89.25">
      <c r="A13" t="s">
        <v>59</v>
      </c>
      <c r="E13" s="39" t="s">
        <v>604</v>
      </c>
    </row>
    <row r="14" spans="1:16" ht="12.75">
      <c r="A14" t="s">
        <v>49</v>
      </c>
      <c s="34" t="s">
        <v>27</v>
      </c>
      <c s="34" t="s">
        <v>605</v>
      </c>
      <c s="35" t="s">
        <v>51</v>
      </c>
      <c s="6" t="s">
        <v>606</v>
      </c>
      <c s="36" t="s">
        <v>498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99</v>
      </c>
      <c>
        <f>(M14*21)/100</f>
      </c>
      <c t="s">
        <v>27</v>
      </c>
    </row>
    <row r="15" spans="1:5" ht="12.75">
      <c r="A15" s="35" t="s">
        <v>55</v>
      </c>
      <c r="E15" s="39" t="s">
        <v>607</v>
      </c>
    </row>
    <row r="16" spans="1:5" ht="12.75">
      <c r="A16" s="35" t="s">
        <v>57</v>
      </c>
      <c r="E16" s="40" t="s">
        <v>603</v>
      </c>
    </row>
    <row r="17" spans="1:5" ht="102">
      <c r="A17" t="s">
        <v>59</v>
      </c>
      <c r="E17" s="39" t="s">
        <v>608</v>
      </c>
    </row>
    <row r="18" spans="1:16" ht="12.75">
      <c r="A18" t="s">
        <v>49</v>
      </c>
      <c s="34" t="s">
        <v>26</v>
      </c>
      <c s="34" t="s">
        <v>609</v>
      </c>
      <c s="35" t="s">
        <v>51</v>
      </c>
      <c s="6" t="s">
        <v>610</v>
      </c>
      <c s="36" t="s">
        <v>498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99</v>
      </c>
      <c>
        <f>(M18*21)/100</f>
      </c>
      <c t="s">
        <v>27</v>
      </c>
    </row>
    <row r="19" spans="1:5" ht="12.75">
      <c r="A19" s="35" t="s">
        <v>55</v>
      </c>
      <c r="E19" s="39" t="s">
        <v>611</v>
      </c>
    </row>
    <row r="20" spans="1:5" ht="12.75">
      <c r="A20" s="35" t="s">
        <v>57</v>
      </c>
      <c r="E20" s="40" t="s">
        <v>603</v>
      </c>
    </row>
    <row r="21" spans="1:5" ht="38.25">
      <c r="A21" t="s">
        <v>59</v>
      </c>
      <c r="E21" s="39" t="s">
        <v>612</v>
      </c>
    </row>
    <row r="22" spans="1:13" ht="12.75">
      <c r="A22" t="s">
        <v>46</v>
      </c>
      <c r="C22" s="31" t="s">
        <v>27</v>
      </c>
      <c r="E22" s="33" t="s">
        <v>613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65</v>
      </c>
      <c s="34" t="s">
        <v>614</v>
      </c>
      <c s="35" t="s">
        <v>51</v>
      </c>
      <c s="6" t="s">
        <v>615</v>
      </c>
      <c s="36" t="s">
        <v>498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99</v>
      </c>
      <c>
        <f>(M23*21)/100</f>
      </c>
      <c t="s">
        <v>27</v>
      </c>
    </row>
    <row r="24" spans="1:5" ht="12.75">
      <c r="A24" s="35" t="s">
        <v>55</v>
      </c>
      <c r="E24" s="39" t="s">
        <v>616</v>
      </c>
    </row>
    <row r="25" spans="1:5" ht="12.75">
      <c r="A25" s="35" t="s">
        <v>57</v>
      </c>
      <c r="E25" s="40" t="s">
        <v>603</v>
      </c>
    </row>
    <row r="26" spans="1:5" ht="89.25">
      <c r="A26" t="s">
        <v>59</v>
      </c>
      <c r="E26" s="39" t="s">
        <v>617</v>
      </c>
    </row>
    <row r="27" spans="1:16" ht="12.75">
      <c r="A27" t="s">
        <v>49</v>
      </c>
      <c s="34" t="s">
        <v>68</v>
      </c>
      <c s="34" t="s">
        <v>618</v>
      </c>
      <c s="35" t="s">
        <v>51</v>
      </c>
      <c s="6" t="s">
        <v>619</v>
      </c>
      <c s="36" t="s">
        <v>498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99</v>
      </c>
      <c>
        <f>(M27*21)/100</f>
      </c>
      <c t="s">
        <v>27</v>
      </c>
    </row>
    <row r="28" spans="1:5" ht="12.75">
      <c r="A28" s="35" t="s">
        <v>55</v>
      </c>
      <c r="E28" s="39" t="s">
        <v>620</v>
      </c>
    </row>
    <row r="29" spans="1:5" ht="12.75">
      <c r="A29" s="35" t="s">
        <v>57</v>
      </c>
      <c r="E29" s="40" t="s">
        <v>603</v>
      </c>
    </row>
    <row r="30" spans="1:5" ht="76.5">
      <c r="A30" t="s">
        <v>59</v>
      </c>
      <c r="E30" s="39" t="s">
        <v>621</v>
      </c>
    </row>
    <row r="31" spans="1:16" ht="12.75">
      <c r="A31" t="s">
        <v>49</v>
      </c>
      <c s="34" t="s">
        <v>72</v>
      </c>
      <c s="34" t="s">
        <v>622</v>
      </c>
      <c s="35" t="s">
        <v>51</v>
      </c>
      <c s="6" t="s">
        <v>623</v>
      </c>
      <c s="36" t="s">
        <v>498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99</v>
      </c>
      <c>
        <f>(M31*21)/100</f>
      </c>
      <c t="s">
        <v>27</v>
      </c>
    </row>
    <row r="32" spans="1:5" ht="12.75">
      <c r="A32" s="35" t="s">
        <v>55</v>
      </c>
      <c r="E32" s="39" t="s">
        <v>624</v>
      </c>
    </row>
    <row r="33" spans="1:5" ht="12.75">
      <c r="A33" s="35" t="s">
        <v>57</v>
      </c>
      <c r="E33" s="40" t="s">
        <v>625</v>
      </c>
    </row>
    <row r="34" spans="1:5" ht="25.5">
      <c r="A34" t="s">
        <v>59</v>
      </c>
      <c r="E34" s="39" t="s">
        <v>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627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627</v>
      </c>
      <c r="E4" s="26" t="s">
        <v>628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COUNTIFS(L8:L192,"=0",A8:A192,"P")+COUNTIFS(L8:L192,"",A8:A192,"P")+SUM(Q8:Q192)</f>
      </c>
    </row>
    <row r="8" spans="1:13" ht="12.75">
      <c r="A8" t="s">
        <v>44</v>
      </c>
      <c r="C8" s="28" t="s">
        <v>631</v>
      </c>
      <c r="E8" s="30" t="s">
        <v>630</v>
      </c>
      <c r="J8" s="29">
        <f>0+J9+J50+J167</f>
      </c>
      <c s="29">
        <f>0+K9+K50+K167</f>
      </c>
      <c s="29">
        <f>0+L9+L50+L167</f>
      </c>
      <c s="29">
        <f>0+M9+M50+M167</f>
      </c>
    </row>
    <row r="9" spans="1:13" ht="12.75">
      <c r="A9" t="s">
        <v>46</v>
      </c>
      <c r="C9" s="31" t="s">
        <v>47</v>
      </c>
      <c r="E9" s="33" t="s">
        <v>91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632</v>
      </c>
      <c s="35" t="s">
        <v>47</v>
      </c>
      <c s="6" t="s">
        <v>633</v>
      </c>
      <c s="36" t="s">
        <v>634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635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636</v>
      </c>
    </row>
    <row r="13" spans="1:5" ht="12.75">
      <c r="A13" t="s">
        <v>59</v>
      </c>
      <c r="E13" s="39" t="s">
        <v>499</v>
      </c>
    </row>
    <row r="14" spans="1:16" ht="12.75">
      <c r="A14" t="s">
        <v>49</v>
      </c>
      <c s="34" t="s">
        <v>27</v>
      </c>
      <c s="34" t="s">
        <v>637</v>
      </c>
      <c s="35" t="s">
        <v>47</v>
      </c>
      <c s="6" t="s">
        <v>638</v>
      </c>
      <c s="36" t="s">
        <v>124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508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639</v>
      </c>
    </row>
    <row r="17" spans="1:5" ht="318.75">
      <c r="A17" t="s">
        <v>59</v>
      </c>
      <c r="E17" s="39" t="s">
        <v>640</v>
      </c>
    </row>
    <row r="18" spans="1:16" ht="12.75">
      <c r="A18" t="s">
        <v>49</v>
      </c>
      <c s="34" t="s">
        <v>26</v>
      </c>
      <c s="34" t="s">
        <v>126</v>
      </c>
      <c s="35" t="s">
        <v>47</v>
      </c>
      <c s="6" t="s">
        <v>545</v>
      </c>
      <c s="36" t="s">
        <v>124</v>
      </c>
      <c s="37">
        <v>19.5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508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641</v>
      </c>
    </row>
    <row r="21" spans="1:5" ht="229.5">
      <c r="A21" t="s">
        <v>59</v>
      </c>
      <c r="E21" s="39" t="s">
        <v>642</v>
      </c>
    </row>
    <row r="22" spans="1:16" ht="12.75">
      <c r="A22" t="s">
        <v>49</v>
      </c>
      <c s="34" t="s">
        <v>65</v>
      </c>
      <c s="34" t="s">
        <v>643</v>
      </c>
      <c s="35" t="s">
        <v>47</v>
      </c>
      <c s="6" t="s">
        <v>644</v>
      </c>
      <c s="36" t="s">
        <v>124</v>
      </c>
      <c s="37">
        <v>6.5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508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645</v>
      </c>
    </row>
    <row r="25" spans="1:5" ht="318.75">
      <c r="A25" t="s">
        <v>59</v>
      </c>
      <c r="E25" s="39" t="s">
        <v>640</v>
      </c>
    </row>
    <row r="26" spans="1:16" ht="12.75">
      <c r="A26" t="s">
        <v>49</v>
      </c>
      <c s="34" t="s">
        <v>68</v>
      </c>
      <c s="34" t="s">
        <v>96</v>
      </c>
      <c s="35" t="s">
        <v>47</v>
      </c>
      <c s="6" t="s">
        <v>97</v>
      </c>
      <c s="36" t="s">
        <v>84</v>
      </c>
      <c s="37">
        <v>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508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641</v>
      </c>
    </row>
    <row r="29" spans="1:5" ht="25.5">
      <c r="A29" t="s">
        <v>59</v>
      </c>
      <c r="E29" s="39" t="s">
        <v>646</v>
      </c>
    </row>
    <row r="30" spans="1:16" ht="12.75">
      <c r="A30" t="s">
        <v>49</v>
      </c>
      <c s="34" t="s">
        <v>72</v>
      </c>
      <c s="34" t="s">
        <v>647</v>
      </c>
      <c s="35" t="s">
        <v>47</v>
      </c>
      <c s="6" t="s">
        <v>648</v>
      </c>
      <c s="36" t="s">
        <v>115</v>
      </c>
      <c s="37">
        <v>125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649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650</v>
      </c>
    </row>
    <row r="33" spans="1:5" ht="12.75">
      <c r="A33" t="s">
        <v>59</v>
      </c>
      <c r="E33" s="39" t="s">
        <v>651</v>
      </c>
    </row>
    <row r="34" spans="1:16" ht="12.75">
      <c r="A34" t="s">
        <v>49</v>
      </c>
      <c s="34" t="s">
        <v>75</v>
      </c>
      <c s="34" t="s">
        <v>652</v>
      </c>
      <c s="35" t="s">
        <v>47</v>
      </c>
      <c s="6" t="s">
        <v>653</v>
      </c>
      <c s="36" t="s">
        <v>84</v>
      </c>
      <c s="37">
        <v>1075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508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654</v>
      </c>
    </row>
    <row r="37" spans="1:5" ht="102">
      <c r="A37" t="s">
        <v>59</v>
      </c>
      <c r="E37" s="39" t="s">
        <v>655</v>
      </c>
    </row>
    <row r="38" spans="1:16" ht="12.75">
      <c r="A38" t="s">
        <v>49</v>
      </c>
      <c s="34" t="s">
        <v>78</v>
      </c>
      <c s="34" t="s">
        <v>93</v>
      </c>
      <c s="35" t="s">
        <v>47</v>
      </c>
      <c s="6" t="s">
        <v>94</v>
      </c>
      <c s="36" t="s">
        <v>84</v>
      </c>
      <c s="37">
        <v>160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508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654</v>
      </c>
    </row>
    <row r="41" spans="1:5" ht="102">
      <c r="A41" t="s">
        <v>59</v>
      </c>
      <c r="E41" s="39" t="s">
        <v>656</v>
      </c>
    </row>
    <row r="42" spans="1:16" ht="12.75">
      <c r="A42" t="s">
        <v>49</v>
      </c>
      <c s="34" t="s">
        <v>81</v>
      </c>
      <c s="34" t="s">
        <v>137</v>
      </c>
      <c s="35" t="s">
        <v>47</v>
      </c>
      <c s="6" t="s">
        <v>138</v>
      </c>
      <c s="36" t="s">
        <v>84</v>
      </c>
      <c s="37">
        <v>1225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508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654</v>
      </c>
    </row>
    <row r="45" spans="1:5" ht="140.25">
      <c r="A45" t="s">
        <v>59</v>
      </c>
      <c r="E45" s="39" t="s">
        <v>657</v>
      </c>
    </row>
    <row r="46" spans="1:16" ht="25.5">
      <c r="A46" t="s">
        <v>49</v>
      </c>
      <c s="34" t="s">
        <v>85</v>
      </c>
      <c s="34" t="s">
        <v>658</v>
      </c>
      <c s="35" t="s">
        <v>47</v>
      </c>
      <c s="6" t="s">
        <v>659</v>
      </c>
      <c s="36" t="s">
        <v>84</v>
      </c>
      <c s="37">
        <v>1075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508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654</v>
      </c>
    </row>
    <row r="49" spans="1:5" ht="140.25">
      <c r="A49" t="s">
        <v>59</v>
      </c>
      <c r="E49" s="39" t="s">
        <v>660</v>
      </c>
    </row>
    <row r="50" spans="1:13" ht="12.75">
      <c r="A50" t="s">
        <v>46</v>
      </c>
      <c r="C50" s="31" t="s">
        <v>27</v>
      </c>
      <c r="E50" s="33" t="s">
        <v>661</v>
      </c>
      <c r="J50" s="32">
        <f>0</f>
      </c>
      <c s="32">
        <f>0</f>
      </c>
      <c s="32">
        <f>0+L51+L55+L59+L63+L67+L71+L75+L79+L83+L87+L91+L95+L99+L103+L107+L111+L115+L119+L123+L127+L131+L135+L139+L143+L147+L151+L155+L159+L163</f>
      </c>
      <c s="32">
        <f>0+M51+M55+M59+M63+M67+M71+M75+M79+M83+M87+M91+M95+M99+M103+M107+M111+M115+M119+M123+M127+M131+M135+M139+M143+M147+M151+M155+M159+M163</f>
      </c>
    </row>
    <row r="51" spans="1:16" ht="12.75">
      <c r="A51" t="s">
        <v>49</v>
      </c>
      <c s="34" t="s">
        <v>88</v>
      </c>
      <c s="34" t="s">
        <v>134</v>
      </c>
      <c s="35" t="s">
        <v>47</v>
      </c>
      <c s="6" t="s">
        <v>135</v>
      </c>
      <c s="36" t="s">
        <v>84</v>
      </c>
      <c s="37">
        <v>37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508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662</v>
      </c>
    </row>
    <row r="54" spans="1:5" ht="127.5">
      <c r="A54" t="s">
        <v>59</v>
      </c>
      <c r="E54" s="39" t="s">
        <v>663</v>
      </c>
    </row>
    <row r="55" spans="1:16" ht="12.75">
      <c r="A55" t="s">
        <v>49</v>
      </c>
      <c s="34" t="s">
        <v>92</v>
      </c>
      <c s="34" t="s">
        <v>664</v>
      </c>
      <c s="35" t="s">
        <v>47</v>
      </c>
      <c s="6" t="s">
        <v>665</v>
      </c>
      <c s="36" t="s">
        <v>84</v>
      </c>
      <c s="37">
        <v>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508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662</v>
      </c>
    </row>
    <row r="58" spans="1:5" ht="102">
      <c r="A58" t="s">
        <v>59</v>
      </c>
      <c r="E58" s="39" t="s">
        <v>666</v>
      </c>
    </row>
    <row r="59" spans="1:16" ht="12.75">
      <c r="A59" t="s">
        <v>49</v>
      </c>
      <c s="34" t="s">
        <v>95</v>
      </c>
      <c s="34" t="s">
        <v>582</v>
      </c>
      <c s="35" t="s">
        <v>47</v>
      </c>
      <c s="6" t="s">
        <v>583</v>
      </c>
      <c s="36" t="s">
        <v>71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508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662</v>
      </c>
    </row>
    <row r="62" spans="1:5" ht="102">
      <c r="A62" t="s">
        <v>59</v>
      </c>
      <c r="E62" s="39" t="s">
        <v>667</v>
      </c>
    </row>
    <row r="63" spans="1:16" ht="12.75">
      <c r="A63" t="s">
        <v>49</v>
      </c>
      <c s="34" t="s">
        <v>98</v>
      </c>
      <c s="34" t="s">
        <v>585</v>
      </c>
      <c s="35" t="s">
        <v>47</v>
      </c>
      <c s="6" t="s">
        <v>586</v>
      </c>
      <c s="36" t="s">
        <v>71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508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662</v>
      </c>
    </row>
    <row r="66" spans="1:5" ht="76.5">
      <c r="A66" t="s">
        <v>59</v>
      </c>
      <c r="E66" s="39" t="s">
        <v>668</v>
      </c>
    </row>
    <row r="67" spans="1:16" ht="12.75">
      <c r="A67" t="s">
        <v>49</v>
      </c>
      <c s="34" t="s">
        <v>102</v>
      </c>
      <c s="34" t="s">
        <v>669</v>
      </c>
      <c s="35" t="s">
        <v>47</v>
      </c>
      <c s="6" t="s">
        <v>670</v>
      </c>
      <c s="36" t="s">
        <v>498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508</v>
      </c>
      <c>
        <f>(M67*21)/100</f>
      </c>
      <c t="s">
        <v>27</v>
      </c>
    </row>
    <row r="68" spans="1:5" ht="12.75">
      <c r="A68" s="35" t="s">
        <v>55</v>
      </c>
      <c r="E68" s="39" t="s">
        <v>671</v>
      </c>
    </row>
    <row r="69" spans="1:5" ht="12.75">
      <c r="A69" s="35" t="s">
        <v>57</v>
      </c>
      <c r="E69" s="40" t="s">
        <v>654</v>
      </c>
    </row>
    <row r="70" spans="1:5" ht="140.25">
      <c r="A70" t="s">
        <v>59</v>
      </c>
      <c r="E70" s="39" t="s">
        <v>672</v>
      </c>
    </row>
    <row r="71" spans="1:16" ht="12.75">
      <c r="A71" t="s">
        <v>49</v>
      </c>
      <c s="34" t="s">
        <v>105</v>
      </c>
      <c s="34" t="s">
        <v>673</v>
      </c>
      <c s="35" t="s">
        <v>47</v>
      </c>
      <c s="6" t="s">
        <v>674</v>
      </c>
      <c s="36" t="s">
        <v>84</v>
      </c>
      <c s="37">
        <v>150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508</v>
      </c>
      <c>
        <f>(M71*21)/100</f>
      </c>
      <c t="s">
        <v>27</v>
      </c>
    </row>
    <row r="72" spans="1:5" ht="12.75">
      <c r="A72" s="35" t="s">
        <v>55</v>
      </c>
      <c r="E72" s="39" t="s">
        <v>675</v>
      </c>
    </row>
    <row r="73" spans="1:5" ht="12.75">
      <c r="A73" s="35" t="s">
        <v>57</v>
      </c>
      <c r="E73" s="40" t="s">
        <v>654</v>
      </c>
    </row>
    <row r="74" spans="1:5" ht="89.25">
      <c r="A74" t="s">
        <v>59</v>
      </c>
      <c r="E74" s="39" t="s">
        <v>366</v>
      </c>
    </row>
    <row r="75" spans="1:16" ht="12.75">
      <c r="A75" t="s">
        <v>49</v>
      </c>
      <c s="34" t="s">
        <v>107</v>
      </c>
      <c s="34" t="s">
        <v>676</v>
      </c>
      <c s="35" t="s">
        <v>47</v>
      </c>
      <c s="6" t="s">
        <v>677</v>
      </c>
      <c s="36" t="s">
        <v>84</v>
      </c>
      <c s="37">
        <v>1150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508</v>
      </c>
      <c>
        <f>(M75*21)/100</f>
      </c>
      <c t="s">
        <v>27</v>
      </c>
    </row>
    <row r="76" spans="1:5" ht="12.75">
      <c r="A76" s="35" t="s">
        <v>55</v>
      </c>
      <c r="E76" s="39" t="s">
        <v>678</v>
      </c>
    </row>
    <row r="77" spans="1:5" ht="12.75">
      <c r="A77" s="35" t="s">
        <v>57</v>
      </c>
      <c r="E77" s="40" t="s">
        <v>654</v>
      </c>
    </row>
    <row r="78" spans="1:5" ht="89.25">
      <c r="A78" t="s">
        <v>59</v>
      </c>
      <c r="E78" s="39" t="s">
        <v>366</v>
      </c>
    </row>
    <row r="79" spans="1:16" ht="12.75">
      <c r="A79" t="s">
        <v>49</v>
      </c>
      <c s="34" t="s">
        <v>109</v>
      </c>
      <c s="34" t="s">
        <v>89</v>
      </c>
      <c s="35" t="s">
        <v>47</v>
      </c>
      <c s="6" t="s">
        <v>90</v>
      </c>
      <c s="36" t="s">
        <v>84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508</v>
      </c>
      <c>
        <f>(M79*21)/100</f>
      </c>
      <c t="s">
        <v>27</v>
      </c>
    </row>
    <row r="80" spans="1:5" ht="12.75">
      <c r="A80" s="35" t="s">
        <v>55</v>
      </c>
      <c r="E80" s="39" t="s">
        <v>679</v>
      </c>
    </row>
    <row r="81" spans="1:5" ht="12.75">
      <c r="A81" s="35" t="s">
        <v>57</v>
      </c>
      <c r="E81" s="40" t="s">
        <v>680</v>
      </c>
    </row>
    <row r="82" spans="1:5" ht="89.25">
      <c r="A82" t="s">
        <v>59</v>
      </c>
      <c r="E82" s="39" t="s">
        <v>366</v>
      </c>
    </row>
    <row r="83" spans="1:16" ht="25.5">
      <c r="A83" t="s">
        <v>49</v>
      </c>
      <c s="34" t="s">
        <v>111</v>
      </c>
      <c s="34" t="s">
        <v>681</v>
      </c>
      <c s="35" t="s">
        <v>47</v>
      </c>
      <c s="6" t="s">
        <v>682</v>
      </c>
      <c s="36" t="s">
        <v>71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508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683</v>
      </c>
    </row>
    <row r="86" spans="1:5" ht="102">
      <c r="A86" t="s">
        <v>59</v>
      </c>
      <c r="E86" s="39" t="s">
        <v>369</v>
      </c>
    </row>
    <row r="87" spans="1:16" ht="25.5">
      <c r="A87" t="s">
        <v>49</v>
      </c>
      <c s="34" t="s">
        <v>113</v>
      </c>
      <c s="34" t="s">
        <v>684</v>
      </c>
      <c s="35" t="s">
        <v>47</v>
      </c>
      <c s="6" t="s">
        <v>685</v>
      </c>
      <c s="36" t="s">
        <v>71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508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683</v>
      </c>
    </row>
    <row r="90" spans="1:5" ht="102">
      <c r="A90" t="s">
        <v>59</v>
      </c>
      <c r="E90" s="39" t="s">
        <v>369</v>
      </c>
    </row>
    <row r="91" spans="1:16" ht="25.5">
      <c r="A91" t="s">
        <v>49</v>
      </c>
      <c s="34" t="s">
        <v>116</v>
      </c>
      <c s="34" t="s">
        <v>686</v>
      </c>
      <c s="35" t="s">
        <v>47</v>
      </c>
      <c s="6" t="s">
        <v>687</v>
      </c>
      <c s="36" t="s">
        <v>71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508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683</v>
      </c>
    </row>
    <row r="94" spans="1:5" ht="102">
      <c r="A94" t="s">
        <v>59</v>
      </c>
      <c r="E94" s="39" t="s">
        <v>369</v>
      </c>
    </row>
    <row r="95" spans="1:16" ht="12.75">
      <c r="A95" t="s">
        <v>49</v>
      </c>
      <c s="34" t="s">
        <v>119</v>
      </c>
      <c s="34" t="s">
        <v>688</v>
      </c>
      <c s="35" t="s">
        <v>47</v>
      </c>
      <c s="6" t="s">
        <v>689</v>
      </c>
      <c s="36" t="s">
        <v>71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508</v>
      </c>
      <c>
        <f>(M95*21)/100</f>
      </c>
      <c t="s">
        <v>27</v>
      </c>
    </row>
    <row r="96" spans="1:5" ht="12.75">
      <c r="A96" s="35" t="s">
        <v>55</v>
      </c>
      <c r="E96" s="39" t="s">
        <v>690</v>
      </c>
    </row>
    <row r="97" spans="1:5" ht="12.75">
      <c r="A97" s="35" t="s">
        <v>57</v>
      </c>
      <c r="E97" s="40" t="s">
        <v>691</v>
      </c>
    </row>
    <row r="98" spans="1:5" ht="127.5">
      <c r="A98" t="s">
        <v>59</v>
      </c>
      <c r="E98" s="39" t="s">
        <v>692</v>
      </c>
    </row>
    <row r="99" spans="1:16" ht="25.5">
      <c r="A99" t="s">
        <v>49</v>
      </c>
      <c s="34" t="s">
        <v>121</v>
      </c>
      <c s="34" t="s">
        <v>693</v>
      </c>
      <c s="35" t="s">
        <v>47</v>
      </c>
      <c s="6" t="s">
        <v>694</v>
      </c>
      <c s="36" t="s">
        <v>71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508</v>
      </c>
      <c>
        <f>(M99*21)/100</f>
      </c>
      <c t="s">
        <v>27</v>
      </c>
    </row>
    <row r="100" spans="1:5" ht="12.75">
      <c r="A100" s="35" t="s">
        <v>55</v>
      </c>
      <c r="E100" s="39" t="s">
        <v>695</v>
      </c>
    </row>
    <row r="101" spans="1:5" ht="12.75">
      <c r="A101" s="35" t="s">
        <v>57</v>
      </c>
      <c r="E101" s="40" t="s">
        <v>691</v>
      </c>
    </row>
    <row r="102" spans="1:5" ht="127.5">
      <c r="A102" t="s">
        <v>59</v>
      </c>
      <c r="E102" s="39" t="s">
        <v>696</v>
      </c>
    </row>
    <row r="103" spans="1:16" ht="12.75">
      <c r="A103" t="s">
        <v>49</v>
      </c>
      <c s="34" t="s">
        <v>125</v>
      </c>
      <c s="34" t="s">
        <v>697</v>
      </c>
      <c s="35" t="s">
        <v>47</v>
      </c>
      <c s="6" t="s">
        <v>698</v>
      </c>
      <c s="36" t="s">
        <v>71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508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691</v>
      </c>
    </row>
    <row r="106" spans="1:5" ht="102">
      <c r="A106" t="s">
        <v>59</v>
      </c>
      <c r="E106" s="39" t="s">
        <v>333</v>
      </c>
    </row>
    <row r="107" spans="1:16" ht="12.75">
      <c r="A107" t="s">
        <v>49</v>
      </c>
      <c s="34" t="s">
        <v>129</v>
      </c>
      <c s="34" t="s">
        <v>699</v>
      </c>
      <c s="35" t="s">
        <v>47</v>
      </c>
      <c s="6" t="s">
        <v>700</v>
      </c>
      <c s="36" t="s">
        <v>71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508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691</v>
      </c>
    </row>
    <row r="110" spans="1:5" ht="102">
      <c r="A110" t="s">
        <v>59</v>
      </c>
      <c r="E110" s="39" t="s">
        <v>333</v>
      </c>
    </row>
    <row r="111" spans="1:16" ht="12.75">
      <c r="A111" t="s">
        <v>49</v>
      </c>
      <c s="34" t="s">
        <v>131</v>
      </c>
      <c s="34" t="s">
        <v>701</v>
      </c>
      <c s="35" t="s">
        <v>47</v>
      </c>
      <c s="6" t="s">
        <v>702</v>
      </c>
      <c s="36" t="s">
        <v>71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508</v>
      </c>
      <c>
        <f>(M111*21)/100</f>
      </c>
      <c t="s">
        <v>27</v>
      </c>
    </row>
    <row r="112" spans="1:5" ht="12.75">
      <c r="A112" s="35" t="s">
        <v>55</v>
      </c>
      <c r="E112" s="39" t="s">
        <v>703</v>
      </c>
    </row>
    <row r="113" spans="1:5" ht="12.75">
      <c r="A113" s="35" t="s">
        <v>57</v>
      </c>
      <c r="E113" s="40" t="s">
        <v>704</v>
      </c>
    </row>
    <row r="114" spans="1:5" ht="76.5">
      <c r="A114" t="s">
        <v>59</v>
      </c>
      <c r="E114" s="39" t="s">
        <v>705</v>
      </c>
    </row>
    <row r="115" spans="1:16" ht="12.75">
      <c r="A115" t="s">
        <v>49</v>
      </c>
      <c s="34" t="s">
        <v>133</v>
      </c>
      <c s="34" t="s">
        <v>706</v>
      </c>
      <c s="35" t="s">
        <v>47</v>
      </c>
      <c s="6" t="s">
        <v>707</v>
      </c>
      <c s="36" t="s">
        <v>71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508</v>
      </c>
      <c>
        <f>(M115*21)/100</f>
      </c>
      <c t="s">
        <v>27</v>
      </c>
    </row>
    <row r="116" spans="1:5" ht="12.75">
      <c r="A116" s="35" t="s">
        <v>55</v>
      </c>
      <c r="E116" s="39" t="s">
        <v>708</v>
      </c>
    </row>
    <row r="117" spans="1:5" ht="12.75">
      <c r="A117" s="35" t="s">
        <v>57</v>
      </c>
      <c r="E117" s="40" t="s">
        <v>704</v>
      </c>
    </row>
    <row r="118" spans="1:5" ht="102">
      <c r="A118" t="s">
        <v>59</v>
      </c>
      <c r="E118" s="39" t="s">
        <v>333</v>
      </c>
    </row>
    <row r="119" spans="1:16" ht="12.75">
      <c r="A119" t="s">
        <v>49</v>
      </c>
      <c s="34" t="s">
        <v>136</v>
      </c>
      <c s="34" t="s">
        <v>709</v>
      </c>
      <c s="35" t="s">
        <v>47</v>
      </c>
      <c s="6" t="s">
        <v>710</v>
      </c>
      <c s="36" t="s">
        <v>71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508</v>
      </c>
      <c>
        <f>(M119*21)/100</f>
      </c>
      <c t="s">
        <v>27</v>
      </c>
    </row>
    <row r="120" spans="1:5" ht="12.75">
      <c r="A120" s="35" t="s">
        <v>55</v>
      </c>
      <c r="E120" s="39" t="s">
        <v>711</v>
      </c>
    </row>
    <row r="121" spans="1:5" ht="12.75">
      <c r="A121" s="35" t="s">
        <v>57</v>
      </c>
      <c r="E121" s="40" t="s">
        <v>704</v>
      </c>
    </row>
    <row r="122" spans="1:5" ht="12.75">
      <c r="A122" t="s">
        <v>59</v>
      </c>
      <c r="E122" s="39" t="s">
        <v>51</v>
      </c>
    </row>
    <row r="123" spans="1:16" ht="12.75">
      <c r="A123" t="s">
        <v>49</v>
      </c>
      <c s="34" t="s">
        <v>140</v>
      </c>
      <c s="34" t="s">
        <v>712</v>
      </c>
      <c s="35" t="s">
        <v>47</v>
      </c>
      <c s="6" t="s">
        <v>713</v>
      </c>
      <c s="36" t="s">
        <v>71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508</v>
      </c>
      <c>
        <f>(M123*21)/100</f>
      </c>
      <c t="s">
        <v>27</v>
      </c>
    </row>
    <row r="124" spans="1:5" ht="12.75">
      <c r="A124" s="35" t="s">
        <v>55</v>
      </c>
      <c r="E124" s="39" t="s">
        <v>711</v>
      </c>
    </row>
    <row r="125" spans="1:5" ht="12.75">
      <c r="A125" s="35" t="s">
        <v>57</v>
      </c>
      <c r="E125" s="40" t="s">
        <v>704</v>
      </c>
    </row>
    <row r="126" spans="1:5" ht="127.5">
      <c r="A126" t="s">
        <v>59</v>
      </c>
      <c r="E126" s="39" t="s">
        <v>692</v>
      </c>
    </row>
    <row r="127" spans="1:16" ht="12.75">
      <c r="A127" t="s">
        <v>49</v>
      </c>
      <c s="34" t="s">
        <v>143</v>
      </c>
      <c s="34" t="s">
        <v>714</v>
      </c>
      <c s="35" t="s">
        <v>47</v>
      </c>
      <c s="6" t="s">
        <v>715</v>
      </c>
      <c s="36" t="s">
        <v>71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508</v>
      </c>
      <c>
        <f>(M127*21)/100</f>
      </c>
      <c t="s">
        <v>27</v>
      </c>
    </row>
    <row r="128" spans="1:5" ht="12.75">
      <c r="A128" s="35" t="s">
        <v>55</v>
      </c>
      <c r="E128" s="39" t="s">
        <v>695</v>
      </c>
    </row>
    <row r="129" spans="1:5" ht="12.75">
      <c r="A129" s="35" t="s">
        <v>57</v>
      </c>
      <c r="E129" s="40" t="s">
        <v>704</v>
      </c>
    </row>
    <row r="130" spans="1:5" ht="102">
      <c r="A130" t="s">
        <v>59</v>
      </c>
      <c r="E130" s="39" t="s">
        <v>333</v>
      </c>
    </row>
    <row r="131" spans="1:16" ht="12.75">
      <c r="A131" t="s">
        <v>49</v>
      </c>
      <c s="34" t="s">
        <v>146</v>
      </c>
      <c s="34" t="s">
        <v>716</v>
      </c>
      <c s="35" t="s">
        <v>47</v>
      </c>
      <c s="6" t="s">
        <v>717</v>
      </c>
      <c s="36" t="s">
        <v>71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508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57</v>
      </c>
      <c r="E133" s="40" t="s">
        <v>704</v>
      </c>
    </row>
    <row r="134" spans="1:5" ht="89.25">
      <c r="A134" t="s">
        <v>59</v>
      </c>
      <c r="E134" s="39" t="s">
        <v>718</v>
      </c>
    </row>
    <row r="135" spans="1:16" ht="12.75">
      <c r="A135" t="s">
        <v>49</v>
      </c>
      <c s="34" t="s">
        <v>149</v>
      </c>
      <c s="34" t="s">
        <v>719</v>
      </c>
      <c s="35" t="s">
        <v>47</v>
      </c>
      <c s="6" t="s">
        <v>720</v>
      </c>
      <c s="36" t="s">
        <v>71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508</v>
      </c>
      <c>
        <f>(M135*21)/100</f>
      </c>
      <c t="s">
        <v>27</v>
      </c>
    </row>
    <row r="136" spans="1:5" ht="12.75">
      <c r="A136" s="35" t="s">
        <v>55</v>
      </c>
      <c r="E136" s="39" t="s">
        <v>711</v>
      </c>
    </row>
    <row r="137" spans="1:5" ht="12.75">
      <c r="A137" s="35" t="s">
        <v>57</v>
      </c>
      <c r="E137" s="40" t="s">
        <v>704</v>
      </c>
    </row>
    <row r="138" spans="1:5" ht="102">
      <c r="A138" t="s">
        <v>59</v>
      </c>
      <c r="E138" s="39" t="s">
        <v>333</v>
      </c>
    </row>
    <row r="139" spans="1:16" ht="12.75">
      <c r="A139" t="s">
        <v>49</v>
      </c>
      <c s="34" t="s">
        <v>152</v>
      </c>
      <c s="34" t="s">
        <v>721</v>
      </c>
      <c s="35" t="s">
        <v>47</v>
      </c>
      <c s="6" t="s">
        <v>722</v>
      </c>
      <c s="36" t="s">
        <v>71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508</v>
      </c>
      <c>
        <f>(M139*21)/100</f>
      </c>
      <c t="s">
        <v>27</v>
      </c>
    </row>
    <row r="140" spans="1:5" ht="12.75">
      <c r="A140" s="35" t="s">
        <v>55</v>
      </c>
      <c r="E140" s="39" t="s">
        <v>695</v>
      </c>
    </row>
    <row r="141" spans="1:5" ht="12.75">
      <c r="A141" s="35" t="s">
        <v>57</v>
      </c>
      <c r="E141" s="40" t="s">
        <v>704</v>
      </c>
    </row>
    <row r="142" spans="1:5" ht="102">
      <c r="A142" t="s">
        <v>59</v>
      </c>
      <c r="E142" s="39" t="s">
        <v>333</v>
      </c>
    </row>
    <row r="143" spans="1:16" ht="12.75">
      <c r="A143" t="s">
        <v>49</v>
      </c>
      <c s="34" t="s">
        <v>155</v>
      </c>
      <c s="34" t="s">
        <v>723</v>
      </c>
      <c s="35" t="s">
        <v>47</v>
      </c>
      <c s="6" t="s">
        <v>724</v>
      </c>
      <c s="36" t="s">
        <v>71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508</v>
      </c>
      <c>
        <f>(M143*21)/100</f>
      </c>
      <c t="s">
        <v>27</v>
      </c>
    </row>
    <row r="144" spans="1:5" ht="12.75">
      <c r="A144" s="35" t="s">
        <v>55</v>
      </c>
      <c r="E144" s="39" t="s">
        <v>725</v>
      </c>
    </row>
    <row r="145" spans="1:5" ht="12.75">
      <c r="A145" s="35" t="s">
        <v>57</v>
      </c>
      <c r="E145" s="40" t="s">
        <v>704</v>
      </c>
    </row>
    <row r="146" spans="1:5" ht="102">
      <c r="A146" t="s">
        <v>59</v>
      </c>
      <c r="E146" s="39" t="s">
        <v>333</v>
      </c>
    </row>
    <row r="147" spans="1:16" ht="12.75">
      <c r="A147" t="s">
        <v>49</v>
      </c>
      <c s="34" t="s">
        <v>158</v>
      </c>
      <c s="34" t="s">
        <v>726</v>
      </c>
      <c s="35" t="s">
        <v>47</v>
      </c>
      <c s="6" t="s">
        <v>727</v>
      </c>
      <c s="36" t="s">
        <v>71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508</v>
      </c>
      <c>
        <f>(M147*21)/100</f>
      </c>
      <c t="s">
        <v>27</v>
      </c>
    </row>
    <row r="148" spans="1:5" ht="12.75">
      <c r="A148" s="35" t="s">
        <v>55</v>
      </c>
      <c r="E148" s="39" t="s">
        <v>725</v>
      </c>
    </row>
    <row r="149" spans="1:5" ht="12.75">
      <c r="A149" s="35" t="s">
        <v>57</v>
      </c>
      <c r="E149" s="40" t="s">
        <v>704</v>
      </c>
    </row>
    <row r="150" spans="1:5" ht="102">
      <c r="A150" t="s">
        <v>59</v>
      </c>
      <c r="E150" s="39" t="s">
        <v>333</v>
      </c>
    </row>
    <row r="151" spans="1:16" ht="12.75">
      <c r="A151" t="s">
        <v>49</v>
      </c>
      <c s="34" t="s">
        <v>161</v>
      </c>
      <c s="34" t="s">
        <v>728</v>
      </c>
      <c s="35" t="s">
        <v>47</v>
      </c>
      <c s="6" t="s">
        <v>729</v>
      </c>
      <c s="36" t="s">
        <v>71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508</v>
      </c>
      <c>
        <f>(M151*21)/100</f>
      </c>
      <c t="s">
        <v>27</v>
      </c>
    </row>
    <row r="152" spans="1:5" ht="12.75">
      <c r="A152" s="35" t="s">
        <v>55</v>
      </c>
      <c r="E152" s="39" t="s">
        <v>695</v>
      </c>
    </row>
    <row r="153" spans="1:5" ht="12.75">
      <c r="A153" s="35" t="s">
        <v>57</v>
      </c>
      <c r="E153" s="40" t="s">
        <v>704</v>
      </c>
    </row>
    <row r="154" spans="1:5" ht="102">
      <c r="A154" t="s">
        <v>59</v>
      </c>
      <c r="E154" s="39" t="s">
        <v>730</v>
      </c>
    </row>
    <row r="155" spans="1:16" ht="12.75">
      <c r="A155" t="s">
        <v>49</v>
      </c>
      <c s="34" t="s">
        <v>164</v>
      </c>
      <c s="34" t="s">
        <v>731</v>
      </c>
      <c s="35" t="s">
        <v>47</v>
      </c>
      <c s="6" t="s">
        <v>732</v>
      </c>
      <c s="36" t="s">
        <v>71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508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704</v>
      </c>
    </row>
    <row r="158" spans="1:5" ht="102">
      <c r="A158" t="s">
        <v>59</v>
      </c>
      <c r="E158" s="39" t="s">
        <v>730</v>
      </c>
    </row>
    <row r="159" spans="1:16" ht="12.75">
      <c r="A159" t="s">
        <v>49</v>
      </c>
      <c s="34" t="s">
        <v>167</v>
      </c>
      <c s="34" t="s">
        <v>733</v>
      </c>
      <c s="35" t="s">
        <v>47</v>
      </c>
      <c s="6" t="s">
        <v>734</v>
      </c>
      <c s="36" t="s">
        <v>71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508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704</v>
      </c>
    </row>
    <row r="162" spans="1:5" ht="102">
      <c r="A162" t="s">
        <v>59</v>
      </c>
      <c r="E162" s="39" t="s">
        <v>730</v>
      </c>
    </row>
    <row r="163" spans="1:16" ht="12.75">
      <c r="A163" t="s">
        <v>49</v>
      </c>
      <c s="34" t="s">
        <v>170</v>
      </c>
      <c s="34" t="s">
        <v>735</v>
      </c>
      <c s="35" t="s">
        <v>47</v>
      </c>
      <c s="6" t="s">
        <v>736</v>
      </c>
      <c s="36" t="s">
        <v>71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508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704</v>
      </c>
    </row>
    <row r="166" spans="1:5" ht="114.75">
      <c r="A166" t="s">
        <v>59</v>
      </c>
      <c r="E166" s="39" t="s">
        <v>737</v>
      </c>
    </row>
    <row r="167" spans="1:13" ht="12.75">
      <c r="A167" t="s">
        <v>46</v>
      </c>
      <c r="C167" s="31" t="s">
        <v>26</v>
      </c>
      <c r="E167" s="33" t="s">
        <v>738</v>
      </c>
      <c r="J167" s="32">
        <f>0</f>
      </c>
      <c s="32">
        <f>0</f>
      </c>
      <c s="32">
        <f>0+L168+L172+L176+L180+L184+L188+L192</f>
      </c>
      <c s="32">
        <f>0+M168+M172+M176+M180+M184+M188+M192</f>
      </c>
    </row>
    <row r="168" spans="1:16" ht="25.5">
      <c r="A168" t="s">
        <v>49</v>
      </c>
      <c s="34" t="s">
        <v>174</v>
      </c>
      <c s="34" t="s">
        <v>489</v>
      </c>
      <c s="35" t="s">
        <v>47</v>
      </c>
      <c s="6" t="s">
        <v>490</v>
      </c>
      <c s="36" t="s">
        <v>71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508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739</v>
      </c>
    </row>
    <row r="171" spans="1:5" ht="114.75">
      <c r="A171" t="s">
        <v>59</v>
      </c>
      <c r="E171" s="39" t="s">
        <v>491</v>
      </c>
    </row>
    <row r="172" spans="1:16" ht="38.25">
      <c r="A172" t="s">
        <v>49</v>
      </c>
      <c s="34" t="s">
        <v>176</v>
      </c>
      <c s="34" t="s">
        <v>493</v>
      </c>
      <c s="35" t="s">
        <v>47</v>
      </c>
      <c s="6" t="s">
        <v>494</v>
      </c>
      <c s="36" t="s">
        <v>71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508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739</v>
      </c>
    </row>
    <row r="175" spans="1:5" ht="114.75">
      <c r="A175" t="s">
        <v>59</v>
      </c>
      <c r="E175" s="39" t="s">
        <v>491</v>
      </c>
    </row>
    <row r="176" spans="1:16" ht="25.5">
      <c r="A176" t="s">
        <v>49</v>
      </c>
      <c s="34" t="s">
        <v>178</v>
      </c>
      <c s="34" t="s">
        <v>740</v>
      </c>
      <c s="35" t="s">
        <v>47</v>
      </c>
      <c s="6" t="s">
        <v>741</v>
      </c>
      <c s="36" t="s">
        <v>71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508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739</v>
      </c>
    </row>
    <row r="179" spans="1:5" ht="89.25">
      <c r="A179" t="s">
        <v>59</v>
      </c>
      <c r="E179" s="39" t="s">
        <v>742</v>
      </c>
    </row>
    <row r="180" spans="1:16" ht="12.75">
      <c r="A180" t="s">
        <v>49</v>
      </c>
      <c s="34" t="s">
        <v>180</v>
      </c>
      <c s="34" t="s">
        <v>743</v>
      </c>
      <c s="35" t="s">
        <v>47</v>
      </c>
      <c s="6" t="s">
        <v>744</v>
      </c>
      <c s="36" t="s">
        <v>219</v>
      </c>
      <c s="37">
        <v>48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508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57</v>
      </c>
      <c r="E182" s="40" t="s">
        <v>739</v>
      </c>
    </row>
    <row r="183" spans="1:5" ht="89.25">
      <c r="A183" t="s">
        <v>59</v>
      </c>
      <c r="E183" s="39" t="s">
        <v>745</v>
      </c>
    </row>
    <row r="184" spans="1:16" ht="12.75">
      <c r="A184" t="s">
        <v>49</v>
      </c>
      <c s="34" t="s">
        <v>183</v>
      </c>
      <c s="34" t="s">
        <v>746</v>
      </c>
      <c s="35" t="s">
        <v>47</v>
      </c>
      <c s="6" t="s">
        <v>747</v>
      </c>
      <c s="36" t="s">
        <v>219</v>
      </c>
      <c s="37">
        <v>16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508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739</v>
      </c>
    </row>
    <row r="187" spans="1:5" ht="89.25">
      <c r="A187" t="s">
        <v>59</v>
      </c>
      <c r="E187" s="39" t="s">
        <v>748</v>
      </c>
    </row>
    <row r="188" spans="1:16" ht="12.75">
      <c r="A188" t="s">
        <v>49</v>
      </c>
      <c s="34" t="s">
        <v>186</v>
      </c>
      <c s="34" t="s">
        <v>749</v>
      </c>
      <c s="35" t="s">
        <v>47</v>
      </c>
      <c s="6" t="s">
        <v>750</v>
      </c>
      <c s="36" t="s">
        <v>219</v>
      </c>
      <c s="37">
        <v>40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508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739</v>
      </c>
    </row>
    <row r="191" spans="1:5" ht="102">
      <c r="A191" t="s">
        <v>59</v>
      </c>
      <c r="E191" s="39" t="s">
        <v>751</v>
      </c>
    </row>
    <row r="192" spans="1:16" ht="12.75">
      <c r="A192" t="s">
        <v>49</v>
      </c>
      <c s="34" t="s">
        <v>189</v>
      </c>
      <c s="34" t="s">
        <v>752</v>
      </c>
      <c s="35" t="s">
        <v>47</v>
      </c>
      <c s="6" t="s">
        <v>753</v>
      </c>
      <c s="36" t="s">
        <v>219</v>
      </c>
      <c s="37">
        <v>48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508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57</v>
      </c>
      <c r="E194" s="40" t="s">
        <v>739</v>
      </c>
    </row>
    <row r="195" spans="1:5" ht="89.25">
      <c r="A195" t="s">
        <v>59</v>
      </c>
      <c r="E195" s="39" t="s">
        <v>754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