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820" firstSheet="1" activeTab="6"/>
  </bookViews>
  <sheets>
    <sheet name="Rekapitulace zakázky" sheetId="1" r:id="rId1"/>
    <sheet name="PS 02-01 - Úprava SZZ, ŽS..." sheetId="2" r:id="rId2"/>
    <sheet name="PS 02-11 - Rozhlasové zař..." sheetId="3" r:id="rId3"/>
    <sheet name="PS 02-13 - Informační sys..." sheetId="4" r:id="rId4"/>
    <sheet name="SO 02-10 - Železniční svr..." sheetId="5" r:id="rId5"/>
    <sheet name="SO 02-10.1 - Úpravy ulice..." sheetId="6" r:id="rId6"/>
    <sheet name="SO 02-11 - Nástupiště, žs..." sheetId="7" r:id="rId7"/>
    <sheet name="SO 02-11.1 - Provizorní p..." sheetId="8" r:id="rId8"/>
    <sheet name="SO 02-11.2_ÚRS - Nástupiš..." sheetId="9" r:id="rId9"/>
    <sheet name="SO 02-11.3 - Přeložky sít..." sheetId="10" r:id="rId10"/>
    <sheet name="SO 02-12 - Orientační sys..." sheetId="11" r:id="rId11"/>
    <sheet name="SO 02-14 - Osvětlení nást..." sheetId="12" r:id="rId12"/>
    <sheet name="SO 02-14.1 - Zemní práce" sheetId="13" r:id="rId13"/>
    <sheet name="VRN - Vedlejší rozpočtové..." sheetId="14" r:id="rId14"/>
    <sheet name="Pokyny pro vyplnění" sheetId="15" r:id="rId15"/>
  </sheets>
  <definedNames>
    <definedName name="_xlnm._FilterDatabase" localSheetId="1" hidden="1">'PS 02-01 - Úprava SZZ, ŽS...'!$C$86:$L$193</definedName>
    <definedName name="_xlnm._FilterDatabase" localSheetId="2" hidden="1">'PS 02-11 - Rozhlasové zař...'!$C$91:$L$429</definedName>
    <definedName name="_xlnm._FilterDatabase" localSheetId="3" hidden="1">'PS 02-13 - Informační sys...'!$C$80:$L$278</definedName>
    <definedName name="_xlnm._FilterDatabase" localSheetId="4" hidden="1">'SO 02-10 - Železniční svr...'!$C$83:$L$346</definedName>
    <definedName name="_xlnm._FilterDatabase" localSheetId="5" hidden="1">'SO 02-10.1 - Úpravy ulice...'!$C$83:$L$116</definedName>
    <definedName name="_xlnm._FilterDatabase" localSheetId="6" hidden="1">'SO 02-11 - Nástupiště, žs...'!$C$83:$L$411</definedName>
    <definedName name="_xlnm._FilterDatabase" localSheetId="7" hidden="1">'SO 02-11.1 - Provizorní p...'!$C$83:$L$242</definedName>
    <definedName name="_xlnm._FilterDatabase" localSheetId="8" hidden="1">'SO 02-11.2_ÚRS - Nástupiš...'!$C$87:$L$252</definedName>
    <definedName name="_xlnm._FilterDatabase" localSheetId="9" hidden="1">'SO 02-11.3 - Přeložky sít...'!$C$83:$L$163</definedName>
    <definedName name="_xlnm._FilterDatabase" localSheetId="10" hidden="1">'SO 02-12 - Orientační sys...'!$C$80:$L$186</definedName>
    <definedName name="_xlnm._FilterDatabase" localSheetId="11" hidden="1">'SO 02-14 - Osvětlení nást...'!$C$80:$L$185</definedName>
    <definedName name="_xlnm._FilterDatabase" localSheetId="12" hidden="1">'SO 02-14.1 - Zemní práce'!$C$88:$L$114</definedName>
    <definedName name="_xlnm._FilterDatabase" localSheetId="13" hidden="1">'VRN - Vedlejší rozpočtové...'!$C$81:$L$126</definedName>
    <definedName name="_xlnm.Print_Area" localSheetId="1">'PS 02-01 - Úprava SZZ, ŽS...'!$C$4:$K$41,'PS 02-01 - Úprava SZZ, ŽS...'!$C$47:$K$68,'PS 02-01 - Úprava SZZ, ŽS...'!$C$74:$L$193</definedName>
    <definedName name="_xlnm.Print_Area" localSheetId="2">'PS 02-11 - Rozhlasové zař...'!$C$4:$K$41,'PS 02-11 - Rozhlasové zař...'!$C$47:$K$73,'PS 02-11 - Rozhlasové zař...'!$C$79:$L$429</definedName>
    <definedName name="_xlnm.Print_Area" localSheetId="3">'PS 02-13 - Informační sys...'!$C$4:$K$41,'PS 02-13 - Informační sys...'!$C$47:$K$62,'PS 02-13 - Informační sys...'!$C$68:$L$278</definedName>
    <definedName name="_xlnm.Print_Area" localSheetId="0">'Rekapitulace zakázky'!$D$4:$AO$36,'Rekapitulace zakázky'!$C$42:$AQ$69</definedName>
    <definedName name="_xlnm.Print_Area" localSheetId="4">'SO 02-10 - Železniční svr...'!$C$4:$K$41,'SO 02-10 - Železniční svr...'!$C$47:$K$65,'SO 02-10 - Železniční svr...'!$C$71:$L$346</definedName>
    <definedName name="_xlnm.Print_Area" localSheetId="5">'SO 02-10.1 - Úpravy ulice...'!$C$4:$K$41,'SO 02-10.1 - Úpravy ulice...'!$C$47:$K$65,'SO 02-10.1 - Úpravy ulice...'!$C$71:$L$116</definedName>
    <definedName name="_xlnm.Print_Area" localSheetId="6">'SO 02-11 - Nástupiště, žs...'!$C$4:$K$41,'SO 02-11 - Nástupiště, žs...'!$C$47:$K$65,'SO 02-11 - Nástupiště, žs...'!$C$71:$L$411</definedName>
    <definedName name="_xlnm.Print_Area" localSheetId="7">'SO 02-11.1 - Provizorní p...'!$C$4:$K$41,'SO 02-11.1 - Provizorní p...'!$C$47:$K$65,'SO 02-11.1 - Provizorní p...'!$C$71:$L$242</definedName>
    <definedName name="_xlnm.Print_Area" localSheetId="8">'SO 02-11.2_ÚRS - Nástupiš...'!$C$4:$K$41,'SO 02-11.2_ÚRS - Nástupiš...'!$C$47:$K$69,'SO 02-11.2_ÚRS - Nástupiš...'!$C$75:$L$252</definedName>
    <definedName name="_xlnm.Print_Area" localSheetId="9">'SO 02-11.3 - Přeložky sít...'!$C$4:$K$41,'SO 02-11.3 - Přeložky sít...'!$C$47:$K$65,'SO 02-11.3 - Přeložky sít...'!$C$71:$L$163</definedName>
    <definedName name="_xlnm.Print_Area" localSheetId="10">'SO 02-12 - Orientační sys...'!$C$4:$K$41,'SO 02-12 - Orientační sys...'!$C$47:$K$62,'SO 02-12 - Orientační sys...'!$C$68:$L$186</definedName>
    <definedName name="_xlnm.Print_Area" localSheetId="11">'SO 02-14 - Osvětlení nást...'!$C$4:$K$41,'SO 02-14 - Osvětlení nást...'!$C$47:$K$62,'SO 02-14 - Osvětlení nást...'!$C$68:$L$185</definedName>
    <definedName name="_xlnm.Print_Area" localSheetId="12">'SO 02-14.1 - Zemní práce'!$C$4:$K$43,'SO 02-14.1 - Zemní práce'!$C$49:$K$68,'SO 02-14.1 - Zemní práce'!$C$74:$L$114</definedName>
    <definedName name="_xlnm.Print_Area" localSheetId="13">'VRN - Vedlejší rozpočtové...'!$C$4:$K$41,'VRN - Vedlejší rozpočtové...'!$C$47:$K$63,'VRN - Vedlejší rozpočtové...'!$C$69:$L$126</definedName>
    <definedName name="_xlnm.Print_Titles" localSheetId="0">'Rekapitulace zakázky'!$52:$52</definedName>
    <definedName name="_xlnm.Print_Titles" localSheetId="2">'PS 02-11 - Rozhlasové zař...'!$91:$91</definedName>
    <definedName name="_xlnm.Print_Titles" localSheetId="3">'PS 02-13 - Informační sys...'!$80:$80</definedName>
    <definedName name="_xlnm.Print_Titles" localSheetId="4">'SO 02-10 - Železniční svr...'!$83:$83</definedName>
    <definedName name="_xlnm.Print_Titles" localSheetId="5">'SO 02-10.1 - Úpravy ulice...'!$83:$83</definedName>
    <definedName name="_xlnm.Print_Titles" localSheetId="7">'SO 02-11.1 - Provizorní p...'!$83:$83</definedName>
    <definedName name="_xlnm.Print_Titles" localSheetId="8">'SO 02-11.2_ÚRS - Nástupiš...'!$87:$87</definedName>
    <definedName name="_xlnm.Print_Titles" localSheetId="9">'SO 02-11.3 - Přeložky sít...'!$83:$83</definedName>
    <definedName name="_xlnm.Print_Titles" localSheetId="10">'SO 02-12 - Orientační sys...'!$80:$80</definedName>
    <definedName name="_xlnm.Print_Titles" localSheetId="11">'SO 02-14 - Osvětlení nást...'!$80:$80</definedName>
    <definedName name="_xlnm.Print_Titles" localSheetId="12">'SO 02-14.1 - Zemní práce'!$88:$88</definedName>
    <definedName name="_xlnm.Print_Titles" localSheetId="13">'VRN - Vedlejší rozpočtové...'!$81:$81</definedName>
  </definedNames>
  <calcPr calcId="162913"/>
</workbook>
</file>

<file path=xl/sharedStrings.xml><?xml version="1.0" encoding="utf-8"?>
<sst xmlns="http://schemas.openxmlformats.org/spreadsheetml/2006/main" count="19461" uniqueCount="2323">
  <si>
    <t>Export Komplet</t>
  </si>
  <si>
    <t>VZ</t>
  </si>
  <si>
    <t>2.0</t>
  </si>
  <si>
    <t>ZAMOK</t>
  </si>
  <si>
    <t>False</t>
  </si>
  <si>
    <t>True</t>
  </si>
  <si>
    <t>{59b6883f-02b1-499a-8737-af9b1524d093}</t>
  </si>
  <si>
    <t>0,01</t>
  </si>
  <si>
    <t>21</t>
  </si>
  <si>
    <t>15</t>
  </si>
  <si>
    <t>REKAPITULACE ZAKÁZKY</t>
  </si>
  <si>
    <t>v ---  níže se nacházejí doplnkové a pomocné údaje k sestavám  --- v</t>
  </si>
  <si>
    <t>Návod na vyplnění</t>
  </si>
  <si>
    <t>0,001</t>
  </si>
  <si>
    <t>Kód:</t>
  </si>
  <si>
    <t>650190338</t>
  </si>
  <si>
    <t>Měnit lze pouze buňky se žlutým podbarvením!
1) v Rekapitulaci zakázky vyplňte údaje o Uchazeči (přenesou se do ostatních sestav i v jiných listech)
2) na vybraných listech vyplňte v sestavě Soupis prací ceny u položek</t>
  </si>
  <si>
    <t>Zakázka:</t>
  </si>
  <si>
    <t>Oprava nástupiště v žst. Rumburk 1_K NACENĚNÍ_OPRAVA č.1</t>
  </si>
  <si>
    <t>KSO:</t>
  </si>
  <si>
    <t/>
  </si>
  <si>
    <t>CC-CZ:</t>
  </si>
  <si>
    <t>Místo:</t>
  </si>
  <si>
    <t xml:space="preserve"> </t>
  </si>
  <si>
    <t>Datum:</t>
  </si>
  <si>
    <t>4. 10. 2022</t>
  </si>
  <si>
    <t>Zadavatel:</t>
  </si>
  <si>
    <t>IČ:</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</si>
  <si>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</si>
  <si>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</si>
  <si>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</si>
  <si>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</si>
  <si>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</si>
  <si>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</si>
  <si>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</si>
  <si>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</si>
  <si>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</si>
  <si>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</si>
  <si>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</si>
  <si>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</si>
  <si>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</si>
  <si>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</si>
  <si>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</si>
  <si>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</si>
  <si>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</si>
  <si>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</si>
  <si>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</si>
  <si>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</si>
  <si>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</si>
  <si>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</si>
  <si>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</si>
  <si>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</si>
  <si>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</si>
  <si>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</si>
  <si>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</si>
  <si>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</si>
  <si>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</si>
  <si>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</si>
  <si>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</si>
  <si>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</si>
  <si>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</si>
  <si>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</si>
  <si>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</si>
  <si>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</si>
  <si>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</si>
  <si>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</si>
  <si>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</si>
  <si>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</si>
  <si>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</si>
  <si>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</si>
  <si>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</si>
  <si>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</si>
  <si>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</si>
  <si>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</si>
  <si>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</si>
  <si>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</si>
  <si>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PS 02-01</t>
  </si>
  <si>
    <t>Úprava SZZ, ŽST Rumburk</t>
  </si>
  <si>
    <t>STA</t>
  </si>
  <si>
    <t>1</t>
  </si>
  <si>
    <t>{dbccaa16-b9a1-4d1d-a823-630beb7bf988}</t>
  </si>
  <si>
    <t>2</t>
  </si>
  <si>
    <t>PS 02-11</t>
  </si>
  <si>
    <t>Rozhlasové zařízení, žst. Rumburk</t>
  </si>
  <si>
    <t>{88de5bdb-63f5-4fa4-be05-3291042407b9}</t>
  </si>
  <si>
    <t>PS 02-13</t>
  </si>
  <si>
    <t>Informační systém pro cestující, žst. Rumburk</t>
  </si>
  <si>
    <t>{e1e05af5-e317-4336-8e6a-c34e118c16ff}</t>
  </si>
  <si>
    <t>SO 02-10</t>
  </si>
  <si>
    <t>Železniční svršek, žst. Rumburk</t>
  </si>
  <si>
    <t>{b3e55e76-e42a-41d9-b684-a0b4ad0255a5}</t>
  </si>
  <si>
    <t>SO 02-10.1</t>
  </si>
  <si>
    <t>Úpravy ulice Máchova</t>
  </si>
  <si>
    <t>{dbcaad7d-b811-4474-b82f-7103cfa72acb}</t>
  </si>
  <si>
    <t>SO 02-11</t>
  </si>
  <si>
    <t>Nástupiště, žst. Rumburk</t>
  </si>
  <si>
    <t>{ef576c40-2054-45ec-861a-08ed524ffa23}</t>
  </si>
  <si>
    <t>SO 02-11.1</t>
  </si>
  <si>
    <t>Provizorní přístupy a nástupiště</t>
  </si>
  <si>
    <t>{2f8b09de-9cde-4e34-be13-99427f7284cd}</t>
  </si>
  <si>
    <t>SO 02-11.2_ÚRS</t>
  </si>
  <si>
    <t>Nástupiště, žst. Rumburk_URS</t>
  </si>
  <si>
    <t>{143cbfd1-27ff-4f3e-ad92-88d8b3d66b12}</t>
  </si>
  <si>
    <t>SO 02-11.3</t>
  </si>
  <si>
    <t>Přeložky sítí a kabelovod</t>
  </si>
  <si>
    <t>{ce3a549f-9293-437d-803d-dade98a33bac}</t>
  </si>
  <si>
    <t>SO 02-12</t>
  </si>
  <si>
    <t>Orientační systém, žst. Rumburk</t>
  </si>
  <si>
    <t>{f32cd4bb-ad0f-4689-a6a7-b4ee11a87a83}</t>
  </si>
  <si>
    <t>SO 02-14</t>
  </si>
  <si>
    <t>Osvětlení nástupiště, žst. Rumburk</t>
  </si>
  <si>
    <t>{52a6f4af-d68f-437b-b305-7b31dc87f7e0}</t>
  </si>
  <si>
    <t>Soupis</t>
  </si>
  <si>
    <t>###NOINSERT###</t>
  </si>
  <si>
    <t>SO 02-14.1</t>
  </si>
  <si>
    <t>Zemní práce</t>
  </si>
  <si>
    <t>{e32a823f-b767-42cb-8285-85f762220567}</t>
  </si>
  <si>
    <t>VRN</t>
  </si>
  <si>
    <t>Vedlejší rozpočtové náklady</t>
  </si>
  <si>
    <t>{13b46d5b-69df-46f9-b8b3-87201b643977}</t>
  </si>
  <si>
    <t>KRYCÍ LIST SOUPISU PRACÍ</t>
  </si>
  <si>
    <t>Objekt:</t>
  </si>
  <si>
    <t>PS 02-01 - Úprava SZZ, ŽST Rumburk</t>
  </si>
  <si>
    <t>Materiál</t>
  </si>
  <si>
    <t>Montáž</t>
  </si>
  <si>
    <t>REKAPITULACE ČLENĚNÍ SOUPISU PRACÍ</t>
  </si>
  <si>
    <t>Kód dílu - Popis</t>
  </si>
  <si>
    <t>Materiál [CZK]</t>
  </si>
  <si>
    <t>Montáž [CZK]</t>
  </si>
  <si>
    <t>Cena celkem [CZK]</t>
  </si>
  <si>
    <t>-1</t>
  </si>
  <si>
    <t>M - M</t>
  </si>
  <si>
    <t xml:space="preserve">    01 - Diagnostika</t>
  </si>
  <si>
    <t xml:space="preserve">    02 - Úpravy RZZ</t>
  </si>
  <si>
    <t>03 - Návěstidla</t>
  </si>
  <si>
    <t>OST - Ostatní</t>
  </si>
  <si>
    <t>VRN - Vedlejší rozpočtové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</si>
  <si>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</si>
  <si>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</si>
  <si>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</si>
  <si>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</si>
  <si>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</si>
  <si>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</si>
  <si>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</si>
  <si>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</si>
  <si>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</si>
  <si>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</si>
  <si>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</si>
  <si>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</si>
  <si>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</si>
  <si>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</si>
  <si>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</si>
  <si>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</si>
  <si>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</si>
  <si>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M</t>
  </si>
  <si>
    <t>3</t>
  </si>
  <si>
    <t>ROZPOCET</t>
  </si>
  <si>
    <t>01</t>
  </si>
  <si>
    <t>Diagnostika</t>
  </si>
  <si>
    <t>7593320573</t>
  </si>
  <si>
    <t>Prvky Kazeta TEDIS21 v provedení 19"eurocard</t>
  </si>
  <si>
    <t>kus</t>
  </si>
  <si>
    <t>Sborník UOŽI 01 2022</t>
  </si>
  <si>
    <t>8</t>
  </si>
  <si>
    <t>4</t>
  </si>
  <si>
    <t>PP</t>
  </si>
  <si>
    <t>7593320576</t>
  </si>
  <si>
    <t>Prvky TBRP - Jednotka napáječe a opakovače sběrnice</t>
  </si>
  <si>
    <t>7593320579</t>
  </si>
  <si>
    <t>Prvky TDCC – řídící jednotka sběrnice</t>
  </si>
  <si>
    <t>6</t>
  </si>
  <si>
    <t>7593320582</t>
  </si>
  <si>
    <t>Prvky TDCD – Komunikační datová jednotka</t>
  </si>
  <si>
    <t>5</t>
  </si>
  <si>
    <t>7593320591</t>
  </si>
  <si>
    <t>Prvky TDI16 – Jednotka 16 digitálních vstupů</t>
  </si>
  <si>
    <t>10</t>
  </si>
  <si>
    <t>7593320588</t>
  </si>
  <si>
    <t>Prvky TDI8s – Jednotka 8 bezpečných digitálních vstupů</t>
  </si>
  <si>
    <t>12</t>
  </si>
  <si>
    <t>7</t>
  </si>
  <si>
    <t>7593320597</t>
  </si>
  <si>
    <t>Prvky TDO8s – Jednotka 8 bezpečných digitálních výstupů</t>
  </si>
  <si>
    <t>14</t>
  </si>
  <si>
    <t>7593320603</t>
  </si>
  <si>
    <t>Prvky Jednotka BPS4 T</t>
  </si>
  <si>
    <t>16</t>
  </si>
  <si>
    <t>9</t>
  </si>
  <si>
    <t>K</t>
  </si>
  <si>
    <t>7499151030r</t>
  </si>
  <si>
    <t>Dokončovací práce zkušební provoz sestavy</t>
  </si>
  <si>
    <t>hod</t>
  </si>
  <si>
    <t>18</t>
  </si>
  <si>
    <t>7592503010</t>
  </si>
  <si>
    <t>Úprava adresného SW stanice TEDIS, ústředny MEDIS</t>
  </si>
  <si>
    <t>20</t>
  </si>
  <si>
    <t>11</t>
  </si>
  <si>
    <t>7593315386</t>
  </si>
  <si>
    <t>Montáž panelu pro stanici TEDIS</t>
  </si>
  <si>
    <t>22</t>
  </si>
  <si>
    <t>7593325040</t>
  </si>
  <si>
    <t>Montáž kazety pro zásuvné jednotky</t>
  </si>
  <si>
    <t>24</t>
  </si>
  <si>
    <t>13</t>
  </si>
  <si>
    <t>7593325050</t>
  </si>
  <si>
    <t>Montáž jednotky do panelu (kazety)</t>
  </si>
  <si>
    <t>26</t>
  </si>
  <si>
    <t>7598095375</t>
  </si>
  <si>
    <t>Oživení a funkční zkoušení stanice TEDIS</t>
  </si>
  <si>
    <t>28</t>
  </si>
  <si>
    <t>Oživení a funkční zkoušení stanice TEDIS - aktivace a konfigurace systému podle příslušné dokumentace</t>
  </si>
  <si>
    <t>02</t>
  </si>
  <si>
    <t>Úpravy RZZ</t>
  </si>
  <si>
    <t>7593330040</t>
  </si>
  <si>
    <t>Výměnné díly Relé NMŠ 1-2000 (HM0404221990407)</t>
  </si>
  <si>
    <t>30</t>
  </si>
  <si>
    <t>7593330120</t>
  </si>
  <si>
    <t>Výměnné díly Relé NMŠ 1-1500 (HM0404221990415)</t>
  </si>
  <si>
    <t>32</t>
  </si>
  <si>
    <t>17</t>
  </si>
  <si>
    <t>7593330300</t>
  </si>
  <si>
    <t>Výměnné díly Relé NMŠ 2-60 (HM0404221990433)</t>
  </si>
  <si>
    <t>34</t>
  </si>
  <si>
    <t>7593311200</t>
  </si>
  <si>
    <t>Konstrukční díly Zásuvka ESP ocínovaná  (CV711015024)</t>
  </si>
  <si>
    <t>36</t>
  </si>
  <si>
    <t>19</t>
  </si>
  <si>
    <t>7593320147</t>
  </si>
  <si>
    <t>Prvky Pojistka zástrčková 0,16A (CV719039009)</t>
  </si>
  <si>
    <t>38</t>
  </si>
  <si>
    <t>7494009146</t>
  </si>
  <si>
    <t>Pojistkové systémy Pojistkové spodky a držáky Jednopólové pojistkové spodky s ocelovou základnou 1pól. provedení, svorky se zalisovanými maticemi, M8- šrouby přiloženy</t>
  </si>
  <si>
    <t>40</t>
  </si>
  <si>
    <t>7593315425</t>
  </si>
  <si>
    <t>Zhotovení jednoho zapojení při volné vazbě</t>
  </si>
  <si>
    <t>42</t>
  </si>
  <si>
    <t>Zhotovení jednoho zapojení při volné vazbě - naměření vodiče, zatažení a připojení</t>
  </si>
  <si>
    <t>7593317010</t>
  </si>
  <si>
    <t>Zrušení jednoho zapojení při volné vazbě {odpojení vodiče a jeho vytažení}</t>
  </si>
  <si>
    <t>44</t>
  </si>
  <si>
    <t>Zrušení jednoho zapojení při volné vazbě {odpojení vodiče a jeho vytažení} - odpojení vodiče a jeho vytažení</t>
  </si>
  <si>
    <t>23</t>
  </si>
  <si>
    <t>7593325100</t>
  </si>
  <si>
    <t>Montáž pojistky zástrčkové pro zabezpečovací zařízení</t>
  </si>
  <si>
    <t>46</t>
  </si>
  <si>
    <t>Montáž pojistky zástrčkové pro zabezpečovací zařízení - včetně zapojení a označení</t>
  </si>
  <si>
    <t>7593335040</t>
  </si>
  <si>
    <t>Montáž malorozměrného relé</t>
  </si>
  <si>
    <t>48</t>
  </si>
  <si>
    <t>25</t>
  </si>
  <si>
    <t>7593335050</t>
  </si>
  <si>
    <t>Montáž zásuvky malorozměrového relé</t>
  </si>
  <si>
    <t>50</t>
  </si>
  <si>
    <t>Montáž zásuvky malorozměrového relé - včetně zapojení přívodů</t>
  </si>
  <si>
    <t>03</t>
  </si>
  <si>
    <t>Návěstidla</t>
  </si>
  <si>
    <t>7590710150</t>
  </si>
  <si>
    <t>Návěstidla světelná Návěstidlo stožár. 5 sv. typ:2042 (CV012525030)</t>
  </si>
  <si>
    <t>52</t>
  </si>
  <si>
    <t>27</t>
  </si>
  <si>
    <t>7590720200</t>
  </si>
  <si>
    <t>Součásti světelných návěstidel Pás označovací velký - plast bílá - červená (CV012449006)</t>
  </si>
  <si>
    <t>54</t>
  </si>
  <si>
    <t>7590720510</t>
  </si>
  <si>
    <t>Součásti světelných návěstidel Žárovka BA 20D čirá 12V 20W, jednovláknová (HM0347260040000)</t>
  </si>
  <si>
    <t>56</t>
  </si>
  <si>
    <t>29</t>
  </si>
  <si>
    <t>7590720570</t>
  </si>
  <si>
    <t>Součásti světelných návěstidel Trafo ST 3 R1  (HM0374215010000)</t>
  </si>
  <si>
    <t>58</t>
  </si>
  <si>
    <t>7590525763r</t>
  </si>
  <si>
    <t>Odpojení vodičů jednostranné</t>
  </si>
  <si>
    <t>pár</t>
  </si>
  <si>
    <t>60</t>
  </si>
  <si>
    <t>Odpojení vodičů jjednostranné</t>
  </si>
  <si>
    <t>7590555106</t>
  </si>
  <si>
    <t>Montáž formy pro kabely TCEKE, TCEKFY, TCEKY, TCEKEZE, TCEKEY do 7 P 1,0</t>
  </si>
  <si>
    <t>62</t>
  </si>
  <si>
    <t>Montáž formy pro kabely TCEKE, TCEKFY, TCEKY, TCEKEZE, TCEKEY do 7 P 1,0 - odstranění pláště na jednom konci kabelu, odstranění izolace z konců žil na svorkovnici, zhotovení vodní zábrany, zformování a konečná úprava kabelu, kontrolní a závěrečné měření na kabelu, zapojení po měření, montáž příchytky a štítku kabelové formy</t>
  </si>
  <si>
    <t>31</t>
  </si>
  <si>
    <t>7590715042</t>
  </si>
  <si>
    <t>Montáž světelného návěstidla jednostranného stožárového s 5 svítilnami</t>
  </si>
  <si>
    <t>64</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</si>
  <si>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montáž obdélníkové tabulky, nasměrování návěstidla, nátěr. Bez ukončení a zapojení zemního kabelu</t>
  </si>
  <si>
    <t>33</t>
  </si>
  <si>
    <t>7590717042</t>
  </si>
  <si>
    <t>Demontáž světelného návěstidla jednostranného stožárového s 5 svítilnami</t>
  </si>
  <si>
    <t>66</t>
  </si>
  <si>
    <t>Demontáž světelného návěstidla jednostranného stožárového s 5 svítilnami - bez bourání (demontáže) základu</t>
  </si>
  <si>
    <t>7590725040</t>
  </si>
  <si>
    <t>Montáž doplňujících součástí ke světelnému návěstidlu označovacího pásu velkého</t>
  </si>
  <si>
    <t>68</t>
  </si>
  <si>
    <t>OST</t>
  </si>
  <si>
    <t>Ostatní</t>
  </si>
  <si>
    <t>35</t>
  </si>
  <si>
    <t>5915005040r</t>
  </si>
  <si>
    <t>Hloubení rýh nebo jam ručně v hornině třídy těžitelnosti II skupiny 4</t>
  </si>
  <si>
    <t>m3</t>
  </si>
  <si>
    <t>262144</t>
  </si>
  <si>
    <t>70</t>
  </si>
  <si>
    <t>Hloubení rýh nebo jam ručně v hornině třídy těžitelnosti II skupiny 4. Poznámka: 1. V cenách jsou započteny náklady na hloubení a uložení výzisku na terén nebo naložení na dopravní prostředek a uložení na úložišti.</t>
  </si>
  <si>
    <t>5915007020r</t>
  </si>
  <si>
    <t>Zásyp jam nebo rýh sypaninou se zhutněním</t>
  </si>
  <si>
    <t>72</t>
  </si>
  <si>
    <t>Zásyp jam nebo rýh sypaninou se zhutněním. Poznámka: 1. Ceny zásypu jam a rýh se zhutněním jsou určeny pro jakoukoliv míru zhutnění.</t>
  </si>
  <si>
    <t>37</t>
  </si>
  <si>
    <t>7497655010</t>
  </si>
  <si>
    <t>Tažné hnací vozidlo k pracovním soupravám pro montáž a demontáž</t>
  </si>
  <si>
    <t>74</t>
  </si>
  <si>
    <t>Tažné hnací vozidlo k pracovním soupravám pro montáž a demontáž - obsahuje i veškeré výkony tažného hnacího vozidla pro posun montážní techniky v kolejišti</t>
  </si>
  <si>
    <t>7499151010</t>
  </si>
  <si>
    <t>Dokončovací práce na elektrickém zařízení</t>
  </si>
  <si>
    <t>76</t>
  </si>
  <si>
    <t>Dokončovací práce na elektrickém zařízení - uvádění zařízení do provozu, drobné montážní práce v rozvaděčích, koordinaci se zhotoviteli souvisejících zařízení apod.</t>
  </si>
  <si>
    <t>39</t>
  </si>
  <si>
    <t>7598095075</t>
  </si>
  <si>
    <t>Přezkoušení a regulace proudokruhu světelných návěstidel</t>
  </si>
  <si>
    <t>78</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</si>
  <si>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</si>
  <si>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7598095185</t>
  </si>
  <si>
    <t>Přezkoušení vlakových cest (vlakových i posunových) za 1 vlakovou cestu</t>
  </si>
  <si>
    <t>80</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</si>
  <si>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</si>
  <si>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41</t>
  </si>
  <si>
    <t>7598095220</t>
  </si>
  <si>
    <t>Přezkoušení závěru jízdních cest za 1 závěrný úsek</t>
  </si>
  <si>
    <t>82</t>
  </si>
  <si>
    <t>Přezkoušení závěru jízdních cest za 1 závěrný úsek - kontrola zapojení, provedení příslušných měření, přezkoušení funkce</t>
  </si>
  <si>
    <t>7598095546</t>
  </si>
  <si>
    <t>Vyhotovení protokolu UTZ pro SZZ reléové a elektronické do 10 výhybkových jednotek</t>
  </si>
  <si>
    <t>84</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</si>
  <si>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</si>
  <si>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43</t>
  </si>
  <si>
    <t>9903200200</t>
  </si>
  <si>
    <t>Přeprava mechanizace na místo prováděných prací o hmotnosti přes 12 t do 200 km</t>
  </si>
  <si>
    <t>86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</si>
  <si>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</si>
  <si>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023101011</t>
  </si>
  <si>
    <t>Projektové práce Projektové práce v rozsahu ZRN (vyjma dále jmenované práce) přes 1 do 3 mil. Kč</t>
  </si>
  <si>
    <t>%</t>
  </si>
  <si>
    <t>88</t>
  </si>
  <si>
    <t>45</t>
  </si>
  <si>
    <t>023122001</t>
  </si>
  <si>
    <t>Projektové práce Projektová dokumentace - přípravné práce Projekt opravy zabezpečovacích, sdělovacích, elektrických zařízení</t>
  </si>
  <si>
    <t>90</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</si>
  <si>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</si>
  <si>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023131011</t>
  </si>
  <si>
    <t>Projektové práce Dokumentace skutečného provedení zabezpečovacích, sdělovacích, elektrických zařízení</t>
  </si>
  <si>
    <t>92</t>
  </si>
  <si>
    <t>Projektové práce Dokumentace skutečného provedení zabezpečovacích, sdělovacích, elektrických zařízení - V sazbě jsou obsaženy náklady na zaměření a vyhotovení dokumentace skutečného provedení elektrických zařízení dle vyhlášky 146/2008 Sb. včetně zpracování dat v digitální podobě v otevřené formě a její předání objednateli</t>
  </si>
  <si>
    <t>47</t>
  </si>
  <si>
    <t>032101001</t>
  </si>
  <si>
    <t>Územní vlivy klimatické vlivy (vyjma mrazu pod -10°C)</t>
  </si>
  <si>
    <t>94</t>
  </si>
  <si>
    <t>032103001</t>
  </si>
  <si>
    <t>Územní vlivy ztížené dopravní podmínky</t>
  </si>
  <si>
    <t>96</t>
  </si>
  <si>
    <t>49</t>
  </si>
  <si>
    <t>032105001</t>
  </si>
  <si>
    <t>Územní vlivy mimostaveništní doprava</t>
  </si>
  <si>
    <t>Kč</t>
  </si>
  <si>
    <t>98</t>
  </si>
  <si>
    <t>033121011</t>
  </si>
  <si>
    <t>Provozní vlivy Rušení prací železničním provozem širá trať nebo dopravny s kolejovým rozvětvením s počtem vlaků za směnu 8,5 hod. přes 25 do 50</t>
  </si>
  <si>
    <t>100</t>
  </si>
  <si>
    <t>PS 02-11 - Rozhlasové zařízení, žst. Rumburk</t>
  </si>
  <si>
    <t>HSV - Práce a dodávky HSV</t>
  </si>
  <si>
    <t xml:space="preserve">    1 - Zemní práce</t>
  </si>
  <si>
    <t>PSV - Práce a dodávky PSV</t>
  </si>
  <si>
    <t xml:space="preserve">    741 - Elektroinstalace - silnoproud</t>
  </si>
  <si>
    <t>M - Práce a dodávky M</t>
  </si>
  <si>
    <t xml:space="preserve">    22-M - Montáže technologických zařízení pro dopravní stavby</t>
  </si>
  <si>
    <t xml:space="preserve">    46-M - Zemní práce při extr.mont.pracích</t>
  </si>
  <si>
    <t>HZS - Hodinové zúčtovací sazby</t>
  </si>
  <si>
    <t xml:space="preserve">    VRN1 - Průzkumné, geodetické a projektové práce</t>
  </si>
  <si>
    <t>HSV</t>
  </si>
  <si>
    <t>Práce a dodávky HSV</t>
  </si>
  <si>
    <t>1320010031-R</t>
  </si>
  <si>
    <t>Pokládka výstražné folie ve stávající kabelové trase</t>
  </si>
  <si>
    <t>m</t>
  </si>
  <si>
    <t>141720017</t>
  </si>
  <si>
    <t>Neřízený zemní protlak strojně průměru přes 125 do 160 mm v hornině třídy těžitelnosti I a II skupiny 3 a 4</t>
  </si>
  <si>
    <t>CS ÚRS 2022 02</t>
  </si>
  <si>
    <t>Neřízený zemní protlak v hornině třídy těžitelnosti I a II, skupiny 3 a 4 průměru protlaku přes 125 do 160 mm</t>
  </si>
  <si>
    <t>Online PSC</t>
  </si>
  <si>
    <t>https://podminky.urs.cz/item/CS_URS_2022_02/141720017</t>
  </si>
  <si>
    <t>PSV</t>
  </si>
  <si>
    <t>Práce a dodávky PSV</t>
  </si>
  <si>
    <t>741</t>
  </si>
  <si>
    <t>Elektroinstalace - silnoproud</t>
  </si>
  <si>
    <t>741313001</t>
  </si>
  <si>
    <t>Montáž zásuvka (polo)zapuštěná bezšroubové připojení 2P+PE se zapojením vodičů</t>
  </si>
  <si>
    <t>Montáž zásuvek domovních se zapojením vodičů bezšroubové připojení polozapuštěných nebo zapuštěných 10/16 A, provedení 2P + PE</t>
  </si>
  <si>
    <t>https://podminky.urs.cz/item/CS_URS_2022_02/741313001</t>
  </si>
  <si>
    <t>34555241</t>
  </si>
  <si>
    <t>přístroj zásuvky zápustné jednonásobné, krytka s clonkami, bezšroubové svorky</t>
  </si>
  <si>
    <t>34571451</t>
  </si>
  <si>
    <t>krabice pod omítku PVC přístrojová kruhová D 70mm hluboká</t>
  </si>
  <si>
    <t>741313005r</t>
  </si>
  <si>
    <t>Montáž zásuvka (polo)zapuštěná bezšroubové připojení 2P + PE s přepěťovou ochranou</t>
  </si>
  <si>
    <t>35811152r2</t>
  </si>
  <si>
    <t>zásuvka instalační s přepěťovou ochranou</t>
  </si>
  <si>
    <t>Práce a dodávky M</t>
  </si>
  <si>
    <t>22-M</t>
  </si>
  <si>
    <t>Montáže technologických zařízení pro dopravní stavby</t>
  </si>
  <si>
    <t>220410162r</t>
  </si>
  <si>
    <t>Montáž řízeného napáječe do stojanové řady</t>
  </si>
  <si>
    <t>Montáž řízeného napáječe včetně upevnění úchytných bodů, zapojení a vyzkoušení napáječe do stojanové řady</t>
  </si>
  <si>
    <t>https://podminky.urs.cz/item/CS_URS_2022_02/220410162r</t>
  </si>
  <si>
    <t>7592990015r</t>
  </si>
  <si>
    <t>AKUMULÁTOROVÁ BATERIE DO 1000 VAH - DODÁVKA</t>
  </si>
  <si>
    <t>256</t>
  </si>
  <si>
    <t>7592990016r</t>
  </si>
  <si>
    <t>AKUMULÁTOROVÁ BATERIE DO 2000 VAH - DODÁVKA</t>
  </si>
  <si>
    <t>7592990017r</t>
  </si>
  <si>
    <t>AKUMULÁTOROVÁ BATERIE - STOJAN/NOSIČ AKUMULÁTORŮ - DODÁVKA</t>
  </si>
  <si>
    <t>7592990019r</t>
  </si>
  <si>
    <t>BATERIOVÉ VEDENÍ O PRŮŘEZU DO 16 MM2 - DODÁVKA</t>
  </si>
  <si>
    <t>7592990018r</t>
  </si>
  <si>
    <t>AKUMULÁTOROVÁ BATERIE - FORMOVÁNÍ SESTAVY - DODÁVKA</t>
  </si>
  <si>
    <t>7495600011r</t>
  </si>
  <si>
    <t>Statické měniče pro napájení EOV a zabezpečovacího zařízení Statické měniče pro napájení zab. zař. 3000/460V DC, 10kVA</t>
  </si>
  <si>
    <t>7593100603r</t>
  </si>
  <si>
    <t>Měniče Komunikační karta k UPS MS WEB/SNMP</t>
  </si>
  <si>
    <t>7596001611r</t>
  </si>
  <si>
    <t>Rádiová zařízení Sdružovač, zátěž apod. Zdroj 48V DS-177-0, bez baterií *</t>
  </si>
  <si>
    <t>7596001612r</t>
  </si>
  <si>
    <t>7593100604r</t>
  </si>
  <si>
    <t>46-M</t>
  </si>
  <si>
    <t>Zemní práce při extr.mont.pracích</t>
  </si>
  <si>
    <t>460010021r</t>
  </si>
  <si>
    <t>Vytyčení trasy vedení podzemního v obvodu železniční stanice</t>
  </si>
  <si>
    <t>km</t>
  </si>
  <si>
    <t>460070754r</t>
  </si>
  <si>
    <t>Hloubení nezapažených jam pro ostatní konstrukce ručně v hornině tř 4</t>
  </si>
  <si>
    <t>460120014r</t>
  </si>
  <si>
    <t>Zásyp jam ručně v hornině třídy 4</t>
  </si>
  <si>
    <t>460150164r</t>
  </si>
  <si>
    <t>Hloubení kabelových zapažených i nezapažených rýh ručně š 35 cm, hl 80 cm, v hornině tř 4</t>
  </si>
  <si>
    <t>460421182r</t>
  </si>
  <si>
    <t>Lože kabelů z písku nebo štěrkopísku tl 10 cm nad kabel, kryté plastovou folií, š lože do 50 cm</t>
  </si>
  <si>
    <t>7593500595</t>
  </si>
  <si>
    <t>Trasy kabelového vedení Kabelové krycí desky a pásy Fólie výstražná modrá š. 20cm (HM0673909991020)</t>
  </si>
  <si>
    <t>34575138r</t>
  </si>
  <si>
    <t>žlab kabelový s víkem PVC (120x100)</t>
  </si>
  <si>
    <t>7593501025</t>
  </si>
  <si>
    <t>Trasy kabelového vedení Tuhá dvouplášťová korugovaná chránička KD 09110 průměr 110/94 mm</t>
  </si>
  <si>
    <t>460470011r</t>
  </si>
  <si>
    <t>Provizorní zajištění kabelů ve výkopech při jejich křížení</t>
  </si>
  <si>
    <t>460510085r</t>
  </si>
  <si>
    <t>Kabelové prostupy z trub plastových do otvoru ve zdivu, průměru do 20 cm</t>
  </si>
  <si>
    <t>460510274r</t>
  </si>
  <si>
    <t>Kanály do rýhy ze žlabů plastových šířky do 20 cm</t>
  </si>
  <si>
    <t>460560164</t>
  </si>
  <si>
    <t>Zásyp kabelových rýh ručně se zhutněním š 35 cm hl 80 cm z horniny tř II skupiny 4</t>
  </si>
  <si>
    <t>Zásyp kabelových rýh ručně s přemístění sypaniny ze vzdálenosti do 10 m, s uložením výkopku ve vrstvách včetně zhutnění a úpravy povrchu šířky 35 cm hloubky 80 cm z horniny třídy těžitelnosti II skupiny 4</t>
  </si>
  <si>
    <t>https://podminky.urs.cz/item/CS_URS_2022_02/460560164</t>
  </si>
  <si>
    <t>HZS</t>
  </si>
  <si>
    <t>Hodinové zúčtovací sazby</t>
  </si>
  <si>
    <t>HZS3222r</t>
  </si>
  <si>
    <t>Hodinová zúčtovací sazba montér slaboproudých zařízení odborný - demontáže ostatního rozhlasového zařízení</t>
  </si>
  <si>
    <t>7594300222r</t>
  </si>
  <si>
    <t>Patchcord</t>
  </si>
  <si>
    <t>749115R</t>
  </si>
  <si>
    <t>Montáž trubek kovových elektroinstalačních uložených volně nebo pevně závitových průměru do 42 mm</t>
  </si>
  <si>
    <t>7491100450</t>
  </si>
  <si>
    <t>Trubková vedení Kovové elektroinstalační trubky 6042 pr.42 panc.lak.se záv.</t>
  </si>
  <si>
    <t>74912R</t>
  </si>
  <si>
    <t>Elektroinstalační materiál Kabelové žlaby plechové, pozinkované MARS NKZI 100X250X0.80 S pozink</t>
  </si>
  <si>
    <t>7491252010</t>
  </si>
  <si>
    <t>Montáž krabic elektroinstalačních, rozvodek - bez zapojení krabice přístrojové</t>
  </si>
  <si>
    <t>Montáž krabic elektroinstalačních, rozvodek - bez zapojení krabice přístrojové - včetně zhotovení otvoru</t>
  </si>
  <si>
    <t>7491453010</t>
  </si>
  <si>
    <t>Montáž pozinkovaných kabelových roštů délky 3 m, šířky do 600 mm</t>
  </si>
  <si>
    <t>Montáž pozinkovaných kabelových roštů délky 3 m, šířky do 600 mm - včetně rozměření, usazení, vyvážení, upevnění, sváření a elektrického pospojování</t>
  </si>
  <si>
    <t>7491552020</t>
  </si>
  <si>
    <t>Montáž protipožárních ucpávek a tmelů protipožární ucpávka kabelového prostupu, průměru do 110 mm, do EI 90 min.</t>
  </si>
  <si>
    <t>Montáž protipožárních ucpávek a tmelů protipožární ucpávka kabelového prostupu, průměru do 110 mm, do EI 90 min. - protipožární ucpávky včetně příslušenství, vyhotovení a dodání atestu</t>
  </si>
  <si>
    <t>34572251r1</t>
  </si>
  <si>
    <t>lišta elektroinstalační nosná kovová holá</t>
  </si>
  <si>
    <t>35432541r2</t>
  </si>
  <si>
    <t>příchytka kabelová 14-28mm</t>
  </si>
  <si>
    <t>7491553012</t>
  </si>
  <si>
    <t>Montáž kabelových ucpávek vodě odolných, pro vnitřní průměr otvoru přes 60 do 105 mm</t>
  </si>
  <si>
    <t>Montáž kabelových ucpávek vodě odolných, pro vnitřní průměr otvoru přes 60 do 105 mm - včetně příslušenství (utěsňovací spony apod.), vyhotovení a dodání atestu</t>
  </si>
  <si>
    <t>7491651010</t>
  </si>
  <si>
    <t>Montáž vnitřního uzemnění uzemňovacích vodičů pevně na povrchu z pozinkované oceli (FeZn) do 120 mm2</t>
  </si>
  <si>
    <t>Montáž vnitřního uzemnění uzemňovacích vodičů pevně na povrchu z pozinkované oceli (FeZn) do 120 mm2 - včetně upevnění, propojení a připojení pomocí svorek (chráničky, na rošty apod.)</t>
  </si>
  <si>
    <t>7491651035</t>
  </si>
  <si>
    <t>Montáž vnitřního uzemnění ochranné pospojování pevně vodič Cu 4-16 mm2</t>
  </si>
  <si>
    <t>7491651035r</t>
  </si>
  <si>
    <t>Montáž vnitřního ochranné pospojování pevně vodič Cu 4-16 mm2</t>
  </si>
  <si>
    <t>7491651044</t>
  </si>
  <si>
    <t>Montáž vnitřního uzemnění ostatní svorka zkušební, spojovací, odbočná a upevňovací</t>
  </si>
  <si>
    <t>7491651048</t>
  </si>
  <si>
    <t>Montáž vnitřního uzemnění ostatní ekvipotenciální svorkovnice do 6 x 16 mm2, krytá</t>
  </si>
  <si>
    <t>7491652010</t>
  </si>
  <si>
    <t>Montáž vnějšího uzemnění uzemňovacích vodičů v zemi z pozinkované oceli (FeZn) do 120 mm2</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</si>
  <si>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</si>
  <si>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</si>
  <si>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</si>
  <si>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7494003124</t>
  </si>
  <si>
    <t>Modulární přístroje Jističe do 80 A; 10 kA 1-pólové In 10 A, Ue AC 230 V / DC 72 V, charakteristika B, 1pól, Icn 10 kA</t>
  </si>
  <si>
    <t>7494003130</t>
  </si>
  <si>
    <t>Modulární přístroje Jističe do 80 A; 10 kA 1-pólové In 20 A, Ue AC 230 V / DC 72 V, charakteristika B, 1pól, Icn 10 kA</t>
  </si>
  <si>
    <t>51</t>
  </si>
  <si>
    <t>7492454020</t>
  </si>
  <si>
    <t>Montáž připojovacích systémů pro izolované vodiče a pomocné práce pro kabely vn kabelová příchytka</t>
  </si>
  <si>
    <t>102</t>
  </si>
  <si>
    <t>7492553010</t>
  </si>
  <si>
    <t>Montáž kabelů 2- a 3-žílových Cu do 16 mm2</t>
  </si>
  <si>
    <t>104</t>
  </si>
  <si>
    <t>Montáž kabelů 2- a 3-žílových Cu do 16 mm2 - uložení do země, chráničky, na rošty, pod omítku apod.</t>
  </si>
  <si>
    <t>53</t>
  </si>
  <si>
    <t>741110511</t>
  </si>
  <si>
    <t>Montáž lišta a kanálek vkládací šířky do 60 mm s víčkem</t>
  </si>
  <si>
    <t>106</t>
  </si>
  <si>
    <t>Montáž lišt a kanálků elektroinstalačních se spojkami, ohyby a rohy a s nasunutím do krabic vkládacích s víčkem, šířky do 60 mm</t>
  </si>
  <si>
    <t>https://podminky.urs.cz/item/CS_URS_2022_02/741110511</t>
  </si>
  <si>
    <t>7590540020</t>
  </si>
  <si>
    <t>Slaboproudé rozvody, kabely pro přívod a vnitřní instalaci Instalační kabely SYKY  4 x 2 x 0,5</t>
  </si>
  <si>
    <t>108</t>
  </si>
  <si>
    <t>55</t>
  </si>
  <si>
    <t>7492501770</t>
  </si>
  <si>
    <t>Kabely, vodiče, šňůry Cu - nn Kabel silový 2 a 3-žílový Cu, plastová izolace CYKY 3J2,5  (3Cx 2,5)</t>
  </si>
  <si>
    <t>110</t>
  </si>
  <si>
    <t>7492501110</t>
  </si>
  <si>
    <t>Kabely, vodiče, šňůry Cu - nn Vodič jednožílový Cu, plastová izolace H07V-K 2,5 zž (CYA)</t>
  </si>
  <si>
    <t>112</t>
  </si>
  <si>
    <t>57</t>
  </si>
  <si>
    <t>7492501720</t>
  </si>
  <si>
    <t>Kabely, vodiče, šňůry Cu - nn Kabel silový 2 a 3-žílový Cu, plastová izolace CYKY 3J4 (3Cx 4)</t>
  </si>
  <si>
    <t>114</t>
  </si>
  <si>
    <t>7590560569</t>
  </si>
  <si>
    <t>Optické kabely Spojky a příslušenství pro optické sítě Ostatní Optický patchcord do 5 m</t>
  </si>
  <si>
    <t>116</t>
  </si>
  <si>
    <t>59</t>
  </si>
  <si>
    <t>7492502575r</t>
  </si>
  <si>
    <t>Kabely, vodiče, šňůry Cu - nn Kabel silový Cu, ostatní NYY-J 2x2,5</t>
  </si>
  <si>
    <t>118</t>
  </si>
  <si>
    <t>7492553010r</t>
  </si>
  <si>
    <t>Montáž kabelů 2- a 3-žílových do 16 mm2</t>
  </si>
  <si>
    <t>120</t>
  </si>
  <si>
    <t>61</t>
  </si>
  <si>
    <t>7590540524</t>
  </si>
  <si>
    <t>Slaboproudé rozvody, kabely pro přívod a vnitřní instalaci UTP/FTP kategorie 5e 100Mhz  1 Gbps FTP Stíněný plášť, PVC vnitřní, drát</t>
  </si>
  <si>
    <t>122</t>
  </si>
  <si>
    <t>7492751010</t>
  </si>
  <si>
    <t>Montáž ukončení kabelů nn v rozvaděči nebo na přístroji izolovaných s označením 1 - žílových do 240 mm2</t>
  </si>
  <si>
    <t>124</t>
  </si>
  <si>
    <t>Montáž ukončení kabelů nn v rozvaděči nebo na přístroji izolovaných s označením 1 - žílových do 240 mm2 - montáž kabelové koncovky nebo záklopky včetně odizolování pláště a izolace žil kabelu, ukončení žil v rozvaděči, upevnění kabelových ok, roz. trubice, zakončení stínění apod.</t>
  </si>
  <si>
    <t>63</t>
  </si>
  <si>
    <t>7492751020</t>
  </si>
  <si>
    <t>Montáž ukončení kabelů nn v rozvaděči nebo na přístroji izolovaných s označením 2 - 5-ti žílových do 2,5 mm2</t>
  </si>
  <si>
    <t>126</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</si>
  <si>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</si>
  <si>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7492756040</t>
  </si>
  <si>
    <t>Pomocné práce pro montáž kabelů zatažení kabelů do chráničky do 4 kg/m</t>
  </si>
  <si>
    <t>128</t>
  </si>
  <si>
    <t>65</t>
  </si>
  <si>
    <t>7494004094</t>
  </si>
  <si>
    <t>Modulární přístroje Přepěťové ochrany Kombinované svodiče bleskových proudů a přepětí typ 1 + 2, Iimp 25 kA, Uc AC 350 V, výměnné moduly, se signalizací, jiskřiště, varistor, 3pól</t>
  </si>
  <si>
    <t>130</t>
  </si>
  <si>
    <t>7494351010</t>
  </si>
  <si>
    <t>Montáž jističů (do 10 kA) jednopólových do 20 A</t>
  </si>
  <si>
    <t>132</t>
  </si>
  <si>
    <t>67</t>
  </si>
  <si>
    <t>7494351080</t>
  </si>
  <si>
    <t>Montáž jističů (do 10 kA) přídavných zařízení k instalačním jističům do 125 A pomocného spínače (1x zap., 1x vyp. kontakt)</t>
  </si>
  <si>
    <t>134</t>
  </si>
  <si>
    <t>7494005292</t>
  </si>
  <si>
    <t>Kompaktní jističe Kompaktní jističe Jističe do 630A Pomocné spínače 1x NC, AC/DC 60 - 500 V, např. pro BH630/BD250</t>
  </si>
  <si>
    <t>136</t>
  </si>
  <si>
    <t>69</t>
  </si>
  <si>
    <t>7494752012</t>
  </si>
  <si>
    <t>Montáž svodičů přepětí pro sítě nn - typ 1+2 (třída B+C) pro jednofázové sítě</t>
  </si>
  <si>
    <t>138</t>
  </si>
  <si>
    <t>Montáž svodičů přepětí pro sítě nn - typ 1+2 (třída B+C) pro jednofázové sítě - do rozvaděče nebo skříně</t>
  </si>
  <si>
    <t>7498150520</t>
  </si>
  <si>
    <t>Vyhotovení výchozí revizní zprávy pro opravné práce pro objem investičních nákladů přes 500 000 do 1 000 000 Kč</t>
  </si>
  <si>
    <t>140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</si>
  <si>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</si>
  <si>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71</t>
  </si>
  <si>
    <t>7498150525</t>
  </si>
  <si>
    <t>Vyhotovení výchozí revizní zprávy příplatek za každých dalších i započatých 500 000 Kč přes 1 000 000 Kč</t>
  </si>
  <si>
    <t>142</t>
  </si>
  <si>
    <t>144</t>
  </si>
  <si>
    <t>73</t>
  </si>
  <si>
    <t>74991R</t>
  </si>
  <si>
    <t>Dokončovací práce úprava zapojení kabelových skříní/rozvaděčů</t>
  </si>
  <si>
    <t>146</t>
  </si>
  <si>
    <t>7499151020.1</t>
  </si>
  <si>
    <t>Dokončovací práce úprava zapojení stávajících kabelových skříní/rozvaděčů</t>
  </si>
  <si>
    <t>148</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</si>
  <si>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</si>
  <si>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75</t>
  </si>
  <si>
    <t>7590525145</t>
  </si>
  <si>
    <t>Uložení do žlabu/trubky/lišty kabelu STP/UTP/FTP (do cat. 6)</t>
  </si>
  <si>
    <t>150</t>
  </si>
  <si>
    <t>7593311040r</t>
  </si>
  <si>
    <t>Konstrukční díly Svorkovnice 2/10</t>
  </si>
  <si>
    <t>152</t>
  </si>
  <si>
    <t>77</t>
  </si>
  <si>
    <t>7590540065</t>
  </si>
  <si>
    <t>Slaboproudé rozvody, kabely pro přívod a vnitřní instalaci Instalační kabely SYKFY  20 x 2 x 0,5</t>
  </si>
  <si>
    <t>154</t>
  </si>
  <si>
    <t>7590525750</t>
  </si>
  <si>
    <t>Montáž štítku kabelového průběžného</t>
  </si>
  <si>
    <t>156</t>
  </si>
  <si>
    <t>Montáž štítku kabelového průběžného - zhotovení štítku, vyražení znaku kabelu na štítek, připevnění štítku na kabel, ovinutí štítku páskou PVC</t>
  </si>
  <si>
    <t>79</t>
  </si>
  <si>
    <t>7491201120</t>
  </si>
  <si>
    <t>Elektroinstalační materiál Elektroinstalační krabice a rozvodky Bez zapojení Krabice KP 68/2 kruhová</t>
  </si>
  <si>
    <t>158</t>
  </si>
  <si>
    <t>7492400460</t>
  </si>
  <si>
    <t>Kabely, vodiče - vn Kabely nad 22kV Označovací štítek na kabel (100 ks)</t>
  </si>
  <si>
    <t>sada</t>
  </si>
  <si>
    <t>160</t>
  </si>
  <si>
    <t>81</t>
  </si>
  <si>
    <t>7590525790</t>
  </si>
  <si>
    <t>Montáž sady svorkovnic WAGO na DIN lištu</t>
  </si>
  <si>
    <t>162</t>
  </si>
  <si>
    <t>34572251r</t>
  </si>
  <si>
    <t>lišta elektroinstalační nosná kovová holá DIN</t>
  </si>
  <si>
    <t>164</t>
  </si>
  <si>
    <t>83</t>
  </si>
  <si>
    <t>7590545014</t>
  </si>
  <si>
    <t>Montáž vodiče sdělovacího izolovaného v trubce nebo liště</t>
  </si>
  <si>
    <t>166</t>
  </si>
  <si>
    <t>Montáž vodiče sdělovacího izolovaného v trubce nebo liště - zatažení vodičů do trubek nebo lišt, úplná instalace včetně manipulace s vodičem, prozvonění a označení, včetně pročištění trubky, otevření a zavření krabic. Bez zapojení</t>
  </si>
  <si>
    <t>7590555362</t>
  </si>
  <si>
    <t>Montáž svorkovnice se šrouby</t>
  </si>
  <si>
    <t>168</t>
  </si>
  <si>
    <t>85</t>
  </si>
  <si>
    <t>7596000770</t>
  </si>
  <si>
    <t>Rádiová zařízení Příslušenství digitální radiostanice Instalační sada pro montáž napájecího zdroje do racku (2U), černá</t>
  </si>
  <si>
    <t>170</t>
  </si>
  <si>
    <t>35442044r</t>
  </si>
  <si>
    <t>svorka do 2,5mm</t>
  </si>
  <si>
    <t>172</t>
  </si>
  <si>
    <t>87</t>
  </si>
  <si>
    <t>7491600110r</t>
  </si>
  <si>
    <t>Přípojnice ekvipotenciální</t>
  </si>
  <si>
    <t>174</t>
  </si>
  <si>
    <t>35442020r</t>
  </si>
  <si>
    <t>svorka zemnící</t>
  </si>
  <si>
    <t>176</t>
  </si>
  <si>
    <t>89</t>
  </si>
  <si>
    <t>7590565125</t>
  </si>
  <si>
    <t>Uložení a propojení propojovací šňůry (patchcord) s konektory</t>
  </si>
  <si>
    <t>178</t>
  </si>
  <si>
    <t>7592605010</t>
  </si>
  <si>
    <t>Instalace SW do PC</t>
  </si>
  <si>
    <t>180</t>
  </si>
  <si>
    <t>91</t>
  </si>
  <si>
    <t>7592905053r</t>
  </si>
  <si>
    <t>AKUMULÁTOROVÁ BATERIE DO 2000 VAH - MONTÁŽ</t>
  </si>
  <si>
    <t>182</t>
  </si>
  <si>
    <t>7592905054r</t>
  </si>
  <si>
    <t>AKUMULÁTOROVÁ BATERIE - STOJAN/NOSIČ AKUMULÁTORŮ - MONTÁŽ</t>
  </si>
  <si>
    <t>184</t>
  </si>
  <si>
    <t>93</t>
  </si>
  <si>
    <t>7592905055r</t>
  </si>
  <si>
    <t>AKUMULÁTOROVÁ BATERIE - FORMOVÁNÍ SESTAVY - MONTÁŽ</t>
  </si>
  <si>
    <t>186</t>
  </si>
  <si>
    <t>7592905056r</t>
  </si>
  <si>
    <t>BATERIOVÉ VEDENÍ O PRŮŘEZU DO 16 MM2 - MONTÁŽ</t>
  </si>
  <si>
    <t>188</t>
  </si>
  <si>
    <t>95</t>
  </si>
  <si>
    <t>7593005042</t>
  </si>
  <si>
    <t>Montáž zdroje napájecího</t>
  </si>
  <si>
    <t>190</t>
  </si>
  <si>
    <t>Montáž zdroje napájecího - se zapojením vodičů a přezkoušení funkce</t>
  </si>
  <si>
    <t>7593315210</t>
  </si>
  <si>
    <t>Montáž skříně 19"</t>
  </si>
  <si>
    <t>192</t>
  </si>
  <si>
    <t>Montáž skříně 19" - usazení skříně na místě určení, zapojení</t>
  </si>
  <si>
    <t>97</t>
  </si>
  <si>
    <t>7496701920r</t>
  </si>
  <si>
    <t>Skříň datového rozváděče 19" pro servery kompletní, vč. konstrukce pro uchycení zařízení, zásuvkových lišt, napájecího rozvodu, přepěťových ochran</t>
  </si>
  <si>
    <t>194</t>
  </si>
  <si>
    <t>75933R</t>
  </si>
  <si>
    <t>Prvky Panel jističů</t>
  </si>
  <si>
    <t>196</t>
  </si>
  <si>
    <t>99</t>
  </si>
  <si>
    <t>7593320663</t>
  </si>
  <si>
    <t>Prvky Lišta nosná do skříně RACK</t>
  </si>
  <si>
    <t>198</t>
  </si>
  <si>
    <t>7593320R</t>
  </si>
  <si>
    <t>Prvky Panel montážní do skříně RACK</t>
  </si>
  <si>
    <t>200</t>
  </si>
  <si>
    <t>101</t>
  </si>
  <si>
    <t>7590550149</t>
  </si>
  <si>
    <t>Forma kabelová, drátová a doplňky vnitřní instalace Montážní rám pro LSA lišty Profilový nosič konstrukčních skupin LSA do 19“ skříní</t>
  </si>
  <si>
    <t>202</t>
  </si>
  <si>
    <t>7593315382</t>
  </si>
  <si>
    <t>Montáž panelu se svorkovnicemi</t>
  </si>
  <si>
    <t>204</t>
  </si>
  <si>
    <t>103</t>
  </si>
  <si>
    <t>7593315390r</t>
  </si>
  <si>
    <t>Montáž panelu zásuvkového do RACKU 19"</t>
  </si>
  <si>
    <t>206</t>
  </si>
  <si>
    <t>7593315392</t>
  </si>
  <si>
    <t>Montáž panelu do RACKU 19"</t>
  </si>
  <si>
    <t>208</t>
  </si>
  <si>
    <t>105</t>
  </si>
  <si>
    <t>7593315405</t>
  </si>
  <si>
    <t>Montáž rámu (kazety, vany desek plošných spojů) na stěnu</t>
  </si>
  <si>
    <t>210</t>
  </si>
  <si>
    <t>7494000513r</t>
  </si>
  <si>
    <t>Montážní rám 20+1</t>
  </si>
  <si>
    <t>212</t>
  </si>
  <si>
    <t>107</t>
  </si>
  <si>
    <t>7593505120</t>
  </si>
  <si>
    <t>Oddělení při křižování trasy se silovým kabelem žlabem plastovým 120x110mm včetně žlabu</t>
  </si>
  <si>
    <t>214</t>
  </si>
  <si>
    <t>7595125010</t>
  </si>
  <si>
    <t>Montáž telefonního přístroje MB stolního</t>
  </si>
  <si>
    <t>216</t>
  </si>
  <si>
    <t>Montáž telefonního přístroje MB stolního - montáž na předem připravené úchytné body nebo na konstrukci, zapojení přívodů, přezkoušení funkce</t>
  </si>
  <si>
    <t>109</t>
  </si>
  <si>
    <t>7595225010</t>
  </si>
  <si>
    <t>Montáž, instalace a konfigurace záznamového zařízení</t>
  </si>
  <si>
    <t>218</t>
  </si>
  <si>
    <t>7595225150</t>
  </si>
  <si>
    <t>Montáž - nahrání licenčního souboru do záznamového zařízení (doplnění licencí)</t>
  </si>
  <si>
    <t>220</t>
  </si>
  <si>
    <t>111</t>
  </si>
  <si>
    <t>7595225170</t>
  </si>
  <si>
    <t>Montáž, instalace a konfigurace aplikačního serveru záznamového zařízení</t>
  </si>
  <si>
    <t>222</t>
  </si>
  <si>
    <t>7595225180</t>
  </si>
  <si>
    <t>Montáž - doplnění aplikačního serveru záznamového zařízení o začlenění další záznamové jednotky</t>
  </si>
  <si>
    <t>224</t>
  </si>
  <si>
    <t>113</t>
  </si>
  <si>
    <t>7596810020</t>
  </si>
  <si>
    <t>Telefonní zapojovače Malá sdělovací technika pro ČD Zapojovač telef.náhradní NTZ 2 (CV540539002)</t>
  </si>
  <si>
    <t>226</t>
  </si>
  <si>
    <t>7595120130</t>
  </si>
  <si>
    <t>Telefonní přístroje nezapojené na ústřednu MB telefonní přístroj stolní pro náhradní tlf. zapojovač a mb okruhy</t>
  </si>
  <si>
    <t>228</t>
  </si>
  <si>
    <t>115</t>
  </si>
  <si>
    <t>7596820690r</t>
  </si>
  <si>
    <t>Indikace nahrávání na záznamové zařízení SW modul</t>
  </si>
  <si>
    <t>230</t>
  </si>
  <si>
    <t>7595225300</t>
  </si>
  <si>
    <t>Zřízení licence pro záznam Redat a připojení pod cluster</t>
  </si>
  <si>
    <t>232</t>
  </si>
  <si>
    <t>117</t>
  </si>
  <si>
    <t>7595513010</t>
  </si>
  <si>
    <t>Rekonfigurace dispečerského terminálu</t>
  </si>
  <si>
    <t>234</t>
  </si>
  <si>
    <t>7595515040r</t>
  </si>
  <si>
    <t>Montáž dispečerského zařízení řídící stanice</t>
  </si>
  <si>
    <t>236</t>
  </si>
  <si>
    <t>Montáž dispečerského zařízení - řídící stanice - úplná montáž zařízení podle technických specifikací, připojení a vyzkoušení</t>
  </si>
  <si>
    <t>119</t>
  </si>
  <si>
    <t>7595510410r</t>
  </si>
  <si>
    <t>Dispečerská zařízení Telefonní zapojovač digitální, dispečerský terminál VOIP s dotykovou obrazovkou</t>
  </si>
  <si>
    <t>238</t>
  </si>
  <si>
    <t>7595605140</t>
  </si>
  <si>
    <t>Montáž modulu SFP</t>
  </si>
  <si>
    <t>240</t>
  </si>
  <si>
    <t>Montáž modulu SFP - media převodníku do switche</t>
  </si>
  <si>
    <t>121</t>
  </si>
  <si>
    <t>7595200520</t>
  </si>
  <si>
    <t>Telefonní ústředny Systémy Přenosové IP telefonie: callmanager do 300 portů SFP modul pro switch</t>
  </si>
  <si>
    <t>242</t>
  </si>
  <si>
    <t>7595605170r</t>
  </si>
  <si>
    <t>Montáž routeru (směrovače), switche (přepínače) a huby (rozbočovače) instalace a konfigurace routeru upevněného expertní</t>
  </si>
  <si>
    <t>244</t>
  </si>
  <si>
    <t>123</t>
  </si>
  <si>
    <t>7595600060</t>
  </si>
  <si>
    <t>Přenosová a datová zařízení Přenosové 1G ethernet Switch L3, 24 portů PoE 10 / 100 / 1000</t>
  </si>
  <si>
    <t>246</t>
  </si>
  <si>
    <t>7596315030</t>
  </si>
  <si>
    <t>Montáž rozhlasové ústředny do 19' stojanu</t>
  </si>
  <si>
    <t>248</t>
  </si>
  <si>
    <t>Montáž rozhlasové ústředny do 19' stojanu - včetně připojení, seřízení a přezkoušení funkce</t>
  </si>
  <si>
    <t>125</t>
  </si>
  <si>
    <t>7596317040</t>
  </si>
  <si>
    <t>Demontáž rozhlasového zařízení pro neobsluhované zastávky</t>
  </si>
  <si>
    <t>250</t>
  </si>
  <si>
    <t>7596335010</t>
  </si>
  <si>
    <t>Montáž skříně závěrů na rozhlasový stožár</t>
  </si>
  <si>
    <t>252</t>
  </si>
  <si>
    <t>127</t>
  </si>
  <si>
    <t>7596335020</t>
  </si>
  <si>
    <t>Montáž ochranné trubky skříně závěrů</t>
  </si>
  <si>
    <t>254</t>
  </si>
  <si>
    <t>7596335030</t>
  </si>
  <si>
    <t>Montáž reproduktoru na ocelový stožár</t>
  </si>
  <si>
    <t>Montáž reproduktoru na ocelový stožár - upevnění reprodukturu na připravné body nebo konstrukci, připojení k vedení, nastavení optimální hlasitosti, směrování a odzkoušení ozvučení</t>
  </si>
  <si>
    <t>129</t>
  </si>
  <si>
    <t>7596330040</t>
  </si>
  <si>
    <t>Větve rozhlasového zařízení Nosič reproduktoru pozink.  (HM0316849990110)</t>
  </si>
  <si>
    <t>258</t>
  </si>
  <si>
    <t>7596330015</t>
  </si>
  <si>
    <t>Větve rozhlasového zařízení Oddělovací transformátor 600:600, 4kV, B-TR-51</t>
  </si>
  <si>
    <t>260</t>
  </si>
  <si>
    <t>131</t>
  </si>
  <si>
    <t>7596330060</t>
  </si>
  <si>
    <t>Větve rozhlasového zařízení Skříň pro reprodukt.plast. lišty DIN APO 31 (HM0316849990133)</t>
  </si>
  <si>
    <t>262</t>
  </si>
  <si>
    <t>7596330020</t>
  </si>
  <si>
    <t>Větve rozhlasového zařízení Trubka ochr.rozhl.stožáru ocelová (HM0316800210000)</t>
  </si>
  <si>
    <t>264</t>
  </si>
  <si>
    <t>133</t>
  </si>
  <si>
    <t>7596330070</t>
  </si>
  <si>
    <t>Větve rozhlasového zařízení Držák trubek ochran. plast  (HM0316849990135)</t>
  </si>
  <si>
    <t>266</t>
  </si>
  <si>
    <t>7596330030</t>
  </si>
  <si>
    <t>Větve rozhlasového zařízení Trubka ochranna plastová  (HM0316800210100)</t>
  </si>
  <si>
    <t>268</t>
  </si>
  <si>
    <t>135</t>
  </si>
  <si>
    <t>7596330100</t>
  </si>
  <si>
    <t>Větve rozhlasového zařízení Interface pro připojení vzdálené rozhlasové ústředny RRU přes větev řídící RRU</t>
  </si>
  <si>
    <t>270</t>
  </si>
  <si>
    <t>75963302R</t>
  </si>
  <si>
    <t>Větve rozhlasového zařízení Standardní 100V reproduktory 2-pásmové výkonné tlakové reproduktory</t>
  </si>
  <si>
    <t>272</t>
  </si>
  <si>
    <t>137</t>
  </si>
  <si>
    <t>7596815045r</t>
  </si>
  <si>
    <t>Montáž zapojovače digitálního, brány</t>
  </si>
  <si>
    <t>274</t>
  </si>
  <si>
    <t>7596815046r</t>
  </si>
  <si>
    <t>Montáž zapojovače digitálního, routeru</t>
  </si>
  <si>
    <t>276</t>
  </si>
  <si>
    <t>139</t>
  </si>
  <si>
    <t>7596815090</t>
  </si>
  <si>
    <t>Montáž zapojovače svírkového (náhradního) pro 10 okruhů nebo náhradní telefonní zapojovač</t>
  </si>
  <si>
    <t>278</t>
  </si>
  <si>
    <t>Montáž zapojovače svírkového (náhradního) pro 10 okruhů nebo náhradní telefonní zapojovač - úplná montáž, připevnění na místo určení, zatažení kabelů, zhotovení formy, připojení napájení, vyzkoušení zařízení</t>
  </si>
  <si>
    <t>7596815120r</t>
  </si>
  <si>
    <t>Licence telefonního zapojovače - řídící části sítě SCU</t>
  </si>
  <si>
    <t>280</t>
  </si>
  <si>
    <t>141</t>
  </si>
  <si>
    <t>7596815130r</t>
  </si>
  <si>
    <t>Licence telefonního zapojovače - pro dohled</t>
  </si>
  <si>
    <t>282</t>
  </si>
  <si>
    <t>7596817076r</t>
  </si>
  <si>
    <t>Demontáž analogového zapojovače</t>
  </si>
  <si>
    <t>komplet</t>
  </si>
  <si>
    <t>284</t>
  </si>
  <si>
    <t>143</t>
  </si>
  <si>
    <t>7596811490r</t>
  </si>
  <si>
    <t>Telefonní zapojovač digitální, brána IPMB</t>
  </si>
  <si>
    <t>286</t>
  </si>
  <si>
    <t>7596811500r</t>
  </si>
  <si>
    <t>Telefonní zapojovač digitální, brána Router</t>
  </si>
  <si>
    <t>288</t>
  </si>
  <si>
    <t>145</t>
  </si>
  <si>
    <t>7598035206</t>
  </si>
  <si>
    <t>Nastavení a konfigurace přenosové a datové sítě, např. firewall, switchů, routerů, modemů</t>
  </si>
  <si>
    <t>290</t>
  </si>
  <si>
    <t>7598055055</t>
  </si>
  <si>
    <t>Měření rozhlasového zařízení včetně měření ZR do 300 W ZR</t>
  </si>
  <si>
    <t>292</t>
  </si>
  <si>
    <t>147</t>
  </si>
  <si>
    <t>7598055085</t>
  </si>
  <si>
    <t>Zkoušení reproduktoru při 1 programové ústředně</t>
  </si>
  <si>
    <t>294</t>
  </si>
  <si>
    <t>7598095537</t>
  </si>
  <si>
    <t>Vyhotovení protokolu UTZ pro silnoproudé zařízení</t>
  </si>
  <si>
    <t>296</t>
  </si>
  <si>
    <t>Vyhotovení protokolu UTZ pro silnoproudé zařízení - vykonání prohlídky a zkoušky včetně vyhotovení protokolu podle vyhl. 100/1995 Sb., IH a IPK, SZ, HZ, RZ, EPS, EZS, ASHS, klimatizace, výpočetní techniky, kamerového systému nebo kabelové přípojky</t>
  </si>
  <si>
    <t>149</t>
  </si>
  <si>
    <t>7598095651</t>
  </si>
  <si>
    <t>Vyhotovení revizní zprávy RZ - rozhlasové zařízení</t>
  </si>
  <si>
    <t>298</t>
  </si>
  <si>
    <t>Vyhotovení revizní zprávy RZ - rozhlasové zařízení - vykonání prohlídky a zkoušky pro napájení elektrického zařízení včetně vyhotovení revizní zprávy podle vyhl. 100/1995 Sb. a norem ČSN</t>
  </si>
  <si>
    <t>7598095700</t>
  </si>
  <si>
    <t>Dozor pracovníků provozovatele při práci na živém zařízení</t>
  </si>
  <si>
    <t>300</t>
  </si>
  <si>
    <t>151</t>
  </si>
  <si>
    <t>9902100700</t>
  </si>
  <si>
    <t>Doprava obousměrná (např. dodávek z vlastních zásob zhotovitele nebo objednatele nebo výzisku) mechanizací o nosnosti přes 3,5 t sypanin (kameniva, písku, suti, dlažebních kostek, atd.) do 100 km</t>
  </si>
  <si>
    <t>t</t>
  </si>
  <si>
    <t>302</t>
  </si>
  <si>
    <t>Doprava obousměrná (např. dodávek z vlastních zásob zhotovitele nebo objednatele nebo výzisku)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</si>
  <si>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t>
  </si>
  <si>
    <t>Poznámka k položce:
Poznámka k položce: Poznámka k položce: Měrnou jednotkou je t přepravovaného materiálu.</t>
  </si>
  <si>
    <t>7596001670r</t>
  </si>
  <si>
    <t>Rádiová zařízení Sdružovač, zátěž apod. Rozhlasová ústředna</t>
  </si>
  <si>
    <t>304</t>
  </si>
  <si>
    <t>153</t>
  </si>
  <si>
    <t>9902400700</t>
  </si>
  <si>
    <t>Doprava jednosměrná (např. nakupovaného materiálu) mechanizací o nosnosti přes 3,5 t objemnějšího kusového materiálu (prefabrikátů, stožárů, výhybek, rozvaděčů, vybouraných hmot atd.) do 100 km</t>
  </si>
  <si>
    <t>306</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</si>
  <si>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</si>
  <si>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9909000100</t>
  </si>
  <si>
    <t>Poplatek za uložení suti nebo hmot na oficiální skládku</t>
  </si>
  <si>
    <t>308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</si>
  <si>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</si>
  <si>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155</t>
  </si>
  <si>
    <t>7592600080r</t>
  </si>
  <si>
    <t>SW PRO ŘÍZENÍ SYSTÉMU (TRAŤOVÉ NASAZENÍ) - SW CŘP (KLIENT + SERVER) PRO 2-5 STANIC (TRAŤOVÉ NASAZENÍ), SW PRO ŘÍZENÍ SYSTÉMU (ŽST. SAMOSTATNÁ MALÁ) - SW MODUL PRO ŘÍZENÍ RÚ, SW PRO ŘÍZENÍ SYSTÉMU (ŽST. SAMOSTATNÁ MALÁ) - SW MODUL HLÁŠENÍ</t>
  </si>
  <si>
    <t>kpl</t>
  </si>
  <si>
    <t>310</t>
  </si>
  <si>
    <t>Poznámka k položce:
Poznámka k položce: Poznámka k položce: 1 komplet</t>
  </si>
  <si>
    <t>9909000200</t>
  </si>
  <si>
    <t>Poplatek za uložení nebezpečného odpadu na oficiální skládku</t>
  </si>
  <si>
    <t>312</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</si>
  <si>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</si>
  <si>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157</t>
  </si>
  <si>
    <t>022121001</t>
  </si>
  <si>
    <t>Geodetické práce Diagnostika technické infrastruktury Vytýčení trasy inženýrských sítí</t>
  </si>
  <si>
    <t>314</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</si>
  <si>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</si>
  <si>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položce:
Poznámka k položce: Poznámka k položce: Základna pro výpočet - dotyčné práce</t>
  </si>
  <si>
    <t>VRN1</t>
  </si>
  <si>
    <t>Průzkumné, geodetické a projektové práce</t>
  </si>
  <si>
    <t>011434000r</t>
  </si>
  <si>
    <t>Měření (monitoring) hlukové hladiny</t>
  </si>
  <si>
    <t>…</t>
  </si>
  <si>
    <t>316</t>
  </si>
  <si>
    <t>https://podminky.urs.cz/item/CS_URS_2022_02/011434000r</t>
  </si>
  <si>
    <t>PS 02-13 - Informační systém pro cestující, žst. Rumburk</t>
  </si>
  <si>
    <t>275313911r</t>
  </si>
  <si>
    <t>Základové patky z betonu tř. C 30/37</t>
  </si>
  <si>
    <t>971033151r</t>
  </si>
  <si>
    <t>Vybourání otvorů ve zdivu cihelném D do 60 mm na MVC nebo MV tl do 450 mm</t>
  </si>
  <si>
    <t>971033161r</t>
  </si>
  <si>
    <t>Vybourání otvorů ve zdivu cihelném D do 60 mm na MVC nebo MV tl do 600 mm</t>
  </si>
  <si>
    <t>460510402r</t>
  </si>
  <si>
    <t>Vyčištění stávajících kabelových trub bez kabelové komory čisticí soupravou</t>
  </si>
  <si>
    <t>Hodinová zúčtovací sazba montér slaboproudých zařízení odborný - vyvedení uzemňovacích vodičů na porvch, konstrukci</t>
  </si>
  <si>
    <t>7590540579</t>
  </si>
  <si>
    <t>Slaboproudé rozvody, kabely pro přívod a vnitřní instalaci UTP/FTP kategorie 6,  250MHz  1 Gbps FTP Stíněný, PE venkovní, drát</t>
  </si>
  <si>
    <t>7492502020</t>
  </si>
  <si>
    <t>Kabely, vodiče, šňůry Cu - nn Kabel silový 4 a 5-žílový Cu, plastová izolace CYKY 5J4 (5Cx4)</t>
  </si>
  <si>
    <t>7492502576r</t>
  </si>
  <si>
    <t>Kabely, vodiče, šňůry Cu - nn Kabel silový Cu, ostatní NYY-J 3x2,5</t>
  </si>
  <si>
    <t>7492554010</t>
  </si>
  <si>
    <t>Montáž kabelů 4- a 5-žílových Cu do 16 mm2</t>
  </si>
  <si>
    <t>Montáž kabelů 4- a 5-žílových Cu do 16 mm2 - uložení do země, chráničky, na rošty, pod omítku apod.</t>
  </si>
  <si>
    <t>74911520R</t>
  </si>
  <si>
    <t>Montáž trubek pevných elektroinstalačních tuhých z PVC uložených pevně na povrchu, volně nebo pod omítkou průměru do 40 mm</t>
  </si>
  <si>
    <t>74911530R1</t>
  </si>
  <si>
    <t>7491100310</t>
  </si>
  <si>
    <t>Trubková vedení Pevné elektroinstalační trubky 8040 pr.40 1250N PVC černá</t>
  </si>
  <si>
    <t>7491510090</t>
  </si>
  <si>
    <t>Protipožární a kabelové ucpávky Protipožární ucpávky a tmely zpěvňující tmel CP 611A, tuba 310ml, do EI 90 min.</t>
  </si>
  <si>
    <t>74912008R</t>
  </si>
  <si>
    <t>Elektroinstalační materiál Elektroinstalační lišty a kabelové žlaby Lišta LHD 30x25 vkládací bílá 3m</t>
  </si>
  <si>
    <t>7590541719</t>
  </si>
  <si>
    <t>Slaboproudé rozvody, kabely pro přívod a vnitřní instalaci Spojky metalických kabelů a příslušenství Tlakový a vodní blok trubkového provedení, pro kabel průměru ACBS-T 24/18,18-24 mm</t>
  </si>
  <si>
    <t>7491601710</t>
  </si>
  <si>
    <t>Uzemnění Hromosvodné vedení Svorka SZa zkušební   (SZm)</t>
  </si>
  <si>
    <t>7491601841</t>
  </si>
  <si>
    <t>Uzemnění Hromosvodné vedení Úhelník ochranný OU 2.0 na ochranu svodu 2 m</t>
  </si>
  <si>
    <t>7491600250</t>
  </si>
  <si>
    <t>Uzemnění Vnější Tyč ZT 1.5k K- kříž zemnící</t>
  </si>
  <si>
    <t>7491600540</t>
  </si>
  <si>
    <t>Uzemnění Hromosvodné vedení Drát uzem. FeZn pozink. pr. 8</t>
  </si>
  <si>
    <t>kg</t>
  </si>
  <si>
    <t>7491652040</t>
  </si>
  <si>
    <t>Montáž vnějšího uzemnění zemnící tyče z pozinkované oceli (FeZn), délky do 2 m</t>
  </si>
  <si>
    <t>Montáž vnějšího uzemnění zemnící tyče z pozinkované oceli (FeZn), délky do 2 m - zemnící tyče (horní konec tyče min. 80 cm pod povrchem) včetně připojení tyče k pásku</t>
  </si>
  <si>
    <t>7491653010</t>
  </si>
  <si>
    <t>Montáž hromosvodného vedení svodových vodičů průměru do 10 mm z pozinkované oceli (FeZn) nebo měděného (Cu) s podpěrami</t>
  </si>
  <si>
    <t>Montáž hromosvodného vedení svodových vodičů průměru do 10 mm z pozinkované oceli (FeZn) nebo měděného (Cu) s podpěrami - upevnění, propojení a připojení pomocí svorek</t>
  </si>
  <si>
    <t>7491654030</t>
  </si>
  <si>
    <t>Montáž svorek zkušební včetně ochranného úhelníku či trubky včetně držáků do zdiva, označovací štítek se 4 šrouby (typ SZ apod.).,</t>
  </si>
  <si>
    <t>7494450510</t>
  </si>
  <si>
    <t>Montáž proudových chráničů dvoupólových do 40 A (10 kA)</t>
  </si>
  <si>
    <t>Montáž proudových chráničů dvoupólových do 40 A (10 kA) - do skříně nebo rozvaděče</t>
  </si>
  <si>
    <t>7494003806</t>
  </si>
  <si>
    <t>Modulární přístroje Proudové chrániče 10 kA typ AC 2-pólové In 25 A, Ue AC 230/400 V, Idn 30 mA, 2pól, Inc 10 kA, typ AC</t>
  </si>
  <si>
    <t>7590525670</t>
  </si>
  <si>
    <t>Montáž ukončení celoplastového kabelu v závěru nebo rozvaděči se zářezovými svorkovnicemi zářezová technologie LSA do 10 čtyřek</t>
  </si>
  <si>
    <t>7590525688</t>
  </si>
  <si>
    <t>Montáž ukončení celoplastového kabelu v závěru nebo rozvaděči se zářezovými svorkovnicemi bez pancíře do 40 žil</t>
  </si>
  <si>
    <t>Montáž ukončení celoplastového kabelu v závěru nebo rozvaděči se zářezovými svorkovnicemi bez pancíře do 40 žil - odstranění pláště kabelu, vyformování, zaříznutí vodičů do svorkovnice, přezkoušení izolačního stavu kabelových žil</t>
  </si>
  <si>
    <t>7590525722</t>
  </si>
  <si>
    <t>Montáž ukončení vodiče v závěru nebo rozvaděči zářezovými svorkovnicemi</t>
  </si>
  <si>
    <t>Montáž ukončení vodiče v závěru nebo rozvaděči zářezovými svorkovnicemi - vyformování, zaříznutí vodiče do svorkovnice, přezkoušení izolačního stavu</t>
  </si>
  <si>
    <t>7590525747</t>
  </si>
  <si>
    <t>Montáž objímky kabelové značkovací - koncové</t>
  </si>
  <si>
    <t>Montáž objímky kabelové značkovací - koncové - zhotovení objímky na průměr kabelu, vyražení znaku kabelu na objímku, nasazení objímky a zaletování, ovinutí objímky i pláště kabelu benzopáskou</t>
  </si>
  <si>
    <t>7590525758</t>
  </si>
  <si>
    <t>Zřízení vývodu od pláště pro měření</t>
  </si>
  <si>
    <t>Zřízení vývodu od pláště pro měření - úplná montáž včetně odstranění juty, pancíře, PVC pláště, opilování pancíře a jeho pocínování, připájení vodiče na pancíř, ovinutí izolační páskou, upevněni sběrné spojnice na stojan, upevnění vodičů</t>
  </si>
  <si>
    <t>7590525761</t>
  </si>
  <si>
    <t>Zapojení vodičů po měření</t>
  </si>
  <si>
    <t>Zapojení vodičů po měření - jednostranné připojení 2-drátového převodu, účastnického přívodu nebo kabelové formy na závěr po skončené měření elektrických hodnot kabelu</t>
  </si>
  <si>
    <t>7590525763</t>
  </si>
  <si>
    <t>Odpojení vodičů pro měření jednostranné</t>
  </si>
  <si>
    <t>Odpojení vodičů pro měření jednostranné - odpojení 2-drátového převodu, účastnického přívodu nebo kabelové formy za účelem měření elektrických hodnot kabelu</t>
  </si>
  <si>
    <t>7590525768</t>
  </si>
  <si>
    <t>Úpravení konců kabelu k číslování oboustrannému</t>
  </si>
  <si>
    <t>Úpravení konců kabelu k číslování oboustrannému - úprava konců kabelu k číslování, rozvrstvení kabelové duše podle poloh, odizolování žil k měření kontinuity, příprava prozváněcí soupravy, vyhledávání žiI podle vedoucí strany, vyvázání čtyřek a vyznačení pořadí žil</t>
  </si>
  <si>
    <t>7596515030</t>
  </si>
  <si>
    <t>Konfigurace a oživení informačního zařízení pro cestující</t>
  </si>
  <si>
    <t>7596515040</t>
  </si>
  <si>
    <t>Školení operátora obsluhy editačního pracoviště informačního zařízení na ovládací SW</t>
  </si>
  <si>
    <t>7596510010</t>
  </si>
  <si>
    <t>Řídící systém Server hlavní</t>
  </si>
  <si>
    <t>7596550010</t>
  </si>
  <si>
    <t>Majáčky a akustické úpravy pro nevidomé Orientační hlasový majáček pro nevidomé a slabozraké  - 2 hlasové fráze, audio záznam MP3 na kartě SD/MMC přeprogramovatelný, digitální, exteriérový</t>
  </si>
  <si>
    <t>7596520030r</t>
  </si>
  <si>
    <t>Informační tabule Elektronický zobrazovací panel oboustranný, dvojitý s hlas.výstupem</t>
  </si>
  <si>
    <t>7596520070r</t>
  </si>
  <si>
    <t>Informační tabule Elektronický zobrazovací panel jednostranný s hl. výstupem</t>
  </si>
  <si>
    <t>7596520060</t>
  </si>
  <si>
    <t>Informační tabule Elektronický zobrazovací panel aktivní inf.reproduktor</t>
  </si>
  <si>
    <t>7596640196r</t>
  </si>
  <si>
    <t>Hodinová zařízení Převodníky RS 232/485 s anténou DCF</t>
  </si>
  <si>
    <t>7596310401r</t>
  </si>
  <si>
    <t>Rozhlasové ústředny Převodník spínač rozhalsové ústředny</t>
  </si>
  <si>
    <t>7596515050</t>
  </si>
  <si>
    <t>Montáž převodníku RS232/485 nebo RS232/Ethernet</t>
  </si>
  <si>
    <t>7596630123</t>
  </si>
  <si>
    <t>Hodinová zařízení Exteriérové hodiny ručičkové čtvercové venkovní dvoustranné, závěs sloup-středový, průměr 60  cm</t>
  </si>
  <si>
    <t>7596630154</t>
  </si>
  <si>
    <t>Hodinová zařízení Exteriérové hodiny ručičkové kruhové venkovní jednostranné, závěs na stěnu, průměr 80  cm</t>
  </si>
  <si>
    <t>7596525032r</t>
  </si>
  <si>
    <t>Montáž informační tabule</t>
  </si>
  <si>
    <t>7596525033r</t>
  </si>
  <si>
    <t>Montáž nosné kontrukce, sloupu pro informační tabuli se zastřešením vč. konstrukce</t>
  </si>
  <si>
    <t>7596525034r</t>
  </si>
  <si>
    <t>Montáž informačního prvku</t>
  </si>
  <si>
    <t>7596555020</t>
  </si>
  <si>
    <t>Montáž majáčku akustického orientačního (AOM)</t>
  </si>
  <si>
    <t>Montáž majáčku akustického orientačního (AOM) - včetně připojení, seřízení a přezkoušení funkce</t>
  </si>
  <si>
    <t>7596615037r</t>
  </si>
  <si>
    <t>Montáž hodin</t>
  </si>
  <si>
    <t>7598015185</t>
  </si>
  <si>
    <t>Jednosměrné měření kabelu místního</t>
  </si>
  <si>
    <t>74991510R</t>
  </si>
  <si>
    <t>74991510R1</t>
  </si>
  <si>
    <t>Dokončovací práce zaškolení obsluhy</t>
  </si>
  <si>
    <t>7598095649</t>
  </si>
  <si>
    <t>Vyhotovení revizní zprávy HZ - hodinové zařízení</t>
  </si>
  <si>
    <t>Vyhotovení revizní zprávy HZ - hodinové zařízení - vykonání prohlídky a zkoušky pro napájení elektrického zařízení včetně vyhotovení revizní zprávy podle vyhl. 100/1995 Sb. a norem ČSN</t>
  </si>
  <si>
    <t>7592600081r</t>
  </si>
  <si>
    <t>HW PRO ŘÍZENÍ SYSTÉMU - MONTÁŽ</t>
  </si>
  <si>
    <t>7592600082r</t>
  </si>
  <si>
    <t>HW PRO ŘÍZENÍ SYSTÉMU - DOPLNĚNÍ</t>
  </si>
  <si>
    <t>7592600083r</t>
  </si>
  <si>
    <t>SW PRO ŘÍZENÍ SYSTÉMU (ŽST. SAMOSTATNÁ MALÁ) - SW MODUL PRO ŘÍZENÍ RÚ</t>
  </si>
  <si>
    <t>7592600084r</t>
  </si>
  <si>
    <t>SW PRO ŘÍZENÍ SYSTÉMU (ŽST. SAMOSTATNÁ MALÁ) - SW MODUL ŘÍZENÍ TABULÍ</t>
  </si>
  <si>
    <t>7592600085r</t>
  </si>
  <si>
    <t>SW PRO ŘÍZENÍ SYSTÉMU (ŽST. SAMOSTATNÁ MALÁ) - SW MODUL HLÁŠENÍ</t>
  </si>
  <si>
    <t>7592600086r</t>
  </si>
  <si>
    <t>SW PRO ŘÍZENÍ SYSTÉMU (ŽST. SAMOSTATNÁ MALÁ) - SW MODUL PRO PODPORU HLÁSIČE PRO NEVIDOMÉ</t>
  </si>
  <si>
    <t>7592600087r</t>
  </si>
  <si>
    <t>SW PRO ŘÍZENÍ SYSTÉMU (TRAŤOVÉ NASAZENÍ) - PŘÍPRAVA DAT GVD, INSTALACE A KONFIGURACE</t>
  </si>
  <si>
    <t>7592600088r</t>
  </si>
  <si>
    <t>SW MODUL SW + HW, PŘIPOJENÍ NA GTN ZAPEZPEČOVACÍHO ZAŘÍZENÍ</t>
  </si>
  <si>
    <t>7592600089r</t>
  </si>
  <si>
    <t>SW MODUL SW, PŘÍPRAVA DAT GVD</t>
  </si>
  <si>
    <t>7592600090r</t>
  </si>
  <si>
    <t>SW PRO ŘÍZENÍ SYSTÉMU (ŽST. SAMOSTATNÁ MALÁ) - DOPLNĚNÍ</t>
  </si>
  <si>
    <t>SO 02-10 - Železniční svršek, žst. Rumburk</t>
  </si>
  <si>
    <t xml:space="preserve">    5 - Komunikace pozemní</t>
  </si>
  <si>
    <t>Komunikace pozemní</t>
  </si>
  <si>
    <t>5955101000</t>
  </si>
  <si>
    <t>Kamenivo drcené štěrk frakce 31,5/63 třídy BI</t>
  </si>
  <si>
    <t>VV</t>
  </si>
  <si>
    <t>(592+543,5)*1,7</t>
  </si>
  <si>
    <t>Součet</t>
  </si>
  <si>
    <t>5955101020</t>
  </si>
  <si>
    <t>Kamenivo drcené štěrkodrť frakce 0/32</t>
  </si>
  <si>
    <t>Aktivní zóna prostupu kabelovodu pod k.č. 1 a 3</t>
  </si>
  <si>
    <t>4*1,7</t>
  </si>
  <si>
    <t>Pod panely přechodu</t>
  </si>
  <si>
    <t>1*1,7</t>
  </si>
  <si>
    <t>5955101030</t>
  </si>
  <si>
    <t>Kamenivo drcené drť frakce 8/16</t>
  </si>
  <si>
    <t>Drážní stezky (fr. 4/16)</t>
  </si>
  <si>
    <t>101,1*1,7</t>
  </si>
  <si>
    <t>5957110030</t>
  </si>
  <si>
    <t>Kolejnice tv. 49 E 1, třídy R260</t>
  </si>
  <si>
    <t>(137+65+80)*2</t>
  </si>
  <si>
    <t>5956140030</t>
  </si>
  <si>
    <t>Pražec betonový příčný vystrojený včetně kompletů tv. B 91S/2 (S)</t>
  </si>
  <si>
    <t>223+108+118</t>
  </si>
  <si>
    <t>5958125010</t>
  </si>
  <si>
    <t>Komplety s antikorozní úpravou ŽS 4 (svěrka ŽS4, šroub RS 1, matice M24, podložka Fe6)</t>
  </si>
  <si>
    <t>5958125000</t>
  </si>
  <si>
    <t>Komplety s antikorozní úpravou Skl 14 (svěrka Skl14, vrtule R1, podložka Uls7)</t>
  </si>
  <si>
    <t>7491100220</t>
  </si>
  <si>
    <t>Trubková vedení Ohebné elektroinstalační trubky KOPOFLEX  90 rudá</t>
  </si>
  <si>
    <t>5962101120</t>
  </si>
  <si>
    <t>Návěstidlo hektometrovník železobetonový se znaky</t>
  </si>
  <si>
    <t>596211901R</t>
  </si>
  <si>
    <t>Zajištění PPK konzolová značka s betonovým základem</t>
  </si>
  <si>
    <t>5962119005</t>
  </si>
  <si>
    <t>Zajištění PPK betonový prefabrikovaný základ</t>
  </si>
  <si>
    <t>Poznámka k položce:
Poznámka k položce: Obnova bodů ŽBP</t>
  </si>
  <si>
    <t>5962119015</t>
  </si>
  <si>
    <t>Zajištění PPK hřebová litinová značka</t>
  </si>
  <si>
    <t>5905023020</t>
  </si>
  <si>
    <t>Úprava povrchu stezky rozprostřením štěrkodrtě přes 3 do 5 cm</t>
  </si>
  <si>
    <t>m2</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</si>
  <si>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</si>
  <si>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5905025110</t>
  </si>
  <si>
    <t>Doplnění stezky štěrkodrtí souvislé</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</si>
  <si>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</si>
  <si>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Štěrkodrť v místě aktivní zóně prostupu kabelovodu pod k.č. 1 a 3</t>
  </si>
  <si>
    <t>Drážní stezky (štěrkodrť)</t>
  </si>
  <si>
    <t>2022*0,05</t>
  </si>
  <si>
    <t>Podsyp pod panely přechodu</t>
  </si>
  <si>
    <t>5905055010</t>
  </si>
  <si>
    <t>Odstranění stávajícího kolejového lože odtěžením v koleji</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</si>
  <si>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</si>
  <si>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600+384+105</t>
  </si>
  <si>
    <t>5905060010</t>
  </si>
  <si>
    <t>Zřízení nového kolejového lože v koleji</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</si>
  <si>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</si>
  <si>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V místě výměny žel. svršku</t>
  </si>
  <si>
    <t>592</t>
  </si>
  <si>
    <t>5905105030</t>
  </si>
  <si>
    <t>Doplnění KL kamenivem souvisle strojně v koleji</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</si>
  <si>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</si>
  <si>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Pod stezky, u nástupišť a zídek</t>
  </si>
  <si>
    <t>384</t>
  </si>
  <si>
    <t>Po podbití kolejí</t>
  </si>
  <si>
    <t>V místě prostupu kabelovodu pod k.č. 1 a 3</t>
  </si>
  <si>
    <t>5,5</t>
  </si>
  <si>
    <t>5906105020</t>
  </si>
  <si>
    <t>Demontáž pražce betonový</t>
  </si>
  <si>
    <t>Demontáž pražce betonový. Poznámka: 1. V cenách jsou započteny náklady na manipulaci, demontáž, odstrojení do součástí a uložení pražců.</t>
  </si>
  <si>
    <t>5906130345</t>
  </si>
  <si>
    <t>Montáž kolejového roštu v ose koleje pražce betonové vystrojené tvar S49, 49E1</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</si>
  <si>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</si>
  <si>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5906140155</t>
  </si>
  <si>
    <t>Demontáž kolejového roštu koleje v ose koleje pražce betonové tvar S49, T, 49E1</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</si>
  <si>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</si>
  <si>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0,134+0,065+0,070</t>
  </si>
  <si>
    <t>5907020016</t>
  </si>
  <si>
    <t>Souvislá výměna kolejnic stávající upevnění tvar S49, T, 49E1</t>
  </si>
  <si>
    <t>Souvislá výměna kolejnic stávající upevnění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</si>
  <si>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Poznámka k položce: Metr kolejnice=m Výměna kolejnic až za stávající sváry</t>
  </si>
  <si>
    <t>2*(3+10)</t>
  </si>
  <si>
    <t>5907050120</t>
  </si>
  <si>
    <t>Dělení kolejnic kyslíkem soustavy S49 nebo T</t>
  </si>
  <si>
    <t>Dělení kolejnic kyslíkem soustavy S49 nebo T. Poznámka: 1. V cenách jsou započteny náklady na manipulaci, podložení, označení a provedení řezu kolejnice.</t>
  </si>
  <si>
    <t>Poznámka k položce:
Poznámka k položce: Řez=kus Řezání kolejnic T</t>
  </si>
  <si>
    <t>Úpravy kol. č. 1 90,713-90,847</t>
  </si>
  <si>
    <t>16+10+10</t>
  </si>
  <si>
    <t>5908050005</t>
  </si>
  <si>
    <t>Výměna upevnění podkladnicového komplet</t>
  </si>
  <si>
    <t>Výměna upevnění podkladnicového komplet. Poznámka: 1. V cenách jsou započteny náklady na demontáž, výměnu a montáž, ošetření součástí mazivem a naložení výzisku na dopravní prostředek. 2. V cenách nejsou obsaženy náklady na vrtání pražce a dodávku materiálu.</t>
  </si>
  <si>
    <t>V místě centrálního přechodu</t>
  </si>
  <si>
    <t>36 " v kol. č. 3</t>
  </si>
  <si>
    <t>5908050040</t>
  </si>
  <si>
    <t>Výměna upevnění bezpokladnicového komplet</t>
  </si>
  <si>
    <t>Výměna upevnění bezpokladnicového komplet. Poznámka: 1. V cenách jsou započteny náklady na demontáž, výměnu a montáž, ošetření součástí mazivem a naložení výzisku na dopravní prostředek. 2. V cenách nejsou obsaženy náklady na vrtání pražce a dodávku materiálu.</t>
  </si>
  <si>
    <t>36 " v kol. č. 1</t>
  </si>
  <si>
    <t>5909032020</t>
  </si>
  <si>
    <t>Přesná úprava GPK koleje směrové a výškové uspořádání pražce betonové</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</si>
  <si>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</si>
  <si>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Poznámka k položce: Kilometr koleje=km Uvažováno s vyšším počtem pojezdů ASP</t>
  </si>
  <si>
    <t>Kolej č. 1</t>
  </si>
  <si>
    <t>0,705</t>
  </si>
  <si>
    <t>Kolej č. 3</t>
  </si>
  <si>
    <t>0,623</t>
  </si>
  <si>
    <t>Kolej č. 5</t>
  </si>
  <si>
    <t>0,281</t>
  </si>
  <si>
    <t>5910020030</t>
  </si>
  <si>
    <t>Svařování kolejnic termitem plný předehřev standardní spára svar sériový tv. S49</t>
  </si>
  <si>
    <t>svar</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</si>
  <si>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</si>
  <si>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</si>
  <si>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</si>
  <si>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</si>
  <si>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5910040030</t>
  </si>
  <si>
    <t>Umožnění volné dilatace kolejnice demontáž upevňovadel bez osazení kluzných podložek rozdělení pražců "u"</t>
  </si>
  <si>
    <t>Umožnění volné dilatace kolejnice demontáž upevňovadel bez osazení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</si>
  <si>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Poznámka k položce:
Poznámka k položce: Metr kolejnice=m</t>
  </si>
  <si>
    <t>5910040130</t>
  </si>
  <si>
    <t>Umožnění volné dilatace kolejnice montáž upevňovadel bez odstranění kluzných podložek rozdělení pražců "u"</t>
  </si>
  <si>
    <t>Umožnění volné dilatace kolejnice montáž upevňovadel bez odstranění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</si>
  <si>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5912023010</t>
  </si>
  <si>
    <t>Demontáž návěstidla uloženého ve stezce námezníku</t>
  </si>
  <si>
    <t>Demontáž návěstidla uloženého ve stezce námezníku. Poznámka: 1. V cenách jsou započteny náklady na demontáž návěstidla, zához, úpravu terénu a naložení na dopravní prostředek.</t>
  </si>
  <si>
    <t>Poznámka k položce:
Poznámka k položce: Návěstidlo=kus U výhybky č. 9</t>
  </si>
  <si>
    <t>5912037010</t>
  </si>
  <si>
    <t>Montáž návěstidla uloženého ve stezce námezníku</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</si>
  <si>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</si>
  <si>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položce:
Poznámka k položce: Návěstidlo=kus Zpětná montáž námezníku</t>
  </si>
  <si>
    <t>5912050120</t>
  </si>
  <si>
    <t>Staničení demontáž hektometrovníku</t>
  </si>
  <si>
    <t>Staničení demontáž hektometrovníku. Poznámka: 1. V cenách jsou započteny náklady na zemní práce a výměnu, demontáž nebo montáž staničení. 2. V cenách nejsou obsaženy náklady na dodávku materiálu.</t>
  </si>
  <si>
    <t>Poznámka k položce:
Poznámka k položce: Díl=kus</t>
  </si>
  <si>
    <t>5912050220</t>
  </si>
  <si>
    <t>Staničení montáž hektometrovníku</t>
  </si>
  <si>
    <t>Staničení montáž hektometrovníku. Poznámka: 1. V cenách jsou započteny náklady na zemní práce a výměnu, demontáž nebo montáž staničení. 2. V cenách nejsou obsaženy náklady na dodávku materiálu.</t>
  </si>
  <si>
    <t>5912060210</t>
  </si>
  <si>
    <t>Demontáž zajišťovací značky včetně sloupku a základu konzolové</t>
  </si>
  <si>
    <t>Demontáž zajišťovací značky včetně sloupku a základu konzolové. Poznámka: 1. V cenách jsou započteny náklady na demontáž součástí značky, úpravu a urovnání terénu.</t>
  </si>
  <si>
    <t>Poznámka k položce:
Poznámka k položce: Značka=kus Demontáž stávajících zz</t>
  </si>
  <si>
    <t>5912065020</t>
  </si>
  <si>
    <t>Montáž zajišťovací značky samostatné hřeb</t>
  </si>
  <si>
    <t>Montáž zajišťovací značky samostatné hřeb. Poznámka: 1. V cenách jsou započteny náklady na montáž součástí značky včetně zemních prací a úpravy terénu. 2. V cenách nejsou obsaženy náklady na dodávku materiálu.</t>
  </si>
  <si>
    <t>Poznámka k položce:
Poznámka k položce: Značka=kus Obnova bodů ŽBP</t>
  </si>
  <si>
    <t>5912065210</t>
  </si>
  <si>
    <t>Montáž zajišťovací značky včetně sloupku a základu konzolové</t>
  </si>
  <si>
    <t>Montáž zajišťovací značky včetně sloupku a základu konzolové. Poznámka: 1. V cenách jsou započteny náklady na montáž součástí značky včetně zemních prací a úpravy terénu. 2. V cenách nejsou obsaženy náklady na dodávku materiálu.</t>
  </si>
  <si>
    <t>Poznámka k položce:
Poznámka k položce: Značka=kus</t>
  </si>
  <si>
    <t>5915005020</t>
  </si>
  <si>
    <t>Hloubení rýh nebo jam ručně na železničním spodku v hornině třídy těžitelnosti I skupiny 2</t>
  </si>
  <si>
    <t>Hloubení rýh nebo jam ručně na železničním spodku v hornině třídy těžitelnosti I skupiny 2. Poznámka: 1. V cenách jsou započteny náklady na hloubení a uložení výzisku na terén nebo naložení na dopravní prostředek a uložení na úložišti.</t>
  </si>
  <si>
    <t>Výkop pro chráničky</t>
  </si>
  <si>
    <t>6,84</t>
  </si>
  <si>
    <t>1320030151-R</t>
  </si>
  <si>
    <t>Zához kabelové trasy mechanizací š 50 cm, hl 100 cm v hornině tř. 3</t>
  </si>
  <si>
    <t>5999005010</t>
  </si>
  <si>
    <t>Třídění spojovacích a upevňovacích součástí</t>
  </si>
  <si>
    <t>Třídění spojovacích a upevňovacích součástí. Poznámka: 1. V cenách jsou započteny náklady na manipulaci, vytřídění a uložení materiálu na úložiště nebo do skladu.</t>
  </si>
  <si>
    <t>Výzisk drobné kolejivo</t>
  </si>
  <si>
    <t>11,325</t>
  </si>
  <si>
    <t>5999005020</t>
  </si>
  <si>
    <t>Třídění pražců a kolejnicových podpor</t>
  </si>
  <si>
    <t>Třídění pražců a kolejnicových podpor. Poznámka: 1. V cenách jsou započteny náklady na manipulaci, vytřídění a uložení materiálu na úložiště nebo do skladu.</t>
  </si>
  <si>
    <t>Výzískáné pražce</t>
  </si>
  <si>
    <t>448*0,265</t>
  </si>
  <si>
    <t>5999005030</t>
  </si>
  <si>
    <t>Třídění kolejnic</t>
  </si>
  <si>
    <t>Třídění kolejnic. Poznámka: 1. V cenách jsou započteny náklady na manipulaci, vytřídění a uložení materiálu na úložiště nebo do skladu.</t>
  </si>
  <si>
    <t>Vyzískané kolejnice</t>
  </si>
  <si>
    <t>564*0,05</t>
  </si>
  <si>
    <t>7491151040</t>
  </si>
  <si>
    <t>Montáž trubek ohebných elektroinstalačních ochranných z tvrdého PE uložených pevně, průměru do 100 mm</t>
  </si>
  <si>
    <t>Montáž trubek ohebných elektroinstalačních ochranných z tvrdého PE uložených pevně, průměru do 100 mm - včetně naznačení trasy, rozměření, řezání trubek, kladení, osazení, zajištění a upevnění</t>
  </si>
  <si>
    <t>2*19</t>
  </si>
  <si>
    <t>7593505240</t>
  </si>
  <si>
    <t>Montáž koncovky nebo záslepky Plasson na HDPE trubku</t>
  </si>
  <si>
    <t>75943050R</t>
  </si>
  <si>
    <t>Montáž počítače náprav</t>
  </si>
  <si>
    <t>Poznámka k položce:
Poznámka k položce: u náv. S1 a S3</t>
  </si>
  <si>
    <t>75943070R</t>
  </si>
  <si>
    <t>Demontáž počítače náprav</t>
  </si>
  <si>
    <t>9901000600</t>
  </si>
  <si>
    <t>Doprava obousměrná (např. dodávek z vlastních zásob zhotovitele nebo objednatele nebo výzisku) mechanizací o nosnosti do 3,5 t elektrosoučástek, montážního materiálu, kameniva, písku, dlažebních kostek, suti, atd. do 80 km</t>
  </si>
  <si>
    <t>Doprava obousměrná (např. dodávek z vlastních zásob zhotovitele nebo objednatele nebo výzisku) mechanizací o nosnosti do 3,5 t elektrosoučástek, montážního materiálu, kameniva, písku, dlažebních kostek, suti,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</si>
  <si>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kus stroje.</t>
  </si>
  <si>
    <t>Hektometrovníky</t>
  </si>
  <si>
    <t>ZZ</t>
  </si>
  <si>
    <t>9902100100</t>
  </si>
  <si>
    <t>Doprava obousměrná (např. dodávek z vlastních zásob zhotovitele nebo objednatele nebo výzisku) mechanizací o nosnosti přes 3,5 t sypanin (kameniva, písku, suti, dlažebních kostek, atd.) do 10 km</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</si>
  <si>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</si>
  <si>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t>
  </si>
  <si>
    <t xml:space="preserve">NOVÝ MATERIÁL </t>
  </si>
  <si>
    <t>štěrkodrť 4/16</t>
  </si>
  <si>
    <t>171,87</t>
  </si>
  <si>
    <t>štěrk 31,5/63</t>
  </si>
  <si>
    <t>1930,35</t>
  </si>
  <si>
    <t>štěrkodrť 0/32</t>
  </si>
  <si>
    <t>8,5</t>
  </si>
  <si>
    <t>9902100400</t>
  </si>
  <si>
    <t>Doprava obousměrná (např. dodávek z vlastních zásob zhotovitele nebo objednatele nebo výzisku) mechanizací o nosnosti přes 3,5 t sypanin (kameniva, písku, suti, dlažebních kostek, atd.) do 40 km</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</si>
  <si>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</si>
  <si>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NA SKLÁDKU</t>
  </si>
  <si>
    <t>Podložky PE a pryžové</t>
  </si>
  <si>
    <t>0,007+0,180</t>
  </si>
  <si>
    <t>Výzisk ze ŠL</t>
  </si>
  <si>
    <t>1960,2</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</si>
  <si>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</si>
  <si>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</si>
  <si>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</si>
  <si>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 kolejnice a drobné kolejivo</t>
  </si>
  <si>
    <t>ODVOZ VÝZISKU NA SKLAD OBJEDNATELE</t>
  </si>
  <si>
    <t>39,525</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</si>
  <si>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</si>
  <si>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</si>
  <si>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</si>
  <si>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Výzisk bet pražce na skládku</t>
  </si>
  <si>
    <t>118,72</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</si>
  <si>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</si>
  <si>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</si>
  <si>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</si>
  <si>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Pražce B91</t>
  </si>
  <si>
    <t>146,823</t>
  </si>
  <si>
    <t>Kolejnice S49</t>
  </si>
  <si>
    <t>27,850</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</si>
  <si>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</si>
  <si>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</si>
  <si>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</si>
  <si>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146,823*80</t>
  </si>
  <si>
    <t>27,85*149</t>
  </si>
  <si>
    <t>9902900100</t>
  </si>
  <si>
    <t>Naložení sypanin, drobného kusového materiálu, suti</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</si>
  <si>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</si>
  <si>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Výzisk ze ŠL a stezek</t>
  </si>
  <si>
    <t>1089*1,8</t>
  </si>
  <si>
    <t>9902900200</t>
  </si>
  <si>
    <t>Naložení objemnějšího kusového materiálu, vybouraných hmot</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</si>
  <si>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</si>
  <si>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Překládání výzisku</t>
  </si>
  <si>
    <t>118,72 "pražce</t>
  </si>
  <si>
    <t>28,2 "kolejnice</t>
  </si>
  <si>
    <t>11,325 "drobné kolejivo</t>
  </si>
  <si>
    <t>9903200100</t>
  </si>
  <si>
    <t>Přeprava mechanizace na místo prováděných prací o hmotnosti přes 12 t přes 50 do 100 km</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</si>
  <si>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</si>
  <si>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I. Etapa</t>
  </si>
  <si>
    <t>1 "ASP</t>
  </si>
  <si>
    <t>1 "SSP</t>
  </si>
  <si>
    <t>1 "Dvoucestný bagr</t>
  </si>
  <si>
    <t>II. Etapa</t>
  </si>
  <si>
    <t>Poznámka k položce:
Poznámka k položce: Výzisk ze ŠL</t>
  </si>
  <si>
    <t>9909000400</t>
  </si>
  <si>
    <t>Poplatek za likvidaci plastových součástí</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</si>
  <si>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</si>
  <si>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9909000500</t>
  </si>
  <si>
    <t>Poplatek uložení odpadu betonových prefabrikátů</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</si>
  <si>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</si>
  <si>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Poznámka k položce: Betonové pražce</t>
  </si>
  <si>
    <t>SO 02-10.1 - Úpravy ulice Máchova</t>
  </si>
  <si>
    <t>033110R</t>
  </si>
  <si>
    <t>Pasportizace stávající komunikace</t>
  </si>
  <si>
    <t>soub</t>
  </si>
  <si>
    <t>Poznámka k položce:
Poznámka k položce: ulice Máchova</t>
  </si>
  <si>
    <t>5913240010</t>
  </si>
  <si>
    <t>Odstranění AB komunikace odtěžením nebo frézováním hloubky do 10 cm</t>
  </si>
  <si>
    <t>Odstranění AB komunikace odtěžením nebo frézováním hloubky do 10 cm. Poznámka: 1. V cenách jsou započteny náklady na odtěžení nebo frézování a naložení výzisku na dopravní prostředek.</t>
  </si>
  <si>
    <t>5913245010</t>
  </si>
  <si>
    <t>Oprava komunikace vyplněním trhlin zálivkovou hmotou</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</si>
  <si>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</si>
  <si>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5913245210</t>
  </si>
  <si>
    <t>Oprava komunikace vyplněním výtluků hloubky do 5 cm</t>
  </si>
  <si>
    <t>Oprava komunikace vyplněním výtluků hloubky do 5 cm. Poznámka: 1. V cenách jsou započteny náklady očištění místa od nečistot, vyplnění trhlin zalitím, nerovností nebo výtluku vyplněním a zhutnění výplně. 2. V cenách nejsou obsaženy náklady na dodávku materiálu.</t>
  </si>
  <si>
    <t>5963146000</t>
  </si>
  <si>
    <t>Asfaltový beton ACO 11S 50/70 střednězrnný-obrusná vrstva</t>
  </si>
  <si>
    <t>(120*0,05)*2,2</t>
  </si>
  <si>
    <t>93890840R</t>
  </si>
  <si>
    <t>Čištění vozovek splachováním vodou</t>
  </si>
  <si>
    <t>Čištění vozovek splachováním vodou povrchu podkladu nebo krytu živičného, betonového nebo dlážděného</t>
  </si>
  <si>
    <t>2000*45 "dní</t>
  </si>
  <si>
    <t>Nový asfaltobeton</t>
  </si>
  <si>
    <t>13,2</t>
  </si>
  <si>
    <t>Odvoz výzisku AB na skládku</t>
  </si>
  <si>
    <t>9909000600</t>
  </si>
  <si>
    <t>Poplatek za recyklaci odpadu (asfaltové směsi, kusový beton)</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</si>
  <si>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</si>
  <si>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02-11 - Nástupiště, žst. Rumburk</t>
  </si>
  <si>
    <t>5964147020</t>
  </si>
  <si>
    <t>Nástupištní díly tvárnice Tischer B</t>
  </si>
  <si>
    <t>"Vnější nástupiště - NEOCEŇOVAT DODÁ OBJEDNATEL"</t>
  </si>
  <si>
    <t>"Nástupiště mezi 3. a 5. kolejí - NEOCEŇOVAT DODÁ OBJEDNATEL"</t>
  </si>
  <si>
    <t>2*(100+100)</t>
  </si>
  <si>
    <t>5964147000</t>
  </si>
  <si>
    <t>Nástupištní díly blok úložný U65</t>
  </si>
  <si>
    <t>Vnější nástupiště</t>
  </si>
  <si>
    <t>NEOCEŇOVAT DODÁ OBJEDNATEL</t>
  </si>
  <si>
    <t>5964147010</t>
  </si>
  <si>
    <t>Nástupištní díly blok úložný U95</t>
  </si>
  <si>
    <t>5964147040</t>
  </si>
  <si>
    <t>Nástupištní díly konzolová deska K 230</t>
  </si>
  <si>
    <t>100+200+200</t>
  </si>
  <si>
    <t>5964147105</t>
  </si>
  <si>
    <t>Nástupištní díly výplňová deska D3</t>
  </si>
  <si>
    <t>Vnější nástupiště (2 řady)</t>
  </si>
  <si>
    <t>Nástupiště mezi 3. a 5. kolejí (3 řady)</t>
  </si>
  <si>
    <t>600+600</t>
  </si>
  <si>
    <t>5964151005</t>
  </si>
  <si>
    <t>Dlažba zámková hladká kostka</t>
  </si>
  <si>
    <t>Poznámka k položce:
Poznámka k položce: tl. 80mm, včetně 5% prořezu</t>
  </si>
  <si>
    <t>5964151R1</t>
  </si>
  <si>
    <t>Dlažba betonová min. 200x200</t>
  </si>
  <si>
    <t>Poznámka k položce:
Poznámka k položce: Bez sražené hrany</t>
  </si>
  <si>
    <t>5964151R</t>
  </si>
  <si>
    <t>Dlažba zámková pro nevidomé kostka - barevná</t>
  </si>
  <si>
    <t>5964104R</t>
  </si>
  <si>
    <t>Kanalizační šachta PEHD DN 400</t>
  </si>
  <si>
    <t>5964104150</t>
  </si>
  <si>
    <t>Kanalizační díly plastové Krycí víko šachty plastové pochůzné</t>
  </si>
  <si>
    <t>59641041R</t>
  </si>
  <si>
    <t>Kanalizační díly Krycí víko šachty pojížděné</t>
  </si>
  <si>
    <t>5815441R</t>
  </si>
  <si>
    <t>písek křemičitý sušený</t>
  </si>
  <si>
    <t>Poznámka k položce:
Poznámka k položce: 4 kg/m2</t>
  </si>
  <si>
    <t>Zametení dlažby</t>
  </si>
  <si>
    <t>2,328</t>
  </si>
  <si>
    <t>5964161000</t>
  </si>
  <si>
    <t>Beton lehce zhutnitelný C 12/15;X0 F5 2 080 2 517</t>
  </si>
  <si>
    <t>Podkladní beton nástupištních bloků</t>
  </si>
  <si>
    <t>500*0,5*0,1</t>
  </si>
  <si>
    <t>5964161005</t>
  </si>
  <si>
    <t>Beton lehce zhutnitelný C 16/20;X0 F5 2 200 2 662</t>
  </si>
  <si>
    <t xml:space="preserve">Bet lože pro silniční obrubníky </t>
  </si>
  <si>
    <t>2,3</t>
  </si>
  <si>
    <t>Bet lože pro zahradní obrubníky</t>
  </si>
  <si>
    <t>1,6</t>
  </si>
  <si>
    <t>Obetonování ACO žlabu a svodného potrubí</t>
  </si>
  <si>
    <t>5891250R</t>
  </si>
  <si>
    <t>malta cementová MC10</t>
  </si>
  <si>
    <t>Vyrovnání prvků nástupišť</t>
  </si>
  <si>
    <t>3,3</t>
  </si>
  <si>
    <t>5955101025</t>
  </si>
  <si>
    <t>Kamenivo drcené drť frakce 4/8</t>
  </si>
  <si>
    <t>Kladecí vrstva dlažby</t>
  </si>
  <si>
    <t>(582*0,03)*1,7</t>
  </si>
  <si>
    <t>(582*0,15)*1,7</t>
  </si>
  <si>
    <t>Doplnění objemu zásypů nástupišť</t>
  </si>
  <si>
    <t>255*1,7</t>
  </si>
  <si>
    <t>Zásyp odvodnění</t>
  </si>
  <si>
    <t>17*1,7</t>
  </si>
  <si>
    <t>5964159005</t>
  </si>
  <si>
    <t>Obrubník chodníkový</t>
  </si>
  <si>
    <t>5964159R</t>
  </si>
  <si>
    <t>Obrubník silniční</t>
  </si>
  <si>
    <t>Poznámka k položce:
Poznámka k položce: Obrubník 0,25x0,15x1,0</t>
  </si>
  <si>
    <t>5963104035</t>
  </si>
  <si>
    <t>Přejezd železobetonový kompletní sestava</t>
  </si>
  <si>
    <t>Poznámka k položce:
Poznámka k položce: v 1.SK</t>
  </si>
  <si>
    <t>5964104000</t>
  </si>
  <si>
    <t>Kanalizační díly plastové trubka hladká DN 150</t>
  </si>
  <si>
    <t>Poznámka k položce:
Poznámka k položce: svodné potrubí</t>
  </si>
  <si>
    <t>596412R1</t>
  </si>
  <si>
    <t>Odvodňovací žlab ACO Drain PD100V, 1m natur</t>
  </si>
  <si>
    <t>596412R2</t>
  </si>
  <si>
    <t>Odvodňovací žlab ACO Drain PD100V, rev. díl 0,5m, natur</t>
  </si>
  <si>
    <t>596412R3</t>
  </si>
  <si>
    <t>ACO Drain kombi stěna konec / začátek</t>
  </si>
  <si>
    <t>596412R4</t>
  </si>
  <si>
    <t>ACO Drain čelní stěna, těsný odtok</t>
  </si>
  <si>
    <t>5913060010</t>
  </si>
  <si>
    <t>Demontáž dílů betonové přejezdové konstrukce vnějšího panelu</t>
  </si>
  <si>
    <t>Demontáž dílů betonové přejezdové konstrukce vnějšího panelu. Poznámka: 1. V cenách jsou započteny náklady na demontáž konstrukce a naložení na dopravní prostředek.</t>
  </si>
  <si>
    <t>Stávající panely</t>
  </si>
  <si>
    <t>5913060020</t>
  </si>
  <si>
    <t>Demontáž dílů betonové přejezdové konstrukce vnitřního panelu</t>
  </si>
  <si>
    <t>Demontáž dílů betonové přejezdové konstrukce vnitřního panelu. Poznámka: 1. V cenách jsou započteny náklady na demontáž konstrukce a naložení na dopravní prostředek.</t>
  </si>
  <si>
    <t>5913065010</t>
  </si>
  <si>
    <t>Montáž dílů betonové přejezdové konstrukce v koleji vnějšího panelu</t>
  </si>
  <si>
    <t>Montáž dílů betonové přejezdové konstrukce v koleji vnějšího panelu. Poznámka: 1. V cenách jsou započteny náklady na montáž dílů. 2. V cenách nejsou obsaženy náklady na dodávku materiálu.</t>
  </si>
  <si>
    <t>Zpětná montáž do koleje č. 3</t>
  </si>
  <si>
    <t>5913065020</t>
  </si>
  <si>
    <t>Montáž dílů betonové přejezdové konstrukce v koleji vnitřního panelu</t>
  </si>
  <si>
    <t>Montáž dílů betonové přejezdové konstrukce v koleji vnitřního panelu. Poznámka: 1. V cenách jsou započteny náklady na montáž dílů. 2. V cenách nejsou obsaženy náklady na dodávku materiálu.</t>
  </si>
  <si>
    <t>5913075030</t>
  </si>
  <si>
    <t>Montáž betonové přejezdové konstrukce část vnější a vnitřní včetně závěrných zídek</t>
  </si>
  <si>
    <t>Montáž betonové přejezdové konstrukce část vnější a vnitřní včetně závěrných zídek. Poznámka: 1. V cenách jsou započteny náklady na montáž konstrukce. 2. V cenách nejsou obsaženy náklady na dodávku materiálu.</t>
  </si>
  <si>
    <t>Nový přechod v 1. koleji</t>
  </si>
  <si>
    <t>5913280035</t>
  </si>
  <si>
    <t>Demontáž dílů komunikace ze zámkové dlažby uložení v podsypu</t>
  </si>
  <si>
    <t>Demontáž dílů komunikace ze zámkové dlažby uložení v podsypu. Poznámka: 1. V cenách jsou započteny náklady na odstranění dlažby nebo obrubníku a naložení na dopravní prostředek.</t>
  </si>
  <si>
    <t>Pod zastřešením VB</t>
  </si>
  <si>
    <t>47+15</t>
  </si>
  <si>
    <t>U stávajícího vnějšího nástupiště</t>
  </si>
  <si>
    <t>V místě svodného potrubí kamenná dlažba</t>
  </si>
  <si>
    <t>5913280210</t>
  </si>
  <si>
    <t>Demontáž dílů komunikace obrubníku uložení v betonu</t>
  </si>
  <si>
    <t>Demontáž dílů komunikace obrubníku uložení v betonu. Poznámka: 1. V cenách jsou započteny náklady na odstranění dlažby nebo obrubníku a naložení na dopravní prostředek.</t>
  </si>
  <si>
    <t>28+2</t>
  </si>
  <si>
    <t>5913285025</t>
  </si>
  <si>
    <t>Montáž dílů komunikace z betonových dlaždic uložení v podsypu</t>
  </si>
  <si>
    <t>Montáž dílů komunikace z betonových dlaždic uložení v podsypu. Poznámka: 1. V cenách jsou započteny náklady na osazení dlažby nebo obrubníku. 2. V cenách nejsou obsaženy náklady na dodávku materiálu.</t>
  </si>
  <si>
    <t>Signální a varovný pás barevný</t>
  </si>
  <si>
    <t>Dlažba betonová 200x200</t>
  </si>
  <si>
    <t>5913285035</t>
  </si>
  <si>
    <t>Montáž dílů komunikace ze zámkové dlažby uložení v podsypu</t>
  </si>
  <si>
    <t>Montáž dílů komunikace ze zámkové dlažby uložení v podsypu. Poznámka: 1. V cenách jsou započteny náklady na osazení dlažby nebo obrubníku. 2. V cenách nejsou obsaženy náklady na dodávku materiálu.</t>
  </si>
  <si>
    <t>Zámková dlažba 80mm</t>
  </si>
  <si>
    <t>169+174+174</t>
  </si>
  <si>
    <t>Zámková dlažba 60mm (z výzisku) pod zastřešením VB</t>
  </si>
  <si>
    <t>Zpětná pokládka kamenné dlažby v místě svod potrubí</t>
  </si>
  <si>
    <t>5913285210</t>
  </si>
  <si>
    <t>Montáž dílů komunikace obrubníku uložení v betonu</t>
  </si>
  <si>
    <t>Montáž dílů komunikace obrubníku uložení v betonu. Poznámka: 1. V cenách jsou započteny náklady na osazení dlažby nebo obrubníku. 2. V cenách nejsou obsaženy náklady na dodávku materiálu.</t>
  </si>
  <si>
    <t>Silniční obrubníky</t>
  </si>
  <si>
    <t>Zahradní obrubníky</t>
  </si>
  <si>
    <t>Zpětná montáž v místě prostupu kabelovodu</t>
  </si>
  <si>
    <t>5913440030</t>
  </si>
  <si>
    <t>Nátěr vizuálně kontrastního pruhu nástupiště šíře do 150 mm</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</si>
  <si>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</si>
  <si>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Poznámka k položce:
Poznámka k položce: Metr pruhu=m</t>
  </si>
  <si>
    <t>5914035510</t>
  </si>
  <si>
    <t>Zřízení otevřených odvodňovacích zařízení silničního žlabu s mřížkou</t>
  </si>
  <si>
    <t>Zřízení otevřených odvodňovacích zařízení silničního žlabu s mřížkou.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</si>
  <si>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ACO Drain</t>
  </si>
  <si>
    <t>57+42</t>
  </si>
  <si>
    <t>5914055030</t>
  </si>
  <si>
    <t>Zřízení krytých odvodňovacích zařízení svodného potrubí</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</si>
  <si>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</si>
  <si>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59140550R</t>
  </si>
  <si>
    <t>Napojení potrubí do stávající šachty</t>
  </si>
  <si>
    <t>Poznámka k položce:
Poznámka k položce: 1 ks DN 150, začištění otvoru a výplň studnařskou polyuretanovou pěnou</t>
  </si>
  <si>
    <t>5914075010</t>
  </si>
  <si>
    <t>Zřízení konstrukční vrstvy pražcového podloží bez geomateriálu tl. 0,15 m</t>
  </si>
  <si>
    <t>Zřízení konstrukční vrstvy pražcového podloží bez geomateriálu tl. 0,15 m. Poznámka: 1. V cenách nejsou obsaženy náklady na dodávku materiálu a odtěžení zeminy.</t>
  </si>
  <si>
    <t>Poznámka k položce:
Poznámka k položce: frakce 0/32</t>
  </si>
  <si>
    <t>Podkladní vrstva dlažby</t>
  </si>
  <si>
    <t>582</t>
  </si>
  <si>
    <t>59140753R</t>
  </si>
  <si>
    <t>Odstraněnní plastové rohože</t>
  </si>
  <si>
    <t>Poznámka k položce:
Poznámka k položce: Plastová rohož k zadržení štěrkodrti na nástupišti mezi kol.č. 3 a 5</t>
  </si>
  <si>
    <t>5914120030</t>
  </si>
  <si>
    <t>Demontáž nástupiště úrovňového Tischer jednostranného včetně podložek</t>
  </si>
  <si>
    <t>Demontáž nástupiště úrovňového Tischer jednostranného včetně podložek. Poznámka: 1. V cenách jsou započteny náklady na snesení dílů i zásypu a jejich uložení na plochu nebo naložení na dopravní prostředek a uložení na úložišti.</t>
  </si>
  <si>
    <t>Vnější nástupiště u kol. č. 1</t>
  </si>
  <si>
    <t>5914120040</t>
  </si>
  <si>
    <t>Demontáž nástupiště úrovňového Tischer oboustranného včetně podložek</t>
  </si>
  <si>
    <t>Demontáž nástupiště úrovňového Tischer oboustranného včetně podložek. Poznámka: 1. V cenách jsou započteny náklady na snesení dílů i zásypu a jejich uložení na plochu nebo naložení na dopravní prostředek a uložení na úložišti.</t>
  </si>
  <si>
    <t>Mezi kolejí č. 1 a 3</t>
  </si>
  <si>
    <t>Mezi kolejí č. 3 a 5</t>
  </si>
  <si>
    <t>5914130250</t>
  </si>
  <si>
    <t>Montáž nástupiště mimoúrovňového Sudop KD (KS) 230</t>
  </si>
  <si>
    <t>Montáž nástupiště mimoúrovňového Sudop KD (KS) 230. Poznámka: 1. V cenách jsou započteny náklady na úpravu terénu, montáž a zásyp podle vzorového listu. 2. V cenách nejsou obsaženy náklady na dodávku materiálu.</t>
  </si>
  <si>
    <t>2*(100+100)+100</t>
  </si>
  <si>
    <t>5914130020</t>
  </si>
  <si>
    <t>Montáž nástupiště úrovňového hrana Tischer</t>
  </si>
  <si>
    <t>Montáž nástupiště úrovňového hrana Tischer. Poznámka: 1. V cenách jsou započteny náklady na úpravu terénu, montáž a zásyp podle vzorového listu. 2. V cenách nejsou obsaženy náklady na dodávku materiálu.</t>
  </si>
  <si>
    <t>Poznámka k položce:
Poznámka k položce: Montáž druhé řady Tischer na vazbu</t>
  </si>
  <si>
    <t>5915005010</t>
  </si>
  <si>
    <t>Hloubení rýh nebo jam ručně na železničním spodku v hornině třídy těžitelnosti I skupiny 1</t>
  </si>
  <si>
    <t>Hloubení rýh nebo jam ručně na železničním spodku v hornině třídy těžitelnosti I skupiny 1. Poznámka: 1. V cenách jsou započteny náklady na hloubení a uložení výzisku na terén nebo naložení na dopravní prostředek a uložení na úložišti.</t>
  </si>
  <si>
    <t>Výkopy pro odvodnění</t>
  </si>
  <si>
    <t>5915007020</t>
  </si>
  <si>
    <t>Zásyp jam nebo rýh sypaninou na železničním spodku se zhutněním</t>
  </si>
  <si>
    <t>Zásyp jam nebo rýh sypaninou na železničním spodku se zhutněním. Poznámka: 1. Ceny zásypu jam a rýh se zhutněním jsou určeny pro jakoukoliv míru zhutnění.</t>
  </si>
  <si>
    <t>Zásypy</t>
  </si>
  <si>
    <t>710</t>
  </si>
  <si>
    <t>5915010010</t>
  </si>
  <si>
    <t>Těžení zeminy nebo horniny železničního spodku v hornině třídy těžitelnosti I skupiny 1</t>
  </si>
  <si>
    <t>Těžení zeminy nebo horniny železničního spodku v hornině třídy těžitelnosti I skupiny 1. Poznámka: 1. V cenách jsou započteny náklady na těžení a uložení výzisku na terén nebo naložení na dopravní prostředek a uložení na úložišti.</t>
  </si>
  <si>
    <t>Poznámka k položce:
Poznámka k položce: Veškeré výkopy a odtěžení stáv. nástupišť</t>
  </si>
  <si>
    <t>5915020010</t>
  </si>
  <si>
    <t>Povrchová úprava plochy železničního spodku</t>
  </si>
  <si>
    <t>Povrchová úprava plochy železničního spodku. Poznámka: 1. V cenách jsou započteny náklady na urovnání a úpravu ploch nebo skládek výzisku kameniva a zeminy s jejich případnou rekultivací.</t>
  </si>
  <si>
    <t>Úprava pláně v místě nástupišť se zhutněním</t>
  </si>
  <si>
    <t>2*950</t>
  </si>
  <si>
    <t>5999005060</t>
  </si>
  <si>
    <t>Třídění ostatního materiálu</t>
  </si>
  <si>
    <t>Třídění ostatního materiálu. Poznámka: 1. V cenách jsou započteny náklady na manipulaci, vytřídění a uložení materiálu na úložiště nebo do skladu.</t>
  </si>
  <si>
    <t>Očištění zámkové dlažby a uložení na palety</t>
  </si>
  <si>
    <t>14,6</t>
  </si>
  <si>
    <t>7493171010</t>
  </si>
  <si>
    <t>Demontáž osvětlovacích stožárů výšky do 6 m</t>
  </si>
  <si>
    <t>Demontáž osvětlovacích stožárů výšky do 6 m - včetně veškeré elektrovýzbroje (svítidla, kabely, rozvodnice)</t>
  </si>
  <si>
    <t>74931710R</t>
  </si>
  <si>
    <t>Odstranění základu osvětlovacích stožárů</t>
  </si>
  <si>
    <t>9901000200</t>
  </si>
  <si>
    <t>Doprava obousměrná (např. dodávek z vlastních zásob zhotovitele nebo objednatele nebo výzisku) mechanizací o nosnosti do 3,5 t elektrosoučástek, montážního materiálu, kameniva, písku, dlažebních kostek, suti, atd. do 20 km</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</si>
  <si>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</si>
  <si>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Tischerů z Jedlové</t>
  </si>
  <si>
    <t>11,92</t>
  </si>
  <si>
    <t>NOVÝ MATERIÁL</t>
  </si>
  <si>
    <t xml:space="preserve">2,328 "písek </t>
  </si>
  <si>
    <t>29,682 "drť 4/8</t>
  </si>
  <si>
    <t>610,81 "štěrkodrť 0/32</t>
  </si>
  <si>
    <t>55,85 "Beton C12/15</t>
  </si>
  <si>
    <t>38,201 "Beton C16/20</t>
  </si>
  <si>
    <t>7,722 "MC10</t>
  </si>
  <si>
    <t>9901000400</t>
  </si>
  <si>
    <t>Doprava obousměrná (např. dodávek z vlastních zásob zhotovitele nebo objednatele nebo výzisku) mechanizací o nosnosti do 3,5 t elektrosoučástek, montážního materiálu, kameniva, písku, dlažebních kostek, suti, atd. do 40 km</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</si>
  <si>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</si>
  <si>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na skládku</t>
  </si>
  <si>
    <t>Beton</t>
  </si>
  <si>
    <t>Výzisk z výkopů</t>
  </si>
  <si>
    <t>405</t>
  </si>
  <si>
    <t>Plastové odvodňovací prvky</t>
  </si>
  <si>
    <t>9902109100</t>
  </si>
  <si>
    <t>Doprava obousměrná (např. dodávek z vlastních zásob zhotovitele nebo objednatele nebo výzisku) mechanizací o nosnosti přes 3,5 t sypanin (kameniva, písku, suti, dlažebních kostek, atd.) příplatek za každý další 1 km</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</si>
  <si>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</si>
  <si>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výplně z nástupišť na deponii</t>
  </si>
  <si>
    <t>(52+63+231)*1,8</t>
  </si>
  <si>
    <t>Odvoz výzisk U65</t>
  </si>
  <si>
    <t>56,496</t>
  </si>
  <si>
    <t>Plastová rohož</t>
  </si>
  <si>
    <t>0,8</t>
  </si>
  <si>
    <t>3,256</t>
  </si>
  <si>
    <t>Dlažby a obrubníky</t>
  </si>
  <si>
    <t>Bloky U95</t>
  </si>
  <si>
    <t>78,78</t>
  </si>
  <si>
    <t>Desky KD230</t>
  </si>
  <si>
    <t>255</t>
  </si>
  <si>
    <t>Desky D3</t>
  </si>
  <si>
    <t>65,8</t>
  </si>
  <si>
    <t>Přechod</t>
  </si>
  <si>
    <t>4,5</t>
  </si>
  <si>
    <t>Vybouraný beton</t>
  </si>
  <si>
    <t>Vybourané obrubníky vč. bet lože</t>
  </si>
  <si>
    <t>Naložení výkopu k odvozu na skládku 30%</t>
  </si>
  <si>
    <t>0,3*(650*1,8)+(30*1,8)</t>
  </si>
  <si>
    <t>Naložení výkopu k zpětnému použití 70%</t>
  </si>
  <si>
    <t>0,7*(650*1,8)</t>
  </si>
  <si>
    <t>Užité Tischer v žst. Jedlová</t>
  </si>
  <si>
    <t>80*0,149</t>
  </si>
  <si>
    <t>Vyzískané U65 k odvozu na skládku</t>
  </si>
  <si>
    <t>(529-101)*0,132</t>
  </si>
  <si>
    <t>Poznámka k položce:
Poznámka k položce: Štěrková rohož z nástupiště</t>
  </si>
  <si>
    <t>Poznámka k položce:
Poznámka k položce: beton</t>
  </si>
  <si>
    <t>9909000700</t>
  </si>
  <si>
    <t>Poplatek za recyklaci kameniva</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</si>
  <si>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</si>
  <si>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02-11.1 - Provizorní přístupy a nástupiště</t>
  </si>
  <si>
    <t>596311001R</t>
  </si>
  <si>
    <t>Přejezd Intermont panel 1285x3000x170 ŽPP 1 užitý</t>
  </si>
  <si>
    <t>Do koleje č. 1 a 3 - NEOCEŇOVAT DODÁ OBJEDNATEL</t>
  </si>
  <si>
    <t>5963107005</t>
  </si>
  <si>
    <t>Přejezd zádlažbový panel vnější</t>
  </si>
  <si>
    <t>Poznámka k položce:
Poznámka k položce: Silniční panel 3000/1000/150</t>
  </si>
  <si>
    <t>59551010R</t>
  </si>
  <si>
    <t>Kamenivo drcené štěrkodrť frakce 0/63</t>
  </si>
  <si>
    <t>Podklad panelové plochy</t>
  </si>
  <si>
    <t>21*1,7</t>
  </si>
  <si>
    <t>Těleso provizorních nástupišť</t>
  </si>
  <si>
    <t>225*1,7</t>
  </si>
  <si>
    <t>Povrch provizorních nástupišť</t>
  </si>
  <si>
    <t>27*1,7</t>
  </si>
  <si>
    <t>5964133005</t>
  </si>
  <si>
    <t>Geotextilie separační</t>
  </si>
  <si>
    <t>Pod panelovou plochu</t>
  </si>
  <si>
    <t xml:space="preserve">Od hlavy kolejnic k.č. 3 po hlavu kolejnic k.č. 5 </t>
  </si>
  <si>
    <t>644</t>
  </si>
  <si>
    <t>5964135000</t>
  </si>
  <si>
    <t>Geomříže výztužné</t>
  </si>
  <si>
    <t>Poznámka k položce:
Poznámka k položce: Tensar TriAx TX160</t>
  </si>
  <si>
    <t>5963131000</t>
  </si>
  <si>
    <t>Přechod pro pěší dřevěný z fošen</t>
  </si>
  <si>
    <t>Poznámka k položce:
Poznámka k položce: Dřevo na výdřevu a přechod</t>
  </si>
  <si>
    <t>Poznámka k položce:
Poznámka k položce: Odstranění provizorního přístupu</t>
  </si>
  <si>
    <t>Vyjmutí panelů Intermont</t>
  </si>
  <si>
    <t>Pokládka silničních panelů</t>
  </si>
  <si>
    <t>Poznámka k položce:
Poznámka k položce: Do kol. č. 1 a 3</t>
  </si>
  <si>
    <t>5913200010</t>
  </si>
  <si>
    <t>Demontáž dřevěné konstrukce přejezdu část vnější a vnitřní</t>
  </si>
  <si>
    <t>Demontáž dřevěné konstrukce přejezdu část vnější a vnitřní. Poznámka: 1. V cenách jsou započteny náklady na demontáž a naložení na dopravní prostředek.</t>
  </si>
  <si>
    <t>Poznámka k položce:
Poznámka k položce: Demontáž výdřevy a provizorního přechodu</t>
  </si>
  <si>
    <t>5913205010</t>
  </si>
  <si>
    <t>Montáž dřevěné konstrukce přejezdu část vnější a vnitřní</t>
  </si>
  <si>
    <t>Montáž dřevěné konstrukce přejezdu část vnější a vnitřní. Poznámka: 1. V cenách jsou započteny náklady na montáž a manipulaci. 2. V cenách nejsou obsaženy náklady na dodávku materiálu.</t>
  </si>
  <si>
    <t>Dřevěná výdřeva přístupu</t>
  </si>
  <si>
    <t>Dřevěný přenosný přechod vč. zábradlí</t>
  </si>
  <si>
    <t>6+4</t>
  </si>
  <si>
    <t>5913270010</t>
  </si>
  <si>
    <t>Vložení výztužné vložky textilní nebo geosyntetické</t>
  </si>
  <si>
    <t>Vložení výztužné vložky textilní nebo geosyntetické. Poznámka: 1. V cenách jsou započteny náklady na vložení vložky pro zvýšení soudržnosti vrstev asfaltobetonu . 2. V cenách nejsou obsaženy náklady na dodávku materiálu.</t>
  </si>
  <si>
    <t>Geomříž</t>
  </si>
  <si>
    <t>Geotextilie</t>
  </si>
  <si>
    <t>140+644</t>
  </si>
  <si>
    <t>Poznámka k položce:
Poznámka k položce: VL Ž4 typ 2</t>
  </si>
  <si>
    <t>5914120010</t>
  </si>
  <si>
    <t>Demontáž nástupiště úrovňového sypaného v celé šíři</t>
  </si>
  <si>
    <t>Demontáž nástupiště úrovňového sypaného v celé šíři. Poznámka: 1. V cenách jsou započteny náklady na snesení dílů i zásypu a jejich uložení na plochu nebo naložení na dopravní prostředek a uložení na úložišti.</t>
  </si>
  <si>
    <t>Provizorní nástupiště</t>
  </si>
  <si>
    <t>2*80</t>
  </si>
  <si>
    <t>5914130005</t>
  </si>
  <si>
    <t>Montáž nástupiště úrovňového sypaného v celé šíři</t>
  </si>
  <si>
    <t>Montáž nástupiště úrovňového sypaného v celé šíři. Poznámka: 1. V cenách jsou započteny náklady na úpravu terénu, montáž a zásyp podle vzorového listu. 2. V cenách nejsou obsaženy náklady na dodávku materiálu.</t>
  </si>
  <si>
    <t>Odtěžení podkladu ze štěrkodrti</t>
  </si>
  <si>
    <t>120*0,15</t>
  </si>
  <si>
    <t>Úprava plochy po snesení provizorní plochy</t>
  </si>
  <si>
    <t>Úprava terénu po odtěžení provizorních nástupišť</t>
  </si>
  <si>
    <t>štěrkodrť 0/63</t>
  </si>
  <si>
    <t>418,2</t>
  </si>
  <si>
    <t>drť 4/8</t>
  </si>
  <si>
    <t>45,9</t>
  </si>
  <si>
    <t>Dřevo</t>
  </si>
  <si>
    <t xml:space="preserve">Geotextilie </t>
  </si>
  <si>
    <t>Odvoz výzisku na skládku</t>
  </si>
  <si>
    <t>460,8 "kamení</t>
  </si>
  <si>
    <t>4 "dřevo</t>
  </si>
  <si>
    <t>Odvoz panelů na sklad objednatele</t>
  </si>
  <si>
    <t>46,355</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</si>
  <si>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</si>
  <si>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</si>
  <si>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</si>
  <si>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silničních panelů</t>
  </si>
  <si>
    <t>40*1,12</t>
  </si>
  <si>
    <t>Výzisk z podkladu panelů</t>
  </si>
  <si>
    <t>18*1,8</t>
  </si>
  <si>
    <t>Výzisk ze sypaného nástupiště</t>
  </si>
  <si>
    <t>428,4</t>
  </si>
  <si>
    <t>Naložení silničních panelů</t>
  </si>
  <si>
    <t>Naložení panelů Intermont</t>
  </si>
  <si>
    <t>1,555</t>
  </si>
  <si>
    <t>9909000R</t>
  </si>
  <si>
    <t>Poplatek za uložení dřevo</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</si>
  <si>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</si>
  <si>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Výdřeva a provizorní přechod</t>
  </si>
  <si>
    <t>SO 02-11.2_ÚRS - Nástupiště, žst. Rumburk_URS</t>
  </si>
  <si>
    <t xml:space="preserve">    9 - Ostatní konstrukce a práce, bourání</t>
  </si>
  <si>
    <t>1 - Zemní práce</t>
  </si>
  <si>
    <t>2 - Zakládání</t>
  </si>
  <si>
    <t xml:space="preserve">    997 - Přesun sutě</t>
  </si>
  <si>
    <t>Ostatní konstrukce a práce, bourání</t>
  </si>
  <si>
    <t>961044111</t>
  </si>
  <si>
    <t>Bourání základů z betonu prostého</t>
  </si>
  <si>
    <t>Bourání základů z betonu prostého</t>
  </si>
  <si>
    <t>https://podminky.urs.cz/item/CS_URS_2022_02/961044111</t>
  </si>
  <si>
    <t>Poznámka k položce:
Poznámka k položce: Odstranění pozůstatků betonů v zemi</t>
  </si>
  <si>
    <t>971024481</t>
  </si>
  <si>
    <t>Vybourání otvorů ve zdivu kamenném pl do 0,25 m2 na MV nebo MVC tl do 900 mm</t>
  </si>
  <si>
    <t>Vybourání otvorů ve zdivu základovém nebo nadzákladovém kamenném, smíšeném kamenném, na maltu vápennou nebo vápenocementovou, plochy do 0,25 m2, tl. do 900 mm</t>
  </si>
  <si>
    <t>https://podminky.urs.cz/item/CS_URS_2022_02/971024481</t>
  </si>
  <si>
    <t>Prostup do VB</t>
  </si>
  <si>
    <t>3109011R</t>
  </si>
  <si>
    <t>Začištění vybouraného otvoru</t>
  </si>
  <si>
    <t>23170003</t>
  </si>
  <si>
    <t>pěna montážní PUR protipožární jednosložková</t>
  </si>
  <si>
    <t>litr</t>
  </si>
  <si>
    <t>Poznámka k položce:
Poznámka k položce: Ucpávka mezi kabelovodem a zdí</t>
  </si>
  <si>
    <t>122111101</t>
  </si>
  <si>
    <t>Odkopávky a prokopávky v hornině třídy těžitelnosti I, skupiny 1 a 2 ručně</t>
  </si>
  <si>
    <t>Odkopávky a prokopávky ručně zapažené i nezapažené v hornině třídy těžitelnosti I skupiny 1 a 2</t>
  </si>
  <si>
    <t>https://podminky.urs.cz/item/CS_URS_2022_02/122111101</t>
  </si>
  <si>
    <t>Výkop pro patky</t>
  </si>
  <si>
    <t>0,7</t>
  </si>
  <si>
    <t>132151253</t>
  </si>
  <si>
    <t>Hloubení rýh nezapažených š do 2000 mm v hornině třídy těžitelnosti I skupiny 1 a 2 objem do 100 m3 strojně</t>
  </si>
  <si>
    <t>Hloubení nezapažených rýh šířky přes 800 do 2 000 mm strojně s urovnáním dna do předepsaného profilu a spádu v hornině třídy těžitelnosti I skupiny 1 a 2 přes 50 do 100 m3</t>
  </si>
  <si>
    <t>https://podminky.urs.cz/item/CS_URS_2022_02/132151253</t>
  </si>
  <si>
    <t>Výkopy pro zídky</t>
  </si>
  <si>
    <t>174151101</t>
  </si>
  <si>
    <t>Zásyp jam, šachet rýh nebo kolem objektů sypaninou se zhutněním</t>
  </si>
  <si>
    <t>Zásyp sypaninou z jakékoliv horniny strojně s uložením výkopku ve vrstvách se zhutněním jam, šachet, rýh nebo kolem objektů v těchto vykopávkách</t>
  </si>
  <si>
    <t>https://podminky.urs.cz/item/CS_URS_2022_02/174151101</t>
  </si>
  <si>
    <t>Zásyp ŽB zídek z výzisku</t>
  </si>
  <si>
    <t>2715322R</t>
  </si>
  <si>
    <t>Podsyp pod základové konstrukce se zhutněním z hrubého kameniva frakce 16 až 32 mm</t>
  </si>
  <si>
    <t>Podsyp pod základové konstrukce se zhutněním a urovnáním povrchu z kameniva hrubého, frakce 16 - 32 mm</t>
  </si>
  <si>
    <t>Podsyp pod zídky</t>
  </si>
  <si>
    <t>Podsyp patek zábradlí</t>
  </si>
  <si>
    <t>0,3</t>
  </si>
  <si>
    <t>Zakládání</t>
  </si>
  <si>
    <t>183405212</t>
  </si>
  <si>
    <t>Výsev trávníku hydroosevem na hlušinu</t>
  </si>
  <si>
    <t>https://podminky.urs.cz/item/CS_URS_2022_02/183405212</t>
  </si>
  <si>
    <t>Zemní těleso vnějšího nástupiště</t>
  </si>
  <si>
    <t>00572410</t>
  </si>
  <si>
    <t>osivo směs travní parková</t>
  </si>
  <si>
    <t>60*0,025 "Přepočtené koeficientem množství</t>
  </si>
  <si>
    <t>327323128</t>
  </si>
  <si>
    <t>Opěrné zdi a valy ze ŽB tř. C 30/37</t>
  </si>
  <si>
    <t>Opěrné zdi a valy z betonu železového bez zvláštních nároků na vliv prostředí tř. C 30/37</t>
  </si>
  <si>
    <t>https://podminky.urs.cz/item/CS_URS_2022_02/327323128</t>
  </si>
  <si>
    <t>Ukončení nástupišť</t>
  </si>
  <si>
    <t>20,1</t>
  </si>
  <si>
    <t>Přístupové šikmé plochy</t>
  </si>
  <si>
    <t>40,4</t>
  </si>
  <si>
    <t>327351211</t>
  </si>
  <si>
    <t>Bednění opěrných zdí a valů svislých i skloněných zřízení</t>
  </si>
  <si>
    <t>Bednění opěrných zdí a valů svislých i skloněných, výšky do 20 m zřízení</t>
  </si>
  <si>
    <t>https://podminky.urs.cz/item/CS_URS_2022_02/327351211</t>
  </si>
  <si>
    <t>327351221</t>
  </si>
  <si>
    <t>Bednění opěrných zdí a valů svislých i skloněných odstranění</t>
  </si>
  <si>
    <t>Bednění opěrných zdí a valů svislých i skloněných, výšky do 20 m odstranění</t>
  </si>
  <si>
    <t>https://podminky.urs.cz/item/CS_URS_2022_02/327351221</t>
  </si>
  <si>
    <t>327361040</t>
  </si>
  <si>
    <t>Výztuž opěrných zdí a valů ze svařovaných sítí</t>
  </si>
  <si>
    <t>Výztuž opěrných zdí a valů ze sítí svařovaných</t>
  </si>
  <si>
    <t>https://podminky.urs.cz/item/CS_URS_2022_02/327361040</t>
  </si>
  <si>
    <t>Poznámka k položce:
Poznámka k položce: včetně 5% prostřihů</t>
  </si>
  <si>
    <t>629992112</t>
  </si>
  <si>
    <t>Zatmelení spar mezi mostními prefabrikáty š do 20 mm PUR tmelem včetně výplně PUR pěnou</t>
  </si>
  <si>
    <t>Zatmelení styčných spar mezi mostními prefabrikáty a konstrukcemi trvale pružným polyuretanovým tmelem včetně vyčištění spar, provedení penetračního nátěru a vyplnění spar pěnou pro spáry šířky přes 10 do 20 mm</t>
  </si>
  <si>
    <t>https://podminky.urs.cz/item/CS_URS_2022_02/629992112</t>
  </si>
  <si>
    <t>Pužný tmel v dilataci</t>
  </si>
  <si>
    <t>34+20</t>
  </si>
  <si>
    <t>931992111</t>
  </si>
  <si>
    <t>Výplň dilatačních spár z pěnového polystyrénu tl 20 mm</t>
  </si>
  <si>
    <t>Výplň dilatačních spár z polystyrenu pěnového, tloušťky 20 mm</t>
  </si>
  <si>
    <t>https://podminky.urs.cz/item/CS_URS_2022_02/931992111</t>
  </si>
  <si>
    <t>936104213</t>
  </si>
  <si>
    <t>Montáž odpadkového koše kotevními šrouby na pevný podklad</t>
  </si>
  <si>
    <t>Montáž odpadkového koše přichycením kotevními šrouby</t>
  </si>
  <si>
    <t>https://podminky.urs.cz/item/CS_URS_2022_02/936104213</t>
  </si>
  <si>
    <t>74910130</t>
  </si>
  <si>
    <t>koš odpadkový kovový kotvený, uzamykatelný v 885mm š 370mm obsah 60L</t>
  </si>
  <si>
    <t>936124113</t>
  </si>
  <si>
    <t>Montáž lavičky stabilní kotvené šrouby na pevný podklad</t>
  </si>
  <si>
    <t>Montáž lavičky parkové stabilní přichycené kotevními šrouby</t>
  </si>
  <si>
    <t>https://podminky.urs.cz/item/CS_URS_2022_02/936124113</t>
  </si>
  <si>
    <t>749101R</t>
  </si>
  <si>
    <t>Lavička kovová čtyřmístná provedení "antivandal"</t>
  </si>
  <si>
    <t>936100R</t>
  </si>
  <si>
    <t>Montáž nádoby na posypový materiál</t>
  </si>
  <si>
    <t>749100R</t>
  </si>
  <si>
    <t>Nádoba na posypový materiál 220l</t>
  </si>
  <si>
    <t>711112001</t>
  </si>
  <si>
    <t>Provedení izolace proti zemní vlhkosti svislé za studena nátěrem penetračním</t>
  </si>
  <si>
    <t>Provedení izolace proti zemní vlhkosti natěradly a tmely za studena na ploše svislé S nátěrem penetračním</t>
  </si>
  <si>
    <t>https://podminky.urs.cz/item/CS_URS_2022_02/711112001</t>
  </si>
  <si>
    <t>ŽB zídky</t>
  </si>
  <si>
    <t>11163150</t>
  </si>
  <si>
    <t>lak penetrační asfaltový</t>
  </si>
  <si>
    <t>Poznámka k položce:
Poznámka k položce: Spotřeba 0,3-0,4kg/m2</t>
  </si>
  <si>
    <t>0,120</t>
  </si>
  <si>
    <t>711112002</t>
  </si>
  <si>
    <t>Provedení izolace proti zemní vlhkosti svislé za studena lakem asfaltovým</t>
  </si>
  <si>
    <t>Provedení izolace proti zemní vlhkosti natěradly a tmely za studena na ploše svislé S nátěrem lakem asfaltovým</t>
  </si>
  <si>
    <t>https://podminky.urs.cz/item/CS_URS_2022_02/711112002</t>
  </si>
  <si>
    <t>11163152</t>
  </si>
  <si>
    <t>lak hydroizolační asfaltový</t>
  </si>
  <si>
    <t>Poznámka k položce:
Poznámka k položce: Spotřeba: 0,3-0,5 kg/m2</t>
  </si>
  <si>
    <t>767163121</t>
  </si>
  <si>
    <t>Montáž přímého kovového zábradlí z dílců do betonu v rovině</t>
  </si>
  <si>
    <t>Montáž kompletního kovového zábradlí přímého z dílců v rovině (na rovné ploše) kotveného do betonu</t>
  </si>
  <si>
    <t>https://podminky.urs.cz/item/CS_URS_2022_02/767163121</t>
  </si>
  <si>
    <t>553422R</t>
  </si>
  <si>
    <t>zábradlí tyčové třímadlové</t>
  </si>
  <si>
    <t>Poznámka k položce:
Poznámka k položce: Žárově zink ponorem s nátěrem</t>
  </si>
  <si>
    <t>59641610R</t>
  </si>
  <si>
    <t>Plastbeton</t>
  </si>
  <si>
    <t>Poznámka k položce:
Poznámka k položce: Plastbeton na betonových patkách</t>
  </si>
  <si>
    <t>997</t>
  </si>
  <si>
    <t>Přesun sutě</t>
  </si>
  <si>
    <t>997006512</t>
  </si>
  <si>
    <t>Vodorovné doprava suti s naložením a složením na skládku přes 100 m do 1 km</t>
  </si>
  <si>
    <t>Vodorovná doprava suti na skládku s naložením na dopravní prostředek a složením přes 100 m do 1 km</t>
  </si>
  <si>
    <t>https://podminky.urs.cz/item/CS_URS_2022_02/997006512</t>
  </si>
  <si>
    <t>Odvoz výkopu</t>
  </si>
  <si>
    <t>(90-30)*1,8</t>
  </si>
  <si>
    <t>Suť ze zdiva</t>
  </si>
  <si>
    <t xml:space="preserve">Beton </t>
  </si>
  <si>
    <t>14,88</t>
  </si>
  <si>
    <t>997006519</t>
  </si>
  <si>
    <t>Příplatek k vodorovnému přemístění suti na skládku ZKD 1 km přes 1 km</t>
  </si>
  <si>
    <t>Vodorovná doprava suti na skládku Příplatek k ceně -6512 za každý další i započatý 1 km</t>
  </si>
  <si>
    <t>https://podminky.urs.cz/item/CS_URS_2022_02/997006519</t>
  </si>
  <si>
    <t>(108+2+14,88)*39</t>
  </si>
  <si>
    <t>997013601</t>
  </si>
  <si>
    <t>Poplatek za uložení na skládce (skládkovné) stavebního odpadu betonového kód odpadu 17 01 01</t>
  </si>
  <si>
    <t>Poplatek za uložení stavebního odpadu na skládce (skládkovné) z prostého betonu zatříděného do Katalogu odpadů pod kódem 17 01 01</t>
  </si>
  <si>
    <t>https://podminky.urs.cz/item/CS_URS_2022_02/997013601</t>
  </si>
  <si>
    <t>997013873</t>
  </si>
  <si>
    <t>Poplatek za uložení stavebního odpadu na recyklační skládce (skládkovné) zeminy a kamení zatříděného do Katalogu odpadů pod kódem 17 05 04</t>
  </si>
  <si>
    <t>https://podminky.urs.cz/item/CS_URS_2022_02/997013873</t>
  </si>
  <si>
    <t>997013603</t>
  </si>
  <si>
    <t>Poplatek za uložení na skládce (skládkovné) stavebního odpadu cihelného kód odpadu 17 01 02</t>
  </si>
  <si>
    <t>Poplatek za uložení stavebního odpadu na skládce (skládkovné) cihelného zatříděného do Katalogu odpadů pod kódem 17 01 02</t>
  </si>
  <si>
    <t>https://podminky.urs.cz/item/CS_URS_2022_02/997013603</t>
  </si>
  <si>
    <t>7412100R</t>
  </si>
  <si>
    <t>Montáž rozvodnice</t>
  </si>
  <si>
    <t>Poznámka k položce:
Poznámka k položce: Zpětná montáž stávající skříně</t>
  </si>
  <si>
    <t>7412118R</t>
  </si>
  <si>
    <t>Demontáž ROV</t>
  </si>
  <si>
    <t>Poznámka k položce:
Poznámka k položce: Demontáž stávající elektrické skříně</t>
  </si>
  <si>
    <t>SO 02-11.3 - Přeložky sítí a kabelovod</t>
  </si>
  <si>
    <t>7593501550</t>
  </si>
  <si>
    <t>Trasy kabelového vedení Multikanály a příslušenství Základní 9-ti otvorový díl 385 x 385 x 1 118 mm</t>
  </si>
  <si>
    <t>7593501580</t>
  </si>
  <si>
    <t>Trasy kabelového vedení Multikanály a příslušenství 9-ti otvorový adaptér 367 x 367 x 203 mm</t>
  </si>
  <si>
    <t>7593501560</t>
  </si>
  <si>
    <t>Trasy kabelového vedení Multikanály a příslušenství Těsnění Pro 9-ti otvorové díly (G – 9W)</t>
  </si>
  <si>
    <t>7593501685</t>
  </si>
  <si>
    <t>Trasy kabelového vedení Multikanály a příslušenství Pružné ocelové spony</t>
  </si>
  <si>
    <t>7593501325R.1</t>
  </si>
  <si>
    <t>Trasy kabelového vedení Kabelové komory 910 mm x 910 mm</t>
  </si>
  <si>
    <t>7593501345r</t>
  </si>
  <si>
    <t>Trasy kabelového vedení Kabelové komory Poklop 1080 mm, třída B</t>
  </si>
  <si>
    <t>7593501340r</t>
  </si>
  <si>
    <t>Trasy kabelového vedení Kabelové komory Poklop 1080 mm, třída A</t>
  </si>
  <si>
    <t>5964103000</t>
  </si>
  <si>
    <t>Drenážní plastové díly trubka celoperforovaná DN 100 mm</t>
  </si>
  <si>
    <t>211571112r</t>
  </si>
  <si>
    <t>Výplň odvodňovacích žeber nebo trativodů štěrkopískem netříděným</t>
  </si>
  <si>
    <t>Poznámka k položce:
Poznámka k položce: Obsyp kabelovodu</t>
  </si>
  <si>
    <t>212572111r</t>
  </si>
  <si>
    <t>Lože pro trativody ze štěrkopísku tříděného</t>
  </si>
  <si>
    <t>Poznámka k položce:
Poznámka k položce: Podsyp šachet a kabelovodu</t>
  </si>
  <si>
    <t>452311131r</t>
  </si>
  <si>
    <t>Podkladní desky z betonu prostého tř. C 12/15 otevřený výkop</t>
  </si>
  <si>
    <t xml:space="preserve">Podkladní beton pod šachtami </t>
  </si>
  <si>
    <t>2,8</t>
  </si>
  <si>
    <t>Beton do výšky 1/3 šachet</t>
  </si>
  <si>
    <t>7,6</t>
  </si>
  <si>
    <t>5914055010</t>
  </si>
  <si>
    <t>Zřízení krytých odvodňovacích zařízení potrubí trativodu</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</si>
  <si>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</si>
  <si>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460510323r</t>
  </si>
  <si>
    <t>Multikanály plastové do rýhy s obetonováním bez výkopových prací 9-cestné</t>
  </si>
  <si>
    <t>7593505020</t>
  </si>
  <si>
    <t>Montáž těsnění kabelovodu tlakového pro kabelovod z plastických hmot</t>
  </si>
  <si>
    <t>Montáž těsnění kabelovodu tlakového pro kabelovod z plastických hmot - zaslepení neobsazeného otvoru kabelovou zátkou z impregnovaného molitanu utěsněnou tmelem a cementovou mazaninou</t>
  </si>
  <si>
    <t>7590525130r</t>
  </si>
  <si>
    <t>Přeložka kabelu ČDT do kabelovodu</t>
  </si>
  <si>
    <t>Poznámka k položce:
Poznámka k položce: Poznámka k položce: Přeložka kabelu dle TZ a podmínek ČDT</t>
  </si>
  <si>
    <t>184+36</t>
  </si>
  <si>
    <t>7590525131r</t>
  </si>
  <si>
    <t>Přeložka kabelu sdělovacího a zabezpečovacího do kabelovodu</t>
  </si>
  <si>
    <t>Poznámka k položce:
Poznámka k položce: Poznámka k položce: Přeložka kabelu sdělovacího a zabezpečovacího do kabelovodu dle TZ a podmínek SZT</t>
  </si>
  <si>
    <t>7590525132r</t>
  </si>
  <si>
    <t>Přeložka kabelu SEE do kabelovodu</t>
  </si>
  <si>
    <t>Poznámka k položce:
Poznámka k položce: Poznámka k položce: Přeložka kabelu SEE do kabelovodu dle TZ a podmínek SEE</t>
  </si>
  <si>
    <t>160+100+150+120</t>
  </si>
  <si>
    <t xml:space="preserve">Výkop pro kabelovod </t>
  </si>
  <si>
    <t>372+22</t>
  </si>
  <si>
    <t>Výkop šachet</t>
  </si>
  <si>
    <t>36+3,6+4,4</t>
  </si>
  <si>
    <t>5915007010</t>
  </si>
  <si>
    <t>Zásyp jam nebo rýh sypaninou na železničním spodku bez zhutnění</t>
  </si>
  <si>
    <t>Zásyp jam nebo rýh sypaninou na železničním spodku bez zhutnění. Poznámka: 1. Ceny zásypu jam a rýh se zhutněním jsou určeny pro jakoukoliv míru zhutnění.</t>
  </si>
  <si>
    <t>Zásyp kabelovodů</t>
  </si>
  <si>
    <t>165+11+13</t>
  </si>
  <si>
    <t>448,2</t>
  </si>
  <si>
    <t>Vyzískaný výkop</t>
  </si>
  <si>
    <t>(438-189)*1,8</t>
  </si>
  <si>
    <t>SO 02-12 - Orientační systém, žst. Rumburk</t>
  </si>
  <si>
    <t>5962110000</t>
  </si>
  <si>
    <t>Značení zastávek tabule s názvem</t>
  </si>
  <si>
    <t>Název stanice</t>
  </si>
  <si>
    <t>5*(2,410*0,6)</t>
  </si>
  <si>
    <t>Směr jízdy</t>
  </si>
  <si>
    <t>5*(1,28*0,562)</t>
  </si>
  <si>
    <t>Číslo koleje a sektor</t>
  </si>
  <si>
    <t>25*(0,55*0,34)</t>
  </si>
  <si>
    <t>Směrové orientační tabule</t>
  </si>
  <si>
    <t>1*(1,120*0,240)+2*(0,890*0,240)+2*(0,440*0,240)</t>
  </si>
  <si>
    <t>Označení východu</t>
  </si>
  <si>
    <t>5*(0,440*0,24)</t>
  </si>
  <si>
    <t>Tabule POZOR VLAK!</t>
  </si>
  <si>
    <t>6*(1,2*0,4)</t>
  </si>
  <si>
    <t>5962113000</t>
  </si>
  <si>
    <t>Sloupek ocelový pozinkovaný 70 mm</t>
  </si>
  <si>
    <t>5962113005</t>
  </si>
  <si>
    <t>Sloupek ocelový pozinkovaný 60 mm</t>
  </si>
  <si>
    <t>4,5*8 "m</t>
  </si>
  <si>
    <t>3,5*2 "m</t>
  </si>
  <si>
    <t>3,2*3 "m</t>
  </si>
  <si>
    <t>3,0*6</t>
  </si>
  <si>
    <t>5962114015</t>
  </si>
  <si>
    <t>Výstroj sloupku víčko plast 70 mm</t>
  </si>
  <si>
    <t>5962114020</t>
  </si>
  <si>
    <t>Výstroj sloupku víčko plast 60 mm</t>
  </si>
  <si>
    <t>5962114000</t>
  </si>
  <si>
    <t>Výstroj sloupku objímka 50 až 100 mm kompletní</t>
  </si>
  <si>
    <t>5962107000</t>
  </si>
  <si>
    <t>Piktogramy zákaz vstupu</t>
  </si>
  <si>
    <t>Poznámka k položce:
Poznámka k položce: 240x240mm</t>
  </si>
  <si>
    <t>59621070R</t>
  </si>
  <si>
    <t>Piktogramy zákaz kouření</t>
  </si>
  <si>
    <t>Poznámka k položce:
Poznámka k položce: 240*240mm</t>
  </si>
  <si>
    <t>Základ pro tabule s názvem stanice</t>
  </si>
  <si>
    <t>29*(1,1*0,8*0,8)</t>
  </si>
  <si>
    <t>0,45</t>
  </si>
  <si>
    <t>5912035070</t>
  </si>
  <si>
    <t>Montáž návěstidla lichoběžníkové tabule</t>
  </si>
  <si>
    <t>Montáž návěstidla lichoběžníkové tabule. Poznámka: 1. V cenách jsou započteny náklady na montáž a upevnění návěstidla. 2. V cenách nejsou obsaženy náklady na dodávku materiálu.</t>
  </si>
  <si>
    <t>Poznámka k položce:
Poznámka k položce: Návěstidlo=kus</t>
  </si>
  <si>
    <t>5912045070</t>
  </si>
  <si>
    <t>Montáž návěstidla včetně sloupku a patky lichoběžníkové tabule</t>
  </si>
  <si>
    <t>Montáž návěstidla včetně sloupku a patky lichoběžníkové tabule. Poznámka: 1. V cenách jsou započteny náklady na zemní práce, montáž patky, sloupku a návěstidla, úpravu a rozprostření zeminy na terén. 2. V cenách nejsou obsaženy náklady na dodávku materiálu.</t>
  </si>
  <si>
    <t>Poznámka k položce:
Poznámka k položce: Návěstidlo+sloupek+patka=kus</t>
  </si>
  <si>
    <t>Číslo koleje</t>
  </si>
  <si>
    <t>Směrová orientační tabule</t>
  </si>
  <si>
    <t>59120350R</t>
  </si>
  <si>
    <t>Montáž piktogramů</t>
  </si>
  <si>
    <t>7596555015</t>
  </si>
  <si>
    <t>Montáž majáčku orientačního hlasového (OHM)</t>
  </si>
  <si>
    <t>Montáž majáčku orientačního hlasového (OHM) - včetně připojení, seřízení a přezkoušení funkce</t>
  </si>
  <si>
    <t>75965200R</t>
  </si>
  <si>
    <t>Úprava stávajícího informačního systému</t>
  </si>
  <si>
    <t>Poznámka k položce:
Poznámka k položce: ÚPRAVA SOFTWARU VE STÁVAJÍCÍCH INFOTABULÍCH</t>
  </si>
  <si>
    <t>75965201R</t>
  </si>
  <si>
    <t>Úprava hlášení v rozhlase</t>
  </si>
  <si>
    <t>Poznámka k položce:
Poznámka k položce: ÚPRAVA SOFTWARU HLÁŠENÍ V ROZHLASE</t>
  </si>
  <si>
    <t xml:space="preserve">Tabule </t>
  </si>
  <si>
    <t>50,325</t>
  </si>
  <si>
    <t>0,170</t>
  </si>
  <si>
    <t>Z výkopů</t>
  </si>
  <si>
    <t>25*1,8</t>
  </si>
  <si>
    <t>SO 02-14 - Osvětlení nástupiště, žst. Rumburk</t>
  </si>
  <si>
    <t>132212122</t>
  </si>
  <si>
    <t>Hloubení zapažených rýh šířky do 800 mm v nesoudržných horninách třídy těžitelnosti I skupiny 3 ručně</t>
  </si>
  <si>
    <t>Hloubení zapažených rýh šířky do 800 mm ručně s urovnáním dna do předepsaného profilu a spádu v hornině třídy těžitelnosti I skupiny 3 nesoudržných</t>
  </si>
  <si>
    <t>https://podminky.urs.cz/item/CS_URS_2022_02/132212122</t>
  </si>
  <si>
    <t>174104111</t>
  </si>
  <si>
    <t>Zásyp sypaninou za portály tunelů zhutněný</t>
  </si>
  <si>
    <t>Zásyp sypaninou z jakékoliv horniny za portály tunelů s uložením sypaniny ve vrstvách se zhutněním</t>
  </si>
  <si>
    <t>https://podminky.urs.cz/item/CS_URS_2022_02/174104111</t>
  </si>
  <si>
    <t>181951112</t>
  </si>
  <si>
    <t>Úprava pláně v hornině třídy těžitelnosti I skupiny 1 až 3 se zhutněním strojně</t>
  </si>
  <si>
    <t>M2</t>
  </si>
  <si>
    <t>Úprava pláně vyrovnáním výškových rozdílů strojně v hornině třídy těžitelnosti I, skupiny 1 až 3 se zhutněním</t>
  </si>
  <si>
    <t>https://podminky.urs.cz/item/CS_URS_2022_02/181951112</t>
  </si>
  <si>
    <t>141721214</t>
  </si>
  <si>
    <t>Řízený zemní protlak délky do 50 m hl do 6 m s protlačením potrubí průměru vrtu přes 140 do 180 mm v hornině třídy těžitelnosti I a II skupiny 1 až 4</t>
  </si>
  <si>
    <t>Řízený zemní protlak délky protlaku do 50 m v hornině třídy těžitelnosti I a II, skupiny 1 až 4 včetně protlačení trub v hloubce do 6 m průměru vrtu přes 140 do 180 mm</t>
  </si>
  <si>
    <t>https://podminky.urs.cz/item/CS_URS_2022_02/141721214</t>
  </si>
  <si>
    <t>28610003</t>
  </si>
  <si>
    <t>trubka tlaková hrdlovaná vodovodní PVC dl 6m DN 150</t>
  </si>
  <si>
    <t>131212502</t>
  </si>
  <si>
    <t>Hloubení jamek pro sloupky, zábradlí, značky objem do 0,5 m3 v nesoudržných horninách třídy těžitelnosti I skupiny 3 ručně</t>
  </si>
  <si>
    <t>M3</t>
  </si>
  <si>
    <t>Hloubení jamek pro spodní stavbu železnic ručně pro sloupky zábradlí, značky, apod. objemu do 0,5 m3 s odhozením výkopku nebo naložením na dopravní prostředek v hornině třídy těžitelnosti I skupiny 3 nesoudržných</t>
  </si>
  <si>
    <t>https://podminky.urs.cz/item/CS_URS_2022_02/131212502</t>
  </si>
  <si>
    <t>275321411</t>
  </si>
  <si>
    <t>Základové patky ze ŽB bez zvýšených nároků na prostředí tř. C 20/25</t>
  </si>
  <si>
    <t>Základy z betonu železového (bez výztuže) patky z betonu bez zvláštních nároků na prostředí tř. C 20/25</t>
  </si>
  <si>
    <t>https://podminky.urs.cz/item/CS_URS_2022_02/275321411</t>
  </si>
  <si>
    <t>953945R</t>
  </si>
  <si>
    <t>Kotvy mechanické M 10 dl 90 mm pro střední zatížení do betonu, ŽB nebo kamene s vyvrtáním otvoru</t>
  </si>
  <si>
    <t>KUS</t>
  </si>
  <si>
    <t>7491100130</t>
  </si>
  <si>
    <t>Trubková vedení Ohebné elektroinstalační trubky KOPOFLEX 110 rudá</t>
  </si>
  <si>
    <t>460520174</t>
  </si>
  <si>
    <t>Montáž trubek ochranných plastových uložených volně do rýhy ohebných přes 90 do 110 mm</t>
  </si>
  <si>
    <t>Montáž trubek ochranných uložených volně do rýhy plastových ohebných, vnitřního průměru přes 90 do 110 mm</t>
  </si>
  <si>
    <t>https://podminky.urs.cz/item/CS_URS_2022_02/460520174</t>
  </si>
  <si>
    <t>8500038R</t>
  </si>
  <si>
    <t>Fólie výstražná rudá s bleskem š. 220 mm 100 m</t>
  </si>
  <si>
    <t>210021R</t>
  </si>
  <si>
    <t>Osazení výstražné fólie z PVC</t>
  </si>
  <si>
    <t>022101021</t>
  </si>
  <si>
    <t>Geodetické práce Geodetické práce po ukončení opravy</t>
  </si>
  <si>
    <t>7492502030</t>
  </si>
  <si>
    <t>Kabely, vodiče, šňůry Cu - nn Kabel silový 4 a 5-žílový Cu, plastová izolace CYKY 5J6 (5Cx6)</t>
  </si>
  <si>
    <t>7494002988</t>
  </si>
  <si>
    <t>Modulární přístroje Jističe do 63 A; 6 kA 1-pólové In 10 A, Ue AC 230 V / DC 72 V, charakteristika B, 1pól, Icn 6 kA</t>
  </si>
  <si>
    <t>7492751022</t>
  </si>
  <si>
    <t>Montáž ukončení kabelů nn v rozvaděči nebo na přístroji izolovaných s označením 2 - 5-ti žílových do 25 mm2</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</si>
  <si>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</si>
  <si>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SADA</t>
  </si>
  <si>
    <t>7494758020</t>
  </si>
  <si>
    <t>Montáž ostatních zařízení rozvaděčů nn označovací štítek</t>
  </si>
  <si>
    <t>Montáž ostatních zařízení rozvaděčů nn označovací štítek - do rozvaděče nebo skříně</t>
  </si>
  <si>
    <t>7491600130</t>
  </si>
  <si>
    <t>Uzemnění Vnější Zemnící pásek stožáru TV FeZn 30x4 mm2 v délce 25 m</t>
  </si>
  <si>
    <t>7491601450</t>
  </si>
  <si>
    <t>Uzemnění Hromosvodné vedení Svorka SR 2b</t>
  </si>
  <si>
    <t>7493151010</t>
  </si>
  <si>
    <t>Montáž osvětlovacích stožárů včetně výstroje sklopných výšky do 12 m</t>
  </si>
  <si>
    <t>Montáž osvětlovacích stožárů včetně výstroje sklopných výšky do 12 m - včetně připojovací svorkovnice pro 2x svítidla, kabelového vedení ke svítidlům a veškerého příslušenství. Neobsahuje základovou konstrukci a montáž svítidla</t>
  </si>
  <si>
    <t>7493100010</t>
  </si>
  <si>
    <t>Venkovní osvětlení Osvětlovací stožáry sklopné výšky do 6 m, žárově zinkovaný, vč. výstroje, stožár nesmí mít dvířka (z důvodu neoprávněného vstupu), přístup ke svorkovnici bude možný až po sklopení stožáru, kdy se dolní část plně otevře a …</t>
  </si>
  <si>
    <t>7493152530</t>
  </si>
  <si>
    <t>Montáž svítidla pro železnici na sklopný stožár</t>
  </si>
  <si>
    <t>Montáž svítidla pro železnici na sklopný stožár - kompletace a montáž včetně "superlife" světelného zdroje, elektronického předřadníku a připojení kabelu</t>
  </si>
  <si>
    <t>7493100650</t>
  </si>
  <si>
    <t>Venkovní osvětlení Svítidla pro železnici LED svítidlo o příkonu 26 - 35 W určené pro osvětlení venkovních prostor veřejnosti přístupných (nástupiště, přechody kolejiště) na ŽDC. Svítidlo opatřeno difuzorem z plochého tvrzeného skla s minimální …</t>
  </si>
  <si>
    <t>7492101120</t>
  </si>
  <si>
    <t>Spojovací vedení, podpěrné izolátory Spojky, ukončení pasu, ostatní Spojka 125A 3P+N+PE 400V IP67</t>
  </si>
  <si>
    <t>7492452012</t>
  </si>
  <si>
    <t>Montáž spojek kabelů vn jednožílových do 240 mm2</t>
  </si>
  <si>
    <t>Montáž spojek kabelů vn jednožílových do 240 mm2 - včetně odizolování pláště a izolace žil kabelu, ukončení žil a stínění - oko</t>
  </si>
  <si>
    <t>7493172010</t>
  </si>
  <si>
    <t>Demontáž osvětlovací věže trubkové do výšky 25 m</t>
  </si>
  <si>
    <t>Demontáž osvětlovací věže trubkové do výšky 25 m - včetně veškeré elektrovýzbroje (svítidla, kabely, rozvodnice)</t>
  </si>
  <si>
    <t>7493174015</t>
  </si>
  <si>
    <t>Demontáž svítidel z osvětlovacího stožáru, osvětlovací věže nebo brány trakčního vedení</t>
  </si>
  <si>
    <t>7492471010</t>
  </si>
  <si>
    <t>Demontáže kabelových vedení nn</t>
  </si>
  <si>
    <t>Demontáže kabelových vedení nn - demontáž ze zemní kynety, roštu, rozvaděče, trubky, chráničky apod.</t>
  </si>
  <si>
    <t>460080112</t>
  </si>
  <si>
    <t>Bourání základu betonového při elektromontážích</t>
  </si>
  <si>
    <t>Bourání základu betonového</t>
  </si>
  <si>
    <t>https://podminky.urs.cz/item/CS_URS_2022_02/460080112</t>
  </si>
  <si>
    <t>7498351010</t>
  </si>
  <si>
    <t>Vydání průkazu způsobilosti pro funkční celek, provizorní stav</t>
  </si>
  <si>
    <t>Vydání průkazu způsobilosti pro funkční celek, provizorní stav - vyhotovení dokladu o silnoproudých zařízeních a vydání průkazu způsobilosti</t>
  </si>
  <si>
    <t>7499151030</t>
  </si>
  <si>
    <t>Dokončovací práce zkušební provoz</t>
  </si>
  <si>
    <t>HOD</t>
  </si>
  <si>
    <t>Dokončovací práce zkušební provoz - včetně prokázání technických a kvalitativních parametrů zařízení</t>
  </si>
  <si>
    <t>7499151040</t>
  </si>
  <si>
    <t>Dokončovací práce zaškolení obsluhy - seznámení obsluhy s funkcemi zařízení včetně odevzdání dokumentace skutečného provedení</t>
  </si>
  <si>
    <t>7498457010</t>
  </si>
  <si>
    <t>Měření intenzity osvětlení instalovaného v rozsahu 1 000 m2 zjišťované plochy</t>
  </si>
  <si>
    <t>Měření intenzity osvětlení instalovaného v rozsahu 1 000 m2 zjišťované plochy - měření intenzity umělého osvětlení v rozsahu tohoto SO dle ČSN EN 12464-1/2 včetně vyhotovení protokolu</t>
  </si>
  <si>
    <t>7492600280</t>
  </si>
  <si>
    <t>Kabely, vodiče, šňůry Al - nn Kabel silový 4 a 5-žílový, plastová izolace 1-AYKY 4x240</t>
  </si>
  <si>
    <t>-961290432</t>
  </si>
  <si>
    <t>7491100130.1</t>
  </si>
  <si>
    <t>-1684194861</t>
  </si>
  <si>
    <t>7492652016</t>
  </si>
  <si>
    <t>Montáž kabelů 4- a 5-žílových Al do 240 mm2</t>
  </si>
  <si>
    <t>512</t>
  </si>
  <si>
    <t>-1936729578</t>
  </si>
  <si>
    <t>Montáž kabelů 4- a 5-žílových Al do 240 mm2 - uložení do země, chráničky, na rošty, pod omítku apod.</t>
  </si>
  <si>
    <t>7492756042</t>
  </si>
  <si>
    <t>Pomocné práce pro montáž kabelů zatažení kabelů do chráničky nad 4 kg/m</t>
  </si>
  <si>
    <t>-839985281</t>
  </si>
  <si>
    <t>7493352040</t>
  </si>
  <si>
    <t>Montáž rozvaděče pro elektrický ohřev výhybky řídícího software do PLC řídící jednotky do ovladače EOV a osvětlení - 1x výhybka/1 x větev osvětlení</t>
  </si>
  <si>
    <t>1565958085</t>
  </si>
  <si>
    <t>Montáž rozvaděče pro elektrický ohřev výhybky řídícího software do PLC řídící jednotky do ovladače EOV a osvětlení - 1x výhybka/1 x větev osvětlení - pro možnost chodu ovladače a jeho oživení, neobsahuje cenu za software</t>
  </si>
  <si>
    <t>Soupis:</t>
  </si>
  <si>
    <t>SO 02-14.1 - Zemní práce</t>
  </si>
  <si>
    <t>Jilich</t>
  </si>
  <si>
    <t>460141112</t>
  </si>
  <si>
    <t>Hloubení nezapažených jam při elektromontážích strojně v hornině tř I skupiny 3</t>
  </si>
  <si>
    <t>-773943569</t>
  </si>
  <si>
    <t>https://podminky.urs.cz/item/CS_URS_2022_02/460141112</t>
  </si>
  <si>
    <t>460161172</t>
  </si>
  <si>
    <t>Hloubení kabelových rýh ručně š 35 cm hl 80 cm v hornině tř I skupiny 3</t>
  </si>
  <si>
    <t>CS ÚRS 2022 01</t>
  </si>
  <si>
    <t>-932782916</t>
  </si>
  <si>
    <t>https://podminky.urs.cz/item/CS_URS_2022_01/460161172</t>
  </si>
  <si>
    <t>460631214</t>
  </si>
  <si>
    <t>Řízené horizontální vrtání při elektromontážích v hornině tř. těžitelnosti I a II skupiny 1 až 4 vnějšího průměru přes 140 do 180 mm</t>
  </si>
  <si>
    <t>1991614956</t>
  </si>
  <si>
    <t>https://podminky.urs.cz/item/CS_URS_2022_02/460631214</t>
  </si>
  <si>
    <t>2121975199</t>
  </si>
  <si>
    <t>460791214</t>
  </si>
  <si>
    <t>2140639107</t>
  </si>
  <si>
    <t>https://podminky.urs.cz/item/CS_URS_2022_02/460791214</t>
  </si>
  <si>
    <t>460490013</t>
  </si>
  <si>
    <t>Výstražná fólie pro krytí kabelů šířky 34 cm</t>
  </si>
  <si>
    <t>-1987991065</t>
  </si>
  <si>
    <t>https://podminky.urs.cz/item/CS_URS_2022_01/460490013</t>
  </si>
  <si>
    <t>460431182</t>
  </si>
  <si>
    <t>Zásyp kabelových rýh ručně se zhutněním š 35 cm hl 80 cm z horniny tř I skupiny 3</t>
  </si>
  <si>
    <t>574563411</t>
  </si>
  <si>
    <t>https://podminky.urs.cz/item/CS_URS_2022_01/460431182</t>
  </si>
  <si>
    <t>460481122</t>
  </si>
  <si>
    <t>Úprava pláně při elektromontážích v hornině třídy těžitelnosti I skupiny 3 se zhutněním ručně</t>
  </si>
  <si>
    <t>-1146416935</t>
  </si>
  <si>
    <t>https://podminky.urs.cz/item/CS_URS_2022_01/460481122</t>
  </si>
  <si>
    <t>021211001</t>
  </si>
  <si>
    <t>Průzkumné práce pro opravy Doplňující laboratorní rozbor kontaminace zeminy nebo kol. lože</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</si>
  <si>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</si>
  <si>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</si>
  <si>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</si>
  <si>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GDSPS</t>
  </si>
  <si>
    <t>022111001</t>
  </si>
  <si>
    <t>Geodetické práce Kontrola PPK při směrové a výškové úpravě koleje zaměřením APK trať jednokolejná</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</si>
  <si>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</si>
  <si>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položce:
Poznámka k položce: Základna pro výpočet - dotyčné práce</t>
  </si>
  <si>
    <t>023101041</t>
  </si>
  <si>
    <t>Projektové práce Projektové práce v rozsahu ZRN (vyjma dále jmenované práce) přes 20 mil. Kč</t>
  </si>
  <si>
    <t>Poznámka k položce:
Poznámka k položce: Základna pro výpočet - ZRN</t>
  </si>
  <si>
    <t>RDS</t>
  </si>
  <si>
    <t>0231130R</t>
  </si>
  <si>
    <t>Projektové práce Technický projekt zajištění PPK s optimalizací nivelety</t>
  </si>
  <si>
    <t>Poznámka k položce:
Poznámka k položce: zajišťovací značka = kus</t>
  </si>
  <si>
    <t>023131001</t>
  </si>
  <si>
    <t>Projektové práce Dokumentace skutečného provedení železničního svršku a spodku</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</si>
  <si>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</si>
  <si>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DSPS</t>
  </si>
  <si>
    <t>0241013R</t>
  </si>
  <si>
    <t>Zatěžovací zkouška</t>
  </si>
  <si>
    <t>Poznámka k položce:
Poznámka k položce: Zkoušky v místě nástupišť</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</si>
  <si>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</si>
  <si>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</si>
  <si>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033131001</t>
  </si>
  <si>
    <t>Provozní vlivy Organizační zajištění prací při zřizování a udržování BK kolejí a výhybek</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</si>
  <si>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</si>
  <si>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0291010R</t>
  </si>
  <si>
    <t xml:space="preserve">Posouzení interoperability po realizaci stavby - Certifikáty ES o dílčím ověření stavby, včetně zajištění vydání Průkazu způsobilosti dráhy Drážním úřadem. Zajištění osvědčení bezpečnosti nezávislého posuzovatele podle Prováděcího nařízení Komise (EU) č. </t>
  </si>
  <si>
    <t>Poznámka k položce:
Poznámka k položce: Při stavbě a po stavbě</t>
  </si>
  <si>
    <t xml:space="preserve">Posouzení interoperability po realizaci stavby - Certifikáty ES o dílčím ověření stavby, včetně zajištění vydání Průkazu způsobilosti dráhy Drážním </t>
  </si>
  <si>
    <t>úřadem. Zajištění osvědčení bezpečnosti nezávislého posuzovatele podle Prováděcího nařízení Komise (EU) č. 402/2013.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</si>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</sst>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4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6" fillId="0" borderId="18" xfId="0" applyNumberFormat="1" applyFont="1" applyBorder="1" applyAlignment="1" applyProtection="1">
      <alignment horizontal="right" vertical="center"/>
      <protection/>
    </xf>
    <xf numFmtId="4" fontId="16" fillId="0" borderId="0" xfId="0" applyNumberFormat="1" applyFont="1" applyBorder="1" applyAlignment="1" applyProtection="1">
      <alignment horizontal="righ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8" xfId="0" applyNumberFormat="1" applyFont="1" applyBorder="1" applyAlignment="1" applyProtection="1">
      <alignment horizontal="right" vertical="center"/>
      <protection/>
    </xf>
    <xf numFmtId="4" fontId="29" fillId="0" borderId="0" xfId="0" applyNumberFormat="1" applyFont="1" applyBorder="1" applyAlignment="1" applyProtection="1">
      <alignment horizontal="right" vertical="center"/>
      <protection/>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4" fontId="2" fillId="0" borderId="0" xfId="0" applyNumberFormat="1" applyFont="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4" fontId="33" fillId="0" borderId="10" xfId="0" applyNumberFormat="1" applyFont="1" applyBorder="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0" fontId="36" fillId="0" borderId="22" xfId="0" applyFont="1" applyBorder="1" applyAlignment="1" applyProtection="1">
      <alignment vertical="center"/>
      <protection/>
    </xf>
    <xf numFmtId="4" fontId="35" fillId="0" borderId="22" xfId="0" applyNumberFormat="1" applyFont="1" applyBorder="1" applyAlignment="1" applyProtection="1">
      <alignment vertical="center"/>
      <protection/>
    </xf>
    <xf numFmtId="0" fontId="36" fillId="0" borderId="3" xfId="0" applyFont="1" applyBorder="1" applyAlignment="1">
      <alignment vertical="center"/>
    </xf>
    <xf numFmtId="0" fontId="35"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167" fontId="22"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9" fillId="0" borderId="0" xfId="0" applyFont="1" applyAlignment="1" applyProtection="1">
      <alignment horizontal="left" vertical="center"/>
      <protection/>
    </xf>
    <xf numFmtId="0" fontId="40" fillId="0" borderId="0" xfId="20" applyFont="1" applyAlignment="1" applyProtection="1">
      <alignment vertical="center" wrapText="1"/>
      <protection/>
    </xf>
    <xf numFmtId="0" fontId="41"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0"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7" fillId="0" borderId="0" xfId="0" applyFont="1" applyAlignment="1" applyProtection="1">
      <alignment horizontal="left" vertical="center" wrapText="1"/>
      <protection/>
    </xf>
    <xf numFmtId="0" fontId="22" fillId="4" borderId="7"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2" fillId="4" borderId="7" xfId="0" applyFont="1" applyFill="1" applyBorder="1" applyAlignment="1" applyProtection="1">
      <alignment horizontal="righ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4" fontId="28" fillId="0" borderId="0" xfId="0" applyNumberFormat="1" applyFont="1" applyAlignment="1" applyProtection="1">
      <alignment horizontal="right" vertical="center"/>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24"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132212122" TargetMode="External" /><Relationship Id="rId2" Type="http://schemas.openxmlformats.org/officeDocument/2006/relationships/hyperlink" Target="https://podminky.urs.cz/item/CS_URS_2022_02/174104111" TargetMode="External" /><Relationship Id="rId3" Type="http://schemas.openxmlformats.org/officeDocument/2006/relationships/hyperlink" Target="https://podminky.urs.cz/item/CS_URS_2022_02/181951112" TargetMode="External" /><Relationship Id="rId4" Type="http://schemas.openxmlformats.org/officeDocument/2006/relationships/hyperlink" Target="https://podminky.urs.cz/item/CS_URS_2022_02/141721214" TargetMode="External" /><Relationship Id="rId5" Type="http://schemas.openxmlformats.org/officeDocument/2006/relationships/hyperlink" Target="https://podminky.urs.cz/item/CS_URS_2022_02/131212502" TargetMode="External" /><Relationship Id="rId6" Type="http://schemas.openxmlformats.org/officeDocument/2006/relationships/hyperlink" Target="https://podminky.urs.cz/item/CS_URS_2022_02/275321411" TargetMode="External" /><Relationship Id="rId7" Type="http://schemas.openxmlformats.org/officeDocument/2006/relationships/hyperlink" Target="https://podminky.urs.cz/item/CS_URS_2022_02/460520174" TargetMode="External" /><Relationship Id="rId8" Type="http://schemas.openxmlformats.org/officeDocument/2006/relationships/hyperlink" Target="https://podminky.urs.cz/item/CS_URS_2022_02/460080112" TargetMode="External" /><Relationship Id="rId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460141112" TargetMode="External" /><Relationship Id="rId2" Type="http://schemas.openxmlformats.org/officeDocument/2006/relationships/hyperlink" Target="https://podminky.urs.cz/item/CS_URS_2022_01/460161172" TargetMode="External" /><Relationship Id="rId3" Type="http://schemas.openxmlformats.org/officeDocument/2006/relationships/hyperlink" Target="https://podminky.urs.cz/item/CS_URS_2022_02/460631214" TargetMode="External" /><Relationship Id="rId4" Type="http://schemas.openxmlformats.org/officeDocument/2006/relationships/hyperlink" Target="https://podminky.urs.cz/item/CS_URS_2022_02/460791214" TargetMode="External" /><Relationship Id="rId5" Type="http://schemas.openxmlformats.org/officeDocument/2006/relationships/hyperlink" Target="https://podminky.urs.cz/item/CS_URS_2022_01/460490013" TargetMode="External" /><Relationship Id="rId6" Type="http://schemas.openxmlformats.org/officeDocument/2006/relationships/hyperlink" Target="https://podminky.urs.cz/item/CS_URS_2022_01/460431182" TargetMode="External" /><Relationship Id="rId7" Type="http://schemas.openxmlformats.org/officeDocument/2006/relationships/hyperlink" Target="https://podminky.urs.cz/item/CS_URS_2022_01/460481122" TargetMode="External" /><Relationship Id="rId8"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741313001" TargetMode="External" /><Relationship Id="rId3" Type="http://schemas.openxmlformats.org/officeDocument/2006/relationships/hyperlink" Target="https://podminky.urs.cz/item/CS_URS_2022_02/220410162r" TargetMode="External" /><Relationship Id="rId4" Type="http://schemas.openxmlformats.org/officeDocument/2006/relationships/hyperlink" Target="https://podminky.urs.cz/item/CS_URS_2022_02/460560164" TargetMode="External" /><Relationship Id="rId5" Type="http://schemas.openxmlformats.org/officeDocument/2006/relationships/hyperlink" Target="https://podminky.urs.cz/item/CS_URS_2022_02/741110511" TargetMode="External" /><Relationship Id="rId6" Type="http://schemas.openxmlformats.org/officeDocument/2006/relationships/hyperlink" Target="https://podminky.urs.cz/item/CS_URS_2022_02/011434000r"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460560164" TargetMode="External" /><Relationship Id="rId3" Type="http://schemas.openxmlformats.org/officeDocument/2006/relationships/hyperlink" Target="https://podminky.urs.cz/item/CS_URS_2022_02/741110511"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61044111" TargetMode="External" /><Relationship Id="rId2" Type="http://schemas.openxmlformats.org/officeDocument/2006/relationships/hyperlink" Target="https://podminky.urs.cz/item/CS_URS_2022_02/971024481" TargetMode="External" /><Relationship Id="rId3" Type="http://schemas.openxmlformats.org/officeDocument/2006/relationships/hyperlink" Target="https://podminky.urs.cz/item/CS_URS_2022_02/122111101" TargetMode="External" /><Relationship Id="rId4" Type="http://schemas.openxmlformats.org/officeDocument/2006/relationships/hyperlink" Target="https://podminky.urs.cz/item/CS_URS_2022_02/132151253" TargetMode="External" /><Relationship Id="rId5" Type="http://schemas.openxmlformats.org/officeDocument/2006/relationships/hyperlink" Target="https://podminky.urs.cz/item/CS_URS_2022_02/174151101" TargetMode="External" /><Relationship Id="rId6" Type="http://schemas.openxmlformats.org/officeDocument/2006/relationships/hyperlink" Target="https://podminky.urs.cz/item/CS_URS_2022_02/183405212" TargetMode="External" /><Relationship Id="rId7" Type="http://schemas.openxmlformats.org/officeDocument/2006/relationships/hyperlink" Target="https://podminky.urs.cz/item/CS_URS_2022_02/327323128" TargetMode="External" /><Relationship Id="rId8" Type="http://schemas.openxmlformats.org/officeDocument/2006/relationships/hyperlink" Target="https://podminky.urs.cz/item/CS_URS_2022_02/327351211" TargetMode="External" /><Relationship Id="rId9" Type="http://schemas.openxmlformats.org/officeDocument/2006/relationships/hyperlink" Target="https://podminky.urs.cz/item/CS_URS_2022_02/327351221" TargetMode="External" /><Relationship Id="rId10" Type="http://schemas.openxmlformats.org/officeDocument/2006/relationships/hyperlink" Target="https://podminky.urs.cz/item/CS_URS_2022_02/327361040" TargetMode="External" /><Relationship Id="rId11" Type="http://schemas.openxmlformats.org/officeDocument/2006/relationships/hyperlink" Target="https://podminky.urs.cz/item/CS_URS_2022_02/629992112" TargetMode="External" /><Relationship Id="rId12" Type="http://schemas.openxmlformats.org/officeDocument/2006/relationships/hyperlink" Target="https://podminky.urs.cz/item/CS_URS_2022_02/931992111" TargetMode="External" /><Relationship Id="rId13" Type="http://schemas.openxmlformats.org/officeDocument/2006/relationships/hyperlink" Target="https://podminky.urs.cz/item/CS_URS_2022_02/936104213" TargetMode="External" /><Relationship Id="rId14" Type="http://schemas.openxmlformats.org/officeDocument/2006/relationships/hyperlink" Target="https://podminky.urs.cz/item/CS_URS_2022_02/936124113" TargetMode="External" /><Relationship Id="rId15" Type="http://schemas.openxmlformats.org/officeDocument/2006/relationships/hyperlink" Target="https://podminky.urs.cz/item/CS_URS_2022_02/711112001" TargetMode="External" /><Relationship Id="rId16" Type="http://schemas.openxmlformats.org/officeDocument/2006/relationships/hyperlink" Target="https://podminky.urs.cz/item/CS_URS_2022_02/711112002" TargetMode="External" /><Relationship Id="rId17" Type="http://schemas.openxmlformats.org/officeDocument/2006/relationships/hyperlink" Target="https://podminky.urs.cz/item/CS_URS_2022_02/767163121" TargetMode="External" /><Relationship Id="rId18" Type="http://schemas.openxmlformats.org/officeDocument/2006/relationships/hyperlink" Target="https://podminky.urs.cz/item/CS_URS_2022_02/997006512" TargetMode="External" /><Relationship Id="rId19" Type="http://schemas.openxmlformats.org/officeDocument/2006/relationships/hyperlink" Target="https://podminky.urs.cz/item/CS_URS_2022_02/997006519" TargetMode="External" /><Relationship Id="rId20" Type="http://schemas.openxmlformats.org/officeDocument/2006/relationships/hyperlink" Target="https://podminky.urs.cz/item/CS_URS_2022_02/997013601" TargetMode="External" /><Relationship Id="rId21" Type="http://schemas.openxmlformats.org/officeDocument/2006/relationships/hyperlink" Target="https://podminky.urs.cz/item/CS_URS_2022_02/997013873" TargetMode="External" /><Relationship Id="rId22" Type="http://schemas.openxmlformats.org/officeDocument/2006/relationships/hyperlink" Target="https://podminky.urs.cz/item/CS_URS_2022_02/997013603" TargetMode="External" /><Relationship Id="rId2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368"/>
      <c r="AS2" s="368"/>
      <c r="AT2" s="368"/>
      <c r="AU2" s="368"/>
      <c r="AV2" s="368"/>
      <c r="AW2" s="368"/>
      <c r="AX2" s="368"/>
      <c r="AY2" s="368"/>
      <c r="AZ2" s="368"/>
      <c r="BA2" s="368"/>
      <c r="BB2" s="368"/>
      <c r="BC2" s="368"/>
      <c r="BD2" s="368"/>
      <c r="BE2" s="368"/>
      <c r="BF2" s="368"/>
      <c r="BG2" s="368"/>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352" t="s">
        <v>15</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23"/>
      <c r="AQ5" s="23"/>
      <c r="AR5" s="21"/>
      <c r="BG5" s="349" t="s">
        <v>16</v>
      </c>
      <c r="BS5" s="18" t="s">
        <v>7</v>
      </c>
    </row>
    <row r="6" spans="2:71" s="1" customFormat="1" ht="36.95" customHeight="1">
      <c r="B6" s="22"/>
      <c r="C6" s="23"/>
      <c r="D6" s="29" t="s">
        <v>17</v>
      </c>
      <c r="E6" s="23"/>
      <c r="F6" s="23"/>
      <c r="G6" s="23"/>
      <c r="H6" s="23"/>
      <c r="I6" s="23"/>
      <c r="J6" s="23"/>
      <c r="K6" s="354" t="s">
        <v>18</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23"/>
      <c r="AQ6" s="23"/>
      <c r="AR6" s="21"/>
      <c r="BG6" s="350"/>
      <c r="BS6" s="18" t="s">
        <v>7</v>
      </c>
    </row>
    <row r="7" spans="2:71" s="1" customFormat="1" ht="12" customHeight="1">
      <c r="B7" s="22"/>
      <c r="C7" s="23"/>
      <c r="D7" s="30"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21</v>
      </c>
      <c r="AL7" s="23"/>
      <c r="AM7" s="23"/>
      <c r="AN7" s="28" t="s">
        <v>20</v>
      </c>
      <c r="AO7" s="23"/>
      <c r="AP7" s="23"/>
      <c r="AQ7" s="23"/>
      <c r="AR7" s="21"/>
      <c r="BG7" s="350"/>
      <c r="BS7" s="18" t="s">
        <v>7</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G8" s="350"/>
      <c r="BS8" s="18" t="s">
        <v>7</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50"/>
      <c r="BS9" s="18" t="s">
        <v>7</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20</v>
      </c>
      <c r="AO10" s="23"/>
      <c r="AP10" s="23"/>
      <c r="AQ10" s="23"/>
      <c r="AR10" s="21"/>
      <c r="BG10" s="350"/>
      <c r="BS10" s="18" t="s">
        <v>7</v>
      </c>
    </row>
    <row r="11" spans="2:71" s="1" customFormat="1" ht="18.4"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20</v>
      </c>
      <c r="AO11" s="23"/>
      <c r="AP11" s="23"/>
      <c r="AQ11" s="23"/>
      <c r="AR11" s="21"/>
      <c r="BG11" s="350"/>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50"/>
      <c r="BS12" s="18" t="s">
        <v>7</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30</v>
      </c>
      <c r="AO13" s="23"/>
      <c r="AP13" s="23"/>
      <c r="AQ13" s="23"/>
      <c r="AR13" s="21"/>
      <c r="BG13" s="350"/>
      <c r="BS13" s="18" t="s">
        <v>7</v>
      </c>
    </row>
    <row r="14" spans="2:71" ht="12">
      <c r="B14" s="22"/>
      <c r="C14" s="23"/>
      <c r="D14" s="23"/>
      <c r="E14" s="355" t="s">
        <v>30</v>
      </c>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0" t="s">
        <v>28</v>
      </c>
      <c r="AL14" s="23"/>
      <c r="AM14" s="23"/>
      <c r="AN14" s="32" t="s">
        <v>30</v>
      </c>
      <c r="AO14" s="23"/>
      <c r="AP14" s="23"/>
      <c r="AQ14" s="23"/>
      <c r="AR14" s="21"/>
      <c r="BG14" s="350"/>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50"/>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20</v>
      </c>
      <c r="AO16" s="23"/>
      <c r="AP16" s="23"/>
      <c r="AQ16" s="23"/>
      <c r="AR16" s="21"/>
      <c r="BG16" s="350"/>
      <c r="BS16" s="18" t="s">
        <v>4</v>
      </c>
    </row>
    <row r="17" spans="2:71" s="1" customFormat="1" ht="18.4" customHeight="1">
      <c r="B17" s="22"/>
      <c r="C17" s="23"/>
      <c r="D17" s="23"/>
      <c r="E17" s="28" t="s">
        <v>23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20</v>
      </c>
      <c r="AO17" s="23"/>
      <c r="AP17" s="23"/>
      <c r="AQ17" s="23"/>
      <c r="AR17" s="21"/>
      <c r="BG17" s="350"/>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50"/>
      <c r="BS18" s="18" t="s">
        <v>7</v>
      </c>
    </row>
    <row r="19" spans="2:71" s="1" customFormat="1" ht="12" customHeight="1">
      <c r="B19" s="22"/>
      <c r="C19" s="23"/>
      <c r="D19" s="30"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20</v>
      </c>
      <c r="AO19" s="23"/>
      <c r="AP19" s="23"/>
      <c r="AQ19" s="23"/>
      <c r="AR19" s="21"/>
      <c r="BG19" s="350"/>
      <c r="BS19" s="18" t="s">
        <v>7</v>
      </c>
    </row>
    <row r="20" spans="2:71" s="1" customFormat="1" ht="18.4"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20</v>
      </c>
      <c r="AO20" s="23"/>
      <c r="AP20" s="23"/>
      <c r="AQ20" s="23"/>
      <c r="AR20" s="21"/>
      <c r="BG20" s="350"/>
      <c r="BS20" s="18" t="s">
        <v>5</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50"/>
    </row>
    <row r="22" spans="2:59" s="1" customFormat="1" ht="12" customHeight="1">
      <c r="B22" s="22"/>
      <c r="C22" s="23"/>
      <c r="D22" s="30"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50"/>
    </row>
    <row r="23" spans="2:59" s="1" customFormat="1" ht="47.25" customHeight="1">
      <c r="B23" s="22"/>
      <c r="C23" s="23"/>
      <c r="D23" s="23"/>
      <c r="E23" s="357" t="s">
        <v>34</v>
      </c>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23"/>
      <c r="AP23" s="23"/>
      <c r="AQ23" s="23"/>
      <c r="AR23" s="21"/>
      <c r="BG23" s="350"/>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50"/>
    </row>
    <row r="25" spans="2:59"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G25" s="350"/>
    </row>
    <row r="26" spans="1:59" s="2" customFormat="1" ht="25.9" customHeight="1">
      <c r="A26" s="35"/>
      <c r="B26" s="36"/>
      <c r="C26" s="37"/>
      <c r="D26" s="38" t="s">
        <v>35</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58">
        <f>ROUND(AG54,2)</f>
        <v>0</v>
      </c>
      <c r="AL26" s="359"/>
      <c r="AM26" s="359"/>
      <c r="AN26" s="359"/>
      <c r="AO26" s="359"/>
      <c r="AP26" s="37"/>
      <c r="AQ26" s="37"/>
      <c r="AR26" s="40"/>
      <c r="BG26" s="350"/>
    </row>
    <row r="27" spans="1:59"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G27" s="350"/>
    </row>
    <row r="28" spans="1:59" s="2" customFormat="1" ht="12">
      <c r="A28" s="35"/>
      <c r="B28" s="36"/>
      <c r="C28" s="37"/>
      <c r="D28" s="37"/>
      <c r="E28" s="37"/>
      <c r="F28" s="37"/>
      <c r="G28" s="37"/>
      <c r="H28" s="37"/>
      <c r="I28" s="37"/>
      <c r="J28" s="37"/>
      <c r="K28" s="37"/>
      <c r="L28" s="360" t="s">
        <v>36</v>
      </c>
      <c r="M28" s="360"/>
      <c r="N28" s="360"/>
      <c r="O28" s="360"/>
      <c r="P28" s="360"/>
      <c r="Q28" s="37"/>
      <c r="R28" s="37"/>
      <c r="S28" s="37"/>
      <c r="T28" s="37"/>
      <c r="U28" s="37"/>
      <c r="V28" s="37"/>
      <c r="W28" s="360" t="s">
        <v>37</v>
      </c>
      <c r="X28" s="360"/>
      <c r="Y28" s="360"/>
      <c r="Z28" s="360"/>
      <c r="AA28" s="360"/>
      <c r="AB28" s="360"/>
      <c r="AC28" s="360"/>
      <c r="AD28" s="360"/>
      <c r="AE28" s="360"/>
      <c r="AF28" s="37"/>
      <c r="AG28" s="37"/>
      <c r="AH28" s="37"/>
      <c r="AI28" s="37"/>
      <c r="AJ28" s="37"/>
      <c r="AK28" s="360" t="s">
        <v>38</v>
      </c>
      <c r="AL28" s="360"/>
      <c r="AM28" s="360"/>
      <c r="AN28" s="360"/>
      <c r="AO28" s="360"/>
      <c r="AP28" s="37"/>
      <c r="AQ28" s="37"/>
      <c r="AR28" s="40"/>
      <c r="BG28" s="350"/>
    </row>
    <row r="29" spans="2:59" s="3" customFormat="1" ht="14.45" customHeight="1">
      <c r="B29" s="41"/>
      <c r="C29" s="42"/>
      <c r="D29" s="30" t="s">
        <v>39</v>
      </c>
      <c r="E29" s="42"/>
      <c r="F29" s="30" t="s">
        <v>40</v>
      </c>
      <c r="G29" s="42"/>
      <c r="H29" s="42"/>
      <c r="I29" s="42"/>
      <c r="J29" s="42"/>
      <c r="K29" s="42"/>
      <c r="L29" s="363">
        <v>0.21</v>
      </c>
      <c r="M29" s="362"/>
      <c r="N29" s="362"/>
      <c r="O29" s="362"/>
      <c r="P29" s="362"/>
      <c r="Q29" s="42"/>
      <c r="R29" s="42"/>
      <c r="S29" s="42"/>
      <c r="T29" s="42"/>
      <c r="U29" s="42"/>
      <c r="V29" s="42"/>
      <c r="W29" s="361">
        <f>ROUND(BB54,2)</f>
        <v>0</v>
      </c>
      <c r="X29" s="362"/>
      <c r="Y29" s="362"/>
      <c r="Z29" s="362"/>
      <c r="AA29" s="362"/>
      <c r="AB29" s="362"/>
      <c r="AC29" s="362"/>
      <c r="AD29" s="362"/>
      <c r="AE29" s="362"/>
      <c r="AF29" s="42"/>
      <c r="AG29" s="42"/>
      <c r="AH29" s="42"/>
      <c r="AI29" s="42"/>
      <c r="AJ29" s="42"/>
      <c r="AK29" s="361">
        <f>ROUND(AX54,2)</f>
        <v>0</v>
      </c>
      <c r="AL29" s="362"/>
      <c r="AM29" s="362"/>
      <c r="AN29" s="362"/>
      <c r="AO29" s="362"/>
      <c r="AP29" s="42"/>
      <c r="AQ29" s="42"/>
      <c r="AR29" s="43"/>
      <c r="BG29" s="351"/>
    </row>
    <row r="30" spans="2:59" s="3" customFormat="1" ht="14.45" customHeight="1">
      <c r="B30" s="41"/>
      <c r="C30" s="42"/>
      <c r="D30" s="42"/>
      <c r="E30" s="42"/>
      <c r="F30" s="30" t="s">
        <v>41</v>
      </c>
      <c r="G30" s="42"/>
      <c r="H30" s="42"/>
      <c r="I30" s="42"/>
      <c r="J30" s="42"/>
      <c r="K30" s="42"/>
      <c r="L30" s="363">
        <v>0.15</v>
      </c>
      <c r="M30" s="362"/>
      <c r="N30" s="362"/>
      <c r="O30" s="362"/>
      <c r="P30" s="362"/>
      <c r="Q30" s="42"/>
      <c r="R30" s="42"/>
      <c r="S30" s="42"/>
      <c r="T30" s="42"/>
      <c r="U30" s="42"/>
      <c r="V30" s="42"/>
      <c r="W30" s="361">
        <f>ROUND(BC54,2)</f>
        <v>0</v>
      </c>
      <c r="X30" s="362"/>
      <c r="Y30" s="362"/>
      <c r="Z30" s="362"/>
      <c r="AA30" s="362"/>
      <c r="AB30" s="362"/>
      <c r="AC30" s="362"/>
      <c r="AD30" s="362"/>
      <c r="AE30" s="362"/>
      <c r="AF30" s="42"/>
      <c r="AG30" s="42"/>
      <c r="AH30" s="42"/>
      <c r="AI30" s="42"/>
      <c r="AJ30" s="42"/>
      <c r="AK30" s="361">
        <f>ROUND(AY54,2)</f>
        <v>0</v>
      </c>
      <c r="AL30" s="362"/>
      <c r="AM30" s="362"/>
      <c r="AN30" s="362"/>
      <c r="AO30" s="362"/>
      <c r="AP30" s="42"/>
      <c r="AQ30" s="42"/>
      <c r="AR30" s="43"/>
      <c r="BG30" s="351"/>
    </row>
    <row r="31" spans="2:59" s="3" customFormat="1" ht="14.45" customHeight="1" hidden="1">
      <c r="B31" s="41"/>
      <c r="C31" s="42"/>
      <c r="D31" s="42"/>
      <c r="E31" s="42"/>
      <c r="F31" s="30" t="s">
        <v>42</v>
      </c>
      <c r="G31" s="42"/>
      <c r="H31" s="42"/>
      <c r="I31" s="42"/>
      <c r="J31" s="42"/>
      <c r="K31" s="42"/>
      <c r="L31" s="363">
        <v>0.21</v>
      </c>
      <c r="M31" s="362"/>
      <c r="N31" s="362"/>
      <c r="O31" s="362"/>
      <c r="P31" s="362"/>
      <c r="Q31" s="42"/>
      <c r="R31" s="42"/>
      <c r="S31" s="42"/>
      <c r="T31" s="42"/>
      <c r="U31" s="42"/>
      <c r="V31" s="42"/>
      <c r="W31" s="361">
        <f>ROUND(BD54,2)</f>
        <v>0</v>
      </c>
      <c r="X31" s="362"/>
      <c r="Y31" s="362"/>
      <c r="Z31" s="362"/>
      <c r="AA31" s="362"/>
      <c r="AB31" s="362"/>
      <c r="AC31" s="362"/>
      <c r="AD31" s="362"/>
      <c r="AE31" s="362"/>
      <c r="AF31" s="42"/>
      <c r="AG31" s="42"/>
      <c r="AH31" s="42"/>
      <c r="AI31" s="42"/>
      <c r="AJ31" s="42"/>
      <c r="AK31" s="361">
        <v>0</v>
      </c>
      <c r="AL31" s="362"/>
      <c r="AM31" s="362"/>
      <c r="AN31" s="362"/>
      <c r="AO31" s="362"/>
      <c r="AP31" s="42"/>
      <c r="AQ31" s="42"/>
      <c r="AR31" s="43"/>
      <c r="BG31" s="351"/>
    </row>
    <row r="32" spans="2:59" s="3" customFormat="1" ht="14.45" customHeight="1" hidden="1">
      <c r="B32" s="41"/>
      <c r="C32" s="42"/>
      <c r="D32" s="42"/>
      <c r="E32" s="42"/>
      <c r="F32" s="30" t="s">
        <v>43</v>
      </c>
      <c r="G32" s="42"/>
      <c r="H32" s="42"/>
      <c r="I32" s="42"/>
      <c r="J32" s="42"/>
      <c r="K32" s="42"/>
      <c r="L32" s="363">
        <v>0.15</v>
      </c>
      <c r="M32" s="362"/>
      <c r="N32" s="362"/>
      <c r="O32" s="362"/>
      <c r="P32" s="362"/>
      <c r="Q32" s="42"/>
      <c r="R32" s="42"/>
      <c r="S32" s="42"/>
      <c r="T32" s="42"/>
      <c r="U32" s="42"/>
      <c r="V32" s="42"/>
      <c r="W32" s="361">
        <f>ROUND(BE54,2)</f>
        <v>0</v>
      </c>
      <c r="X32" s="362"/>
      <c r="Y32" s="362"/>
      <c r="Z32" s="362"/>
      <c r="AA32" s="362"/>
      <c r="AB32" s="362"/>
      <c r="AC32" s="362"/>
      <c r="AD32" s="362"/>
      <c r="AE32" s="362"/>
      <c r="AF32" s="42"/>
      <c r="AG32" s="42"/>
      <c r="AH32" s="42"/>
      <c r="AI32" s="42"/>
      <c r="AJ32" s="42"/>
      <c r="AK32" s="361">
        <v>0</v>
      </c>
      <c r="AL32" s="362"/>
      <c r="AM32" s="362"/>
      <c r="AN32" s="362"/>
      <c r="AO32" s="362"/>
      <c r="AP32" s="42"/>
      <c r="AQ32" s="42"/>
      <c r="AR32" s="43"/>
      <c r="BG32" s="351"/>
    </row>
    <row r="33" spans="2:44" s="3" customFormat="1" ht="14.45" customHeight="1" hidden="1">
      <c r="B33" s="41"/>
      <c r="C33" s="42"/>
      <c r="D33" s="42"/>
      <c r="E33" s="42"/>
      <c r="F33" s="30" t="s">
        <v>44</v>
      </c>
      <c r="G33" s="42"/>
      <c r="H33" s="42"/>
      <c r="I33" s="42"/>
      <c r="J33" s="42"/>
      <c r="K33" s="42"/>
      <c r="L33" s="363">
        <v>0</v>
      </c>
      <c r="M33" s="362"/>
      <c r="N33" s="362"/>
      <c r="O33" s="362"/>
      <c r="P33" s="362"/>
      <c r="Q33" s="42"/>
      <c r="R33" s="42"/>
      <c r="S33" s="42"/>
      <c r="T33" s="42"/>
      <c r="U33" s="42"/>
      <c r="V33" s="42"/>
      <c r="W33" s="361">
        <f>ROUND(BF54,2)</f>
        <v>0</v>
      </c>
      <c r="X33" s="362"/>
      <c r="Y33" s="362"/>
      <c r="Z33" s="362"/>
      <c r="AA33" s="362"/>
      <c r="AB33" s="362"/>
      <c r="AC33" s="362"/>
      <c r="AD33" s="362"/>
      <c r="AE33" s="362"/>
      <c r="AF33" s="42"/>
      <c r="AG33" s="42"/>
      <c r="AH33" s="42"/>
      <c r="AI33" s="42"/>
      <c r="AJ33" s="42"/>
      <c r="AK33" s="361">
        <v>0</v>
      </c>
      <c r="AL33" s="362"/>
      <c r="AM33" s="362"/>
      <c r="AN33" s="362"/>
      <c r="AO33" s="362"/>
      <c r="AP33" s="42"/>
      <c r="AQ33" s="42"/>
      <c r="AR33" s="43"/>
    </row>
    <row r="34" spans="1:59"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G34" s="35"/>
    </row>
    <row r="35" spans="1:59" s="2" customFormat="1" ht="25.9" customHeight="1">
      <c r="A35" s="35"/>
      <c r="B35" s="36"/>
      <c r="C35" s="44"/>
      <c r="D35" s="45" t="s">
        <v>45</v>
      </c>
      <c r="E35" s="46"/>
      <c r="F35" s="46"/>
      <c r="G35" s="46"/>
      <c r="H35" s="46"/>
      <c r="I35" s="46"/>
      <c r="J35" s="46"/>
      <c r="K35" s="46"/>
      <c r="L35" s="46"/>
      <c r="M35" s="46"/>
      <c r="N35" s="46"/>
      <c r="O35" s="46"/>
      <c r="P35" s="46"/>
      <c r="Q35" s="46"/>
      <c r="R35" s="46"/>
      <c r="S35" s="46"/>
      <c r="T35" s="47" t="s">
        <v>46</v>
      </c>
      <c r="U35" s="46"/>
      <c r="V35" s="46"/>
      <c r="W35" s="46"/>
      <c r="X35" s="367" t="s">
        <v>47</v>
      </c>
      <c r="Y35" s="365"/>
      <c r="Z35" s="365"/>
      <c r="AA35" s="365"/>
      <c r="AB35" s="365"/>
      <c r="AC35" s="46"/>
      <c r="AD35" s="46"/>
      <c r="AE35" s="46"/>
      <c r="AF35" s="46"/>
      <c r="AG35" s="46"/>
      <c r="AH35" s="46"/>
      <c r="AI35" s="46"/>
      <c r="AJ35" s="46"/>
      <c r="AK35" s="364">
        <f>SUM(AK26:AK33)</f>
        <v>0</v>
      </c>
      <c r="AL35" s="365"/>
      <c r="AM35" s="365"/>
      <c r="AN35" s="365"/>
      <c r="AO35" s="366"/>
      <c r="AP35" s="44"/>
      <c r="AQ35" s="44"/>
      <c r="AR35" s="40"/>
      <c r="BG35" s="35"/>
    </row>
    <row r="36" spans="1:59"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G36" s="35"/>
    </row>
    <row r="37" spans="1:59"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G37" s="35"/>
    </row>
    <row r="41" spans="1:59"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G41" s="35"/>
    </row>
    <row r="42" spans="1:59" s="2" customFormat="1" ht="24.95" customHeight="1">
      <c r="A42" s="35"/>
      <c r="B42" s="36"/>
      <c r="C42" s="24" t="s">
        <v>48</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G42" s="35"/>
    </row>
    <row r="43" spans="1:59"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G43" s="35"/>
    </row>
    <row r="44" spans="2:44" s="4" customFormat="1" ht="12" customHeight="1">
      <c r="B44" s="52"/>
      <c r="C44" s="30" t="s">
        <v>14</v>
      </c>
      <c r="D44" s="53"/>
      <c r="E44" s="53"/>
      <c r="F44" s="53"/>
      <c r="G44" s="53"/>
      <c r="H44" s="53"/>
      <c r="I44" s="53"/>
      <c r="J44" s="53"/>
      <c r="K44" s="53"/>
      <c r="L44" s="53" t="str">
        <f>K5</f>
        <v>650190338</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17</v>
      </c>
      <c r="D45" s="57"/>
      <c r="E45" s="57"/>
      <c r="F45" s="57"/>
      <c r="G45" s="57"/>
      <c r="H45" s="57"/>
      <c r="I45" s="57"/>
      <c r="J45" s="57"/>
      <c r="K45" s="57"/>
      <c r="L45" s="345" t="str">
        <f>K6</f>
        <v>Oprava nástupiště v žst. Rumburk 1_K NACENĚNÍ_OPRAVA č.1</v>
      </c>
      <c r="M45" s="346"/>
      <c r="N45" s="346"/>
      <c r="O45" s="346"/>
      <c r="P45" s="346"/>
      <c r="Q45" s="346"/>
      <c r="R45" s="346"/>
      <c r="S45" s="346"/>
      <c r="T45" s="346"/>
      <c r="U45" s="346"/>
      <c r="V45" s="346"/>
      <c r="W45" s="346"/>
      <c r="X45" s="346"/>
      <c r="Y45" s="346"/>
      <c r="Z45" s="346"/>
      <c r="AA45" s="346"/>
      <c r="AB45" s="346"/>
      <c r="AC45" s="346"/>
      <c r="AD45" s="346"/>
      <c r="AE45" s="346"/>
      <c r="AF45" s="346"/>
      <c r="AG45" s="346"/>
      <c r="AH45" s="346"/>
      <c r="AI45" s="346"/>
      <c r="AJ45" s="346"/>
      <c r="AK45" s="346"/>
      <c r="AL45" s="346"/>
      <c r="AM45" s="346"/>
      <c r="AN45" s="346"/>
      <c r="AO45" s="346"/>
      <c r="AP45" s="57"/>
      <c r="AQ45" s="57"/>
      <c r="AR45" s="58"/>
    </row>
    <row r="46" spans="1:59"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G46" s="35"/>
    </row>
    <row r="47" spans="1:59" s="2" customFormat="1" ht="12" customHeight="1">
      <c r="A47" s="35"/>
      <c r="B47" s="36"/>
      <c r="C47" s="30" t="s">
        <v>22</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72" t="str">
        <f>IF(AN8="","",AN8)</f>
        <v>4. 10. 2022</v>
      </c>
      <c r="AN47" s="372"/>
      <c r="AO47" s="37"/>
      <c r="AP47" s="37"/>
      <c r="AQ47" s="37"/>
      <c r="AR47" s="40"/>
      <c r="BG47" s="35"/>
    </row>
    <row r="48" spans="1:59"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G48" s="35"/>
    </row>
    <row r="49" spans="1:59" s="2" customFormat="1" ht="15.2" customHeight="1">
      <c r="A49" s="35"/>
      <c r="B49" s="36"/>
      <c r="C49" s="30" t="s">
        <v>26</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73" t="str">
        <f>IF(E17="","",E17)</f>
        <v xml:space="preserve"> </v>
      </c>
      <c r="AN49" s="374"/>
      <c r="AO49" s="374"/>
      <c r="AP49" s="374"/>
      <c r="AQ49" s="37"/>
      <c r="AR49" s="40"/>
      <c r="AS49" s="375" t="s">
        <v>49</v>
      </c>
      <c r="AT49" s="376"/>
      <c r="AU49" s="61"/>
      <c r="AV49" s="61"/>
      <c r="AW49" s="61"/>
      <c r="AX49" s="61"/>
      <c r="AY49" s="61"/>
      <c r="AZ49" s="61"/>
      <c r="BA49" s="61"/>
      <c r="BB49" s="61"/>
      <c r="BC49" s="61"/>
      <c r="BD49" s="61"/>
      <c r="BE49" s="61"/>
      <c r="BF49" s="62"/>
      <c r="BG49" s="35"/>
    </row>
    <row r="50" spans="1:59" s="2" customFormat="1" ht="15.2" customHeight="1">
      <c r="A50" s="35"/>
      <c r="B50" s="36"/>
      <c r="C50" s="30" t="s">
        <v>29</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32</v>
      </c>
      <c r="AJ50" s="37"/>
      <c r="AK50" s="37"/>
      <c r="AL50" s="37"/>
      <c r="AM50" s="373" t="str">
        <f>IF(E20="","",E20)</f>
        <v xml:space="preserve"> </v>
      </c>
      <c r="AN50" s="374"/>
      <c r="AO50" s="374"/>
      <c r="AP50" s="374"/>
      <c r="AQ50" s="37"/>
      <c r="AR50" s="40"/>
      <c r="AS50" s="377"/>
      <c r="AT50" s="378"/>
      <c r="AU50" s="63"/>
      <c r="AV50" s="63"/>
      <c r="AW50" s="63"/>
      <c r="AX50" s="63"/>
      <c r="AY50" s="63"/>
      <c r="AZ50" s="63"/>
      <c r="BA50" s="63"/>
      <c r="BB50" s="63"/>
      <c r="BC50" s="63"/>
      <c r="BD50" s="63"/>
      <c r="BE50" s="63"/>
      <c r="BF50" s="64"/>
      <c r="BG50" s="35"/>
    </row>
    <row r="51" spans="1:59"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79"/>
      <c r="AT51" s="380"/>
      <c r="AU51" s="65"/>
      <c r="AV51" s="65"/>
      <c r="AW51" s="65"/>
      <c r="AX51" s="65"/>
      <c r="AY51" s="65"/>
      <c r="AZ51" s="65"/>
      <c r="BA51" s="65"/>
      <c r="BB51" s="65"/>
      <c r="BC51" s="65"/>
      <c r="BD51" s="65"/>
      <c r="BE51" s="65"/>
      <c r="BF51" s="66"/>
      <c r="BG51" s="35"/>
    </row>
    <row r="52" spans="1:59" s="2" customFormat="1" ht="29.25" customHeight="1">
      <c r="A52" s="35"/>
      <c r="B52" s="36"/>
      <c r="C52" s="341" t="s">
        <v>50</v>
      </c>
      <c r="D52" s="342"/>
      <c r="E52" s="342"/>
      <c r="F52" s="342"/>
      <c r="G52" s="342"/>
      <c r="H52" s="67"/>
      <c r="I52" s="344" t="s">
        <v>51</v>
      </c>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71" t="s">
        <v>52</v>
      </c>
      <c r="AH52" s="342"/>
      <c r="AI52" s="342"/>
      <c r="AJ52" s="342"/>
      <c r="AK52" s="342"/>
      <c r="AL52" s="342"/>
      <c r="AM52" s="342"/>
      <c r="AN52" s="344" t="s">
        <v>53</v>
      </c>
      <c r="AO52" s="342"/>
      <c r="AP52" s="342"/>
      <c r="AQ52" s="68" t="s">
        <v>54</v>
      </c>
      <c r="AR52" s="40"/>
      <c r="AS52" s="69" t="s">
        <v>55</v>
      </c>
      <c r="AT52" s="70" t="s">
        <v>56</v>
      </c>
      <c r="AU52" s="70" t="s">
        <v>57</v>
      </c>
      <c r="AV52" s="70" t="s">
        <v>58</v>
      </c>
      <c r="AW52" s="70" t="s">
        <v>59</v>
      </c>
      <c r="AX52" s="70" t="s">
        <v>60</v>
      </c>
      <c r="AY52" s="70" t="s">
        <v>61</v>
      </c>
      <c r="AZ52" s="70" t="s">
        <v>62</v>
      </c>
      <c r="BA52" s="70" t="s">
        <v>63</v>
      </c>
      <c r="BB52" s="70" t="s">
        <v>64</v>
      </c>
      <c r="BC52" s="70" t="s">
        <v>65</v>
      </c>
      <c r="BD52" s="70" t="s">
        <v>66</v>
      </c>
      <c r="BE52" s="70" t="s">
        <v>67</v>
      </c>
      <c r="BF52" s="71" t="s">
        <v>68</v>
      </c>
      <c r="BG52" s="35"/>
    </row>
    <row r="53" spans="1:59"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3"/>
      <c r="BE53" s="73"/>
      <c r="BF53" s="74"/>
      <c r="BG53" s="35"/>
    </row>
    <row r="54" spans="2:90" s="6" customFormat="1" ht="32.45" customHeight="1">
      <c r="B54" s="75"/>
      <c r="C54" s="76" t="s">
        <v>69</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48">
        <f>ROUND(AG55+SUM(AG56:AG65)+AG68,2)</f>
        <v>0</v>
      </c>
      <c r="AH54" s="348"/>
      <c r="AI54" s="348"/>
      <c r="AJ54" s="348"/>
      <c r="AK54" s="348"/>
      <c r="AL54" s="348"/>
      <c r="AM54" s="348"/>
      <c r="AN54" s="384">
        <f aca="true" t="shared" si="0" ref="AN54:AN68">SUM(AG54,AV54)</f>
        <v>0</v>
      </c>
      <c r="AO54" s="384"/>
      <c r="AP54" s="384"/>
      <c r="AQ54" s="79" t="s">
        <v>20</v>
      </c>
      <c r="AR54" s="80"/>
      <c r="AS54" s="81">
        <f>ROUND(AS55+SUM(AS56:AS65)+AS68,2)</f>
        <v>0</v>
      </c>
      <c r="AT54" s="82">
        <f>ROUND(AT55+SUM(AT56:AT65)+AT68,2)</f>
        <v>0</v>
      </c>
      <c r="AU54" s="83">
        <f>ROUND(AU55+SUM(AU56:AU65)+AU68,2)</f>
        <v>0</v>
      </c>
      <c r="AV54" s="83">
        <f aca="true" t="shared" si="1" ref="AV54:AV68">ROUND(SUM(AX54:AY54),2)</f>
        <v>0</v>
      </c>
      <c r="AW54" s="84">
        <f>ROUND(AW55+SUM(AW56:AW65)+AW68,5)</f>
        <v>0</v>
      </c>
      <c r="AX54" s="83">
        <f>ROUND(BB54*L29,2)</f>
        <v>0</v>
      </c>
      <c r="AY54" s="83">
        <f>ROUND(BC54*L30,2)</f>
        <v>0</v>
      </c>
      <c r="AZ54" s="83">
        <f>ROUND(BD54*L29,2)</f>
        <v>0</v>
      </c>
      <c r="BA54" s="83">
        <f>ROUND(BE54*L30,2)</f>
        <v>0</v>
      </c>
      <c r="BB54" s="83">
        <f>ROUND(BB55+SUM(BB56:BB65)+BB68,2)</f>
        <v>0</v>
      </c>
      <c r="BC54" s="83">
        <f>ROUND(BC55+SUM(BC56:BC65)+BC68,2)</f>
        <v>0</v>
      </c>
      <c r="BD54" s="83">
        <f>ROUND(BD55+SUM(BD56:BD65)+BD68,2)</f>
        <v>0</v>
      </c>
      <c r="BE54" s="83">
        <f>ROUND(BE55+SUM(BE56:BE65)+BE68,2)</f>
        <v>0</v>
      </c>
      <c r="BF54" s="85">
        <f>ROUND(BF55+SUM(BF56:BF65)+BF68,2)</f>
        <v>0</v>
      </c>
      <c r="BS54" s="86" t="s">
        <v>70</v>
      </c>
      <c r="BT54" s="86" t="s">
        <v>71</v>
      </c>
      <c r="BU54" s="87" t="s">
        <v>72</v>
      </c>
      <c r="BV54" s="86" t="s">
        <v>73</v>
      </c>
      <c r="BW54" s="86" t="s">
        <v>6</v>
      </c>
      <c r="BX54" s="86" t="s">
        <v>74</v>
      </c>
      <c r="CL54" s="86" t="s">
        <v>20</v>
      </c>
    </row>
    <row r="55" spans="1:91" s="7" customFormat="1" ht="24.75" customHeight="1">
      <c r="A55" s="88" t="s">
        <v>75</v>
      </c>
      <c r="B55" s="89"/>
      <c r="C55" s="90"/>
      <c r="D55" s="343" t="s">
        <v>76</v>
      </c>
      <c r="E55" s="343"/>
      <c r="F55" s="343"/>
      <c r="G55" s="343"/>
      <c r="H55" s="343"/>
      <c r="I55" s="91"/>
      <c r="J55" s="343" t="s">
        <v>77</v>
      </c>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69">
        <f>'PS 02-01 - Úprava SZZ, ŽS...'!K32</f>
        <v>0</v>
      </c>
      <c r="AH55" s="370"/>
      <c r="AI55" s="370"/>
      <c r="AJ55" s="370"/>
      <c r="AK55" s="370"/>
      <c r="AL55" s="370"/>
      <c r="AM55" s="370"/>
      <c r="AN55" s="369">
        <f t="shared" si="0"/>
        <v>0</v>
      </c>
      <c r="AO55" s="370"/>
      <c r="AP55" s="370"/>
      <c r="AQ55" s="92" t="s">
        <v>78</v>
      </c>
      <c r="AR55" s="93"/>
      <c r="AS55" s="94">
        <f>'PS 02-01 - Úprava SZZ, ŽS...'!K30</f>
        <v>0</v>
      </c>
      <c r="AT55" s="95">
        <f>'PS 02-01 - Úprava SZZ, ŽS...'!K31</f>
        <v>0</v>
      </c>
      <c r="AU55" s="95">
        <v>0</v>
      </c>
      <c r="AV55" s="95">
        <f t="shared" si="1"/>
        <v>0</v>
      </c>
      <c r="AW55" s="96">
        <f>'PS 02-01 - Úprava SZZ, ŽS...'!T87</f>
        <v>0</v>
      </c>
      <c r="AX55" s="95">
        <f>'PS 02-01 - Úprava SZZ, ŽS...'!K35</f>
        <v>0</v>
      </c>
      <c r="AY55" s="95">
        <f>'PS 02-01 - Úprava SZZ, ŽS...'!K36</f>
        <v>0</v>
      </c>
      <c r="AZ55" s="95">
        <f>'PS 02-01 - Úprava SZZ, ŽS...'!K37</f>
        <v>0</v>
      </c>
      <c r="BA55" s="95">
        <f>'PS 02-01 - Úprava SZZ, ŽS...'!K38</f>
        <v>0</v>
      </c>
      <c r="BB55" s="95">
        <f>'PS 02-01 - Úprava SZZ, ŽS...'!F35</f>
        <v>0</v>
      </c>
      <c r="BC55" s="95">
        <f>'PS 02-01 - Úprava SZZ, ŽS...'!F36</f>
        <v>0</v>
      </c>
      <c r="BD55" s="95">
        <f>'PS 02-01 - Úprava SZZ, ŽS...'!F37</f>
        <v>0</v>
      </c>
      <c r="BE55" s="95">
        <f>'PS 02-01 - Úprava SZZ, ŽS...'!F38</f>
        <v>0</v>
      </c>
      <c r="BF55" s="97">
        <f>'PS 02-01 - Úprava SZZ, ŽS...'!F39</f>
        <v>0</v>
      </c>
      <c r="BT55" s="98" t="s">
        <v>79</v>
      </c>
      <c r="BV55" s="98" t="s">
        <v>73</v>
      </c>
      <c r="BW55" s="98" t="s">
        <v>80</v>
      </c>
      <c r="BX55" s="98" t="s">
        <v>6</v>
      </c>
      <c r="CL55" s="98" t="s">
        <v>20</v>
      </c>
      <c r="CM55" s="98" t="s">
        <v>81</v>
      </c>
    </row>
    <row r="56" spans="1:91" s="7" customFormat="1" ht="24.75" customHeight="1">
      <c r="A56" s="88" t="s">
        <v>75</v>
      </c>
      <c r="B56" s="89"/>
      <c r="C56" s="90"/>
      <c r="D56" s="343" t="s">
        <v>82</v>
      </c>
      <c r="E56" s="343"/>
      <c r="F56" s="343"/>
      <c r="G56" s="343"/>
      <c r="H56" s="343"/>
      <c r="I56" s="91"/>
      <c r="J56" s="343" t="s">
        <v>83</v>
      </c>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69">
        <f>'PS 02-11 - Rozhlasové zař...'!K32</f>
        <v>0</v>
      </c>
      <c r="AH56" s="370"/>
      <c r="AI56" s="370"/>
      <c r="AJ56" s="370"/>
      <c r="AK56" s="370"/>
      <c r="AL56" s="370"/>
      <c r="AM56" s="370"/>
      <c r="AN56" s="369">
        <f t="shared" si="0"/>
        <v>0</v>
      </c>
      <c r="AO56" s="370"/>
      <c r="AP56" s="370"/>
      <c r="AQ56" s="92" t="s">
        <v>78</v>
      </c>
      <c r="AR56" s="93"/>
      <c r="AS56" s="94">
        <f>'PS 02-11 - Rozhlasové zař...'!K30</f>
        <v>0</v>
      </c>
      <c r="AT56" s="95">
        <f>'PS 02-11 - Rozhlasové zař...'!K31</f>
        <v>0</v>
      </c>
      <c r="AU56" s="95">
        <v>0</v>
      </c>
      <c r="AV56" s="95">
        <f t="shared" si="1"/>
        <v>0</v>
      </c>
      <c r="AW56" s="96">
        <f>'PS 02-11 - Rozhlasové zař...'!T92</f>
        <v>0</v>
      </c>
      <c r="AX56" s="95">
        <f>'PS 02-11 - Rozhlasové zař...'!K35</f>
        <v>0</v>
      </c>
      <c r="AY56" s="95">
        <f>'PS 02-11 - Rozhlasové zař...'!K36</f>
        <v>0</v>
      </c>
      <c r="AZ56" s="95">
        <f>'PS 02-11 - Rozhlasové zař...'!K37</f>
        <v>0</v>
      </c>
      <c r="BA56" s="95">
        <f>'PS 02-11 - Rozhlasové zař...'!K38</f>
        <v>0</v>
      </c>
      <c r="BB56" s="95">
        <f>'PS 02-11 - Rozhlasové zař...'!F35</f>
        <v>0</v>
      </c>
      <c r="BC56" s="95">
        <f>'PS 02-11 - Rozhlasové zař...'!F36</f>
        <v>0</v>
      </c>
      <c r="BD56" s="95">
        <f>'PS 02-11 - Rozhlasové zař...'!F37</f>
        <v>0</v>
      </c>
      <c r="BE56" s="95">
        <f>'PS 02-11 - Rozhlasové zař...'!F38</f>
        <v>0</v>
      </c>
      <c r="BF56" s="97">
        <f>'PS 02-11 - Rozhlasové zař...'!F39</f>
        <v>0</v>
      </c>
      <c r="BT56" s="98" t="s">
        <v>79</v>
      </c>
      <c r="BV56" s="98" t="s">
        <v>73</v>
      </c>
      <c r="BW56" s="98" t="s">
        <v>84</v>
      </c>
      <c r="BX56" s="98" t="s">
        <v>6</v>
      </c>
      <c r="CL56" s="98" t="s">
        <v>20</v>
      </c>
      <c r="CM56" s="98" t="s">
        <v>81</v>
      </c>
    </row>
    <row r="57" spans="1:91" s="7" customFormat="1" ht="24.75" customHeight="1">
      <c r="A57" s="88" t="s">
        <v>75</v>
      </c>
      <c r="B57" s="89"/>
      <c r="C57" s="90"/>
      <c r="D57" s="343" t="s">
        <v>85</v>
      </c>
      <c r="E57" s="343"/>
      <c r="F57" s="343"/>
      <c r="G57" s="343"/>
      <c r="H57" s="343"/>
      <c r="I57" s="91"/>
      <c r="J57" s="343" t="s">
        <v>86</v>
      </c>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69">
        <f>'PS 02-13 - Informační sys...'!K32</f>
        <v>0</v>
      </c>
      <c r="AH57" s="370"/>
      <c r="AI57" s="370"/>
      <c r="AJ57" s="370"/>
      <c r="AK57" s="370"/>
      <c r="AL57" s="370"/>
      <c r="AM57" s="370"/>
      <c r="AN57" s="369">
        <f t="shared" si="0"/>
        <v>0</v>
      </c>
      <c r="AO57" s="370"/>
      <c r="AP57" s="370"/>
      <c r="AQ57" s="92" t="s">
        <v>78</v>
      </c>
      <c r="AR57" s="93"/>
      <c r="AS57" s="94">
        <f>'PS 02-13 - Informační sys...'!K30</f>
        <v>0</v>
      </c>
      <c r="AT57" s="95">
        <f>'PS 02-13 - Informační sys...'!K31</f>
        <v>0</v>
      </c>
      <c r="AU57" s="95">
        <v>0</v>
      </c>
      <c r="AV57" s="95">
        <f t="shared" si="1"/>
        <v>0</v>
      </c>
      <c r="AW57" s="96">
        <f>'PS 02-13 - Informační sys...'!T81</f>
        <v>0</v>
      </c>
      <c r="AX57" s="95">
        <f>'PS 02-13 - Informační sys...'!K35</f>
        <v>0</v>
      </c>
      <c r="AY57" s="95">
        <f>'PS 02-13 - Informační sys...'!K36</f>
        <v>0</v>
      </c>
      <c r="AZ57" s="95">
        <f>'PS 02-13 - Informační sys...'!K37</f>
        <v>0</v>
      </c>
      <c r="BA57" s="95">
        <f>'PS 02-13 - Informační sys...'!K38</f>
        <v>0</v>
      </c>
      <c r="BB57" s="95">
        <f>'PS 02-13 - Informační sys...'!F35</f>
        <v>0</v>
      </c>
      <c r="BC57" s="95">
        <f>'PS 02-13 - Informační sys...'!F36</f>
        <v>0</v>
      </c>
      <c r="BD57" s="95">
        <f>'PS 02-13 - Informační sys...'!F37</f>
        <v>0</v>
      </c>
      <c r="BE57" s="95">
        <f>'PS 02-13 - Informační sys...'!F38</f>
        <v>0</v>
      </c>
      <c r="BF57" s="97">
        <f>'PS 02-13 - Informační sys...'!F39</f>
        <v>0</v>
      </c>
      <c r="BT57" s="98" t="s">
        <v>79</v>
      </c>
      <c r="BV57" s="98" t="s">
        <v>73</v>
      </c>
      <c r="BW57" s="98" t="s">
        <v>87</v>
      </c>
      <c r="BX57" s="98" t="s">
        <v>6</v>
      </c>
      <c r="CL57" s="98" t="s">
        <v>20</v>
      </c>
      <c r="CM57" s="98" t="s">
        <v>81</v>
      </c>
    </row>
    <row r="58" spans="1:91" s="7" customFormat="1" ht="24.75" customHeight="1">
      <c r="A58" s="88" t="s">
        <v>75</v>
      </c>
      <c r="B58" s="89"/>
      <c r="C58" s="90"/>
      <c r="D58" s="343" t="s">
        <v>88</v>
      </c>
      <c r="E58" s="343"/>
      <c r="F58" s="343"/>
      <c r="G58" s="343"/>
      <c r="H58" s="343"/>
      <c r="I58" s="91"/>
      <c r="J58" s="343" t="s">
        <v>89</v>
      </c>
      <c r="K58" s="343"/>
      <c r="L58" s="343"/>
      <c r="M58" s="343"/>
      <c r="N58" s="343"/>
      <c r="O58" s="343"/>
      <c r="P58" s="343"/>
      <c r="Q58" s="343"/>
      <c r="R58" s="343"/>
      <c r="S58" s="343"/>
      <c r="T58" s="343"/>
      <c r="U58" s="343"/>
      <c r="V58" s="343"/>
      <c r="W58" s="343"/>
      <c r="X58" s="343"/>
      <c r="Y58" s="343"/>
      <c r="Z58" s="343"/>
      <c r="AA58" s="343"/>
      <c r="AB58" s="343"/>
      <c r="AC58" s="343"/>
      <c r="AD58" s="343"/>
      <c r="AE58" s="343"/>
      <c r="AF58" s="343"/>
      <c r="AG58" s="369">
        <f>'SO 02-10 - Železniční svr...'!K32</f>
        <v>0</v>
      </c>
      <c r="AH58" s="370"/>
      <c r="AI58" s="370"/>
      <c r="AJ58" s="370"/>
      <c r="AK58" s="370"/>
      <c r="AL58" s="370"/>
      <c r="AM58" s="370"/>
      <c r="AN58" s="369">
        <f t="shared" si="0"/>
        <v>0</v>
      </c>
      <c r="AO58" s="370"/>
      <c r="AP58" s="370"/>
      <c r="AQ58" s="92" t="s">
        <v>78</v>
      </c>
      <c r="AR58" s="93"/>
      <c r="AS58" s="94">
        <f>'SO 02-10 - Železniční svr...'!K30</f>
        <v>0</v>
      </c>
      <c r="AT58" s="95">
        <f>'SO 02-10 - Železniční svr...'!K31</f>
        <v>0</v>
      </c>
      <c r="AU58" s="95">
        <v>0</v>
      </c>
      <c r="AV58" s="95">
        <f t="shared" si="1"/>
        <v>0</v>
      </c>
      <c r="AW58" s="96">
        <f>'SO 02-10 - Železniční svr...'!T84</f>
        <v>0</v>
      </c>
      <c r="AX58" s="95">
        <f>'SO 02-10 - Železniční svr...'!K35</f>
        <v>0</v>
      </c>
      <c r="AY58" s="95">
        <f>'SO 02-10 - Železniční svr...'!K36</f>
        <v>0</v>
      </c>
      <c r="AZ58" s="95">
        <f>'SO 02-10 - Železniční svr...'!K37</f>
        <v>0</v>
      </c>
      <c r="BA58" s="95">
        <f>'SO 02-10 - Železniční svr...'!K38</f>
        <v>0</v>
      </c>
      <c r="BB58" s="95">
        <f>'SO 02-10 - Železniční svr...'!F35</f>
        <v>0</v>
      </c>
      <c r="BC58" s="95">
        <f>'SO 02-10 - Železniční svr...'!F36</f>
        <v>0</v>
      </c>
      <c r="BD58" s="95">
        <f>'SO 02-10 - Železniční svr...'!F37</f>
        <v>0</v>
      </c>
      <c r="BE58" s="95">
        <f>'SO 02-10 - Železniční svr...'!F38</f>
        <v>0</v>
      </c>
      <c r="BF58" s="97">
        <f>'SO 02-10 - Železniční svr...'!F39</f>
        <v>0</v>
      </c>
      <c r="BT58" s="98" t="s">
        <v>79</v>
      </c>
      <c r="BV58" s="98" t="s">
        <v>73</v>
      </c>
      <c r="BW58" s="98" t="s">
        <v>90</v>
      </c>
      <c r="BX58" s="98" t="s">
        <v>6</v>
      </c>
      <c r="CL58" s="98" t="s">
        <v>20</v>
      </c>
      <c r="CM58" s="98" t="s">
        <v>81</v>
      </c>
    </row>
    <row r="59" spans="1:91" s="7" customFormat="1" ht="24.75" customHeight="1">
      <c r="A59" s="88" t="s">
        <v>75</v>
      </c>
      <c r="B59" s="89"/>
      <c r="C59" s="90"/>
      <c r="D59" s="343" t="s">
        <v>91</v>
      </c>
      <c r="E59" s="343"/>
      <c r="F59" s="343"/>
      <c r="G59" s="343"/>
      <c r="H59" s="343"/>
      <c r="I59" s="91"/>
      <c r="J59" s="343" t="s">
        <v>92</v>
      </c>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69">
        <f>'SO 02-10.1 - Úpravy ulice...'!K32</f>
        <v>0</v>
      </c>
      <c r="AH59" s="370"/>
      <c r="AI59" s="370"/>
      <c r="AJ59" s="370"/>
      <c r="AK59" s="370"/>
      <c r="AL59" s="370"/>
      <c r="AM59" s="370"/>
      <c r="AN59" s="369">
        <f t="shared" si="0"/>
        <v>0</v>
      </c>
      <c r="AO59" s="370"/>
      <c r="AP59" s="370"/>
      <c r="AQ59" s="92" t="s">
        <v>78</v>
      </c>
      <c r="AR59" s="93"/>
      <c r="AS59" s="94">
        <f>'SO 02-10.1 - Úpravy ulice...'!K30</f>
        <v>0</v>
      </c>
      <c r="AT59" s="95">
        <f>'SO 02-10.1 - Úpravy ulice...'!K31</f>
        <v>0</v>
      </c>
      <c r="AU59" s="95">
        <v>0</v>
      </c>
      <c r="AV59" s="95">
        <f t="shared" si="1"/>
        <v>0</v>
      </c>
      <c r="AW59" s="96">
        <f>'SO 02-10.1 - Úpravy ulice...'!T84</f>
        <v>0</v>
      </c>
      <c r="AX59" s="95">
        <f>'SO 02-10.1 - Úpravy ulice...'!K35</f>
        <v>0</v>
      </c>
      <c r="AY59" s="95">
        <f>'SO 02-10.1 - Úpravy ulice...'!K36</f>
        <v>0</v>
      </c>
      <c r="AZ59" s="95">
        <f>'SO 02-10.1 - Úpravy ulice...'!K37</f>
        <v>0</v>
      </c>
      <c r="BA59" s="95">
        <f>'SO 02-10.1 - Úpravy ulice...'!K38</f>
        <v>0</v>
      </c>
      <c r="BB59" s="95">
        <f>'SO 02-10.1 - Úpravy ulice...'!F35</f>
        <v>0</v>
      </c>
      <c r="BC59" s="95">
        <f>'SO 02-10.1 - Úpravy ulice...'!F36</f>
        <v>0</v>
      </c>
      <c r="BD59" s="95">
        <f>'SO 02-10.1 - Úpravy ulice...'!F37</f>
        <v>0</v>
      </c>
      <c r="BE59" s="95">
        <f>'SO 02-10.1 - Úpravy ulice...'!F38</f>
        <v>0</v>
      </c>
      <c r="BF59" s="97">
        <f>'SO 02-10.1 - Úpravy ulice...'!F39</f>
        <v>0</v>
      </c>
      <c r="BT59" s="98" t="s">
        <v>79</v>
      </c>
      <c r="BV59" s="98" t="s">
        <v>73</v>
      </c>
      <c r="BW59" s="98" t="s">
        <v>93</v>
      </c>
      <c r="BX59" s="98" t="s">
        <v>6</v>
      </c>
      <c r="CL59" s="98" t="s">
        <v>20</v>
      </c>
      <c r="CM59" s="98" t="s">
        <v>81</v>
      </c>
    </row>
    <row r="60" spans="1:91" s="7" customFormat="1" ht="24.75" customHeight="1">
      <c r="A60" s="88" t="s">
        <v>75</v>
      </c>
      <c r="B60" s="89"/>
      <c r="C60" s="90"/>
      <c r="D60" s="343" t="s">
        <v>94</v>
      </c>
      <c r="E60" s="343"/>
      <c r="F60" s="343"/>
      <c r="G60" s="343"/>
      <c r="H60" s="343"/>
      <c r="I60" s="91"/>
      <c r="J60" s="343" t="s">
        <v>95</v>
      </c>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69">
        <f>'SO 02-11 - Nástupiště, žs...'!K32</f>
        <v>0</v>
      </c>
      <c r="AH60" s="370"/>
      <c r="AI60" s="370"/>
      <c r="AJ60" s="370"/>
      <c r="AK60" s="370"/>
      <c r="AL60" s="370"/>
      <c r="AM60" s="370"/>
      <c r="AN60" s="369">
        <f t="shared" si="0"/>
        <v>0</v>
      </c>
      <c r="AO60" s="370"/>
      <c r="AP60" s="370"/>
      <c r="AQ60" s="92" t="s">
        <v>78</v>
      </c>
      <c r="AR60" s="93"/>
      <c r="AS60" s="94">
        <f>'SO 02-11 - Nástupiště, žs...'!K30</f>
        <v>0</v>
      </c>
      <c r="AT60" s="95">
        <f>'SO 02-11 - Nástupiště, žs...'!K31</f>
        <v>0</v>
      </c>
      <c r="AU60" s="95">
        <v>0</v>
      </c>
      <c r="AV60" s="95">
        <f t="shared" si="1"/>
        <v>0</v>
      </c>
      <c r="AW60" s="96">
        <f>'SO 02-11 - Nástupiště, žs...'!T84</f>
        <v>0</v>
      </c>
      <c r="AX60" s="95">
        <f>'SO 02-11 - Nástupiště, žs...'!K35</f>
        <v>0</v>
      </c>
      <c r="AY60" s="95">
        <f>'SO 02-11 - Nástupiště, žs...'!K36</f>
        <v>0</v>
      </c>
      <c r="AZ60" s="95">
        <f>'SO 02-11 - Nástupiště, žs...'!K37</f>
        <v>0</v>
      </c>
      <c r="BA60" s="95">
        <f>'SO 02-11 - Nástupiště, žs...'!K38</f>
        <v>0</v>
      </c>
      <c r="BB60" s="95">
        <f>'SO 02-11 - Nástupiště, žs...'!F35</f>
        <v>0</v>
      </c>
      <c r="BC60" s="95">
        <f>'SO 02-11 - Nástupiště, žs...'!F36</f>
        <v>0</v>
      </c>
      <c r="BD60" s="95">
        <f>'SO 02-11 - Nástupiště, žs...'!F37</f>
        <v>0</v>
      </c>
      <c r="BE60" s="95">
        <f>'SO 02-11 - Nástupiště, žs...'!F38</f>
        <v>0</v>
      </c>
      <c r="BF60" s="97">
        <f>'SO 02-11 - Nástupiště, žs...'!F39</f>
        <v>0</v>
      </c>
      <c r="BT60" s="98" t="s">
        <v>79</v>
      </c>
      <c r="BV60" s="98" t="s">
        <v>73</v>
      </c>
      <c r="BW60" s="98" t="s">
        <v>96</v>
      </c>
      <c r="BX60" s="98" t="s">
        <v>6</v>
      </c>
      <c r="CL60" s="98" t="s">
        <v>20</v>
      </c>
      <c r="CM60" s="98" t="s">
        <v>81</v>
      </c>
    </row>
    <row r="61" spans="1:91" s="7" customFormat="1" ht="24.75" customHeight="1">
      <c r="A61" s="88" t="s">
        <v>75</v>
      </c>
      <c r="B61" s="89"/>
      <c r="C61" s="90"/>
      <c r="D61" s="343" t="s">
        <v>97</v>
      </c>
      <c r="E61" s="343"/>
      <c r="F61" s="343"/>
      <c r="G61" s="343"/>
      <c r="H61" s="343"/>
      <c r="I61" s="91"/>
      <c r="J61" s="343" t="s">
        <v>98</v>
      </c>
      <c r="K61" s="343"/>
      <c r="L61" s="343"/>
      <c r="M61" s="343"/>
      <c r="N61" s="343"/>
      <c r="O61" s="343"/>
      <c r="P61" s="343"/>
      <c r="Q61" s="343"/>
      <c r="R61" s="343"/>
      <c r="S61" s="343"/>
      <c r="T61" s="343"/>
      <c r="U61" s="343"/>
      <c r="V61" s="343"/>
      <c r="W61" s="343"/>
      <c r="X61" s="343"/>
      <c r="Y61" s="343"/>
      <c r="Z61" s="343"/>
      <c r="AA61" s="343"/>
      <c r="AB61" s="343"/>
      <c r="AC61" s="343"/>
      <c r="AD61" s="343"/>
      <c r="AE61" s="343"/>
      <c r="AF61" s="343"/>
      <c r="AG61" s="369">
        <f>'SO 02-11.1 - Provizorní p...'!K32</f>
        <v>0</v>
      </c>
      <c r="AH61" s="370"/>
      <c r="AI61" s="370"/>
      <c r="AJ61" s="370"/>
      <c r="AK61" s="370"/>
      <c r="AL61" s="370"/>
      <c r="AM61" s="370"/>
      <c r="AN61" s="369">
        <f t="shared" si="0"/>
        <v>0</v>
      </c>
      <c r="AO61" s="370"/>
      <c r="AP61" s="370"/>
      <c r="AQ61" s="92" t="s">
        <v>78</v>
      </c>
      <c r="AR61" s="93"/>
      <c r="AS61" s="94">
        <f>'SO 02-11.1 - Provizorní p...'!K30</f>
        <v>0</v>
      </c>
      <c r="AT61" s="95">
        <f>'SO 02-11.1 - Provizorní p...'!K31</f>
        <v>0</v>
      </c>
      <c r="AU61" s="95">
        <v>0</v>
      </c>
      <c r="AV61" s="95">
        <f t="shared" si="1"/>
        <v>0</v>
      </c>
      <c r="AW61" s="96">
        <f>'SO 02-11.1 - Provizorní p...'!T84</f>
        <v>0</v>
      </c>
      <c r="AX61" s="95">
        <f>'SO 02-11.1 - Provizorní p...'!K35</f>
        <v>0</v>
      </c>
      <c r="AY61" s="95">
        <f>'SO 02-11.1 - Provizorní p...'!K36</f>
        <v>0</v>
      </c>
      <c r="AZ61" s="95">
        <f>'SO 02-11.1 - Provizorní p...'!K37</f>
        <v>0</v>
      </c>
      <c r="BA61" s="95">
        <f>'SO 02-11.1 - Provizorní p...'!K38</f>
        <v>0</v>
      </c>
      <c r="BB61" s="95">
        <f>'SO 02-11.1 - Provizorní p...'!F35</f>
        <v>0</v>
      </c>
      <c r="BC61" s="95">
        <f>'SO 02-11.1 - Provizorní p...'!F36</f>
        <v>0</v>
      </c>
      <c r="BD61" s="95">
        <f>'SO 02-11.1 - Provizorní p...'!F37</f>
        <v>0</v>
      </c>
      <c r="BE61" s="95">
        <f>'SO 02-11.1 - Provizorní p...'!F38</f>
        <v>0</v>
      </c>
      <c r="BF61" s="97">
        <f>'SO 02-11.1 - Provizorní p...'!F39</f>
        <v>0</v>
      </c>
      <c r="BT61" s="98" t="s">
        <v>79</v>
      </c>
      <c r="BV61" s="98" t="s">
        <v>73</v>
      </c>
      <c r="BW61" s="98" t="s">
        <v>99</v>
      </c>
      <c r="BX61" s="98" t="s">
        <v>6</v>
      </c>
      <c r="CL61" s="98" t="s">
        <v>20</v>
      </c>
      <c r="CM61" s="98" t="s">
        <v>81</v>
      </c>
    </row>
    <row r="62" spans="1:91" s="7" customFormat="1" ht="37.5" customHeight="1">
      <c r="A62" s="88" t="s">
        <v>75</v>
      </c>
      <c r="B62" s="89"/>
      <c r="C62" s="90"/>
      <c r="D62" s="343" t="s">
        <v>100</v>
      </c>
      <c r="E62" s="343"/>
      <c r="F62" s="343"/>
      <c r="G62" s="343"/>
      <c r="H62" s="343"/>
      <c r="I62" s="91"/>
      <c r="J62" s="343" t="s">
        <v>101</v>
      </c>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69">
        <f>'SO 02-11.2_ÚRS - Nástupiš...'!K32</f>
        <v>0</v>
      </c>
      <c r="AH62" s="370"/>
      <c r="AI62" s="370"/>
      <c r="AJ62" s="370"/>
      <c r="AK62" s="370"/>
      <c r="AL62" s="370"/>
      <c r="AM62" s="370"/>
      <c r="AN62" s="369">
        <f t="shared" si="0"/>
        <v>0</v>
      </c>
      <c r="AO62" s="370"/>
      <c r="AP62" s="370"/>
      <c r="AQ62" s="92" t="s">
        <v>78</v>
      </c>
      <c r="AR62" s="93"/>
      <c r="AS62" s="94">
        <f>'SO 02-11.2_ÚRS - Nástupiš...'!K30</f>
        <v>0</v>
      </c>
      <c r="AT62" s="95">
        <f>'SO 02-11.2_ÚRS - Nástupiš...'!K31</f>
        <v>0</v>
      </c>
      <c r="AU62" s="95">
        <v>0</v>
      </c>
      <c r="AV62" s="95">
        <f t="shared" si="1"/>
        <v>0</v>
      </c>
      <c r="AW62" s="96">
        <f>'SO 02-11.2_ÚRS - Nástupiš...'!T88</f>
        <v>0</v>
      </c>
      <c r="AX62" s="95">
        <f>'SO 02-11.2_ÚRS - Nástupiš...'!K35</f>
        <v>0</v>
      </c>
      <c r="AY62" s="95">
        <f>'SO 02-11.2_ÚRS - Nástupiš...'!K36</f>
        <v>0</v>
      </c>
      <c r="AZ62" s="95">
        <f>'SO 02-11.2_ÚRS - Nástupiš...'!K37</f>
        <v>0</v>
      </c>
      <c r="BA62" s="95">
        <f>'SO 02-11.2_ÚRS - Nástupiš...'!K38</f>
        <v>0</v>
      </c>
      <c r="BB62" s="95">
        <f>'SO 02-11.2_ÚRS - Nástupiš...'!F35</f>
        <v>0</v>
      </c>
      <c r="BC62" s="95">
        <f>'SO 02-11.2_ÚRS - Nástupiš...'!F36</f>
        <v>0</v>
      </c>
      <c r="BD62" s="95">
        <f>'SO 02-11.2_ÚRS - Nástupiš...'!F37</f>
        <v>0</v>
      </c>
      <c r="BE62" s="95">
        <f>'SO 02-11.2_ÚRS - Nástupiš...'!F38</f>
        <v>0</v>
      </c>
      <c r="BF62" s="97">
        <f>'SO 02-11.2_ÚRS - Nástupiš...'!F39</f>
        <v>0</v>
      </c>
      <c r="BT62" s="98" t="s">
        <v>79</v>
      </c>
      <c r="BV62" s="98" t="s">
        <v>73</v>
      </c>
      <c r="BW62" s="98" t="s">
        <v>102</v>
      </c>
      <c r="BX62" s="98" t="s">
        <v>6</v>
      </c>
      <c r="CL62" s="98" t="s">
        <v>20</v>
      </c>
      <c r="CM62" s="98" t="s">
        <v>81</v>
      </c>
    </row>
    <row r="63" spans="1:91" s="7" customFormat="1" ht="24.75" customHeight="1">
      <c r="A63" s="88" t="s">
        <v>75</v>
      </c>
      <c r="B63" s="89"/>
      <c r="C63" s="90"/>
      <c r="D63" s="343" t="s">
        <v>103</v>
      </c>
      <c r="E63" s="343"/>
      <c r="F63" s="343"/>
      <c r="G63" s="343"/>
      <c r="H63" s="343"/>
      <c r="I63" s="91"/>
      <c r="J63" s="343" t="s">
        <v>104</v>
      </c>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69">
        <f>'SO 02-11.3 - Přeložky sít...'!K32</f>
        <v>0</v>
      </c>
      <c r="AH63" s="370"/>
      <c r="AI63" s="370"/>
      <c r="AJ63" s="370"/>
      <c r="AK63" s="370"/>
      <c r="AL63" s="370"/>
      <c r="AM63" s="370"/>
      <c r="AN63" s="369">
        <f t="shared" si="0"/>
        <v>0</v>
      </c>
      <c r="AO63" s="370"/>
      <c r="AP63" s="370"/>
      <c r="AQ63" s="92" t="s">
        <v>78</v>
      </c>
      <c r="AR63" s="93"/>
      <c r="AS63" s="94">
        <f>'SO 02-11.3 - Přeložky sít...'!K30</f>
        <v>0</v>
      </c>
      <c r="AT63" s="95">
        <f>'SO 02-11.3 - Přeložky sít...'!K31</f>
        <v>0</v>
      </c>
      <c r="AU63" s="95">
        <v>0</v>
      </c>
      <c r="AV63" s="95">
        <f t="shared" si="1"/>
        <v>0</v>
      </c>
      <c r="AW63" s="96">
        <f>'SO 02-11.3 - Přeložky sít...'!T84</f>
        <v>0</v>
      </c>
      <c r="AX63" s="95">
        <f>'SO 02-11.3 - Přeložky sít...'!K35</f>
        <v>0</v>
      </c>
      <c r="AY63" s="95">
        <f>'SO 02-11.3 - Přeložky sít...'!K36</f>
        <v>0</v>
      </c>
      <c r="AZ63" s="95">
        <f>'SO 02-11.3 - Přeložky sít...'!K37</f>
        <v>0</v>
      </c>
      <c r="BA63" s="95">
        <f>'SO 02-11.3 - Přeložky sít...'!K38</f>
        <v>0</v>
      </c>
      <c r="BB63" s="95">
        <f>'SO 02-11.3 - Přeložky sít...'!F35</f>
        <v>0</v>
      </c>
      <c r="BC63" s="95">
        <f>'SO 02-11.3 - Přeložky sít...'!F36</f>
        <v>0</v>
      </c>
      <c r="BD63" s="95">
        <f>'SO 02-11.3 - Přeložky sít...'!F37</f>
        <v>0</v>
      </c>
      <c r="BE63" s="95">
        <f>'SO 02-11.3 - Přeložky sít...'!F38</f>
        <v>0</v>
      </c>
      <c r="BF63" s="97">
        <f>'SO 02-11.3 - Přeložky sít...'!F39</f>
        <v>0</v>
      </c>
      <c r="BT63" s="98" t="s">
        <v>79</v>
      </c>
      <c r="BV63" s="98" t="s">
        <v>73</v>
      </c>
      <c r="BW63" s="98" t="s">
        <v>105</v>
      </c>
      <c r="BX63" s="98" t="s">
        <v>6</v>
      </c>
      <c r="CL63" s="98" t="s">
        <v>20</v>
      </c>
      <c r="CM63" s="98" t="s">
        <v>81</v>
      </c>
    </row>
    <row r="64" spans="1:91" s="7" customFormat="1" ht="24.75" customHeight="1">
      <c r="A64" s="88" t="s">
        <v>75</v>
      </c>
      <c r="B64" s="89"/>
      <c r="C64" s="90"/>
      <c r="D64" s="343" t="s">
        <v>106</v>
      </c>
      <c r="E64" s="343"/>
      <c r="F64" s="343"/>
      <c r="G64" s="343"/>
      <c r="H64" s="343"/>
      <c r="I64" s="91"/>
      <c r="J64" s="343" t="s">
        <v>107</v>
      </c>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69">
        <f>'SO 02-12 - Orientační sys...'!K32</f>
        <v>0</v>
      </c>
      <c r="AH64" s="370"/>
      <c r="AI64" s="370"/>
      <c r="AJ64" s="370"/>
      <c r="AK64" s="370"/>
      <c r="AL64" s="370"/>
      <c r="AM64" s="370"/>
      <c r="AN64" s="369">
        <f t="shared" si="0"/>
        <v>0</v>
      </c>
      <c r="AO64" s="370"/>
      <c r="AP64" s="370"/>
      <c r="AQ64" s="92" t="s">
        <v>78</v>
      </c>
      <c r="AR64" s="93"/>
      <c r="AS64" s="94">
        <f>'SO 02-12 - Orientační sys...'!K30</f>
        <v>0</v>
      </c>
      <c r="AT64" s="95">
        <f>'SO 02-12 - Orientační sys...'!K31</f>
        <v>0</v>
      </c>
      <c r="AU64" s="95">
        <v>0</v>
      </c>
      <c r="AV64" s="95">
        <f t="shared" si="1"/>
        <v>0</v>
      </c>
      <c r="AW64" s="96">
        <f>'SO 02-12 - Orientační sys...'!T81</f>
        <v>0</v>
      </c>
      <c r="AX64" s="95">
        <f>'SO 02-12 - Orientační sys...'!K35</f>
        <v>0</v>
      </c>
      <c r="AY64" s="95">
        <f>'SO 02-12 - Orientační sys...'!K36</f>
        <v>0</v>
      </c>
      <c r="AZ64" s="95">
        <f>'SO 02-12 - Orientační sys...'!K37</f>
        <v>0</v>
      </c>
      <c r="BA64" s="95">
        <f>'SO 02-12 - Orientační sys...'!K38</f>
        <v>0</v>
      </c>
      <c r="BB64" s="95">
        <f>'SO 02-12 - Orientační sys...'!F35</f>
        <v>0</v>
      </c>
      <c r="BC64" s="95">
        <f>'SO 02-12 - Orientační sys...'!F36</f>
        <v>0</v>
      </c>
      <c r="BD64" s="95">
        <f>'SO 02-12 - Orientační sys...'!F37</f>
        <v>0</v>
      </c>
      <c r="BE64" s="95">
        <f>'SO 02-12 - Orientační sys...'!F38</f>
        <v>0</v>
      </c>
      <c r="BF64" s="97">
        <f>'SO 02-12 - Orientační sys...'!F39</f>
        <v>0</v>
      </c>
      <c r="BT64" s="98" t="s">
        <v>79</v>
      </c>
      <c r="BV64" s="98" t="s">
        <v>73</v>
      </c>
      <c r="BW64" s="98" t="s">
        <v>108</v>
      </c>
      <c r="BX64" s="98" t="s">
        <v>6</v>
      </c>
      <c r="CL64" s="98" t="s">
        <v>20</v>
      </c>
      <c r="CM64" s="98" t="s">
        <v>81</v>
      </c>
    </row>
    <row r="65" spans="2:91" s="7" customFormat="1" ht="24.75" customHeight="1">
      <c r="B65" s="89"/>
      <c r="C65" s="90"/>
      <c r="D65" s="343" t="s">
        <v>109</v>
      </c>
      <c r="E65" s="343"/>
      <c r="F65" s="343"/>
      <c r="G65" s="343"/>
      <c r="H65" s="343"/>
      <c r="I65" s="91"/>
      <c r="J65" s="343" t="s">
        <v>110</v>
      </c>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81">
        <f>ROUND(SUM(AG66:AG67),2)</f>
        <v>0</v>
      </c>
      <c r="AH65" s="370"/>
      <c r="AI65" s="370"/>
      <c r="AJ65" s="370"/>
      <c r="AK65" s="370"/>
      <c r="AL65" s="370"/>
      <c r="AM65" s="370"/>
      <c r="AN65" s="369">
        <f t="shared" si="0"/>
        <v>0</v>
      </c>
      <c r="AO65" s="370"/>
      <c r="AP65" s="370"/>
      <c r="AQ65" s="92" t="s">
        <v>78</v>
      </c>
      <c r="AR65" s="93"/>
      <c r="AS65" s="99">
        <f>ROUND(SUM(AS66:AS67),2)</f>
        <v>0</v>
      </c>
      <c r="AT65" s="100">
        <f>ROUND(SUM(AT66:AT67),2)</f>
        <v>0</v>
      </c>
      <c r="AU65" s="95">
        <f>ROUND(SUM(AU66:AU67),2)</f>
        <v>0</v>
      </c>
      <c r="AV65" s="95">
        <f t="shared" si="1"/>
        <v>0</v>
      </c>
      <c r="AW65" s="96">
        <f>ROUND(SUM(AW66:AW67),5)</f>
        <v>0</v>
      </c>
      <c r="AX65" s="95">
        <f>ROUND(BB65*L29,2)</f>
        <v>0</v>
      </c>
      <c r="AY65" s="95">
        <f>ROUND(BC65*L30,2)</f>
        <v>0</v>
      </c>
      <c r="AZ65" s="95">
        <f>ROUND(BD65*L29,2)</f>
        <v>0</v>
      </c>
      <c r="BA65" s="95">
        <f>ROUND(BE65*L30,2)</f>
        <v>0</v>
      </c>
      <c r="BB65" s="95">
        <f>ROUND(SUM(BB66:BB67),2)</f>
        <v>0</v>
      </c>
      <c r="BC65" s="95">
        <f>ROUND(SUM(BC66:BC67),2)</f>
        <v>0</v>
      </c>
      <c r="BD65" s="95">
        <f>ROUND(SUM(BD66:BD67),2)</f>
        <v>0</v>
      </c>
      <c r="BE65" s="95">
        <f>ROUND(SUM(BE66:BE67),2)</f>
        <v>0</v>
      </c>
      <c r="BF65" s="97">
        <f>ROUND(SUM(BF66:BF67),2)</f>
        <v>0</v>
      </c>
      <c r="BS65" s="98" t="s">
        <v>70</v>
      </c>
      <c r="BT65" s="98" t="s">
        <v>79</v>
      </c>
      <c r="BV65" s="98" t="s">
        <v>73</v>
      </c>
      <c r="BW65" s="98" t="s">
        <v>111</v>
      </c>
      <c r="BX65" s="98" t="s">
        <v>6</v>
      </c>
      <c r="CL65" s="98" t="s">
        <v>20</v>
      </c>
      <c r="CM65" s="98" t="s">
        <v>81</v>
      </c>
    </row>
    <row r="66" spans="1:91" s="4" customFormat="1" ht="23.25" customHeight="1">
      <c r="A66" s="88" t="s">
        <v>75</v>
      </c>
      <c r="B66" s="52"/>
      <c r="C66" s="101"/>
      <c r="D66" s="101"/>
      <c r="E66" s="347" t="s">
        <v>109</v>
      </c>
      <c r="F66" s="347"/>
      <c r="G66" s="347"/>
      <c r="H66" s="347"/>
      <c r="I66" s="347"/>
      <c r="J66" s="101"/>
      <c r="K66" s="347" t="s">
        <v>110</v>
      </c>
      <c r="L66" s="347"/>
      <c r="M66" s="347"/>
      <c r="N66" s="347"/>
      <c r="O66" s="347"/>
      <c r="P66" s="347"/>
      <c r="Q66" s="347"/>
      <c r="R66" s="347"/>
      <c r="S66" s="347"/>
      <c r="T66" s="347"/>
      <c r="U66" s="347"/>
      <c r="V66" s="347"/>
      <c r="W66" s="347"/>
      <c r="X66" s="347"/>
      <c r="Y66" s="347"/>
      <c r="Z66" s="347"/>
      <c r="AA66" s="347"/>
      <c r="AB66" s="347"/>
      <c r="AC66" s="347"/>
      <c r="AD66" s="347"/>
      <c r="AE66" s="347"/>
      <c r="AF66" s="347"/>
      <c r="AG66" s="382">
        <f>'SO 02-14 - Osvětlení nást...'!K32</f>
        <v>0</v>
      </c>
      <c r="AH66" s="383"/>
      <c r="AI66" s="383"/>
      <c r="AJ66" s="383"/>
      <c r="AK66" s="383"/>
      <c r="AL66" s="383"/>
      <c r="AM66" s="383"/>
      <c r="AN66" s="382">
        <f t="shared" si="0"/>
        <v>0</v>
      </c>
      <c r="AO66" s="383"/>
      <c r="AP66" s="383"/>
      <c r="AQ66" s="102" t="s">
        <v>112</v>
      </c>
      <c r="AR66" s="54"/>
      <c r="AS66" s="103">
        <f>'SO 02-14 - Osvětlení nást...'!K30</f>
        <v>0</v>
      </c>
      <c r="AT66" s="104">
        <f>'SO 02-14 - Osvětlení nást...'!K31</f>
        <v>0</v>
      </c>
      <c r="AU66" s="104">
        <v>0</v>
      </c>
      <c r="AV66" s="104">
        <f t="shared" si="1"/>
        <v>0</v>
      </c>
      <c r="AW66" s="105">
        <f>'SO 02-14 - Osvětlení nást...'!T81</f>
        <v>0</v>
      </c>
      <c r="AX66" s="104">
        <f>'SO 02-14 - Osvětlení nást...'!K35</f>
        <v>0</v>
      </c>
      <c r="AY66" s="104">
        <f>'SO 02-14 - Osvětlení nást...'!K36</f>
        <v>0</v>
      </c>
      <c r="AZ66" s="104">
        <f>'SO 02-14 - Osvětlení nást...'!K37</f>
        <v>0</v>
      </c>
      <c r="BA66" s="104">
        <f>'SO 02-14 - Osvětlení nást...'!K38</f>
        <v>0</v>
      </c>
      <c r="BB66" s="104">
        <f>'SO 02-14 - Osvětlení nást...'!F35</f>
        <v>0</v>
      </c>
      <c r="BC66" s="104">
        <f>'SO 02-14 - Osvětlení nást...'!F36</f>
        <v>0</v>
      </c>
      <c r="BD66" s="104">
        <f>'SO 02-14 - Osvětlení nást...'!F37</f>
        <v>0</v>
      </c>
      <c r="BE66" s="104">
        <f>'SO 02-14 - Osvětlení nást...'!F38</f>
        <v>0</v>
      </c>
      <c r="BF66" s="106">
        <f>'SO 02-14 - Osvětlení nást...'!F39</f>
        <v>0</v>
      </c>
      <c r="BT66" s="107" t="s">
        <v>81</v>
      </c>
      <c r="BU66" s="107" t="s">
        <v>113</v>
      </c>
      <c r="BV66" s="107" t="s">
        <v>73</v>
      </c>
      <c r="BW66" s="107" t="s">
        <v>111</v>
      </c>
      <c r="BX66" s="107" t="s">
        <v>6</v>
      </c>
      <c r="CL66" s="107" t="s">
        <v>20</v>
      </c>
      <c r="CM66" s="107" t="s">
        <v>81</v>
      </c>
    </row>
    <row r="67" spans="1:90" s="4" customFormat="1" ht="23.25" customHeight="1">
      <c r="A67" s="88" t="s">
        <v>75</v>
      </c>
      <c r="B67" s="52"/>
      <c r="C67" s="101"/>
      <c r="D67" s="101"/>
      <c r="E67" s="347" t="s">
        <v>114</v>
      </c>
      <c r="F67" s="347"/>
      <c r="G67" s="347"/>
      <c r="H67" s="347"/>
      <c r="I67" s="347"/>
      <c r="J67" s="101"/>
      <c r="K67" s="347" t="s">
        <v>115</v>
      </c>
      <c r="L67" s="347"/>
      <c r="M67" s="347"/>
      <c r="N67" s="347"/>
      <c r="O67" s="347"/>
      <c r="P67" s="347"/>
      <c r="Q67" s="347"/>
      <c r="R67" s="347"/>
      <c r="S67" s="347"/>
      <c r="T67" s="347"/>
      <c r="U67" s="347"/>
      <c r="V67" s="347"/>
      <c r="W67" s="347"/>
      <c r="X67" s="347"/>
      <c r="Y67" s="347"/>
      <c r="Z67" s="347"/>
      <c r="AA67" s="347"/>
      <c r="AB67" s="347"/>
      <c r="AC67" s="347"/>
      <c r="AD67" s="347"/>
      <c r="AE67" s="347"/>
      <c r="AF67" s="347"/>
      <c r="AG67" s="382">
        <f>'SO 02-14.1 - Zemní práce'!K34</f>
        <v>0</v>
      </c>
      <c r="AH67" s="383"/>
      <c r="AI67" s="383"/>
      <c r="AJ67" s="383"/>
      <c r="AK67" s="383"/>
      <c r="AL67" s="383"/>
      <c r="AM67" s="383"/>
      <c r="AN67" s="382">
        <f t="shared" si="0"/>
        <v>0</v>
      </c>
      <c r="AO67" s="383"/>
      <c r="AP67" s="383"/>
      <c r="AQ67" s="102" t="s">
        <v>112</v>
      </c>
      <c r="AR67" s="54"/>
      <c r="AS67" s="103">
        <f>'SO 02-14.1 - Zemní práce'!K32</f>
        <v>0</v>
      </c>
      <c r="AT67" s="104">
        <f>'SO 02-14.1 - Zemní práce'!K33</f>
        <v>0</v>
      </c>
      <c r="AU67" s="104">
        <v>0</v>
      </c>
      <c r="AV67" s="104">
        <f t="shared" si="1"/>
        <v>0</v>
      </c>
      <c r="AW67" s="105">
        <f>'SO 02-14.1 - Zemní práce'!T89</f>
        <v>0</v>
      </c>
      <c r="AX67" s="104">
        <f>'SO 02-14.1 - Zemní práce'!K37</f>
        <v>0</v>
      </c>
      <c r="AY67" s="104">
        <f>'SO 02-14.1 - Zemní práce'!K38</f>
        <v>0</v>
      </c>
      <c r="AZ67" s="104">
        <f>'SO 02-14.1 - Zemní práce'!K39</f>
        <v>0</v>
      </c>
      <c r="BA67" s="104">
        <f>'SO 02-14.1 - Zemní práce'!K40</f>
        <v>0</v>
      </c>
      <c r="BB67" s="104">
        <f>'SO 02-14.1 - Zemní práce'!F37</f>
        <v>0</v>
      </c>
      <c r="BC67" s="104">
        <f>'SO 02-14.1 - Zemní práce'!F38</f>
        <v>0</v>
      </c>
      <c r="BD67" s="104">
        <f>'SO 02-14.1 - Zemní práce'!F39</f>
        <v>0</v>
      </c>
      <c r="BE67" s="104">
        <f>'SO 02-14.1 - Zemní práce'!F40</f>
        <v>0</v>
      </c>
      <c r="BF67" s="106">
        <f>'SO 02-14.1 - Zemní práce'!F41</f>
        <v>0</v>
      </c>
      <c r="BT67" s="107" t="s">
        <v>81</v>
      </c>
      <c r="BV67" s="107" t="s">
        <v>73</v>
      </c>
      <c r="BW67" s="107" t="s">
        <v>116</v>
      </c>
      <c r="BX67" s="107" t="s">
        <v>111</v>
      </c>
      <c r="CL67" s="107" t="s">
        <v>20</v>
      </c>
    </row>
    <row r="68" spans="1:91" s="7" customFormat="1" ht="16.5" customHeight="1">
      <c r="A68" s="88" t="s">
        <v>75</v>
      </c>
      <c r="B68" s="89"/>
      <c r="C68" s="90"/>
      <c r="D68" s="343" t="s">
        <v>117</v>
      </c>
      <c r="E68" s="343"/>
      <c r="F68" s="343"/>
      <c r="G68" s="343"/>
      <c r="H68" s="343"/>
      <c r="I68" s="91"/>
      <c r="J68" s="343" t="s">
        <v>118</v>
      </c>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69">
        <f>'VRN - Vedlejší rozpočtové...'!K32</f>
        <v>0</v>
      </c>
      <c r="AH68" s="370"/>
      <c r="AI68" s="370"/>
      <c r="AJ68" s="370"/>
      <c r="AK68" s="370"/>
      <c r="AL68" s="370"/>
      <c r="AM68" s="370"/>
      <c r="AN68" s="369">
        <f t="shared" si="0"/>
        <v>0</v>
      </c>
      <c r="AO68" s="370"/>
      <c r="AP68" s="370"/>
      <c r="AQ68" s="92" t="s">
        <v>78</v>
      </c>
      <c r="AR68" s="93"/>
      <c r="AS68" s="108">
        <f>'VRN - Vedlejší rozpočtové...'!K30</f>
        <v>0</v>
      </c>
      <c r="AT68" s="109">
        <f>'VRN - Vedlejší rozpočtové...'!K31</f>
        <v>0</v>
      </c>
      <c r="AU68" s="109">
        <v>0</v>
      </c>
      <c r="AV68" s="109">
        <f t="shared" si="1"/>
        <v>0</v>
      </c>
      <c r="AW68" s="110">
        <f>'VRN - Vedlejší rozpočtové...'!T82</f>
        <v>0</v>
      </c>
      <c r="AX68" s="109">
        <f>'VRN - Vedlejší rozpočtové...'!K35</f>
        <v>0</v>
      </c>
      <c r="AY68" s="109">
        <f>'VRN - Vedlejší rozpočtové...'!K36</f>
        <v>0</v>
      </c>
      <c r="AZ68" s="109">
        <f>'VRN - Vedlejší rozpočtové...'!K37</f>
        <v>0</v>
      </c>
      <c r="BA68" s="109">
        <f>'VRN - Vedlejší rozpočtové...'!K38</f>
        <v>0</v>
      </c>
      <c r="BB68" s="109">
        <f>'VRN - Vedlejší rozpočtové...'!F35</f>
        <v>0</v>
      </c>
      <c r="BC68" s="109">
        <f>'VRN - Vedlejší rozpočtové...'!F36</f>
        <v>0</v>
      </c>
      <c r="BD68" s="109">
        <f>'VRN - Vedlejší rozpočtové...'!F37</f>
        <v>0</v>
      </c>
      <c r="BE68" s="109">
        <f>'VRN - Vedlejší rozpočtové...'!F38</f>
        <v>0</v>
      </c>
      <c r="BF68" s="111">
        <f>'VRN - Vedlejší rozpočtové...'!F39</f>
        <v>0</v>
      </c>
      <c r="BT68" s="98" t="s">
        <v>79</v>
      </c>
      <c r="BV68" s="98" t="s">
        <v>73</v>
      </c>
      <c r="BW68" s="98" t="s">
        <v>119</v>
      </c>
      <c r="BX68" s="98" t="s">
        <v>6</v>
      </c>
      <c r="CL68" s="98" t="s">
        <v>20</v>
      </c>
      <c r="CM68" s="98" t="s">
        <v>81</v>
      </c>
    </row>
    <row r="69" spans="1:59" s="2" customFormat="1" ht="30" customHeight="1">
      <c r="A69" s="35"/>
      <c r="B69" s="36"/>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40"/>
      <c r="AS69" s="35"/>
      <c r="AT69" s="35"/>
      <c r="AU69" s="35"/>
      <c r="AV69" s="35"/>
      <c r="AW69" s="35"/>
      <c r="AX69" s="35"/>
      <c r="AY69" s="35"/>
      <c r="AZ69" s="35"/>
      <c r="BA69" s="35"/>
      <c r="BB69" s="35"/>
      <c r="BC69" s="35"/>
      <c r="BD69" s="35"/>
      <c r="BE69" s="35"/>
      <c r="BF69" s="35"/>
      <c r="BG69" s="35"/>
    </row>
    <row r="70" spans="1:59" s="2" customFormat="1" ht="6.95" customHeight="1">
      <c r="A70" s="35"/>
      <c r="B70" s="48"/>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0"/>
      <c r="AS70" s="35"/>
      <c r="AT70" s="35"/>
      <c r="AU70" s="35"/>
      <c r="AV70" s="35"/>
      <c r="AW70" s="35"/>
      <c r="AX70" s="35"/>
      <c r="AY70" s="35"/>
      <c r="AZ70" s="35"/>
      <c r="BA70" s="35"/>
      <c r="BB70" s="35"/>
      <c r="BC70" s="35"/>
      <c r="BD70" s="35"/>
      <c r="BE70" s="35"/>
      <c r="BF70" s="35"/>
      <c r="BG70" s="35"/>
    </row>
  </sheetData>
  <sheetProtection algorithmName="SHA-512" hashValue="xIYI+JYrGxa9vR74sjDXC8JymT9RW3qWDM/Vss4QH83PPRh18E7M48b1vovOWAVG1YlB6pd90zo7IlrKbe5xdA==" saltValue="M6+Br6n8hKLHq0t3gTz0p144JdJJPMl8Az3sXouCU6MSQBdesuO3KqTXVH+/de/GMlDnWnCf+PZ78Z56DPW1mw==" spinCount="100000" sheet="1" objects="1" scenarios="1" formatColumns="0" formatRows="0"/>
  <mergeCells count="94">
    <mergeCell ref="AN67:AP67"/>
    <mergeCell ref="AG67:AM67"/>
    <mergeCell ref="AN68:AP68"/>
    <mergeCell ref="AG68:AM68"/>
    <mergeCell ref="AN54:AP54"/>
    <mergeCell ref="AS49:AT51"/>
    <mergeCell ref="AN65:AP65"/>
    <mergeCell ref="AG65:AM65"/>
    <mergeCell ref="AN66:AP66"/>
    <mergeCell ref="AG66:AM66"/>
    <mergeCell ref="AR2:BG2"/>
    <mergeCell ref="AG63:AM63"/>
    <mergeCell ref="AG62:AM62"/>
    <mergeCell ref="AG52:AM52"/>
    <mergeCell ref="AG60:AM60"/>
    <mergeCell ref="AG55:AM55"/>
    <mergeCell ref="AG59:AM59"/>
    <mergeCell ref="AG61:AM61"/>
    <mergeCell ref="AG57:AM57"/>
    <mergeCell ref="AG56:AM56"/>
    <mergeCell ref="AG58:AM58"/>
    <mergeCell ref="AM47:AN47"/>
    <mergeCell ref="AM49:AP49"/>
    <mergeCell ref="AM50:AP50"/>
    <mergeCell ref="AN63:AP63"/>
    <mergeCell ref="AN57:AP57"/>
    <mergeCell ref="AK33:AO33"/>
    <mergeCell ref="L33:P33"/>
    <mergeCell ref="W33:AE33"/>
    <mergeCell ref="AK35:AO35"/>
    <mergeCell ref="X35:AB35"/>
    <mergeCell ref="W31:AE31"/>
    <mergeCell ref="AK31:AO31"/>
    <mergeCell ref="AK32:AO32"/>
    <mergeCell ref="L32:P32"/>
    <mergeCell ref="W32:AE32"/>
    <mergeCell ref="BG5:BG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E67:I67"/>
    <mergeCell ref="K67:AF67"/>
    <mergeCell ref="D68:H68"/>
    <mergeCell ref="J68:AF68"/>
    <mergeCell ref="AG54:AM54"/>
    <mergeCell ref="AG64:AM64"/>
    <mergeCell ref="L45:AO45"/>
    <mergeCell ref="D65:H65"/>
    <mergeCell ref="J65:AF65"/>
    <mergeCell ref="E66:I66"/>
    <mergeCell ref="K66:AF66"/>
    <mergeCell ref="AN64:AP64"/>
    <mergeCell ref="AN52:AP52"/>
    <mergeCell ref="AN62:AP62"/>
    <mergeCell ref="AN61:AP61"/>
    <mergeCell ref="AN56:AP56"/>
    <mergeCell ref="AN60:AP60"/>
    <mergeCell ref="AN58:AP58"/>
    <mergeCell ref="AN59:AP59"/>
    <mergeCell ref="AN55:AP55"/>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PS 02-01 - Úprava SZZ, ŽS...'!C2" display="/"/>
    <hyperlink ref="A56" location="'PS 02-11 - Rozhlasové zař...'!C2" display="/"/>
    <hyperlink ref="A57" location="'PS 02-13 - Informační sys...'!C2" display="/"/>
    <hyperlink ref="A58" location="'SO 02-10 - Železniční svr...'!C2" display="/"/>
    <hyperlink ref="A59" location="'SO 02-10.1 - Úpravy ulice...'!C2" display="/"/>
    <hyperlink ref="A60" location="'SO 02-11 - Nástupiště, žs...'!C2" display="/"/>
    <hyperlink ref="A61" location="'SO 02-11.1 - Provizorní p...'!C2" display="/"/>
    <hyperlink ref="A62" location="'SO 02-11.2_ÚRS - Nástupiš...'!C2" display="/"/>
    <hyperlink ref="A63" location="'SO 02-11.3 - Přeložky sít...'!C2" display="/"/>
    <hyperlink ref="A64" location="'SO 02-12 - Orientační sys...'!C2" display="/"/>
    <hyperlink ref="A66" location="'SO 02-14 - Osvětlení nást...'!C2" display="/"/>
    <hyperlink ref="A67" location="'SO 02-14.1 - Zemní práce'!C2" display="/"/>
    <hyperlink ref="A6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105</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1835</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ROUND(K84,2)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ROUND((SUM(BE84:BE163)),2)</f>
        <v>0</v>
      </c>
      <c r="G35" s="35"/>
      <c r="H35" s="35"/>
      <c r="I35" s="128">
        <v>0.21</v>
      </c>
      <c r="J35" s="35"/>
      <c r="K35" s="123">
        <f>ROUND(((SUM(BE84:BE163))*I35),2)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ROUND((SUM(BF84:BF163)),2)</f>
        <v>0</v>
      </c>
      <c r="G36" s="35"/>
      <c r="H36" s="35"/>
      <c r="I36" s="128">
        <v>0.15</v>
      </c>
      <c r="J36" s="35"/>
      <c r="K36" s="123">
        <f>ROUND(((SUM(BF84:BF163))*I36),2)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ROUND((SUM(BG84:BG163)),2)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ROUND((SUM(BH84:BH163)),2)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ROUND((SUM(BI84:BI163)),2)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02-11.3 - Přeložky sítí a kabelovod</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Q84</f>
        <v>0</v>
      </c>
      <c r="J61" s="78">
        <f>R84</f>
        <v>0</v>
      </c>
      <c r="K61" s="78">
        <f>K84</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Q136</f>
        <v>0</v>
      </c>
      <c r="J62" s="148">
        <f>R136</f>
        <v>0</v>
      </c>
      <c r="K62" s="148">
        <f>K136</f>
        <v>0</v>
      </c>
      <c r="L62" s="145"/>
      <c r="M62" s="149"/>
    </row>
    <row r="63" spans="2:13" s="10" customFormat="1" ht="19.9" customHeight="1">
      <c r="B63" s="150"/>
      <c r="C63" s="101"/>
      <c r="D63" s="151" t="s">
        <v>1056</v>
      </c>
      <c r="E63" s="152"/>
      <c r="F63" s="152"/>
      <c r="G63" s="152"/>
      <c r="H63" s="152"/>
      <c r="I63" s="153">
        <f>Q137</f>
        <v>0</v>
      </c>
      <c r="J63" s="153">
        <f>R137</f>
        <v>0</v>
      </c>
      <c r="K63" s="153">
        <f>K137</f>
        <v>0</v>
      </c>
      <c r="L63" s="101"/>
      <c r="M63" s="154"/>
    </row>
    <row r="64" spans="2:13" s="9" customFormat="1" ht="24.95" customHeight="1">
      <c r="B64" s="144"/>
      <c r="C64" s="145"/>
      <c r="D64" s="146" t="s">
        <v>135</v>
      </c>
      <c r="E64" s="147"/>
      <c r="F64" s="147"/>
      <c r="G64" s="147"/>
      <c r="H64" s="147"/>
      <c r="I64" s="148">
        <f>Q150</f>
        <v>0</v>
      </c>
      <c r="J64" s="148">
        <f>R150</f>
        <v>0</v>
      </c>
      <c r="K64" s="148">
        <f>K150</f>
        <v>0</v>
      </c>
      <c r="L64" s="145"/>
      <c r="M64" s="149"/>
    </row>
    <row r="65" spans="1:31" s="2" customFormat="1" ht="21.75" customHeight="1">
      <c r="A65" s="35"/>
      <c r="B65" s="36"/>
      <c r="C65" s="37"/>
      <c r="D65" s="37"/>
      <c r="E65" s="37"/>
      <c r="F65" s="37"/>
      <c r="G65" s="37"/>
      <c r="H65" s="37"/>
      <c r="I65" s="37"/>
      <c r="J65" s="37"/>
      <c r="K65" s="37"/>
      <c r="L65" s="37"/>
      <c r="M65" s="11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49"/>
      <c r="M66" s="11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51"/>
      <c r="M70" s="117"/>
      <c r="S70" s="35"/>
      <c r="T70" s="35"/>
      <c r="U70" s="35"/>
      <c r="V70" s="35"/>
      <c r="W70" s="35"/>
      <c r="X70" s="35"/>
      <c r="Y70" s="35"/>
      <c r="Z70" s="35"/>
      <c r="AA70" s="35"/>
      <c r="AB70" s="35"/>
      <c r="AC70" s="35"/>
      <c r="AD70" s="35"/>
      <c r="AE70" s="35"/>
    </row>
    <row r="71" spans="1:31" s="2" customFormat="1" ht="24.95" customHeight="1">
      <c r="A71" s="35"/>
      <c r="B71" s="36"/>
      <c r="C71" s="24" t="s">
        <v>137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17</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92" t="str">
        <f>E7</f>
        <v>Oprava nástupiště v žst. Rumburk 1_K NACENĚNÍ_OPRAVA č.1</v>
      </c>
      <c r="F74" s="393"/>
      <c r="G74" s="393"/>
      <c r="H74" s="393"/>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121</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6.5" customHeight="1">
      <c r="A76" s="35"/>
      <c r="B76" s="36"/>
      <c r="C76" s="37"/>
      <c r="D76" s="37"/>
      <c r="E76" s="345" t="str">
        <f>E9</f>
        <v>SO 02-11.3 - Přeložky sítí a kabelovod</v>
      </c>
      <c r="F76" s="394"/>
      <c r="G76" s="394"/>
      <c r="H76" s="394"/>
      <c r="I76" s="37"/>
      <c r="J76" s="37"/>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 xml:space="preserve"> </v>
      </c>
      <c r="G78" s="37"/>
      <c r="H78" s="37"/>
      <c r="I78" s="30" t="s">
        <v>24</v>
      </c>
      <c r="J78" s="60" t="str">
        <f>IF(J12="","",J12)</f>
        <v>4. 10. 2022</v>
      </c>
      <c r="K78" s="37"/>
      <c r="L78" s="37"/>
      <c r="M78" s="11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5.2" customHeight="1">
      <c r="A80" s="35"/>
      <c r="B80" s="36"/>
      <c r="C80" s="30" t="s">
        <v>26</v>
      </c>
      <c r="D80" s="37"/>
      <c r="E80" s="37"/>
      <c r="F80" s="28" t="str">
        <f>E15</f>
        <v xml:space="preserve"> </v>
      </c>
      <c r="G80" s="37"/>
      <c r="H80" s="37"/>
      <c r="I80" s="30" t="s">
        <v>31</v>
      </c>
      <c r="J80" s="33" t="str">
        <f>E21</f>
        <v xml:space="preserve"> </v>
      </c>
      <c r="K80" s="37"/>
      <c r="L80" s="37"/>
      <c r="M80" s="11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32</v>
      </c>
      <c r="J81" s="33" t="str">
        <f>E24</f>
        <v xml:space="preserve"> </v>
      </c>
      <c r="K81" s="37"/>
      <c r="L81" s="37"/>
      <c r="M81" s="11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11" customFormat="1" ht="29.25" customHeight="1">
      <c r="A83" s="155"/>
      <c r="B83" s="156"/>
      <c r="C83" s="157" t="s">
        <v>138</v>
      </c>
      <c r="D83" s="158" t="s">
        <v>54</v>
      </c>
      <c r="E83" s="158" t="s">
        <v>50</v>
      </c>
      <c r="F83" s="158" t="s">
        <v>51</v>
      </c>
      <c r="G83" s="158" t="s">
        <v>139</v>
      </c>
      <c r="H83" s="158" t="s">
        <v>140</v>
      </c>
      <c r="I83" s="158" t="s">
        <v>141</v>
      </c>
      <c r="J83" s="158" t="s">
        <v>142</v>
      </c>
      <c r="K83" s="158" t="s">
        <v>129</v>
      </c>
      <c r="L83" s="159" t="s">
        <v>143</v>
      </c>
      <c r="M83" s="160"/>
      <c r="N83" s="69" t="s">
        <v>20</v>
      </c>
      <c r="O83" s="70" t="s">
        <v>39</v>
      </c>
      <c r="P83" s="70" t="s">
        <v>144</v>
      </c>
      <c r="Q83" s="70" t="s">
        <v>145</v>
      </c>
      <c r="R83" s="70" t="s">
        <v>146</v>
      </c>
      <c r="S83" s="70" t="s">
        <v>147</v>
      </c>
      <c r="T83" s="70" t="s">
        <v>148</v>
      </c>
      <c r="U83" s="70" t="s">
        <v>149</v>
      </c>
      <c r="V83" s="70" t="s">
        <v>150</v>
      </c>
      <c r="W83" s="70" t="s">
        <v>151</v>
      </c>
      <c r="X83" s="71" t="s">
        <v>152</v>
      </c>
      <c r="Y83" s="155"/>
      <c r="Z83" s="155"/>
      <c r="AA83" s="155"/>
      <c r="AB83" s="155"/>
      <c r="AC83" s="155"/>
      <c r="AD83" s="155"/>
      <c r="AE83" s="155"/>
    </row>
    <row r="84" spans="1:63" s="2" customFormat="1" ht="22.9" customHeight="1">
      <c r="A84" s="35"/>
      <c r="B84" s="36"/>
      <c r="C84" s="76" t="s">
        <v>153</v>
      </c>
      <c r="D84" s="37"/>
      <c r="E84" s="37"/>
      <c r="F84" s="37"/>
      <c r="G84" s="37"/>
      <c r="H84" s="37"/>
      <c r="I84" s="37"/>
      <c r="J84" s="37"/>
      <c r="K84" s="161">
        <f>BK84</f>
        <v>0</v>
      </c>
      <c r="L84" s="37"/>
      <c r="M84" s="40"/>
      <c r="N84" s="72"/>
      <c r="O84" s="162"/>
      <c r="P84" s="73"/>
      <c r="Q84" s="163">
        <f>Q85+SUM(Q86:Q136)+Q150</f>
        <v>0</v>
      </c>
      <c r="R84" s="163">
        <f>R85+SUM(R86:R136)+R150</f>
        <v>0</v>
      </c>
      <c r="S84" s="73"/>
      <c r="T84" s="164">
        <f>T85+SUM(T86:T136)+T150</f>
        <v>0</v>
      </c>
      <c r="U84" s="73"/>
      <c r="V84" s="164">
        <f>V85+SUM(V86:V136)+V150</f>
        <v>0</v>
      </c>
      <c r="W84" s="73"/>
      <c r="X84" s="165">
        <f>X85+SUM(X86:X136)+X150</f>
        <v>0</v>
      </c>
      <c r="Y84" s="35"/>
      <c r="Z84" s="35"/>
      <c r="AA84" s="35"/>
      <c r="AB84" s="35"/>
      <c r="AC84" s="35"/>
      <c r="AD84" s="35"/>
      <c r="AE84" s="35"/>
      <c r="AT84" s="18" t="s">
        <v>70</v>
      </c>
      <c r="AU84" s="18" t="s">
        <v>130</v>
      </c>
      <c r="BK84" s="166">
        <f>BK85+SUM(BK86:BK136)+BK150</f>
        <v>0</v>
      </c>
    </row>
    <row r="85" spans="1:65" s="2" customFormat="1" ht="33" customHeight="1">
      <c r="A85" s="35"/>
      <c r="B85" s="36"/>
      <c r="C85" s="184" t="s">
        <v>79</v>
      </c>
      <c r="D85" s="184" t="s">
        <v>154</v>
      </c>
      <c r="E85" s="185" t="s">
        <v>1836</v>
      </c>
      <c r="F85" s="186" t="s">
        <v>1837</v>
      </c>
      <c r="G85" s="187" t="s">
        <v>161</v>
      </c>
      <c r="H85" s="188">
        <v>410</v>
      </c>
      <c r="I85" s="189"/>
      <c r="J85" s="190"/>
      <c r="K85" s="191">
        <f>ROUND(P85*H85,2)</f>
        <v>0</v>
      </c>
      <c r="L85" s="186" t="s">
        <v>162</v>
      </c>
      <c r="M85" s="192"/>
      <c r="N85" s="193" t="s">
        <v>20</v>
      </c>
      <c r="O85" s="194" t="s">
        <v>40</v>
      </c>
      <c r="P85" s="195">
        <f>I85+J85</f>
        <v>0</v>
      </c>
      <c r="Q85" s="195">
        <f>ROUND(I85*H85,2)</f>
        <v>0</v>
      </c>
      <c r="R85" s="195">
        <f>ROUND(J85*H85,2)</f>
        <v>0</v>
      </c>
      <c r="S85" s="65"/>
      <c r="T85" s="196">
        <f>S85*H85</f>
        <v>0</v>
      </c>
      <c r="U85" s="196">
        <v>0</v>
      </c>
      <c r="V85" s="196">
        <f>U85*H85</f>
        <v>0</v>
      </c>
      <c r="W85" s="196">
        <v>0</v>
      </c>
      <c r="X85" s="197">
        <f>W85*H85</f>
        <v>0</v>
      </c>
      <c r="Y85" s="35"/>
      <c r="Z85" s="35"/>
      <c r="AA85" s="35"/>
      <c r="AB85" s="35"/>
      <c r="AC85" s="35"/>
      <c r="AD85" s="35"/>
      <c r="AE85" s="35"/>
      <c r="AR85" s="198" t="s">
        <v>298</v>
      </c>
      <c r="AT85" s="198" t="s">
        <v>154</v>
      </c>
      <c r="AU85" s="198" t="s">
        <v>71</v>
      </c>
      <c r="AY85" s="18" t="s">
        <v>156</v>
      </c>
      <c r="BE85" s="199">
        <f>IF(O85="základní",K85,0)</f>
        <v>0</v>
      </c>
      <c r="BF85" s="199">
        <f>IF(O85="snížená",K85,0)</f>
        <v>0</v>
      </c>
      <c r="BG85" s="199">
        <f>IF(O85="zákl. přenesená",K85,0)</f>
        <v>0</v>
      </c>
      <c r="BH85" s="199">
        <f>IF(O85="sníž. přenesená",K85,0)</f>
        <v>0</v>
      </c>
      <c r="BI85" s="199">
        <f>IF(O85="nulová",K85,0)</f>
        <v>0</v>
      </c>
      <c r="BJ85" s="18" t="s">
        <v>79</v>
      </c>
      <c r="BK85" s="199">
        <f>ROUND(P85*H85,2)</f>
        <v>0</v>
      </c>
      <c r="BL85" s="18" t="s">
        <v>298</v>
      </c>
      <c r="BM85" s="198" t="s">
        <v>81</v>
      </c>
    </row>
    <row r="86" spans="1:47" s="2" customFormat="1" ht="19.5">
      <c r="A86" s="35"/>
      <c r="B86" s="36"/>
      <c r="C86" s="37"/>
      <c r="D86" s="200" t="s">
        <v>165</v>
      </c>
      <c r="E86" s="37"/>
      <c r="F86" s="201" t="s">
        <v>1837</v>
      </c>
      <c r="G86" s="37"/>
      <c r="H86" s="37"/>
      <c r="I86" s="202"/>
      <c r="J86" s="202"/>
      <c r="K86" s="37"/>
      <c r="L86" s="37"/>
      <c r="M86" s="40"/>
      <c r="N86" s="203"/>
      <c r="O86" s="204"/>
      <c r="P86" s="65"/>
      <c r="Q86" s="65"/>
      <c r="R86" s="65"/>
      <c r="S86" s="65"/>
      <c r="T86" s="65"/>
      <c r="U86" s="65"/>
      <c r="V86" s="65"/>
      <c r="W86" s="65"/>
      <c r="X86" s="66"/>
      <c r="Y86" s="35"/>
      <c r="Z86" s="35"/>
      <c r="AA86" s="35"/>
      <c r="AB86" s="35"/>
      <c r="AC86" s="35"/>
      <c r="AD86" s="35"/>
      <c r="AE86" s="35"/>
      <c r="AT86" s="18" t="s">
        <v>165</v>
      </c>
      <c r="AU86" s="18" t="s">
        <v>71</v>
      </c>
    </row>
    <row r="87" spans="1:65" s="2" customFormat="1" ht="33" customHeight="1">
      <c r="A87" s="35"/>
      <c r="B87" s="36"/>
      <c r="C87" s="184" t="s">
        <v>81</v>
      </c>
      <c r="D87" s="184" t="s">
        <v>154</v>
      </c>
      <c r="E87" s="185" t="s">
        <v>1838</v>
      </c>
      <c r="F87" s="186" t="s">
        <v>1839</v>
      </c>
      <c r="G87" s="187" t="s">
        <v>161</v>
      </c>
      <c r="H87" s="188">
        <v>5</v>
      </c>
      <c r="I87" s="189"/>
      <c r="J87" s="190"/>
      <c r="K87" s="191">
        <f>ROUND(P87*H87,2)</f>
        <v>0</v>
      </c>
      <c r="L87" s="186" t="s">
        <v>162</v>
      </c>
      <c r="M87" s="192"/>
      <c r="N87" s="193" t="s">
        <v>20</v>
      </c>
      <c r="O87" s="194" t="s">
        <v>40</v>
      </c>
      <c r="P87" s="195">
        <f>I87+J87</f>
        <v>0</v>
      </c>
      <c r="Q87" s="195">
        <f>ROUND(I87*H87,2)</f>
        <v>0</v>
      </c>
      <c r="R87" s="195">
        <f>ROUND(J87*H87,2)</f>
        <v>0</v>
      </c>
      <c r="S87" s="65"/>
      <c r="T87" s="196">
        <f>S87*H87</f>
        <v>0</v>
      </c>
      <c r="U87" s="196">
        <v>0</v>
      </c>
      <c r="V87" s="196">
        <f>U87*H87</f>
        <v>0</v>
      </c>
      <c r="W87" s="196">
        <v>0</v>
      </c>
      <c r="X87" s="197">
        <f>W87*H87</f>
        <v>0</v>
      </c>
      <c r="Y87" s="35"/>
      <c r="Z87" s="35"/>
      <c r="AA87" s="35"/>
      <c r="AB87" s="35"/>
      <c r="AC87" s="35"/>
      <c r="AD87" s="35"/>
      <c r="AE87" s="35"/>
      <c r="AR87" s="198" t="s">
        <v>298</v>
      </c>
      <c r="AT87" s="198" t="s">
        <v>154</v>
      </c>
      <c r="AU87" s="198" t="s">
        <v>71</v>
      </c>
      <c r="AY87" s="18" t="s">
        <v>156</v>
      </c>
      <c r="BE87" s="199">
        <f>IF(O87="základní",K87,0)</f>
        <v>0</v>
      </c>
      <c r="BF87" s="199">
        <f>IF(O87="snížená",K87,0)</f>
        <v>0</v>
      </c>
      <c r="BG87" s="199">
        <f>IF(O87="zákl. přenesená",K87,0)</f>
        <v>0</v>
      </c>
      <c r="BH87" s="199">
        <f>IF(O87="sníž. přenesená",K87,0)</f>
        <v>0</v>
      </c>
      <c r="BI87" s="199">
        <f>IF(O87="nulová",K87,0)</f>
        <v>0</v>
      </c>
      <c r="BJ87" s="18" t="s">
        <v>79</v>
      </c>
      <c r="BK87" s="199">
        <f>ROUND(P87*H87,2)</f>
        <v>0</v>
      </c>
      <c r="BL87" s="18" t="s">
        <v>298</v>
      </c>
      <c r="BM87" s="198" t="s">
        <v>164</v>
      </c>
    </row>
    <row r="88" spans="1:47" s="2" customFormat="1" ht="19.5">
      <c r="A88" s="35"/>
      <c r="B88" s="36"/>
      <c r="C88" s="37"/>
      <c r="D88" s="200" t="s">
        <v>165</v>
      </c>
      <c r="E88" s="37"/>
      <c r="F88" s="201" t="s">
        <v>1839</v>
      </c>
      <c r="G88" s="37"/>
      <c r="H88" s="37"/>
      <c r="I88" s="202"/>
      <c r="J88" s="202"/>
      <c r="K88" s="37"/>
      <c r="L88" s="37"/>
      <c r="M88" s="40"/>
      <c r="N88" s="203"/>
      <c r="O88" s="204"/>
      <c r="P88" s="65"/>
      <c r="Q88" s="65"/>
      <c r="R88" s="65"/>
      <c r="S88" s="65"/>
      <c r="T88" s="65"/>
      <c r="U88" s="65"/>
      <c r="V88" s="65"/>
      <c r="W88" s="65"/>
      <c r="X88" s="66"/>
      <c r="Y88" s="35"/>
      <c r="Z88" s="35"/>
      <c r="AA88" s="35"/>
      <c r="AB88" s="35"/>
      <c r="AC88" s="35"/>
      <c r="AD88" s="35"/>
      <c r="AE88" s="35"/>
      <c r="AT88" s="18" t="s">
        <v>165</v>
      </c>
      <c r="AU88" s="18" t="s">
        <v>71</v>
      </c>
    </row>
    <row r="89" spans="1:65" s="2" customFormat="1" ht="33" customHeight="1">
      <c r="A89" s="35"/>
      <c r="B89" s="36"/>
      <c r="C89" s="184" t="s">
        <v>155</v>
      </c>
      <c r="D89" s="184" t="s">
        <v>154</v>
      </c>
      <c r="E89" s="185" t="s">
        <v>1840</v>
      </c>
      <c r="F89" s="186" t="s">
        <v>1841</v>
      </c>
      <c r="G89" s="187" t="s">
        <v>161</v>
      </c>
      <c r="H89" s="188">
        <v>410</v>
      </c>
      <c r="I89" s="189"/>
      <c r="J89" s="190"/>
      <c r="K89" s="191">
        <f>ROUND(P89*H89,2)</f>
        <v>0</v>
      </c>
      <c r="L89" s="186" t="s">
        <v>162</v>
      </c>
      <c r="M89" s="192"/>
      <c r="N89" s="193" t="s">
        <v>20</v>
      </c>
      <c r="O89" s="194" t="s">
        <v>40</v>
      </c>
      <c r="P89" s="195">
        <f>I89+J89</f>
        <v>0</v>
      </c>
      <c r="Q89" s="195">
        <f>ROUND(I89*H89,2)</f>
        <v>0</v>
      </c>
      <c r="R89" s="195">
        <f>ROUND(J89*H89,2)</f>
        <v>0</v>
      </c>
      <c r="S89" s="65"/>
      <c r="T89" s="196">
        <f>S89*H89</f>
        <v>0</v>
      </c>
      <c r="U89" s="196">
        <v>0</v>
      </c>
      <c r="V89" s="196">
        <f>U89*H89</f>
        <v>0</v>
      </c>
      <c r="W89" s="196">
        <v>0</v>
      </c>
      <c r="X89" s="197">
        <f>W89*H89</f>
        <v>0</v>
      </c>
      <c r="Y89" s="35"/>
      <c r="Z89" s="35"/>
      <c r="AA89" s="35"/>
      <c r="AB89" s="35"/>
      <c r="AC89" s="35"/>
      <c r="AD89" s="35"/>
      <c r="AE89" s="35"/>
      <c r="AR89" s="198" t="s">
        <v>298</v>
      </c>
      <c r="AT89" s="198" t="s">
        <v>154</v>
      </c>
      <c r="AU89" s="198" t="s">
        <v>71</v>
      </c>
      <c r="AY89" s="18" t="s">
        <v>156</v>
      </c>
      <c r="BE89" s="199">
        <f>IF(O89="základní",K89,0)</f>
        <v>0</v>
      </c>
      <c r="BF89" s="199">
        <f>IF(O89="snížená",K89,0)</f>
        <v>0</v>
      </c>
      <c r="BG89" s="199">
        <f>IF(O89="zákl. přenesená",K89,0)</f>
        <v>0</v>
      </c>
      <c r="BH89" s="199">
        <f>IF(O89="sníž. přenesená",K89,0)</f>
        <v>0</v>
      </c>
      <c r="BI89" s="199">
        <f>IF(O89="nulová",K89,0)</f>
        <v>0</v>
      </c>
      <c r="BJ89" s="18" t="s">
        <v>79</v>
      </c>
      <c r="BK89" s="199">
        <f>ROUND(P89*H89,2)</f>
        <v>0</v>
      </c>
      <c r="BL89" s="18" t="s">
        <v>298</v>
      </c>
      <c r="BM89" s="198" t="s">
        <v>170</v>
      </c>
    </row>
    <row r="90" spans="1:47" s="2" customFormat="1" ht="19.5">
      <c r="A90" s="35"/>
      <c r="B90" s="36"/>
      <c r="C90" s="37"/>
      <c r="D90" s="200" t="s">
        <v>165</v>
      </c>
      <c r="E90" s="37"/>
      <c r="F90" s="201" t="s">
        <v>1841</v>
      </c>
      <c r="G90" s="37"/>
      <c r="H90" s="37"/>
      <c r="I90" s="202"/>
      <c r="J90" s="202"/>
      <c r="K90" s="37"/>
      <c r="L90" s="37"/>
      <c r="M90" s="40"/>
      <c r="N90" s="203"/>
      <c r="O90" s="204"/>
      <c r="P90" s="65"/>
      <c r="Q90" s="65"/>
      <c r="R90" s="65"/>
      <c r="S90" s="65"/>
      <c r="T90" s="65"/>
      <c r="U90" s="65"/>
      <c r="V90" s="65"/>
      <c r="W90" s="65"/>
      <c r="X90" s="66"/>
      <c r="Y90" s="35"/>
      <c r="Z90" s="35"/>
      <c r="AA90" s="35"/>
      <c r="AB90" s="35"/>
      <c r="AC90" s="35"/>
      <c r="AD90" s="35"/>
      <c r="AE90" s="35"/>
      <c r="AT90" s="18" t="s">
        <v>165</v>
      </c>
      <c r="AU90" s="18" t="s">
        <v>71</v>
      </c>
    </row>
    <row r="91" spans="1:65" s="2" customFormat="1" ht="24.2" customHeight="1">
      <c r="A91" s="35"/>
      <c r="B91" s="36"/>
      <c r="C91" s="184" t="s">
        <v>164</v>
      </c>
      <c r="D91" s="184" t="s">
        <v>154</v>
      </c>
      <c r="E91" s="185" t="s">
        <v>1842</v>
      </c>
      <c r="F91" s="186" t="s">
        <v>1843</v>
      </c>
      <c r="G91" s="187" t="s">
        <v>161</v>
      </c>
      <c r="H91" s="188">
        <v>1620</v>
      </c>
      <c r="I91" s="189"/>
      <c r="J91" s="190"/>
      <c r="K91" s="191">
        <f>ROUND(P91*H91,2)</f>
        <v>0</v>
      </c>
      <c r="L91" s="186" t="s">
        <v>162</v>
      </c>
      <c r="M91" s="192"/>
      <c r="N91" s="193" t="s">
        <v>20</v>
      </c>
      <c r="O91" s="194" t="s">
        <v>40</v>
      </c>
      <c r="P91" s="195">
        <f>I91+J91</f>
        <v>0</v>
      </c>
      <c r="Q91" s="195">
        <f>ROUND(I91*H91,2)</f>
        <v>0</v>
      </c>
      <c r="R91" s="195">
        <f>ROUND(J91*H91,2)</f>
        <v>0</v>
      </c>
      <c r="S91" s="65"/>
      <c r="T91" s="196">
        <f>S91*H91</f>
        <v>0</v>
      </c>
      <c r="U91" s="196">
        <v>0</v>
      </c>
      <c r="V91" s="196">
        <f>U91*H91</f>
        <v>0</v>
      </c>
      <c r="W91" s="196">
        <v>0</v>
      </c>
      <c r="X91" s="197">
        <f>W91*H91</f>
        <v>0</v>
      </c>
      <c r="Y91" s="35"/>
      <c r="Z91" s="35"/>
      <c r="AA91" s="35"/>
      <c r="AB91" s="35"/>
      <c r="AC91" s="35"/>
      <c r="AD91" s="35"/>
      <c r="AE91" s="35"/>
      <c r="AR91" s="198" t="s">
        <v>298</v>
      </c>
      <c r="AT91" s="198" t="s">
        <v>154</v>
      </c>
      <c r="AU91" s="198" t="s">
        <v>71</v>
      </c>
      <c r="AY91" s="18" t="s">
        <v>156</v>
      </c>
      <c r="BE91" s="199">
        <f>IF(O91="základní",K91,0)</f>
        <v>0</v>
      </c>
      <c r="BF91" s="199">
        <f>IF(O91="snížená",K91,0)</f>
        <v>0</v>
      </c>
      <c r="BG91" s="199">
        <f>IF(O91="zákl. přenesená",K91,0)</f>
        <v>0</v>
      </c>
      <c r="BH91" s="199">
        <f>IF(O91="sníž. přenesená",K91,0)</f>
        <v>0</v>
      </c>
      <c r="BI91" s="199">
        <f>IF(O91="nulová",K91,0)</f>
        <v>0</v>
      </c>
      <c r="BJ91" s="18" t="s">
        <v>79</v>
      </c>
      <c r="BK91" s="199">
        <f>ROUND(P91*H91,2)</f>
        <v>0</v>
      </c>
      <c r="BL91" s="18" t="s">
        <v>298</v>
      </c>
      <c r="BM91" s="198" t="s">
        <v>163</v>
      </c>
    </row>
    <row r="92" spans="1:47" s="2" customFormat="1" ht="19.5">
      <c r="A92" s="35"/>
      <c r="B92" s="36"/>
      <c r="C92" s="37"/>
      <c r="D92" s="200" t="s">
        <v>165</v>
      </c>
      <c r="E92" s="37"/>
      <c r="F92" s="201" t="s">
        <v>1843</v>
      </c>
      <c r="G92" s="37"/>
      <c r="H92" s="37"/>
      <c r="I92" s="202"/>
      <c r="J92" s="202"/>
      <c r="K92" s="37"/>
      <c r="L92" s="37"/>
      <c r="M92" s="40"/>
      <c r="N92" s="203"/>
      <c r="O92" s="204"/>
      <c r="P92" s="65"/>
      <c r="Q92" s="65"/>
      <c r="R92" s="65"/>
      <c r="S92" s="65"/>
      <c r="T92" s="65"/>
      <c r="U92" s="65"/>
      <c r="V92" s="65"/>
      <c r="W92" s="65"/>
      <c r="X92" s="66"/>
      <c r="Y92" s="35"/>
      <c r="Z92" s="35"/>
      <c r="AA92" s="35"/>
      <c r="AB92" s="35"/>
      <c r="AC92" s="35"/>
      <c r="AD92" s="35"/>
      <c r="AE92" s="35"/>
      <c r="AT92" s="18" t="s">
        <v>165</v>
      </c>
      <c r="AU92" s="18" t="s">
        <v>71</v>
      </c>
    </row>
    <row r="93" spans="1:65" s="2" customFormat="1" ht="24.2" customHeight="1">
      <c r="A93" s="35"/>
      <c r="B93" s="36"/>
      <c r="C93" s="184" t="s">
        <v>173</v>
      </c>
      <c r="D93" s="184" t="s">
        <v>154</v>
      </c>
      <c r="E93" s="185" t="s">
        <v>1844</v>
      </c>
      <c r="F93" s="186" t="s">
        <v>1845</v>
      </c>
      <c r="G93" s="187" t="s">
        <v>161</v>
      </c>
      <c r="H93" s="188">
        <v>14</v>
      </c>
      <c r="I93" s="189"/>
      <c r="J93" s="190"/>
      <c r="K93" s="191">
        <f>ROUND(P93*H93,2)</f>
        <v>0</v>
      </c>
      <c r="L93" s="186" t="s">
        <v>20</v>
      </c>
      <c r="M93" s="192"/>
      <c r="N93" s="193" t="s">
        <v>20</v>
      </c>
      <c r="O93" s="194" t="s">
        <v>40</v>
      </c>
      <c r="P93" s="195">
        <f>I93+J93</f>
        <v>0</v>
      </c>
      <c r="Q93" s="195">
        <f>ROUND(I93*H93,2)</f>
        <v>0</v>
      </c>
      <c r="R93" s="195">
        <f>ROUND(J93*H93,2)</f>
        <v>0</v>
      </c>
      <c r="S93" s="65"/>
      <c r="T93" s="196">
        <f>S93*H93</f>
        <v>0</v>
      </c>
      <c r="U93" s="196">
        <v>0</v>
      </c>
      <c r="V93" s="196">
        <f>U93*H93</f>
        <v>0</v>
      </c>
      <c r="W93" s="196">
        <v>0</v>
      </c>
      <c r="X93" s="197">
        <f>W93*H93</f>
        <v>0</v>
      </c>
      <c r="Y93" s="35"/>
      <c r="Z93" s="35"/>
      <c r="AA93" s="35"/>
      <c r="AB93" s="35"/>
      <c r="AC93" s="35"/>
      <c r="AD93" s="35"/>
      <c r="AE93" s="35"/>
      <c r="AR93" s="198" t="s">
        <v>298</v>
      </c>
      <c r="AT93" s="198" t="s">
        <v>154</v>
      </c>
      <c r="AU93" s="198" t="s">
        <v>71</v>
      </c>
      <c r="AY93" s="18" t="s">
        <v>156</v>
      </c>
      <c r="BE93" s="199">
        <f>IF(O93="základní",K93,0)</f>
        <v>0</v>
      </c>
      <c r="BF93" s="199">
        <f>IF(O93="snížená",K93,0)</f>
        <v>0</v>
      </c>
      <c r="BG93" s="199">
        <f>IF(O93="zákl. přenesená",K93,0)</f>
        <v>0</v>
      </c>
      <c r="BH93" s="199">
        <f>IF(O93="sníž. přenesená",K93,0)</f>
        <v>0</v>
      </c>
      <c r="BI93" s="199">
        <f>IF(O93="nulová",K93,0)</f>
        <v>0</v>
      </c>
      <c r="BJ93" s="18" t="s">
        <v>79</v>
      </c>
      <c r="BK93" s="199">
        <f>ROUND(P93*H93,2)</f>
        <v>0</v>
      </c>
      <c r="BL93" s="18" t="s">
        <v>298</v>
      </c>
      <c r="BM93" s="198" t="s">
        <v>176</v>
      </c>
    </row>
    <row r="94" spans="1:47" s="2" customFormat="1" ht="11.25">
      <c r="A94" s="35"/>
      <c r="B94" s="36"/>
      <c r="C94" s="37"/>
      <c r="D94" s="200" t="s">
        <v>165</v>
      </c>
      <c r="E94" s="37"/>
      <c r="F94" s="201" t="s">
        <v>1845</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165</v>
      </c>
      <c r="AU94" s="18" t="s">
        <v>71</v>
      </c>
    </row>
    <row r="95" spans="1:65" s="2" customFormat="1" ht="24.2" customHeight="1">
      <c r="A95" s="35"/>
      <c r="B95" s="36"/>
      <c r="C95" s="184" t="s">
        <v>170</v>
      </c>
      <c r="D95" s="184" t="s">
        <v>154</v>
      </c>
      <c r="E95" s="185" t="s">
        <v>1846</v>
      </c>
      <c r="F95" s="186" t="s">
        <v>1847</v>
      </c>
      <c r="G95" s="187" t="s">
        <v>161</v>
      </c>
      <c r="H95" s="188">
        <v>11</v>
      </c>
      <c r="I95" s="189"/>
      <c r="J95" s="190"/>
      <c r="K95" s="191">
        <f>ROUND(P95*H95,2)</f>
        <v>0</v>
      </c>
      <c r="L95" s="186" t="s">
        <v>20</v>
      </c>
      <c r="M95" s="192"/>
      <c r="N95" s="193"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298</v>
      </c>
      <c r="AT95" s="198" t="s">
        <v>154</v>
      </c>
      <c r="AU95" s="198" t="s">
        <v>71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298</v>
      </c>
      <c r="BM95" s="198" t="s">
        <v>179</v>
      </c>
    </row>
    <row r="96" spans="1:47" s="2" customFormat="1" ht="19.5">
      <c r="A96" s="35"/>
      <c r="B96" s="36"/>
      <c r="C96" s="37"/>
      <c r="D96" s="200" t="s">
        <v>165</v>
      </c>
      <c r="E96" s="37"/>
      <c r="F96" s="201" t="s">
        <v>1847</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71</v>
      </c>
    </row>
    <row r="97" spans="1:65" s="2" customFormat="1" ht="24.2" customHeight="1">
      <c r="A97" s="35"/>
      <c r="B97" s="36"/>
      <c r="C97" s="184" t="s">
        <v>180</v>
      </c>
      <c r="D97" s="184" t="s">
        <v>154</v>
      </c>
      <c r="E97" s="185" t="s">
        <v>1848</v>
      </c>
      <c r="F97" s="186" t="s">
        <v>1849</v>
      </c>
      <c r="G97" s="187" t="s">
        <v>161</v>
      </c>
      <c r="H97" s="188">
        <v>3</v>
      </c>
      <c r="I97" s="189"/>
      <c r="J97" s="190"/>
      <c r="K97" s="191">
        <f>ROUND(P97*H97,2)</f>
        <v>0</v>
      </c>
      <c r="L97" s="186" t="s">
        <v>20</v>
      </c>
      <c r="M97" s="192"/>
      <c r="N97" s="193" t="s">
        <v>20</v>
      </c>
      <c r="O97" s="194" t="s">
        <v>40</v>
      </c>
      <c r="P97" s="195">
        <f>I97+J97</f>
        <v>0</v>
      </c>
      <c r="Q97" s="195">
        <f>ROUND(I97*H97,2)</f>
        <v>0</v>
      </c>
      <c r="R97" s="195">
        <f>ROUND(J97*H97,2)</f>
        <v>0</v>
      </c>
      <c r="S97" s="65"/>
      <c r="T97" s="196">
        <f>S97*H97</f>
        <v>0</v>
      </c>
      <c r="U97" s="196">
        <v>0</v>
      </c>
      <c r="V97" s="196">
        <f>U97*H97</f>
        <v>0</v>
      </c>
      <c r="W97" s="196">
        <v>0</v>
      </c>
      <c r="X97" s="197">
        <f>W97*H97</f>
        <v>0</v>
      </c>
      <c r="Y97" s="35"/>
      <c r="Z97" s="35"/>
      <c r="AA97" s="35"/>
      <c r="AB97" s="35"/>
      <c r="AC97" s="35"/>
      <c r="AD97" s="35"/>
      <c r="AE97" s="35"/>
      <c r="AR97" s="198" t="s">
        <v>298</v>
      </c>
      <c r="AT97" s="198" t="s">
        <v>154</v>
      </c>
      <c r="AU97" s="198" t="s">
        <v>71</v>
      </c>
      <c r="AY97" s="18" t="s">
        <v>156</v>
      </c>
      <c r="BE97" s="199">
        <f>IF(O97="základní",K97,0)</f>
        <v>0</v>
      </c>
      <c r="BF97" s="199">
        <f>IF(O97="snížená",K97,0)</f>
        <v>0</v>
      </c>
      <c r="BG97" s="199">
        <f>IF(O97="zákl. přenesená",K97,0)</f>
        <v>0</v>
      </c>
      <c r="BH97" s="199">
        <f>IF(O97="sníž. přenesená",K97,0)</f>
        <v>0</v>
      </c>
      <c r="BI97" s="199">
        <f>IF(O97="nulová",K97,0)</f>
        <v>0</v>
      </c>
      <c r="BJ97" s="18" t="s">
        <v>79</v>
      </c>
      <c r="BK97" s="199">
        <f>ROUND(P97*H97,2)</f>
        <v>0</v>
      </c>
      <c r="BL97" s="18" t="s">
        <v>298</v>
      </c>
      <c r="BM97" s="198" t="s">
        <v>183</v>
      </c>
    </row>
    <row r="98" spans="1:47" s="2" customFormat="1" ht="19.5">
      <c r="A98" s="35"/>
      <c r="B98" s="36"/>
      <c r="C98" s="37"/>
      <c r="D98" s="200" t="s">
        <v>165</v>
      </c>
      <c r="E98" s="37"/>
      <c r="F98" s="201" t="s">
        <v>1849</v>
      </c>
      <c r="G98" s="37"/>
      <c r="H98" s="37"/>
      <c r="I98" s="202"/>
      <c r="J98" s="202"/>
      <c r="K98" s="37"/>
      <c r="L98" s="37"/>
      <c r="M98" s="40"/>
      <c r="N98" s="203"/>
      <c r="O98" s="204"/>
      <c r="P98" s="65"/>
      <c r="Q98" s="65"/>
      <c r="R98" s="65"/>
      <c r="S98" s="65"/>
      <c r="T98" s="65"/>
      <c r="U98" s="65"/>
      <c r="V98" s="65"/>
      <c r="W98" s="65"/>
      <c r="X98" s="66"/>
      <c r="Y98" s="35"/>
      <c r="Z98" s="35"/>
      <c r="AA98" s="35"/>
      <c r="AB98" s="35"/>
      <c r="AC98" s="35"/>
      <c r="AD98" s="35"/>
      <c r="AE98" s="35"/>
      <c r="AT98" s="18" t="s">
        <v>165</v>
      </c>
      <c r="AU98" s="18" t="s">
        <v>71</v>
      </c>
    </row>
    <row r="99" spans="1:65" s="2" customFormat="1" ht="24.2" customHeight="1">
      <c r="A99" s="35"/>
      <c r="B99" s="36"/>
      <c r="C99" s="184" t="s">
        <v>163</v>
      </c>
      <c r="D99" s="184" t="s">
        <v>154</v>
      </c>
      <c r="E99" s="185" t="s">
        <v>1850</v>
      </c>
      <c r="F99" s="186" t="s">
        <v>1851</v>
      </c>
      <c r="G99" s="187" t="s">
        <v>379</v>
      </c>
      <c r="H99" s="188">
        <v>5</v>
      </c>
      <c r="I99" s="189"/>
      <c r="J99" s="190"/>
      <c r="K99" s="191">
        <f>ROUND(P99*H99,2)</f>
        <v>0</v>
      </c>
      <c r="L99" s="186" t="s">
        <v>162</v>
      </c>
      <c r="M99" s="192"/>
      <c r="N99" s="193" t="s">
        <v>20</v>
      </c>
      <c r="O99" s="194" t="s">
        <v>40</v>
      </c>
      <c r="P99" s="195">
        <f>I99+J99</f>
        <v>0</v>
      </c>
      <c r="Q99" s="195">
        <f>ROUND(I99*H99,2)</f>
        <v>0</v>
      </c>
      <c r="R99" s="195">
        <f>ROUND(J99*H99,2)</f>
        <v>0</v>
      </c>
      <c r="S99" s="65"/>
      <c r="T99" s="196">
        <f>S99*H99</f>
        <v>0</v>
      </c>
      <c r="U99" s="196">
        <v>0</v>
      </c>
      <c r="V99" s="196">
        <f>U99*H99</f>
        <v>0</v>
      </c>
      <c r="W99" s="196">
        <v>0</v>
      </c>
      <c r="X99" s="197">
        <f>W99*H99</f>
        <v>0</v>
      </c>
      <c r="Y99" s="35"/>
      <c r="Z99" s="35"/>
      <c r="AA99" s="35"/>
      <c r="AB99" s="35"/>
      <c r="AC99" s="35"/>
      <c r="AD99" s="35"/>
      <c r="AE99" s="35"/>
      <c r="AR99" s="198" t="s">
        <v>298</v>
      </c>
      <c r="AT99" s="198" t="s">
        <v>154</v>
      </c>
      <c r="AU99" s="198" t="s">
        <v>71</v>
      </c>
      <c r="AY99" s="18" t="s">
        <v>156</v>
      </c>
      <c r="BE99" s="199">
        <f>IF(O99="základní",K99,0)</f>
        <v>0</v>
      </c>
      <c r="BF99" s="199">
        <f>IF(O99="snížená",K99,0)</f>
        <v>0</v>
      </c>
      <c r="BG99" s="199">
        <f>IF(O99="zákl. přenesená",K99,0)</f>
        <v>0</v>
      </c>
      <c r="BH99" s="199">
        <f>IF(O99="sníž. přenesená",K99,0)</f>
        <v>0</v>
      </c>
      <c r="BI99" s="199">
        <f>IF(O99="nulová",K99,0)</f>
        <v>0</v>
      </c>
      <c r="BJ99" s="18" t="s">
        <v>79</v>
      </c>
      <c r="BK99" s="199">
        <f>ROUND(P99*H99,2)</f>
        <v>0</v>
      </c>
      <c r="BL99" s="18" t="s">
        <v>298</v>
      </c>
      <c r="BM99" s="198" t="s">
        <v>186</v>
      </c>
    </row>
    <row r="100" spans="1:47" s="2" customFormat="1" ht="11.25">
      <c r="A100" s="35"/>
      <c r="B100" s="36"/>
      <c r="C100" s="37"/>
      <c r="D100" s="200" t="s">
        <v>165</v>
      </c>
      <c r="E100" s="37"/>
      <c r="F100" s="201" t="s">
        <v>1851</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165</v>
      </c>
      <c r="AU100" s="18" t="s">
        <v>71</v>
      </c>
    </row>
    <row r="101" spans="1:65" s="2" customFormat="1" ht="24.2" customHeight="1">
      <c r="A101" s="35"/>
      <c r="B101" s="36"/>
      <c r="C101" s="205" t="s">
        <v>187</v>
      </c>
      <c r="D101" s="205" t="s">
        <v>188</v>
      </c>
      <c r="E101" s="206" t="s">
        <v>1852</v>
      </c>
      <c r="F101" s="207" t="s">
        <v>1853</v>
      </c>
      <c r="G101" s="208" t="s">
        <v>297</v>
      </c>
      <c r="H101" s="209">
        <v>98</v>
      </c>
      <c r="I101" s="210"/>
      <c r="J101" s="210"/>
      <c r="K101" s="211">
        <f>ROUND(P101*H101,2)</f>
        <v>0</v>
      </c>
      <c r="L101" s="207" t="s">
        <v>20</v>
      </c>
      <c r="M101" s="40"/>
      <c r="N101" s="212" t="s">
        <v>20</v>
      </c>
      <c r="O101" s="194" t="s">
        <v>40</v>
      </c>
      <c r="P101" s="195">
        <f>I101+J101</f>
        <v>0</v>
      </c>
      <c r="Q101" s="195">
        <f>ROUND(I101*H101,2)</f>
        <v>0</v>
      </c>
      <c r="R101" s="195">
        <f>ROUND(J101*H101,2)</f>
        <v>0</v>
      </c>
      <c r="S101" s="65"/>
      <c r="T101" s="196">
        <f>S101*H101</f>
        <v>0</v>
      </c>
      <c r="U101" s="196">
        <v>0</v>
      </c>
      <c r="V101" s="196">
        <f>U101*H101</f>
        <v>0</v>
      </c>
      <c r="W101" s="196">
        <v>0</v>
      </c>
      <c r="X101" s="197">
        <f>W101*H101</f>
        <v>0</v>
      </c>
      <c r="Y101" s="35"/>
      <c r="Z101" s="35"/>
      <c r="AA101" s="35"/>
      <c r="AB101" s="35"/>
      <c r="AC101" s="35"/>
      <c r="AD101" s="35"/>
      <c r="AE101" s="35"/>
      <c r="AR101" s="198" t="s">
        <v>298</v>
      </c>
      <c r="AT101" s="198" t="s">
        <v>188</v>
      </c>
      <c r="AU101" s="198" t="s">
        <v>71</v>
      </c>
      <c r="AY101" s="18" t="s">
        <v>156</v>
      </c>
      <c r="BE101" s="199">
        <f>IF(O101="základní",K101,0)</f>
        <v>0</v>
      </c>
      <c r="BF101" s="199">
        <f>IF(O101="snížená",K101,0)</f>
        <v>0</v>
      </c>
      <c r="BG101" s="199">
        <f>IF(O101="zákl. přenesená",K101,0)</f>
        <v>0</v>
      </c>
      <c r="BH101" s="199">
        <f>IF(O101="sníž. přenesená",K101,0)</f>
        <v>0</v>
      </c>
      <c r="BI101" s="199">
        <f>IF(O101="nulová",K101,0)</f>
        <v>0</v>
      </c>
      <c r="BJ101" s="18" t="s">
        <v>79</v>
      </c>
      <c r="BK101" s="199">
        <f>ROUND(P101*H101,2)</f>
        <v>0</v>
      </c>
      <c r="BL101" s="18" t="s">
        <v>298</v>
      </c>
      <c r="BM101" s="198" t="s">
        <v>192</v>
      </c>
    </row>
    <row r="102" spans="1:47" s="2" customFormat="1" ht="19.5">
      <c r="A102" s="35"/>
      <c r="B102" s="36"/>
      <c r="C102" s="37"/>
      <c r="D102" s="200" t="s">
        <v>165</v>
      </c>
      <c r="E102" s="37"/>
      <c r="F102" s="201" t="s">
        <v>1853</v>
      </c>
      <c r="G102" s="37"/>
      <c r="H102" s="37"/>
      <c r="I102" s="202"/>
      <c r="J102" s="202"/>
      <c r="K102" s="37"/>
      <c r="L102" s="37"/>
      <c r="M102" s="40"/>
      <c r="N102" s="203"/>
      <c r="O102" s="204"/>
      <c r="P102" s="65"/>
      <c r="Q102" s="65"/>
      <c r="R102" s="65"/>
      <c r="S102" s="65"/>
      <c r="T102" s="65"/>
      <c r="U102" s="65"/>
      <c r="V102" s="65"/>
      <c r="W102" s="65"/>
      <c r="X102" s="66"/>
      <c r="Y102" s="35"/>
      <c r="Z102" s="35"/>
      <c r="AA102" s="35"/>
      <c r="AB102" s="35"/>
      <c r="AC102" s="35"/>
      <c r="AD102" s="35"/>
      <c r="AE102" s="35"/>
      <c r="AT102" s="18" t="s">
        <v>165</v>
      </c>
      <c r="AU102" s="18" t="s">
        <v>71</v>
      </c>
    </row>
    <row r="103" spans="1:47" s="2" customFormat="1" ht="19.5">
      <c r="A103" s="35"/>
      <c r="B103" s="36"/>
      <c r="C103" s="37"/>
      <c r="D103" s="200" t="s">
        <v>880</v>
      </c>
      <c r="E103" s="37"/>
      <c r="F103" s="220" t="s">
        <v>1854</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880</v>
      </c>
      <c r="AU103" s="18" t="s">
        <v>71</v>
      </c>
    </row>
    <row r="104" spans="1:65" s="2" customFormat="1" ht="16.5" customHeight="1">
      <c r="A104" s="35"/>
      <c r="B104" s="36"/>
      <c r="C104" s="205" t="s">
        <v>176</v>
      </c>
      <c r="D104" s="205" t="s">
        <v>188</v>
      </c>
      <c r="E104" s="206" t="s">
        <v>1855</v>
      </c>
      <c r="F104" s="207" t="s">
        <v>1856</v>
      </c>
      <c r="G104" s="208" t="s">
        <v>297</v>
      </c>
      <c r="H104" s="209">
        <v>38.6</v>
      </c>
      <c r="I104" s="210"/>
      <c r="J104" s="210"/>
      <c r="K104" s="211">
        <f>ROUND(P104*H104,2)</f>
        <v>0</v>
      </c>
      <c r="L104" s="207" t="s">
        <v>20</v>
      </c>
      <c r="M104" s="40"/>
      <c r="N104" s="212" t="s">
        <v>20</v>
      </c>
      <c r="O104" s="194" t="s">
        <v>40</v>
      </c>
      <c r="P104" s="195">
        <f>I104+J104</f>
        <v>0</v>
      </c>
      <c r="Q104" s="195">
        <f>ROUND(I104*H104,2)</f>
        <v>0</v>
      </c>
      <c r="R104" s="195">
        <f>ROUND(J104*H104,2)</f>
        <v>0</v>
      </c>
      <c r="S104" s="65"/>
      <c r="T104" s="196">
        <f>S104*H104</f>
        <v>0</v>
      </c>
      <c r="U104" s="196">
        <v>0</v>
      </c>
      <c r="V104" s="196">
        <f>U104*H104</f>
        <v>0</v>
      </c>
      <c r="W104" s="196">
        <v>0</v>
      </c>
      <c r="X104" s="197">
        <f>W104*H104</f>
        <v>0</v>
      </c>
      <c r="Y104" s="35"/>
      <c r="Z104" s="35"/>
      <c r="AA104" s="35"/>
      <c r="AB104" s="35"/>
      <c r="AC104" s="35"/>
      <c r="AD104" s="35"/>
      <c r="AE104" s="35"/>
      <c r="AR104" s="198" t="s">
        <v>298</v>
      </c>
      <c r="AT104" s="198" t="s">
        <v>188</v>
      </c>
      <c r="AU104" s="198" t="s">
        <v>71</v>
      </c>
      <c r="AY104" s="18" t="s">
        <v>156</v>
      </c>
      <c r="BE104" s="199">
        <f>IF(O104="základní",K104,0)</f>
        <v>0</v>
      </c>
      <c r="BF104" s="199">
        <f>IF(O104="snížená",K104,0)</f>
        <v>0</v>
      </c>
      <c r="BG104" s="199">
        <f>IF(O104="zákl. přenesená",K104,0)</f>
        <v>0</v>
      </c>
      <c r="BH104" s="199">
        <f>IF(O104="sníž. přenesená",K104,0)</f>
        <v>0</v>
      </c>
      <c r="BI104" s="199">
        <f>IF(O104="nulová",K104,0)</f>
        <v>0</v>
      </c>
      <c r="BJ104" s="18" t="s">
        <v>79</v>
      </c>
      <c r="BK104" s="199">
        <f>ROUND(P104*H104,2)</f>
        <v>0</v>
      </c>
      <c r="BL104" s="18" t="s">
        <v>298</v>
      </c>
      <c r="BM104" s="198" t="s">
        <v>195</v>
      </c>
    </row>
    <row r="105" spans="1:47" s="2" customFormat="1" ht="11.25">
      <c r="A105" s="35"/>
      <c r="B105" s="36"/>
      <c r="C105" s="37"/>
      <c r="D105" s="200" t="s">
        <v>165</v>
      </c>
      <c r="E105" s="37"/>
      <c r="F105" s="201" t="s">
        <v>1856</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165</v>
      </c>
      <c r="AU105" s="18" t="s">
        <v>71</v>
      </c>
    </row>
    <row r="106" spans="1:47" s="2" customFormat="1" ht="19.5">
      <c r="A106" s="35"/>
      <c r="B106" s="36"/>
      <c r="C106" s="37"/>
      <c r="D106" s="200" t="s">
        <v>880</v>
      </c>
      <c r="E106" s="37"/>
      <c r="F106" s="220" t="s">
        <v>1857</v>
      </c>
      <c r="G106" s="37"/>
      <c r="H106" s="37"/>
      <c r="I106" s="202"/>
      <c r="J106" s="202"/>
      <c r="K106" s="37"/>
      <c r="L106" s="37"/>
      <c r="M106" s="40"/>
      <c r="N106" s="203"/>
      <c r="O106" s="204"/>
      <c r="P106" s="65"/>
      <c r="Q106" s="65"/>
      <c r="R106" s="65"/>
      <c r="S106" s="65"/>
      <c r="T106" s="65"/>
      <c r="U106" s="65"/>
      <c r="V106" s="65"/>
      <c r="W106" s="65"/>
      <c r="X106" s="66"/>
      <c r="Y106" s="35"/>
      <c r="Z106" s="35"/>
      <c r="AA106" s="35"/>
      <c r="AB106" s="35"/>
      <c r="AC106" s="35"/>
      <c r="AD106" s="35"/>
      <c r="AE106" s="35"/>
      <c r="AT106" s="18" t="s">
        <v>880</v>
      </c>
      <c r="AU106" s="18" t="s">
        <v>71</v>
      </c>
    </row>
    <row r="107" spans="1:65" s="2" customFormat="1" ht="24.2" customHeight="1">
      <c r="A107" s="35"/>
      <c r="B107" s="36"/>
      <c r="C107" s="205" t="s">
        <v>196</v>
      </c>
      <c r="D107" s="205" t="s">
        <v>188</v>
      </c>
      <c r="E107" s="206" t="s">
        <v>1858</v>
      </c>
      <c r="F107" s="207" t="s">
        <v>1859</v>
      </c>
      <c r="G107" s="208" t="s">
        <v>297</v>
      </c>
      <c r="H107" s="209">
        <v>10.4</v>
      </c>
      <c r="I107" s="210"/>
      <c r="J107" s="210"/>
      <c r="K107" s="211">
        <f>ROUND(P107*H107,2)</f>
        <v>0</v>
      </c>
      <c r="L107" s="207" t="s">
        <v>20</v>
      </c>
      <c r="M107" s="40"/>
      <c r="N107" s="212"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298</v>
      </c>
      <c r="AT107" s="198" t="s">
        <v>188</v>
      </c>
      <c r="AU107" s="198" t="s">
        <v>71</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298</v>
      </c>
      <c r="BM107" s="198" t="s">
        <v>199</v>
      </c>
    </row>
    <row r="108" spans="1:47" s="2" customFormat="1" ht="11.25">
      <c r="A108" s="35"/>
      <c r="B108" s="36"/>
      <c r="C108" s="37"/>
      <c r="D108" s="200" t="s">
        <v>165</v>
      </c>
      <c r="E108" s="37"/>
      <c r="F108" s="201" t="s">
        <v>1859</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71</v>
      </c>
    </row>
    <row r="109" spans="2:51" s="15" customFormat="1" ht="11.25">
      <c r="B109" s="243"/>
      <c r="C109" s="244"/>
      <c r="D109" s="200" t="s">
        <v>1060</v>
      </c>
      <c r="E109" s="245" t="s">
        <v>20</v>
      </c>
      <c r="F109" s="246" t="s">
        <v>1860</v>
      </c>
      <c r="G109" s="244"/>
      <c r="H109" s="245" t="s">
        <v>20</v>
      </c>
      <c r="I109" s="247"/>
      <c r="J109" s="247"/>
      <c r="K109" s="244"/>
      <c r="L109" s="244"/>
      <c r="M109" s="248"/>
      <c r="N109" s="249"/>
      <c r="O109" s="250"/>
      <c r="P109" s="250"/>
      <c r="Q109" s="250"/>
      <c r="R109" s="250"/>
      <c r="S109" s="250"/>
      <c r="T109" s="250"/>
      <c r="U109" s="250"/>
      <c r="V109" s="250"/>
      <c r="W109" s="250"/>
      <c r="X109" s="251"/>
      <c r="AT109" s="252" t="s">
        <v>1060</v>
      </c>
      <c r="AU109" s="252" t="s">
        <v>71</v>
      </c>
      <c r="AV109" s="15" t="s">
        <v>79</v>
      </c>
      <c r="AW109" s="15" t="s">
        <v>5</v>
      </c>
      <c r="AX109" s="15" t="s">
        <v>71</v>
      </c>
      <c r="AY109" s="252" t="s">
        <v>156</v>
      </c>
    </row>
    <row r="110" spans="2:51" s="13" customFormat="1" ht="11.25">
      <c r="B110" s="221"/>
      <c r="C110" s="222"/>
      <c r="D110" s="200" t="s">
        <v>1060</v>
      </c>
      <c r="E110" s="223" t="s">
        <v>20</v>
      </c>
      <c r="F110" s="224" t="s">
        <v>1861</v>
      </c>
      <c r="G110" s="222"/>
      <c r="H110" s="225">
        <v>2.8</v>
      </c>
      <c r="I110" s="226"/>
      <c r="J110" s="226"/>
      <c r="K110" s="222"/>
      <c r="L110" s="222"/>
      <c r="M110" s="227"/>
      <c r="N110" s="228"/>
      <c r="O110" s="229"/>
      <c r="P110" s="229"/>
      <c r="Q110" s="229"/>
      <c r="R110" s="229"/>
      <c r="S110" s="229"/>
      <c r="T110" s="229"/>
      <c r="U110" s="229"/>
      <c r="V110" s="229"/>
      <c r="W110" s="229"/>
      <c r="X110" s="230"/>
      <c r="AT110" s="231" t="s">
        <v>1060</v>
      </c>
      <c r="AU110" s="231" t="s">
        <v>71</v>
      </c>
      <c r="AV110" s="13" t="s">
        <v>81</v>
      </c>
      <c r="AW110" s="13" t="s">
        <v>5</v>
      </c>
      <c r="AX110" s="13" t="s">
        <v>71</v>
      </c>
      <c r="AY110" s="231" t="s">
        <v>156</v>
      </c>
    </row>
    <row r="111" spans="2:51" s="15" customFormat="1" ht="11.25">
      <c r="B111" s="243"/>
      <c r="C111" s="244"/>
      <c r="D111" s="200" t="s">
        <v>1060</v>
      </c>
      <c r="E111" s="245" t="s">
        <v>20</v>
      </c>
      <c r="F111" s="246" t="s">
        <v>1862</v>
      </c>
      <c r="G111" s="244"/>
      <c r="H111" s="245" t="s">
        <v>20</v>
      </c>
      <c r="I111" s="247"/>
      <c r="J111" s="247"/>
      <c r="K111" s="244"/>
      <c r="L111" s="244"/>
      <c r="M111" s="248"/>
      <c r="N111" s="249"/>
      <c r="O111" s="250"/>
      <c r="P111" s="250"/>
      <c r="Q111" s="250"/>
      <c r="R111" s="250"/>
      <c r="S111" s="250"/>
      <c r="T111" s="250"/>
      <c r="U111" s="250"/>
      <c r="V111" s="250"/>
      <c r="W111" s="250"/>
      <c r="X111" s="251"/>
      <c r="AT111" s="252" t="s">
        <v>1060</v>
      </c>
      <c r="AU111" s="252" t="s">
        <v>71</v>
      </c>
      <c r="AV111" s="15" t="s">
        <v>79</v>
      </c>
      <c r="AW111" s="15" t="s">
        <v>5</v>
      </c>
      <c r="AX111" s="15" t="s">
        <v>71</v>
      </c>
      <c r="AY111" s="252" t="s">
        <v>156</v>
      </c>
    </row>
    <row r="112" spans="2:51" s="13" customFormat="1" ht="11.25">
      <c r="B112" s="221"/>
      <c r="C112" s="222"/>
      <c r="D112" s="200" t="s">
        <v>1060</v>
      </c>
      <c r="E112" s="223" t="s">
        <v>20</v>
      </c>
      <c r="F112" s="224" t="s">
        <v>1863</v>
      </c>
      <c r="G112" s="222"/>
      <c r="H112" s="225">
        <v>7.6</v>
      </c>
      <c r="I112" s="226"/>
      <c r="J112" s="226"/>
      <c r="K112" s="222"/>
      <c r="L112" s="222"/>
      <c r="M112" s="227"/>
      <c r="N112" s="228"/>
      <c r="O112" s="229"/>
      <c r="P112" s="229"/>
      <c r="Q112" s="229"/>
      <c r="R112" s="229"/>
      <c r="S112" s="229"/>
      <c r="T112" s="229"/>
      <c r="U112" s="229"/>
      <c r="V112" s="229"/>
      <c r="W112" s="229"/>
      <c r="X112" s="230"/>
      <c r="AT112" s="231" t="s">
        <v>1060</v>
      </c>
      <c r="AU112" s="231" t="s">
        <v>71</v>
      </c>
      <c r="AV112" s="13" t="s">
        <v>81</v>
      </c>
      <c r="AW112" s="13" t="s">
        <v>5</v>
      </c>
      <c r="AX112" s="13" t="s">
        <v>71</v>
      </c>
      <c r="AY112" s="231" t="s">
        <v>156</v>
      </c>
    </row>
    <row r="113" spans="2:51" s="14" customFormat="1" ht="11.25">
      <c r="B113" s="232"/>
      <c r="C113" s="233"/>
      <c r="D113" s="200" t="s">
        <v>1060</v>
      </c>
      <c r="E113" s="234" t="s">
        <v>20</v>
      </c>
      <c r="F113" s="235" t="s">
        <v>1062</v>
      </c>
      <c r="G113" s="233"/>
      <c r="H113" s="236">
        <v>10.4</v>
      </c>
      <c r="I113" s="237"/>
      <c r="J113" s="237"/>
      <c r="K113" s="233"/>
      <c r="L113" s="233"/>
      <c r="M113" s="238"/>
      <c r="N113" s="239"/>
      <c r="O113" s="240"/>
      <c r="P113" s="240"/>
      <c r="Q113" s="240"/>
      <c r="R113" s="240"/>
      <c r="S113" s="240"/>
      <c r="T113" s="240"/>
      <c r="U113" s="240"/>
      <c r="V113" s="240"/>
      <c r="W113" s="240"/>
      <c r="X113" s="241"/>
      <c r="AT113" s="242" t="s">
        <v>1060</v>
      </c>
      <c r="AU113" s="242" t="s">
        <v>71</v>
      </c>
      <c r="AV113" s="14" t="s">
        <v>164</v>
      </c>
      <c r="AW113" s="14" t="s">
        <v>5</v>
      </c>
      <c r="AX113" s="14" t="s">
        <v>79</v>
      </c>
      <c r="AY113" s="242" t="s">
        <v>156</v>
      </c>
    </row>
    <row r="114" spans="1:65" s="2" customFormat="1" ht="24">
      <c r="A114" s="35"/>
      <c r="B114" s="36"/>
      <c r="C114" s="205" t="s">
        <v>179</v>
      </c>
      <c r="D114" s="205" t="s">
        <v>188</v>
      </c>
      <c r="E114" s="206" t="s">
        <v>1864</v>
      </c>
      <c r="F114" s="207" t="s">
        <v>1865</v>
      </c>
      <c r="G114" s="208" t="s">
        <v>379</v>
      </c>
      <c r="H114" s="209">
        <v>5</v>
      </c>
      <c r="I114" s="210"/>
      <c r="J114" s="210"/>
      <c r="K114" s="211">
        <f>ROUND(P114*H114,2)</f>
        <v>0</v>
      </c>
      <c r="L114" s="207" t="s">
        <v>162</v>
      </c>
      <c r="M114" s="40"/>
      <c r="N114" s="212" t="s">
        <v>20</v>
      </c>
      <c r="O114" s="194" t="s">
        <v>40</v>
      </c>
      <c r="P114" s="195">
        <f>I114+J114</f>
        <v>0</v>
      </c>
      <c r="Q114" s="195">
        <f>ROUND(I114*H114,2)</f>
        <v>0</v>
      </c>
      <c r="R114" s="195">
        <f>ROUND(J114*H114,2)</f>
        <v>0</v>
      </c>
      <c r="S114" s="65"/>
      <c r="T114" s="196">
        <f>S114*H114</f>
        <v>0</v>
      </c>
      <c r="U114" s="196">
        <v>0</v>
      </c>
      <c r="V114" s="196">
        <f>U114*H114</f>
        <v>0</v>
      </c>
      <c r="W114" s="196">
        <v>0</v>
      </c>
      <c r="X114" s="197">
        <f>W114*H114</f>
        <v>0</v>
      </c>
      <c r="Y114" s="35"/>
      <c r="Z114" s="35"/>
      <c r="AA114" s="35"/>
      <c r="AB114" s="35"/>
      <c r="AC114" s="35"/>
      <c r="AD114" s="35"/>
      <c r="AE114" s="35"/>
      <c r="AR114" s="198" t="s">
        <v>298</v>
      </c>
      <c r="AT114" s="198" t="s">
        <v>188</v>
      </c>
      <c r="AU114" s="198" t="s">
        <v>71</v>
      </c>
      <c r="AY114" s="18" t="s">
        <v>156</v>
      </c>
      <c r="BE114" s="199">
        <f>IF(O114="základní",K114,0)</f>
        <v>0</v>
      </c>
      <c r="BF114" s="199">
        <f>IF(O114="snížená",K114,0)</f>
        <v>0</v>
      </c>
      <c r="BG114" s="199">
        <f>IF(O114="zákl. přenesená",K114,0)</f>
        <v>0</v>
      </c>
      <c r="BH114" s="199">
        <f>IF(O114="sníž. přenesená",K114,0)</f>
        <v>0</v>
      </c>
      <c r="BI114" s="199">
        <f>IF(O114="nulová",K114,0)</f>
        <v>0</v>
      </c>
      <c r="BJ114" s="18" t="s">
        <v>79</v>
      </c>
      <c r="BK114" s="199">
        <f>ROUND(P114*H114,2)</f>
        <v>0</v>
      </c>
      <c r="BL114" s="18" t="s">
        <v>298</v>
      </c>
      <c r="BM114" s="198" t="s">
        <v>202</v>
      </c>
    </row>
    <row r="115" spans="1:47" s="2" customFormat="1" ht="58.5">
      <c r="A115" s="35"/>
      <c r="B115" s="36"/>
      <c r="C115" s="37"/>
      <c r="D115" s="200" t="s">
        <v>165</v>
      </c>
      <c r="E115" s="37"/>
      <c r="F115" s="201" t="s">
        <v>1866</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165</v>
      </c>
      <c r="AU115" s="18" t="s">
        <v>71</v>
      </c>
    </row>
    <row r="116" spans="1:65" s="2" customFormat="1" ht="24.2" customHeight="1">
      <c r="A116" s="35"/>
      <c r="B116" s="36"/>
      <c r="C116" s="205" t="s">
        <v>203</v>
      </c>
      <c r="D116" s="205" t="s">
        <v>188</v>
      </c>
      <c r="E116" s="206" t="s">
        <v>1867</v>
      </c>
      <c r="F116" s="207" t="s">
        <v>1868</v>
      </c>
      <c r="G116" s="208" t="s">
        <v>379</v>
      </c>
      <c r="H116" s="209">
        <v>410</v>
      </c>
      <c r="I116" s="210"/>
      <c r="J116" s="210"/>
      <c r="K116" s="211">
        <f>ROUND(P116*H116,2)</f>
        <v>0</v>
      </c>
      <c r="L116" s="207" t="s">
        <v>20</v>
      </c>
      <c r="M116" s="40"/>
      <c r="N116" s="212" t="s">
        <v>20</v>
      </c>
      <c r="O116" s="194" t="s">
        <v>40</v>
      </c>
      <c r="P116" s="195">
        <f>I116+J116</f>
        <v>0</v>
      </c>
      <c r="Q116" s="195">
        <f>ROUND(I116*H116,2)</f>
        <v>0</v>
      </c>
      <c r="R116" s="195">
        <f>ROUND(J116*H116,2)</f>
        <v>0</v>
      </c>
      <c r="S116" s="65"/>
      <c r="T116" s="196">
        <f>S116*H116</f>
        <v>0</v>
      </c>
      <c r="U116" s="196">
        <v>0</v>
      </c>
      <c r="V116" s="196">
        <f>U116*H116</f>
        <v>0</v>
      </c>
      <c r="W116" s="196">
        <v>0</v>
      </c>
      <c r="X116" s="197">
        <f>W116*H116</f>
        <v>0</v>
      </c>
      <c r="Y116" s="35"/>
      <c r="Z116" s="35"/>
      <c r="AA116" s="35"/>
      <c r="AB116" s="35"/>
      <c r="AC116" s="35"/>
      <c r="AD116" s="35"/>
      <c r="AE116" s="35"/>
      <c r="AR116" s="198" t="s">
        <v>298</v>
      </c>
      <c r="AT116" s="198" t="s">
        <v>188</v>
      </c>
      <c r="AU116" s="198" t="s">
        <v>71</v>
      </c>
      <c r="AY116" s="18" t="s">
        <v>156</v>
      </c>
      <c r="BE116" s="199">
        <f>IF(O116="základní",K116,0)</f>
        <v>0</v>
      </c>
      <c r="BF116" s="199">
        <f>IF(O116="snížená",K116,0)</f>
        <v>0</v>
      </c>
      <c r="BG116" s="199">
        <f>IF(O116="zákl. přenesená",K116,0)</f>
        <v>0</v>
      </c>
      <c r="BH116" s="199">
        <f>IF(O116="sníž. přenesená",K116,0)</f>
        <v>0</v>
      </c>
      <c r="BI116" s="199">
        <f>IF(O116="nulová",K116,0)</f>
        <v>0</v>
      </c>
      <c r="BJ116" s="18" t="s">
        <v>79</v>
      </c>
      <c r="BK116" s="199">
        <f>ROUND(P116*H116,2)</f>
        <v>0</v>
      </c>
      <c r="BL116" s="18" t="s">
        <v>298</v>
      </c>
      <c r="BM116" s="198" t="s">
        <v>206</v>
      </c>
    </row>
    <row r="117" spans="1:47" s="2" customFormat="1" ht="19.5">
      <c r="A117" s="35"/>
      <c r="B117" s="36"/>
      <c r="C117" s="37"/>
      <c r="D117" s="200" t="s">
        <v>165</v>
      </c>
      <c r="E117" s="37"/>
      <c r="F117" s="201" t="s">
        <v>1868</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165</v>
      </c>
      <c r="AU117" s="18" t="s">
        <v>71</v>
      </c>
    </row>
    <row r="118" spans="1:65" s="2" customFormat="1" ht="24.2" customHeight="1">
      <c r="A118" s="35"/>
      <c r="B118" s="36"/>
      <c r="C118" s="205" t="s">
        <v>183</v>
      </c>
      <c r="D118" s="205" t="s">
        <v>188</v>
      </c>
      <c r="E118" s="206" t="s">
        <v>1869</v>
      </c>
      <c r="F118" s="207" t="s">
        <v>1870</v>
      </c>
      <c r="G118" s="208" t="s">
        <v>161</v>
      </c>
      <c r="H118" s="209">
        <v>54</v>
      </c>
      <c r="I118" s="210"/>
      <c r="J118" s="210"/>
      <c r="K118" s="211">
        <f>ROUND(P118*H118,2)</f>
        <v>0</v>
      </c>
      <c r="L118" s="207" t="s">
        <v>162</v>
      </c>
      <c r="M118" s="40"/>
      <c r="N118" s="212" t="s">
        <v>20</v>
      </c>
      <c r="O118" s="194" t="s">
        <v>40</v>
      </c>
      <c r="P118" s="195">
        <f>I118+J118</f>
        <v>0</v>
      </c>
      <c r="Q118" s="195">
        <f>ROUND(I118*H118,2)</f>
        <v>0</v>
      </c>
      <c r="R118" s="195">
        <f>ROUND(J118*H118,2)</f>
        <v>0</v>
      </c>
      <c r="S118" s="65"/>
      <c r="T118" s="196">
        <f>S118*H118</f>
        <v>0</v>
      </c>
      <c r="U118" s="196">
        <v>0</v>
      </c>
      <c r="V118" s="196">
        <f>U118*H118</f>
        <v>0</v>
      </c>
      <c r="W118" s="196">
        <v>0</v>
      </c>
      <c r="X118" s="197">
        <f>W118*H118</f>
        <v>0</v>
      </c>
      <c r="Y118" s="35"/>
      <c r="Z118" s="35"/>
      <c r="AA118" s="35"/>
      <c r="AB118" s="35"/>
      <c r="AC118" s="35"/>
      <c r="AD118" s="35"/>
      <c r="AE118" s="35"/>
      <c r="AR118" s="198" t="s">
        <v>298</v>
      </c>
      <c r="AT118" s="198" t="s">
        <v>188</v>
      </c>
      <c r="AU118" s="198" t="s">
        <v>71</v>
      </c>
      <c r="AY118" s="18" t="s">
        <v>156</v>
      </c>
      <c r="BE118" s="199">
        <f>IF(O118="základní",K118,0)</f>
        <v>0</v>
      </c>
      <c r="BF118" s="199">
        <f>IF(O118="snížená",K118,0)</f>
        <v>0</v>
      </c>
      <c r="BG118" s="199">
        <f>IF(O118="zákl. přenesená",K118,0)</f>
        <v>0</v>
      </c>
      <c r="BH118" s="199">
        <f>IF(O118="sníž. přenesená",K118,0)</f>
        <v>0</v>
      </c>
      <c r="BI118" s="199">
        <f>IF(O118="nulová",K118,0)</f>
        <v>0</v>
      </c>
      <c r="BJ118" s="18" t="s">
        <v>79</v>
      </c>
      <c r="BK118" s="199">
        <f>ROUND(P118*H118,2)</f>
        <v>0</v>
      </c>
      <c r="BL118" s="18" t="s">
        <v>298</v>
      </c>
      <c r="BM118" s="198" t="s">
        <v>209</v>
      </c>
    </row>
    <row r="119" spans="1:47" s="2" customFormat="1" ht="39">
      <c r="A119" s="35"/>
      <c r="B119" s="36"/>
      <c r="C119" s="37"/>
      <c r="D119" s="200" t="s">
        <v>165</v>
      </c>
      <c r="E119" s="37"/>
      <c r="F119" s="201" t="s">
        <v>1871</v>
      </c>
      <c r="G119" s="37"/>
      <c r="H119" s="37"/>
      <c r="I119" s="202"/>
      <c r="J119" s="202"/>
      <c r="K119" s="37"/>
      <c r="L119" s="37"/>
      <c r="M119" s="40"/>
      <c r="N119" s="203"/>
      <c r="O119" s="204"/>
      <c r="P119" s="65"/>
      <c r="Q119" s="65"/>
      <c r="R119" s="65"/>
      <c r="S119" s="65"/>
      <c r="T119" s="65"/>
      <c r="U119" s="65"/>
      <c r="V119" s="65"/>
      <c r="W119" s="65"/>
      <c r="X119" s="66"/>
      <c r="Y119" s="35"/>
      <c r="Z119" s="35"/>
      <c r="AA119" s="35"/>
      <c r="AB119" s="35"/>
      <c r="AC119" s="35"/>
      <c r="AD119" s="35"/>
      <c r="AE119" s="35"/>
      <c r="AT119" s="18" t="s">
        <v>165</v>
      </c>
      <c r="AU119" s="18" t="s">
        <v>71</v>
      </c>
    </row>
    <row r="120" spans="1:65" s="2" customFormat="1" ht="16.5" customHeight="1">
      <c r="A120" s="35"/>
      <c r="B120" s="36"/>
      <c r="C120" s="205" t="s">
        <v>9</v>
      </c>
      <c r="D120" s="205" t="s">
        <v>188</v>
      </c>
      <c r="E120" s="206" t="s">
        <v>1872</v>
      </c>
      <c r="F120" s="207" t="s">
        <v>1873</v>
      </c>
      <c r="G120" s="208" t="s">
        <v>379</v>
      </c>
      <c r="H120" s="209">
        <v>220</v>
      </c>
      <c r="I120" s="210"/>
      <c r="J120" s="210"/>
      <c r="K120" s="211">
        <f>ROUND(P120*H120,2)</f>
        <v>0</v>
      </c>
      <c r="L120" s="207" t="s">
        <v>20</v>
      </c>
      <c r="M120" s="40"/>
      <c r="N120" s="212" t="s">
        <v>20</v>
      </c>
      <c r="O120" s="194" t="s">
        <v>40</v>
      </c>
      <c r="P120" s="195">
        <f>I120+J120</f>
        <v>0</v>
      </c>
      <c r="Q120" s="195">
        <f>ROUND(I120*H120,2)</f>
        <v>0</v>
      </c>
      <c r="R120" s="195">
        <f>ROUND(J120*H120,2)</f>
        <v>0</v>
      </c>
      <c r="S120" s="65"/>
      <c r="T120" s="196">
        <f>S120*H120</f>
        <v>0</v>
      </c>
      <c r="U120" s="196">
        <v>0</v>
      </c>
      <c r="V120" s="196">
        <f>U120*H120</f>
        <v>0</v>
      </c>
      <c r="W120" s="196">
        <v>0</v>
      </c>
      <c r="X120" s="197">
        <f>W120*H120</f>
        <v>0</v>
      </c>
      <c r="Y120" s="35"/>
      <c r="Z120" s="35"/>
      <c r="AA120" s="35"/>
      <c r="AB120" s="35"/>
      <c r="AC120" s="35"/>
      <c r="AD120" s="35"/>
      <c r="AE120" s="35"/>
      <c r="AR120" s="198" t="s">
        <v>298</v>
      </c>
      <c r="AT120" s="198" t="s">
        <v>188</v>
      </c>
      <c r="AU120" s="198" t="s">
        <v>71</v>
      </c>
      <c r="AY120" s="18" t="s">
        <v>156</v>
      </c>
      <c r="BE120" s="199">
        <f>IF(O120="základní",K120,0)</f>
        <v>0</v>
      </c>
      <c r="BF120" s="199">
        <f>IF(O120="snížená",K120,0)</f>
        <v>0</v>
      </c>
      <c r="BG120" s="199">
        <f>IF(O120="zákl. přenesená",K120,0)</f>
        <v>0</v>
      </c>
      <c r="BH120" s="199">
        <f>IF(O120="sníž. přenesená",K120,0)</f>
        <v>0</v>
      </c>
      <c r="BI120" s="199">
        <f>IF(O120="nulová",K120,0)</f>
        <v>0</v>
      </c>
      <c r="BJ120" s="18" t="s">
        <v>79</v>
      </c>
      <c r="BK120" s="199">
        <f>ROUND(P120*H120,2)</f>
        <v>0</v>
      </c>
      <c r="BL120" s="18" t="s">
        <v>298</v>
      </c>
      <c r="BM120" s="198" t="s">
        <v>215</v>
      </c>
    </row>
    <row r="121" spans="1:47" s="2" customFormat="1" ht="11.25">
      <c r="A121" s="35"/>
      <c r="B121" s="36"/>
      <c r="C121" s="37"/>
      <c r="D121" s="200" t="s">
        <v>165</v>
      </c>
      <c r="E121" s="37"/>
      <c r="F121" s="201" t="s">
        <v>1873</v>
      </c>
      <c r="G121" s="37"/>
      <c r="H121" s="37"/>
      <c r="I121" s="202"/>
      <c r="J121" s="202"/>
      <c r="K121" s="37"/>
      <c r="L121" s="37"/>
      <c r="M121" s="40"/>
      <c r="N121" s="203"/>
      <c r="O121" s="204"/>
      <c r="P121" s="65"/>
      <c r="Q121" s="65"/>
      <c r="R121" s="65"/>
      <c r="S121" s="65"/>
      <c r="T121" s="65"/>
      <c r="U121" s="65"/>
      <c r="V121" s="65"/>
      <c r="W121" s="65"/>
      <c r="X121" s="66"/>
      <c r="Y121" s="35"/>
      <c r="Z121" s="35"/>
      <c r="AA121" s="35"/>
      <c r="AB121" s="35"/>
      <c r="AC121" s="35"/>
      <c r="AD121" s="35"/>
      <c r="AE121" s="35"/>
      <c r="AT121" s="18" t="s">
        <v>165</v>
      </c>
      <c r="AU121" s="18" t="s">
        <v>71</v>
      </c>
    </row>
    <row r="122" spans="1:47" s="2" customFormat="1" ht="29.25">
      <c r="A122" s="35"/>
      <c r="B122" s="36"/>
      <c r="C122" s="37"/>
      <c r="D122" s="200" t="s">
        <v>880</v>
      </c>
      <c r="E122" s="37"/>
      <c r="F122" s="220" t="s">
        <v>1874</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880</v>
      </c>
      <c r="AU122" s="18" t="s">
        <v>71</v>
      </c>
    </row>
    <row r="123" spans="2:51" s="13" customFormat="1" ht="11.25">
      <c r="B123" s="221"/>
      <c r="C123" s="222"/>
      <c r="D123" s="200" t="s">
        <v>1060</v>
      </c>
      <c r="E123" s="223" t="s">
        <v>20</v>
      </c>
      <c r="F123" s="224" t="s">
        <v>1875</v>
      </c>
      <c r="G123" s="222"/>
      <c r="H123" s="225">
        <v>220</v>
      </c>
      <c r="I123" s="226"/>
      <c r="J123" s="226"/>
      <c r="K123" s="222"/>
      <c r="L123" s="222"/>
      <c r="M123" s="227"/>
      <c r="N123" s="228"/>
      <c r="O123" s="229"/>
      <c r="P123" s="229"/>
      <c r="Q123" s="229"/>
      <c r="R123" s="229"/>
      <c r="S123" s="229"/>
      <c r="T123" s="229"/>
      <c r="U123" s="229"/>
      <c r="V123" s="229"/>
      <c r="W123" s="229"/>
      <c r="X123" s="230"/>
      <c r="AT123" s="231" t="s">
        <v>1060</v>
      </c>
      <c r="AU123" s="231" t="s">
        <v>71</v>
      </c>
      <c r="AV123" s="13" t="s">
        <v>81</v>
      </c>
      <c r="AW123" s="13" t="s">
        <v>5</v>
      </c>
      <c r="AX123" s="13" t="s">
        <v>71</v>
      </c>
      <c r="AY123" s="231" t="s">
        <v>156</v>
      </c>
    </row>
    <row r="124" spans="2:51" s="14" customFormat="1" ht="11.25">
      <c r="B124" s="232"/>
      <c r="C124" s="233"/>
      <c r="D124" s="200" t="s">
        <v>1060</v>
      </c>
      <c r="E124" s="234" t="s">
        <v>20</v>
      </c>
      <c r="F124" s="235" t="s">
        <v>1062</v>
      </c>
      <c r="G124" s="233"/>
      <c r="H124" s="236">
        <v>220</v>
      </c>
      <c r="I124" s="237"/>
      <c r="J124" s="237"/>
      <c r="K124" s="233"/>
      <c r="L124" s="233"/>
      <c r="M124" s="238"/>
      <c r="N124" s="239"/>
      <c r="O124" s="240"/>
      <c r="P124" s="240"/>
      <c r="Q124" s="240"/>
      <c r="R124" s="240"/>
      <c r="S124" s="240"/>
      <c r="T124" s="240"/>
      <c r="U124" s="240"/>
      <c r="V124" s="240"/>
      <c r="W124" s="240"/>
      <c r="X124" s="241"/>
      <c r="AT124" s="242" t="s">
        <v>1060</v>
      </c>
      <c r="AU124" s="242" t="s">
        <v>71</v>
      </c>
      <c r="AV124" s="14" t="s">
        <v>164</v>
      </c>
      <c r="AW124" s="14" t="s">
        <v>5</v>
      </c>
      <c r="AX124" s="14" t="s">
        <v>79</v>
      </c>
      <c r="AY124" s="242" t="s">
        <v>156</v>
      </c>
    </row>
    <row r="125" spans="1:65" s="2" customFormat="1" ht="24.2" customHeight="1">
      <c r="A125" s="35"/>
      <c r="B125" s="36"/>
      <c r="C125" s="205" t="s">
        <v>186</v>
      </c>
      <c r="D125" s="205" t="s">
        <v>188</v>
      </c>
      <c r="E125" s="206" t="s">
        <v>1876</v>
      </c>
      <c r="F125" s="207" t="s">
        <v>1877</v>
      </c>
      <c r="G125" s="208" t="s">
        <v>379</v>
      </c>
      <c r="H125" s="209">
        <v>130</v>
      </c>
      <c r="I125" s="210"/>
      <c r="J125" s="210"/>
      <c r="K125" s="211">
        <f>ROUND(P125*H125,2)</f>
        <v>0</v>
      </c>
      <c r="L125" s="207" t="s">
        <v>20</v>
      </c>
      <c r="M125" s="40"/>
      <c r="N125" s="212"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298</v>
      </c>
      <c r="AT125" s="198" t="s">
        <v>188</v>
      </c>
      <c r="AU125" s="198" t="s">
        <v>71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298</v>
      </c>
      <c r="BM125" s="198" t="s">
        <v>218</v>
      </c>
    </row>
    <row r="126" spans="1:47" s="2" customFormat="1" ht="11.25">
      <c r="A126" s="35"/>
      <c r="B126" s="36"/>
      <c r="C126" s="37"/>
      <c r="D126" s="200" t="s">
        <v>165</v>
      </c>
      <c r="E126" s="37"/>
      <c r="F126" s="201" t="s">
        <v>1877</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71</v>
      </c>
    </row>
    <row r="127" spans="1:47" s="2" customFormat="1" ht="39">
      <c r="A127" s="35"/>
      <c r="B127" s="36"/>
      <c r="C127" s="37"/>
      <c r="D127" s="200" t="s">
        <v>880</v>
      </c>
      <c r="E127" s="37"/>
      <c r="F127" s="220" t="s">
        <v>1878</v>
      </c>
      <c r="G127" s="37"/>
      <c r="H127" s="37"/>
      <c r="I127" s="202"/>
      <c r="J127" s="202"/>
      <c r="K127" s="37"/>
      <c r="L127" s="37"/>
      <c r="M127" s="40"/>
      <c r="N127" s="203"/>
      <c r="O127" s="204"/>
      <c r="P127" s="65"/>
      <c r="Q127" s="65"/>
      <c r="R127" s="65"/>
      <c r="S127" s="65"/>
      <c r="T127" s="65"/>
      <c r="U127" s="65"/>
      <c r="V127" s="65"/>
      <c r="W127" s="65"/>
      <c r="X127" s="66"/>
      <c r="Y127" s="35"/>
      <c r="Z127" s="35"/>
      <c r="AA127" s="35"/>
      <c r="AB127" s="35"/>
      <c r="AC127" s="35"/>
      <c r="AD127" s="35"/>
      <c r="AE127" s="35"/>
      <c r="AT127" s="18" t="s">
        <v>880</v>
      </c>
      <c r="AU127" s="18" t="s">
        <v>71</v>
      </c>
    </row>
    <row r="128" spans="1:65" s="2" customFormat="1" ht="16.5" customHeight="1">
      <c r="A128" s="35"/>
      <c r="B128" s="36"/>
      <c r="C128" s="205" t="s">
        <v>219</v>
      </c>
      <c r="D128" s="205" t="s">
        <v>188</v>
      </c>
      <c r="E128" s="206" t="s">
        <v>1879</v>
      </c>
      <c r="F128" s="207" t="s">
        <v>1880</v>
      </c>
      <c r="G128" s="208" t="s">
        <v>379</v>
      </c>
      <c r="H128" s="209">
        <v>530</v>
      </c>
      <c r="I128" s="210"/>
      <c r="J128" s="210"/>
      <c r="K128" s="211">
        <f>ROUND(P128*H128,2)</f>
        <v>0</v>
      </c>
      <c r="L128" s="207" t="s">
        <v>20</v>
      </c>
      <c r="M128" s="40"/>
      <c r="N128" s="212" t="s">
        <v>20</v>
      </c>
      <c r="O128" s="194" t="s">
        <v>40</v>
      </c>
      <c r="P128" s="195">
        <f>I128+J128</f>
        <v>0</v>
      </c>
      <c r="Q128" s="195">
        <f>ROUND(I128*H128,2)</f>
        <v>0</v>
      </c>
      <c r="R128" s="195">
        <f>ROUND(J128*H128,2)</f>
        <v>0</v>
      </c>
      <c r="S128" s="65"/>
      <c r="T128" s="196">
        <f>S128*H128</f>
        <v>0</v>
      </c>
      <c r="U128" s="196">
        <v>0</v>
      </c>
      <c r="V128" s="196">
        <f>U128*H128</f>
        <v>0</v>
      </c>
      <c r="W128" s="196">
        <v>0</v>
      </c>
      <c r="X128" s="197">
        <f>W128*H128</f>
        <v>0</v>
      </c>
      <c r="Y128" s="35"/>
      <c r="Z128" s="35"/>
      <c r="AA128" s="35"/>
      <c r="AB128" s="35"/>
      <c r="AC128" s="35"/>
      <c r="AD128" s="35"/>
      <c r="AE128" s="35"/>
      <c r="AR128" s="198" t="s">
        <v>298</v>
      </c>
      <c r="AT128" s="198" t="s">
        <v>188</v>
      </c>
      <c r="AU128" s="198" t="s">
        <v>71</v>
      </c>
      <c r="AY128" s="18" t="s">
        <v>156</v>
      </c>
      <c r="BE128" s="199">
        <f>IF(O128="základní",K128,0)</f>
        <v>0</v>
      </c>
      <c r="BF128" s="199">
        <f>IF(O128="snížená",K128,0)</f>
        <v>0</v>
      </c>
      <c r="BG128" s="199">
        <f>IF(O128="zákl. přenesená",K128,0)</f>
        <v>0</v>
      </c>
      <c r="BH128" s="199">
        <f>IF(O128="sníž. přenesená",K128,0)</f>
        <v>0</v>
      </c>
      <c r="BI128" s="199">
        <f>IF(O128="nulová",K128,0)</f>
        <v>0</v>
      </c>
      <c r="BJ128" s="18" t="s">
        <v>79</v>
      </c>
      <c r="BK128" s="199">
        <f>ROUND(P128*H128,2)</f>
        <v>0</v>
      </c>
      <c r="BL128" s="18" t="s">
        <v>298</v>
      </c>
      <c r="BM128" s="198" t="s">
        <v>222</v>
      </c>
    </row>
    <row r="129" spans="1:47" s="2" customFormat="1" ht="11.25">
      <c r="A129" s="35"/>
      <c r="B129" s="36"/>
      <c r="C129" s="37"/>
      <c r="D129" s="200" t="s">
        <v>165</v>
      </c>
      <c r="E129" s="37"/>
      <c r="F129" s="201" t="s">
        <v>1880</v>
      </c>
      <c r="G129" s="37"/>
      <c r="H129" s="37"/>
      <c r="I129" s="202"/>
      <c r="J129" s="202"/>
      <c r="K129" s="37"/>
      <c r="L129" s="37"/>
      <c r="M129" s="40"/>
      <c r="N129" s="203"/>
      <c r="O129" s="204"/>
      <c r="P129" s="65"/>
      <c r="Q129" s="65"/>
      <c r="R129" s="65"/>
      <c r="S129" s="65"/>
      <c r="T129" s="65"/>
      <c r="U129" s="65"/>
      <c r="V129" s="65"/>
      <c r="W129" s="65"/>
      <c r="X129" s="66"/>
      <c r="Y129" s="35"/>
      <c r="Z129" s="35"/>
      <c r="AA129" s="35"/>
      <c r="AB129" s="35"/>
      <c r="AC129" s="35"/>
      <c r="AD129" s="35"/>
      <c r="AE129" s="35"/>
      <c r="AT129" s="18" t="s">
        <v>165</v>
      </c>
      <c r="AU129" s="18" t="s">
        <v>71</v>
      </c>
    </row>
    <row r="130" spans="1:47" s="2" customFormat="1" ht="29.25">
      <c r="A130" s="35"/>
      <c r="B130" s="36"/>
      <c r="C130" s="37"/>
      <c r="D130" s="200" t="s">
        <v>880</v>
      </c>
      <c r="E130" s="37"/>
      <c r="F130" s="220" t="s">
        <v>1881</v>
      </c>
      <c r="G130" s="37"/>
      <c r="H130" s="37"/>
      <c r="I130" s="202"/>
      <c r="J130" s="202"/>
      <c r="K130" s="37"/>
      <c r="L130" s="37"/>
      <c r="M130" s="40"/>
      <c r="N130" s="203"/>
      <c r="O130" s="204"/>
      <c r="P130" s="65"/>
      <c r="Q130" s="65"/>
      <c r="R130" s="65"/>
      <c r="S130" s="65"/>
      <c r="T130" s="65"/>
      <c r="U130" s="65"/>
      <c r="V130" s="65"/>
      <c r="W130" s="65"/>
      <c r="X130" s="66"/>
      <c r="Y130" s="35"/>
      <c r="Z130" s="35"/>
      <c r="AA130" s="35"/>
      <c r="AB130" s="35"/>
      <c r="AC130" s="35"/>
      <c r="AD130" s="35"/>
      <c r="AE130" s="35"/>
      <c r="AT130" s="18" t="s">
        <v>880</v>
      </c>
      <c r="AU130" s="18" t="s">
        <v>71</v>
      </c>
    </row>
    <row r="131" spans="2:51" s="13" customFormat="1" ht="11.25">
      <c r="B131" s="221"/>
      <c r="C131" s="222"/>
      <c r="D131" s="200" t="s">
        <v>1060</v>
      </c>
      <c r="E131" s="223" t="s">
        <v>20</v>
      </c>
      <c r="F131" s="224" t="s">
        <v>1882</v>
      </c>
      <c r="G131" s="222"/>
      <c r="H131" s="225">
        <v>530</v>
      </c>
      <c r="I131" s="226"/>
      <c r="J131" s="226"/>
      <c r="K131" s="222"/>
      <c r="L131" s="222"/>
      <c r="M131" s="227"/>
      <c r="N131" s="228"/>
      <c r="O131" s="229"/>
      <c r="P131" s="229"/>
      <c r="Q131" s="229"/>
      <c r="R131" s="229"/>
      <c r="S131" s="229"/>
      <c r="T131" s="229"/>
      <c r="U131" s="229"/>
      <c r="V131" s="229"/>
      <c r="W131" s="229"/>
      <c r="X131" s="230"/>
      <c r="AT131" s="231" t="s">
        <v>1060</v>
      </c>
      <c r="AU131" s="231" t="s">
        <v>71</v>
      </c>
      <c r="AV131" s="13" t="s">
        <v>81</v>
      </c>
      <c r="AW131" s="13" t="s">
        <v>5</v>
      </c>
      <c r="AX131" s="13" t="s">
        <v>71</v>
      </c>
      <c r="AY131" s="231" t="s">
        <v>156</v>
      </c>
    </row>
    <row r="132" spans="2:51" s="14" customFormat="1" ht="11.25">
      <c r="B132" s="232"/>
      <c r="C132" s="233"/>
      <c r="D132" s="200" t="s">
        <v>1060</v>
      </c>
      <c r="E132" s="234" t="s">
        <v>20</v>
      </c>
      <c r="F132" s="235" t="s">
        <v>1062</v>
      </c>
      <c r="G132" s="233"/>
      <c r="H132" s="236">
        <v>530</v>
      </c>
      <c r="I132" s="237"/>
      <c r="J132" s="237"/>
      <c r="K132" s="233"/>
      <c r="L132" s="233"/>
      <c r="M132" s="238"/>
      <c r="N132" s="239"/>
      <c r="O132" s="240"/>
      <c r="P132" s="240"/>
      <c r="Q132" s="240"/>
      <c r="R132" s="240"/>
      <c r="S132" s="240"/>
      <c r="T132" s="240"/>
      <c r="U132" s="240"/>
      <c r="V132" s="240"/>
      <c r="W132" s="240"/>
      <c r="X132" s="241"/>
      <c r="AT132" s="242" t="s">
        <v>1060</v>
      </c>
      <c r="AU132" s="242" t="s">
        <v>71</v>
      </c>
      <c r="AV132" s="14" t="s">
        <v>164</v>
      </c>
      <c r="AW132" s="14" t="s">
        <v>5</v>
      </c>
      <c r="AX132" s="14" t="s">
        <v>79</v>
      </c>
      <c r="AY132" s="242" t="s">
        <v>156</v>
      </c>
    </row>
    <row r="133" spans="1:65" s="2" customFormat="1" ht="24.2" customHeight="1">
      <c r="A133" s="35"/>
      <c r="B133" s="36"/>
      <c r="C133" s="205" t="s">
        <v>192</v>
      </c>
      <c r="D133" s="205" t="s">
        <v>188</v>
      </c>
      <c r="E133" s="206" t="s">
        <v>905</v>
      </c>
      <c r="F133" s="207" t="s">
        <v>906</v>
      </c>
      <c r="G133" s="208" t="s">
        <v>339</v>
      </c>
      <c r="H133" s="213"/>
      <c r="I133" s="210"/>
      <c r="J133" s="210"/>
      <c r="K133" s="211">
        <f>ROUND(P133*H133,2)</f>
        <v>0</v>
      </c>
      <c r="L133" s="207" t="s">
        <v>162</v>
      </c>
      <c r="M133" s="40"/>
      <c r="N133" s="212" t="s">
        <v>20</v>
      </c>
      <c r="O133" s="194" t="s">
        <v>40</v>
      </c>
      <c r="P133" s="195">
        <f>I133+J133</f>
        <v>0</v>
      </c>
      <c r="Q133" s="195">
        <f>ROUND(I133*H133,2)</f>
        <v>0</v>
      </c>
      <c r="R133" s="195">
        <f>ROUND(J133*H133,2)</f>
        <v>0</v>
      </c>
      <c r="S133" s="65"/>
      <c r="T133" s="196">
        <f>S133*H133</f>
        <v>0</v>
      </c>
      <c r="U133" s="196">
        <v>0</v>
      </c>
      <c r="V133" s="196">
        <f>U133*H133</f>
        <v>0</v>
      </c>
      <c r="W133" s="196">
        <v>0</v>
      </c>
      <c r="X133" s="197">
        <f>W133*H133</f>
        <v>0</v>
      </c>
      <c r="Y133" s="35"/>
      <c r="Z133" s="35"/>
      <c r="AA133" s="35"/>
      <c r="AB133" s="35"/>
      <c r="AC133" s="35"/>
      <c r="AD133" s="35"/>
      <c r="AE133" s="35"/>
      <c r="AR133" s="198" t="s">
        <v>298</v>
      </c>
      <c r="AT133" s="198" t="s">
        <v>188</v>
      </c>
      <c r="AU133" s="198" t="s">
        <v>71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298</v>
      </c>
      <c r="BM133" s="198" t="s">
        <v>225</v>
      </c>
    </row>
    <row r="134" spans="1:47" s="2" customFormat="1" ht="48.75">
      <c r="A134" s="35"/>
      <c r="B134" s="36"/>
      <c r="C134" s="37"/>
      <c r="D134" s="200" t="s">
        <v>165</v>
      </c>
      <c r="E134" s="37"/>
      <c r="F134" s="201" t="s">
        <v>908</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71</v>
      </c>
    </row>
    <row r="135" spans="1:47" s="2" customFormat="1" ht="29.25">
      <c r="A135" s="35"/>
      <c r="B135" s="36"/>
      <c r="C135" s="37"/>
      <c r="D135" s="200" t="s">
        <v>880</v>
      </c>
      <c r="E135" s="37"/>
      <c r="F135" s="220" t="s">
        <v>909</v>
      </c>
      <c r="G135" s="37"/>
      <c r="H135" s="37"/>
      <c r="I135" s="202"/>
      <c r="J135" s="202"/>
      <c r="K135" s="37"/>
      <c r="L135" s="37"/>
      <c r="M135" s="40"/>
      <c r="N135" s="203"/>
      <c r="O135" s="204"/>
      <c r="P135" s="65"/>
      <c r="Q135" s="65"/>
      <c r="R135" s="65"/>
      <c r="S135" s="65"/>
      <c r="T135" s="65"/>
      <c r="U135" s="65"/>
      <c r="V135" s="65"/>
      <c r="W135" s="65"/>
      <c r="X135" s="66"/>
      <c r="Y135" s="35"/>
      <c r="Z135" s="35"/>
      <c r="AA135" s="35"/>
      <c r="AB135" s="35"/>
      <c r="AC135" s="35"/>
      <c r="AD135" s="35"/>
      <c r="AE135" s="35"/>
      <c r="AT135" s="18" t="s">
        <v>880</v>
      </c>
      <c r="AU135" s="18" t="s">
        <v>71</v>
      </c>
    </row>
    <row r="136" spans="2:63" s="12" customFormat="1" ht="25.9" customHeight="1">
      <c r="B136" s="167"/>
      <c r="C136" s="168"/>
      <c r="D136" s="169" t="s">
        <v>70</v>
      </c>
      <c r="E136" s="170" t="s">
        <v>375</v>
      </c>
      <c r="F136" s="170" t="s">
        <v>376</v>
      </c>
      <c r="G136" s="168"/>
      <c r="H136" s="168"/>
      <c r="I136" s="171"/>
      <c r="J136" s="171"/>
      <c r="K136" s="172">
        <f>BK136</f>
        <v>0</v>
      </c>
      <c r="L136" s="168"/>
      <c r="M136" s="173"/>
      <c r="N136" s="174"/>
      <c r="O136" s="175"/>
      <c r="P136" s="175"/>
      <c r="Q136" s="176">
        <f>Q137</f>
        <v>0</v>
      </c>
      <c r="R136" s="176">
        <f>R137</f>
        <v>0</v>
      </c>
      <c r="S136" s="175"/>
      <c r="T136" s="177">
        <f>T137</f>
        <v>0</v>
      </c>
      <c r="U136" s="175"/>
      <c r="V136" s="177">
        <f>V137</f>
        <v>0</v>
      </c>
      <c r="W136" s="175"/>
      <c r="X136" s="178">
        <f>X137</f>
        <v>0</v>
      </c>
      <c r="AR136" s="179" t="s">
        <v>79</v>
      </c>
      <c r="AT136" s="180" t="s">
        <v>70</v>
      </c>
      <c r="AU136" s="180" t="s">
        <v>71</v>
      </c>
      <c r="AY136" s="179" t="s">
        <v>156</v>
      </c>
      <c r="BK136" s="181">
        <f>BK137</f>
        <v>0</v>
      </c>
    </row>
    <row r="137" spans="2:63" s="12" customFormat="1" ht="22.9" customHeight="1">
      <c r="B137" s="167"/>
      <c r="C137" s="168"/>
      <c r="D137" s="169" t="s">
        <v>70</v>
      </c>
      <c r="E137" s="182" t="s">
        <v>173</v>
      </c>
      <c r="F137" s="182" t="s">
        <v>1057</v>
      </c>
      <c r="G137" s="168"/>
      <c r="H137" s="168"/>
      <c r="I137" s="171"/>
      <c r="J137" s="171"/>
      <c r="K137" s="183">
        <f>BK137</f>
        <v>0</v>
      </c>
      <c r="L137" s="168"/>
      <c r="M137" s="173"/>
      <c r="N137" s="174"/>
      <c r="O137" s="175"/>
      <c r="P137" s="175"/>
      <c r="Q137" s="176">
        <f>SUM(Q138:Q149)</f>
        <v>0</v>
      </c>
      <c r="R137" s="176">
        <f>SUM(R138:R149)</f>
        <v>0</v>
      </c>
      <c r="S137" s="175"/>
      <c r="T137" s="177">
        <f>SUM(T138:T149)</f>
        <v>0</v>
      </c>
      <c r="U137" s="175"/>
      <c r="V137" s="177">
        <f>SUM(V138:V149)</f>
        <v>0</v>
      </c>
      <c r="W137" s="175"/>
      <c r="X137" s="178">
        <f>SUM(X138:X149)</f>
        <v>0</v>
      </c>
      <c r="AR137" s="179" t="s">
        <v>79</v>
      </c>
      <c r="AT137" s="180" t="s">
        <v>70</v>
      </c>
      <c r="AU137" s="180" t="s">
        <v>79</v>
      </c>
      <c r="AY137" s="179" t="s">
        <v>156</v>
      </c>
      <c r="BK137" s="181">
        <f>SUM(BK138:BK149)</f>
        <v>0</v>
      </c>
    </row>
    <row r="138" spans="1:65" s="2" customFormat="1" ht="24.2" customHeight="1">
      <c r="A138" s="35"/>
      <c r="B138" s="36"/>
      <c r="C138" s="205" t="s">
        <v>226</v>
      </c>
      <c r="D138" s="205" t="s">
        <v>188</v>
      </c>
      <c r="E138" s="206" t="s">
        <v>1509</v>
      </c>
      <c r="F138" s="207" t="s">
        <v>1510</v>
      </c>
      <c r="G138" s="208" t="s">
        <v>297</v>
      </c>
      <c r="H138" s="209">
        <v>438</v>
      </c>
      <c r="I138" s="210"/>
      <c r="J138" s="210"/>
      <c r="K138" s="211">
        <f>ROUND(P138*H138,2)</f>
        <v>0</v>
      </c>
      <c r="L138" s="207" t="s">
        <v>162</v>
      </c>
      <c r="M138" s="40"/>
      <c r="N138" s="212" t="s">
        <v>20</v>
      </c>
      <c r="O138" s="194" t="s">
        <v>40</v>
      </c>
      <c r="P138" s="195">
        <f>I138+J138</f>
        <v>0</v>
      </c>
      <c r="Q138" s="195">
        <f>ROUND(I138*H138,2)</f>
        <v>0</v>
      </c>
      <c r="R138" s="195">
        <f>ROUND(J138*H138,2)</f>
        <v>0</v>
      </c>
      <c r="S138" s="65"/>
      <c r="T138" s="196">
        <f>S138*H138</f>
        <v>0</v>
      </c>
      <c r="U138" s="196">
        <v>0</v>
      </c>
      <c r="V138" s="196">
        <f>U138*H138</f>
        <v>0</v>
      </c>
      <c r="W138" s="196">
        <v>0</v>
      </c>
      <c r="X138" s="197">
        <f>W138*H138</f>
        <v>0</v>
      </c>
      <c r="Y138" s="35"/>
      <c r="Z138" s="35"/>
      <c r="AA138" s="35"/>
      <c r="AB138" s="35"/>
      <c r="AC138" s="35"/>
      <c r="AD138" s="35"/>
      <c r="AE138" s="35"/>
      <c r="AR138" s="198" t="s">
        <v>164</v>
      </c>
      <c r="AT138" s="198" t="s">
        <v>188</v>
      </c>
      <c r="AU138" s="198" t="s">
        <v>81</v>
      </c>
      <c r="AY138" s="18" t="s">
        <v>156</v>
      </c>
      <c r="BE138" s="199">
        <f>IF(O138="základní",K138,0)</f>
        <v>0</v>
      </c>
      <c r="BF138" s="199">
        <f>IF(O138="snížená",K138,0)</f>
        <v>0</v>
      </c>
      <c r="BG138" s="199">
        <f>IF(O138="zákl. přenesená",K138,0)</f>
        <v>0</v>
      </c>
      <c r="BH138" s="199">
        <f>IF(O138="sníž. přenesená",K138,0)</f>
        <v>0</v>
      </c>
      <c r="BI138" s="199">
        <f>IF(O138="nulová",K138,0)</f>
        <v>0</v>
      </c>
      <c r="BJ138" s="18" t="s">
        <v>79</v>
      </c>
      <c r="BK138" s="199">
        <f>ROUND(P138*H138,2)</f>
        <v>0</v>
      </c>
      <c r="BL138" s="18" t="s">
        <v>164</v>
      </c>
      <c r="BM138" s="198" t="s">
        <v>229</v>
      </c>
    </row>
    <row r="139" spans="1:47" s="2" customFormat="1" ht="39">
      <c r="A139" s="35"/>
      <c r="B139" s="36"/>
      <c r="C139" s="37"/>
      <c r="D139" s="200" t="s">
        <v>165</v>
      </c>
      <c r="E139" s="37"/>
      <c r="F139" s="201" t="s">
        <v>1511</v>
      </c>
      <c r="G139" s="37"/>
      <c r="H139" s="37"/>
      <c r="I139" s="202"/>
      <c r="J139" s="202"/>
      <c r="K139" s="37"/>
      <c r="L139" s="37"/>
      <c r="M139" s="40"/>
      <c r="N139" s="203"/>
      <c r="O139" s="204"/>
      <c r="P139" s="65"/>
      <c r="Q139" s="65"/>
      <c r="R139" s="65"/>
      <c r="S139" s="65"/>
      <c r="T139" s="65"/>
      <c r="U139" s="65"/>
      <c r="V139" s="65"/>
      <c r="W139" s="65"/>
      <c r="X139" s="66"/>
      <c r="Y139" s="35"/>
      <c r="Z139" s="35"/>
      <c r="AA139" s="35"/>
      <c r="AB139" s="35"/>
      <c r="AC139" s="35"/>
      <c r="AD139" s="35"/>
      <c r="AE139" s="35"/>
      <c r="AT139" s="18" t="s">
        <v>165</v>
      </c>
      <c r="AU139" s="18" t="s">
        <v>81</v>
      </c>
    </row>
    <row r="140" spans="2:51" s="15" customFormat="1" ht="11.25">
      <c r="B140" s="243"/>
      <c r="C140" s="244"/>
      <c r="D140" s="200" t="s">
        <v>1060</v>
      </c>
      <c r="E140" s="245" t="s">
        <v>20</v>
      </c>
      <c r="F140" s="246" t="s">
        <v>1883</v>
      </c>
      <c r="G140" s="244"/>
      <c r="H140" s="245" t="s">
        <v>20</v>
      </c>
      <c r="I140" s="247"/>
      <c r="J140" s="247"/>
      <c r="K140" s="244"/>
      <c r="L140" s="244"/>
      <c r="M140" s="248"/>
      <c r="N140" s="249"/>
      <c r="O140" s="250"/>
      <c r="P140" s="250"/>
      <c r="Q140" s="250"/>
      <c r="R140" s="250"/>
      <c r="S140" s="250"/>
      <c r="T140" s="250"/>
      <c r="U140" s="250"/>
      <c r="V140" s="250"/>
      <c r="W140" s="250"/>
      <c r="X140" s="251"/>
      <c r="AT140" s="252" t="s">
        <v>1060</v>
      </c>
      <c r="AU140" s="252" t="s">
        <v>81</v>
      </c>
      <c r="AV140" s="15" t="s">
        <v>79</v>
      </c>
      <c r="AW140" s="15" t="s">
        <v>5</v>
      </c>
      <c r="AX140" s="15" t="s">
        <v>71</v>
      </c>
      <c r="AY140" s="252" t="s">
        <v>156</v>
      </c>
    </row>
    <row r="141" spans="2:51" s="13" customFormat="1" ht="11.25">
      <c r="B141" s="221"/>
      <c r="C141" s="222"/>
      <c r="D141" s="200" t="s">
        <v>1060</v>
      </c>
      <c r="E141" s="223" t="s">
        <v>20</v>
      </c>
      <c r="F141" s="224" t="s">
        <v>1884</v>
      </c>
      <c r="G141" s="222"/>
      <c r="H141" s="225">
        <v>394</v>
      </c>
      <c r="I141" s="226"/>
      <c r="J141" s="226"/>
      <c r="K141" s="222"/>
      <c r="L141" s="222"/>
      <c r="M141" s="227"/>
      <c r="N141" s="228"/>
      <c r="O141" s="229"/>
      <c r="P141" s="229"/>
      <c r="Q141" s="229"/>
      <c r="R141" s="229"/>
      <c r="S141" s="229"/>
      <c r="T141" s="229"/>
      <c r="U141" s="229"/>
      <c r="V141" s="229"/>
      <c r="W141" s="229"/>
      <c r="X141" s="230"/>
      <c r="AT141" s="231" t="s">
        <v>1060</v>
      </c>
      <c r="AU141" s="231" t="s">
        <v>81</v>
      </c>
      <c r="AV141" s="13" t="s">
        <v>81</v>
      </c>
      <c r="AW141" s="13" t="s">
        <v>5</v>
      </c>
      <c r="AX141" s="13" t="s">
        <v>71</v>
      </c>
      <c r="AY141" s="231" t="s">
        <v>156</v>
      </c>
    </row>
    <row r="142" spans="2:51" s="15" customFormat="1" ht="11.25">
      <c r="B142" s="243"/>
      <c r="C142" s="244"/>
      <c r="D142" s="200" t="s">
        <v>1060</v>
      </c>
      <c r="E142" s="245" t="s">
        <v>20</v>
      </c>
      <c r="F142" s="246" t="s">
        <v>1885</v>
      </c>
      <c r="G142" s="244"/>
      <c r="H142" s="245" t="s">
        <v>20</v>
      </c>
      <c r="I142" s="247"/>
      <c r="J142" s="247"/>
      <c r="K142" s="244"/>
      <c r="L142" s="244"/>
      <c r="M142" s="248"/>
      <c r="N142" s="249"/>
      <c r="O142" s="250"/>
      <c r="P142" s="250"/>
      <c r="Q142" s="250"/>
      <c r="R142" s="250"/>
      <c r="S142" s="250"/>
      <c r="T142" s="250"/>
      <c r="U142" s="250"/>
      <c r="V142" s="250"/>
      <c r="W142" s="250"/>
      <c r="X142" s="251"/>
      <c r="AT142" s="252" t="s">
        <v>1060</v>
      </c>
      <c r="AU142" s="252" t="s">
        <v>81</v>
      </c>
      <c r="AV142" s="15" t="s">
        <v>79</v>
      </c>
      <c r="AW142" s="15" t="s">
        <v>5</v>
      </c>
      <c r="AX142" s="15" t="s">
        <v>71</v>
      </c>
      <c r="AY142" s="252" t="s">
        <v>156</v>
      </c>
    </row>
    <row r="143" spans="2:51" s="13" customFormat="1" ht="11.25">
      <c r="B143" s="221"/>
      <c r="C143" s="222"/>
      <c r="D143" s="200" t="s">
        <v>1060</v>
      </c>
      <c r="E143" s="223" t="s">
        <v>20</v>
      </c>
      <c r="F143" s="224" t="s">
        <v>1886</v>
      </c>
      <c r="G143" s="222"/>
      <c r="H143" s="225">
        <v>44</v>
      </c>
      <c r="I143" s="226"/>
      <c r="J143" s="226"/>
      <c r="K143" s="222"/>
      <c r="L143" s="222"/>
      <c r="M143" s="227"/>
      <c r="N143" s="228"/>
      <c r="O143" s="229"/>
      <c r="P143" s="229"/>
      <c r="Q143" s="229"/>
      <c r="R143" s="229"/>
      <c r="S143" s="229"/>
      <c r="T143" s="229"/>
      <c r="U143" s="229"/>
      <c r="V143" s="229"/>
      <c r="W143" s="229"/>
      <c r="X143" s="230"/>
      <c r="AT143" s="231" t="s">
        <v>1060</v>
      </c>
      <c r="AU143" s="231" t="s">
        <v>81</v>
      </c>
      <c r="AV143" s="13" t="s">
        <v>81</v>
      </c>
      <c r="AW143" s="13" t="s">
        <v>5</v>
      </c>
      <c r="AX143" s="13" t="s">
        <v>71</v>
      </c>
      <c r="AY143" s="231" t="s">
        <v>156</v>
      </c>
    </row>
    <row r="144" spans="2:51" s="14" customFormat="1" ht="11.25">
      <c r="B144" s="232"/>
      <c r="C144" s="233"/>
      <c r="D144" s="200" t="s">
        <v>1060</v>
      </c>
      <c r="E144" s="234" t="s">
        <v>20</v>
      </c>
      <c r="F144" s="235" t="s">
        <v>1062</v>
      </c>
      <c r="G144" s="233"/>
      <c r="H144" s="236">
        <v>438</v>
      </c>
      <c r="I144" s="237"/>
      <c r="J144" s="237"/>
      <c r="K144" s="233"/>
      <c r="L144" s="233"/>
      <c r="M144" s="238"/>
      <c r="N144" s="239"/>
      <c r="O144" s="240"/>
      <c r="P144" s="240"/>
      <c r="Q144" s="240"/>
      <c r="R144" s="240"/>
      <c r="S144" s="240"/>
      <c r="T144" s="240"/>
      <c r="U144" s="240"/>
      <c r="V144" s="240"/>
      <c r="W144" s="240"/>
      <c r="X144" s="241"/>
      <c r="AT144" s="242" t="s">
        <v>1060</v>
      </c>
      <c r="AU144" s="242" t="s">
        <v>81</v>
      </c>
      <c r="AV144" s="14" t="s">
        <v>164</v>
      </c>
      <c r="AW144" s="14" t="s">
        <v>5</v>
      </c>
      <c r="AX144" s="14" t="s">
        <v>79</v>
      </c>
      <c r="AY144" s="242" t="s">
        <v>156</v>
      </c>
    </row>
    <row r="145" spans="1:65" s="2" customFormat="1" ht="24.2" customHeight="1">
      <c r="A145" s="35"/>
      <c r="B145" s="36"/>
      <c r="C145" s="205" t="s">
        <v>195</v>
      </c>
      <c r="D145" s="205" t="s">
        <v>188</v>
      </c>
      <c r="E145" s="206" t="s">
        <v>1887</v>
      </c>
      <c r="F145" s="207" t="s">
        <v>1888</v>
      </c>
      <c r="G145" s="208" t="s">
        <v>297</v>
      </c>
      <c r="H145" s="209">
        <v>189</v>
      </c>
      <c r="I145" s="210"/>
      <c r="J145" s="210"/>
      <c r="K145" s="211">
        <f>ROUND(P145*H145,2)</f>
        <v>0</v>
      </c>
      <c r="L145" s="207" t="s">
        <v>162</v>
      </c>
      <c r="M145" s="40"/>
      <c r="N145" s="212" t="s">
        <v>20</v>
      </c>
      <c r="O145" s="194" t="s">
        <v>40</v>
      </c>
      <c r="P145" s="195">
        <f>I145+J145</f>
        <v>0</v>
      </c>
      <c r="Q145" s="195">
        <f>ROUND(I145*H145,2)</f>
        <v>0</v>
      </c>
      <c r="R145" s="195">
        <f>ROUND(J145*H145,2)</f>
        <v>0</v>
      </c>
      <c r="S145" s="65"/>
      <c r="T145" s="196">
        <f>S145*H145</f>
        <v>0</v>
      </c>
      <c r="U145" s="196">
        <v>0</v>
      </c>
      <c r="V145" s="196">
        <f>U145*H145</f>
        <v>0</v>
      </c>
      <c r="W145" s="196">
        <v>0</v>
      </c>
      <c r="X145" s="197">
        <f>W145*H145</f>
        <v>0</v>
      </c>
      <c r="Y145" s="35"/>
      <c r="Z145" s="35"/>
      <c r="AA145" s="35"/>
      <c r="AB145" s="35"/>
      <c r="AC145" s="35"/>
      <c r="AD145" s="35"/>
      <c r="AE145" s="35"/>
      <c r="AR145" s="198" t="s">
        <v>164</v>
      </c>
      <c r="AT145" s="198" t="s">
        <v>188</v>
      </c>
      <c r="AU145" s="198" t="s">
        <v>81</v>
      </c>
      <c r="AY145" s="18" t="s">
        <v>156</v>
      </c>
      <c r="BE145" s="199">
        <f>IF(O145="základní",K145,0)</f>
        <v>0</v>
      </c>
      <c r="BF145" s="199">
        <f>IF(O145="snížená",K145,0)</f>
        <v>0</v>
      </c>
      <c r="BG145" s="199">
        <f>IF(O145="zákl. přenesená",K145,0)</f>
        <v>0</v>
      </c>
      <c r="BH145" s="199">
        <f>IF(O145="sníž. přenesená",K145,0)</f>
        <v>0</v>
      </c>
      <c r="BI145" s="199">
        <f>IF(O145="nulová",K145,0)</f>
        <v>0</v>
      </c>
      <c r="BJ145" s="18" t="s">
        <v>79</v>
      </c>
      <c r="BK145" s="199">
        <f>ROUND(P145*H145,2)</f>
        <v>0</v>
      </c>
      <c r="BL145" s="18" t="s">
        <v>164</v>
      </c>
      <c r="BM145" s="198" t="s">
        <v>232</v>
      </c>
    </row>
    <row r="146" spans="1:47" s="2" customFormat="1" ht="29.25">
      <c r="A146" s="35"/>
      <c r="B146" s="36"/>
      <c r="C146" s="37"/>
      <c r="D146" s="200" t="s">
        <v>165</v>
      </c>
      <c r="E146" s="37"/>
      <c r="F146" s="201" t="s">
        <v>1889</v>
      </c>
      <c r="G146" s="37"/>
      <c r="H146" s="37"/>
      <c r="I146" s="202"/>
      <c r="J146" s="202"/>
      <c r="K146" s="37"/>
      <c r="L146" s="37"/>
      <c r="M146" s="40"/>
      <c r="N146" s="203"/>
      <c r="O146" s="204"/>
      <c r="P146" s="65"/>
      <c r="Q146" s="65"/>
      <c r="R146" s="65"/>
      <c r="S146" s="65"/>
      <c r="T146" s="65"/>
      <c r="U146" s="65"/>
      <c r="V146" s="65"/>
      <c r="W146" s="65"/>
      <c r="X146" s="66"/>
      <c r="Y146" s="35"/>
      <c r="Z146" s="35"/>
      <c r="AA146" s="35"/>
      <c r="AB146" s="35"/>
      <c r="AC146" s="35"/>
      <c r="AD146" s="35"/>
      <c r="AE146" s="35"/>
      <c r="AT146" s="18" t="s">
        <v>165</v>
      </c>
      <c r="AU146" s="18" t="s">
        <v>81</v>
      </c>
    </row>
    <row r="147" spans="2:51" s="15" customFormat="1" ht="11.25">
      <c r="B147" s="243"/>
      <c r="C147" s="244"/>
      <c r="D147" s="200" t="s">
        <v>1060</v>
      </c>
      <c r="E147" s="245" t="s">
        <v>20</v>
      </c>
      <c r="F147" s="246" t="s">
        <v>1890</v>
      </c>
      <c r="G147" s="244"/>
      <c r="H147" s="245" t="s">
        <v>20</v>
      </c>
      <c r="I147" s="247"/>
      <c r="J147" s="247"/>
      <c r="K147" s="244"/>
      <c r="L147" s="244"/>
      <c r="M147" s="248"/>
      <c r="N147" s="249"/>
      <c r="O147" s="250"/>
      <c r="P147" s="250"/>
      <c r="Q147" s="250"/>
      <c r="R147" s="250"/>
      <c r="S147" s="250"/>
      <c r="T147" s="250"/>
      <c r="U147" s="250"/>
      <c r="V147" s="250"/>
      <c r="W147" s="250"/>
      <c r="X147" s="251"/>
      <c r="AT147" s="252" t="s">
        <v>1060</v>
      </c>
      <c r="AU147" s="252" t="s">
        <v>81</v>
      </c>
      <c r="AV147" s="15" t="s">
        <v>79</v>
      </c>
      <c r="AW147" s="15" t="s">
        <v>5</v>
      </c>
      <c r="AX147" s="15" t="s">
        <v>71</v>
      </c>
      <c r="AY147" s="252" t="s">
        <v>156</v>
      </c>
    </row>
    <row r="148" spans="2:51" s="13" customFormat="1" ht="11.25">
      <c r="B148" s="221"/>
      <c r="C148" s="222"/>
      <c r="D148" s="200" t="s">
        <v>1060</v>
      </c>
      <c r="E148" s="223" t="s">
        <v>20</v>
      </c>
      <c r="F148" s="224" t="s">
        <v>1891</v>
      </c>
      <c r="G148" s="222"/>
      <c r="H148" s="225">
        <v>189</v>
      </c>
      <c r="I148" s="226"/>
      <c r="J148" s="226"/>
      <c r="K148" s="222"/>
      <c r="L148" s="222"/>
      <c r="M148" s="227"/>
      <c r="N148" s="228"/>
      <c r="O148" s="229"/>
      <c r="P148" s="229"/>
      <c r="Q148" s="229"/>
      <c r="R148" s="229"/>
      <c r="S148" s="229"/>
      <c r="T148" s="229"/>
      <c r="U148" s="229"/>
      <c r="V148" s="229"/>
      <c r="W148" s="229"/>
      <c r="X148" s="230"/>
      <c r="AT148" s="231" t="s">
        <v>1060</v>
      </c>
      <c r="AU148" s="231" t="s">
        <v>81</v>
      </c>
      <c r="AV148" s="13" t="s">
        <v>81</v>
      </c>
      <c r="AW148" s="13" t="s">
        <v>5</v>
      </c>
      <c r="AX148" s="13" t="s">
        <v>71</v>
      </c>
      <c r="AY148" s="231" t="s">
        <v>156</v>
      </c>
    </row>
    <row r="149" spans="2:51" s="14" customFormat="1" ht="11.25">
      <c r="B149" s="232"/>
      <c r="C149" s="233"/>
      <c r="D149" s="200" t="s">
        <v>1060</v>
      </c>
      <c r="E149" s="234" t="s">
        <v>20</v>
      </c>
      <c r="F149" s="235" t="s">
        <v>1062</v>
      </c>
      <c r="G149" s="233"/>
      <c r="H149" s="236">
        <v>189</v>
      </c>
      <c r="I149" s="237"/>
      <c r="J149" s="237"/>
      <c r="K149" s="233"/>
      <c r="L149" s="233"/>
      <c r="M149" s="238"/>
      <c r="N149" s="239"/>
      <c r="O149" s="240"/>
      <c r="P149" s="240"/>
      <c r="Q149" s="240"/>
      <c r="R149" s="240"/>
      <c r="S149" s="240"/>
      <c r="T149" s="240"/>
      <c r="U149" s="240"/>
      <c r="V149" s="240"/>
      <c r="W149" s="240"/>
      <c r="X149" s="241"/>
      <c r="AT149" s="242" t="s">
        <v>1060</v>
      </c>
      <c r="AU149" s="242" t="s">
        <v>81</v>
      </c>
      <c r="AV149" s="14" t="s">
        <v>164</v>
      </c>
      <c r="AW149" s="14" t="s">
        <v>5</v>
      </c>
      <c r="AX149" s="14" t="s">
        <v>79</v>
      </c>
      <c r="AY149" s="242" t="s">
        <v>156</v>
      </c>
    </row>
    <row r="150" spans="2:63" s="12" customFormat="1" ht="25.9" customHeight="1">
      <c r="B150" s="167"/>
      <c r="C150" s="168"/>
      <c r="D150" s="169" t="s">
        <v>70</v>
      </c>
      <c r="E150" s="170" t="s">
        <v>292</v>
      </c>
      <c r="F150" s="170" t="s">
        <v>293</v>
      </c>
      <c r="G150" s="168"/>
      <c r="H150" s="168"/>
      <c r="I150" s="171"/>
      <c r="J150" s="171"/>
      <c r="K150" s="172">
        <f>BK150</f>
        <v>0</v>
      </c>
      <c r="L150" s="168"/>
      <c r="M150" s="173"/>
      <c r="N150" s="174"/>
      <c r="O150" s="175"/>
      <c r="P150" s="175"/>
      <c r="Q150" s="176">
        <f>SUM(Q151:Q163)</f>
        <v>0</v>
      </c>
      <c r="R150" s="176">
        <f>SUM(R151:R163)</f>
        <v>0</v>
      </c>
      <c r="S150" s="175"/>
      <c r="T150" s="177">
        <f>SUM(T151:T163)</f>
        <v>0</v>
      </c>
      <c r="U150" s="175"/>
      <c r="V150" s="177">
        <f>SUM(V151:V163)</f>
        <v>0</v>
      </c>
      <c r="W150" s="175"/>
      <c r="X150" s="178">
        <f>SUM(X151:X163)</f>
        <v>0</v>
      </c>
      <c r="AR150" s="179" t="s">
        <v>164</v>
      </c>
      <c r="AT150" s="180" t="s">
        <v>70</v>
      </c>
      <c r="AU150" s="180" t="s">
        <v>71</v>
      </c>
      <c r="AY150" s="179" t="s">
        <v>156</v>
      </c>
      <c r="BK150" s="181">
        <f>SUM(BK151:BK163)</f>
        <v>0</v>
      </c>
    </row>
    <row r="151" spans="1:65" s="2" customFormat="1" ht="55.5" customHeight="1">
      <c r="A151" s="35"/>
      <c r="B151" s="36"/>
      <c r="C151" s="205" t="s">
        <v>8</v>
      </c>
      <c r="D151" s="205" t="s">
        <v>188</v>
      </c>
      <c r="E151" s="206" t="s">
        <v>1253</v>
      </c>
      <c r="F151" s="207" t="s">
        <v>1254</v>
      </c>
      <c r="G151" s="208" t="s">
        <v>877</v>
      </c>
      <c r="H151" s="209">
        <v>448.2</v>
      </c>
      <c r="I151" s="210"/>
      <c r="J151" s="210"/>
      <c r="K151" s="211">
        <f>ROUND(P151*H151,2)</f>
        <v>0</v>
      </c>
      <c r="L151" s="207" t="s">
        <v>162</v>
      </c>
      <c r="M151" s="40"/>
      <c r="N151" s="212" t="s">
        <v>20</v>
      </c>
      <c r="O151" s="194" t="s">
        <v>40</v>
      </c>
      <c r="P151" s="195">
        <f>I151+J151</f>
        <v>0</v>
      </c>
      <c r="Q151" s="195">
        <f>ROUND(I151*H151,2)</f>
        <v>0</v>
      </c>
      <c r="R151" s="195">
        <f>ROUND(J151*H151,2)</f>
        <v>0</v>
      </c>
      <c r="S151" s="65"/>
      <c r="T151" s="196">
        <f>S151*H151</f>
        <v>0</v>
      </c>
      <c r="U151" s="196">
        <v>0</v>
      </c>
      <c r="V151" s="196">
        <f>U151*H151</f>
        <v>0</v>
      </c>
      <c r="W151" s="196">
        <v>0</v>
      </c>
      <c r="X151" s="197">
        <f>W151*H151</f>
        <v>0</v>
      </c>
      <c r="Y151" s="35"/>
      <c r="Z151" s="35"/>
      <c r="AA151" s="35"/>
      <c r="AB151" s="35"/>
      <c r="AC151" s="35"/>
      <c r="AD151" s="35"/>
      <c r="AE151" s="35"/>
      <c r="AR151" s="198" t="s">
        <v>298</v>
      </c>
      <c r="AT151" s="198" t="s">
        <v>188</v>
      </c>
      <c r="AU151" s="198" t="s">
        <v>79</v>
      </c>
      <c r="AY151" s="18" t="s">
        <v>156</v>
      </c>
      <c r="BE151" s="199">
        <f>IF(O151="základní",K151,0)</f>
        <v>0</v>
      </c>
      <c r="BF151" s="199">
        <f>IF(O151="snížená",K151,0)</f>
        <v>0</v>
      </c>
      <c r="BG151" s="199">
        <f>IF(O151="zákl. přenesená",K151,0)</f>
        <v>0</v>
      </c>
      <c r="BH151" s="199">
        <f>IF(O151="sníž. přenesená",K151,0)</f>
        <v>0</v>
      </c>
      <c r="BI151" s="199">
        <f>IF(O151="nulová",K151,0)</f>
        <v>0</v>
      </c>
      <c r="BJ151" s="18" t="s">
        <v>79</v>
      </c>
      <c r="BK151" s="199">
        <f>ROUND(P151*H151,2)</f>
        <v>0</v>
      </c>
      <c r="BL151" s="18" t="s">
        <v>298</v>
      </c>
      <c r="BM151" s="198" t="s">
        <v>235</v>
      </c>
    </row>
    <row r="152" spans="1:47" s="2" customFormat="1" ht="78">
      <c r="A152" s="35"/>
      <c r="B152" s="36"/>
      <c r="C152" s="37"/>
      <c r="D152" s="200" t="s">
        <v>165</v>
      </c>
      <c r="E152" s="37"/>
      <c r="F152" s="201" t="s">
        <v>1255</v>
      </c>
      <c r="G152" s="37"/>
      <c r="H152" s="37"/>
      <c r="I152" s="202"/>
      <c r="J152" s="202"/>
      <c r="K152" s="37"/>
      <c r="L152" s="37"/>
      <c r="M152" s="40"/>
      <c r="N152" s="203"/>
      <c r="O152" s="204"/>
      <c r="P152" s="65"/>
      <c r="Q152" s="65"/>
      <c r="R152" s="65"/>
      <c r="S152" s="65"/>
      <c r="T152" s="65"/>
      <c r="U152" s="65"/>
      <c r="V152" s="65"/>
      <c r="W152" s="65"/>
      <c r="X152" s="66"/>
      <c r="Y152" s="35"/>
      <c r="Z152" s="35"/>
      <c r="AA152" s="35"/>
      <c r="AB152" s="35"/>
      <c r="AC152" s="35"/>
      <c r="AD152" s="35"/>
      <c r="AE152" s="35"/>
      <c r="AT152" s="18" t="s">
        <v>165</v>
      </c>
      <c r="AU152" s="18" t="s">
        <v>79</v>
      </c>
    </row>
    <row r="153" spans="1:47" s="2" customFormat="1" ht="29.25">
      <c r="A153" s="35"/>
      <c r="B153" s="36"/>
      <c r="C153" s="37"/>
      <c r="D153" s="200" t="s">
        <v>880</v>
      </c>
      <c r="E153" s="37"/>
      <c r="F153" s="220" t="s">
        <v>1245</v>
      </c>
      <c r="G153" s="37"/>
      <c r="H153" s="37"/>
      <c r="I153" s="202"/>
      <c r="J153" s="202"/>
      <c r="K153" s="37"/>
      <c r="L153" s="37"/>
      <c r="M153" s="40"/>
      <c r="N153" s="203"/>
      <c r="O153" s="204"/>
      <c r="P153" s="65"/>
      <c r="Q153" s="65"/>
      <c r="R153" s="65"/>
      <c r="S153" s="65"/>
      <c r="T153" s="65"/>
      <c r="U153" s="65"/>
      <c r="V153" s="65"/>
      <c r="W153" s="65"/>
      <c r="X153" s="66"/>
      <c r="Y153" s="35"/>
      <c r="Z153" s="35"/>
      <c r="AA153" s="35"/>
      <c r="AB153" s="35"/>
      <c r="AC153" s="35"/>
      <c r="AD153" s="35"/>
      <c r="AE153" s="35"/>
      <c r="AT153" s="18" t="s">
        <v>880</v>
      </c>
      <c r="AU153" s="18" t="s">
        <v>79</v>
      </c>
    </row>
    <row r="154" spans="2:51" s="15" customFormat="1" ht="11.25">
      <c r="B154" s="243"/>
      <c r="C154" s="244"/>
      <c r="D154" s="200" t="s">
        <v>1060</v>
      </c>
      <c r="E154" s="245" t="s">
        <v>20</v>
      </c>
      <c r="F154" s="246" t="s">
        <v>1656</v>
      </c>
      <c r="G154" s="244"/>
      <c r="H154" s="245" t="s">
        <v>20</v>
      </c>
      <c r="I154" s="247"/>
      <c r="J154" s="247"/>
      <c r="K154" s="244"/>
      <c r="L154" s="244"/>
      <c r="M154" s="248"/>
      <c r="N154" s="249"/>
      <c r="O154" s="250"/>
      <c r="P154" s="250"/>
      <c r="Q154" s="250"/>
      <c r="R154" s="250"/>
      <c r="S154" s="250"/>
      <c r="T154" s="250"/>
      <c r="U154" s="250"/>
      <c r="V154" s="250"/>
      <c r="W154" s="250"/>
      <c r="X154" s="251"/>
      <c r="AT154" s="252" t="s">
        <v>1060</v>
      </c>
      <c r="AU154" s="252" t="s">
        <v>79</v>
      </c>
      <c r="AV154" s="15" t="s">
        <v>79</v>
      </c>
      <c r="AW154" s="15" t="s">
        <v>5</v>
      </c>
      <c r="AX154" s="15" t="s">
        <v>71</v>
      </c>
      <c r="AY154" s="252" t="s">
        <v>156</v>
      </c>
    </row>
    <row r="155" spans="2:51" s="13" customFormat="1" ht="11.25">
      <c r="B155" s="221"/>
      <c r="C155" s="222"/>
      <c r="D155" s="200" t="s">
        <v>1060</v>
      </c>
      <c r="E155" s="223" t="s">
        <v>20</v>
      </c>
      <c r="F155" s="224" t="s">
        <v>1892</v>
      </c>
      <c r="G155" s="222"/>
      <c r="H155" s="225">
        <v>448.2</v>
      </c>
      <c r="I155" s="226"/>
      <c r="J155" s="226"/>
      <c r="K155" s="222"/>
      <c r="L155" s="222"/>
      <c r="M155" s="227"/>
      <c r="N155" s="228"/>
      <c r="O155" s="229"/>
      <c r="P155" s="229"/>
      <c r="Q155" s="229"/>
      <c r="R155" s="229"/>
      <c r="S155" s="229"/>
      <c r="T155" s="229"/>
      <c r="U155" s="229"/>
      <c r="V155" s="229"/>
      <c r="W155" s="229"/>
      <c r="X155" s="230"/>
      <c r="AT155" s="231" t="s">
        <v>1060</v>
      </c>
      <c r="AU155" s="231" t="s">
        <v>79</v>
      </c>
      <c r="AV155" s="13" t="s">
        <v>81</v>
      </c>
      <c r="AW155" s="13" t="s">
        <v>5</v>
      </c>
      <c r="AX155" s="13" t="s">
        <v>71</v>
      </c>
      <c r="AY155" s="231" t="s">
        <v>156</v>
      </c>
    </row>
    <row r="156" spans="2:51" s="14" customFormat="1" ht="11.25">
      <c r="B156" s="232"/>
      <c r="C156" s="233"/>
      <c r="D156" s="200" t="s">
        <v>1060</v>
      </c>
      <c r="E156" s="234" t="s">
        <v>20</v>
      </c>
      <c r="F156" s="235" t="s">
        <v>1062</v>
      </c>
      <c r="G156" s="233"/>
      <c r="H156" s="236">
        <v>448.2</v>
      </c>
      <c r="I156" s="237"/>
      <c r="J156" s="237"/>
      <c r="K156" s="233"/>
      <c r="L156" s="233"/>
      <c r="M156" s="238"/>
      <c r="N156" s="239"/>
      <c r="O156" s="240"/>
      <c r="P156" s="240"/>
      <c r="Q156" s="240"/>
      <c r="R156" s="240"/>
      <c r="S156" s="240"/>
      <c r="T156" s="240"/>
      <c r="U156" s="240"/>
      <c r="V156" s="240"/>
      <c r="W156" s="240"/>
      <c r="X156" s="241"/>
      <c r="AT156" s="242" t="s">
        <v>1060</v>
      </c>
      <c r="AU156" s="242" t="s">
        <v>79</v>
      </c>
      <c r="AV156" s="14" t="s">
        <v>164</v>
      </c>
      <c r="AW156" s="14" t="s">
        <v>5</v>
      </c>
      <c r="AX156" s="14" t="s">
        <v>79</v>
      </c>
      <c r="AY156" s="242" t="s">
        <v>156</v>
      </c>
    </row>
    <row r="157" spans="1:65" s="2" customFormat="1" ht="24">
      <c r="A157" s="35"/>
      <c r="B157" s="36"/>
      <c r="C157" s="205" t="s">
        <v>199</v>
      </c>
      <c r="D157" s="205" t="s">
        <v>188</v>
      </c>
      <c r="E157" s="206" t="s">
        <v>1284</v>
      </c>
      <c r="F157" s="207" t="s">
        <v>1285</v>
      </c>
      <c r="G157" s="208" t="s">
        <v>877</v>
      </c>
      <c r="H157" s="209">
        <v>448.2</v>
      </c>
      <c r="I157" s="210"/>
      <c r="J157" s="210"/>
      <c r="K157" s="211">
        <f>ROUND(P157*H157,2)</f>
        <v>0</v>
      </c>
      <c r="L157" s="207" t="s">
        <v>162</v>
      </c>
      <c r="M157" s="40"/>
      <c r="N157" s="212" t="s">
        <v>20</v>
      </c>
      <c r="O157" s="194" t="s">
        <v>40</v>
      </c>
      <c r="P157" s="195">
        <f>I157+J157</f>
        <v>0</v>
      </c>
      <c r="Q157" s="195">
        <f>ROUND(I157*H157,2)</f>
        <v>0</v>
      </c>
      <c r="R157" s="195">
        <f>ROUND(J157*H157,2)</f>
        <v>0</v>
      </c>
      <c r="S157" s="65"/>
      <c r="T157" s="196">
        <f>S157*H157</f>
        <v>0</v>
      </c>
      <c r="U157" s="196">
        <v>0</v>
      </c>
      <c r="V157" s="196">
        <f>U157*H157</f>
        <v>0</v>
      </c>
      <c r="W157" s="196">
        <v>0</v>
      </c>
      <c r="X157" s="197">
        <f>W157*H157</f>
        <v>0</v>
      </c>
      <c r="Y157" s="35"/>
      <c r="Z157" s="35"/>
      <c r="AA157" s="35"/>
      <c r="AB157" s="35"/>
      <c r="AC157" s="35"/>
      <c r="AD157" s="35"/>
      <c r="AE157" s="35"/>
      <c r="AR157" s="198" t="s">
        <v>298</v>
      </c>
      <c r="AT157" s="198" t="s">
        <v>188</v>
      </c>
      <c r="AU157" s="198" t="s">
        <v>79</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298</v>
      </c>
      <c r="BM157" s="198" t="s">
        <v>239</v>
      </c>
    </row>
    <row r="158" spans="1:47" s="2" customFormat="1" ht="48.75">
      <c r="A158" s="35"/>
      <c r="B158" s="36"/>
      <c r="C158" s="37"/>
      <c r="D158" s="200" t="s">
        <v>165</v>
      </c>
      <c r="E158" s="37"/>
      <c r="F158" s="201" t="s">
        <v>1286</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79</v>
      </c>
    </row>
    <row r="159" spans="2:51" s="15" customFormat="1" ht="11.25">
      <c r="B159" s="243"/>
      <c r="C159" s="244"/>
      <c r="D159" s="200" t="s">
        <v>1060</v>
      </c>
      <c r="E159" s="245" t="s">
        <v>20</v>
      </c>
      <c r="F159" s="246" t="s">
        <v>1893</v>
      </c>
      <c r="G159" s="244"/>
      <c r="H159" s="245" t="s">
        <v>20</v>
      </c>
      <c r="I159" s="247"/>
      <c r="J159" s="247"/>
      <c r="K159" s="244"/>
      <c r="L159" s="244"/>
      <c r="M159" s="248"/>
      <c r="N159" s="249"/>
      <c r="O159" s="250"/>
      <c r="P159" s="250"/>
      <c r="Q159" s="250"/>
      <c r="R159" s="250"/>
      <c r="S159" s="250"/>
      <c r="T159" s="250"/>
      <c r="U159" s="250"/>
      <c r="V159" s="250"/>
      <c r="W159" s="250"/>
      <c r="X159" s="251"/>
      <c r="AT159" s="252" t="s">
        <v>1060</v>
      </c>
      <c r="AU159" s="252" t="s">
        <v>79</v>
      </c>
      <c r="AV159" s="15" t="s">
        <v>79</v>
      </c>
      <c r="AW159" s="15" t="s">
        <v>5</v>
      </c>
      <c r="AX159" s="15" t="s">
        <v>71</v>
      </c>
      <c r="AY159" s="252" t="s">
        <v>156</v>
      </c>
    </row>
    <row r="160" spans="2:51" s="13" customFormat="1" ht="11.25">
      <c r="B160" s="221"/>
      <c r="C160" s="222"/>
      <c r="D160" s="200" t="s">
        <v>1060</v>
      </c>
      <c r="E160" s="223" t="s">
        <v>20</v>
      </c>
      <c r="F160" s="224" t="s">
        <v>1894</v>
      </c>
      <c r="G160" s="222"/>
      <c r="H160" s="225">
        <v>448.2</v>
      </c>
      <c r="I160" s="226"/>
      <c r="J160" s="226"/>
      <c r="K160" s="222"/>
      <c r="L160" s="222"/>
      <c r="M160" s="227"/>
      <c r="N160" s="228"/>
      <c r="O160" s="229"/>
      <c r="P160" s="229"/>
      <c r="Q160" s="229"/>
      <c r="R160" s="229"/>
      <c r="S160" s="229"/>
      <c r="T160" s="229"/>
      <c r="U160" s="229"/>
      <c r="V160" s="229"/>
      <c r="W160" s="229"/>
      <c r="X160" s="230"/>
      <c r="AT160" s="231" t="s">
        <v>1060</v>
      </c>
      <c r="AU160" s="231" t="s">
        <v>79</v>
      </c>
      <c r="AV160" s="13" t="s">
        <v>81</v>
      </c>
      <c r="AW160" s="13" t="s">
        <v>5</v>
      </c>
      <c r="AX160" s="13" t="s">
        <v>71</v>
      </c>
      <c r="AY160" s="231" t="s">
        <v>156</v>
      </c>
    </row>
    <row r="161" spans="2:51" s="14" customFormat="1" ht="11.25">
      <c r="B161" s="232"/>
      <c r="C161" s="233"/>
      <c r="D161" s="200" t="s">
        <v>1060</v>
      </c>
      <c r="E161" s="234" t="s">
        <v>20</v>
      </c>
      <c r="F161" s="235" t="s">
        <v>1062</v>
      </c>
      <c r="G161" s="233"/>
      <c r="H161" s="236">
        <v>448.2</v>
      </c>
      <c r="I161" s="237"/>
      <c r="J161" s="237"/>
      <c r="K161" s="233"/>
      <c r="L161" s="233"/>
      <c r="M161" s="238"/>
      <c r="N161" s="239"/>
      <c r="O161" s="240"/>
      <c r="P161" s="240"/>
      <c r="Q161" s="240"/>
      <c r="R161" s="240"/>
      <c r="S161" s="240"/>
      <c r="T161" s="240"/>
      <c r="U161" s="240"/>
      <c r="V161" s="240"/>
      <c r="W161" s="240"/>
      <c r="X161" s="241"/>
      <c r="AT161" s="242" t="s">
        <v>1060</v>
      </c>
      <c r="AU161" s="242" t="s">
        <v>79</v>
      </c>
      <c r="AV161" s="14" t="s">
        <v>164</v>
      </c>
      <c r="AW161" s="14" t="s">
        <v>5</v>
      </c>
      <c r="AX161" s="14" t="s">
        <v>79</v>
      </c>
      <c r="AY161" s="242" t="s">
        <v>156</v>
      </c>
    </row>
    <row r="162" spans="1:65" s="2" customFormat="1" ht="24.2" customHeight="1">
      <c r="A162" s="35"/>
      <c r="B162" s="36"/>
      <c r="C162" s="205" t="s">
        <v>241</v>
      </c>
      <c r="D162" s="205" t="s">
        <v>188</v>
      </c>
      <c r="E162" s="206" t="s">
        <v>1588</v>
      </c>
      <c r="F162" s="207" t="s">
        <v>1589</v>
      </c>
      <c r="G162" s="208" t="s">
        <v>877</v>
      </c>
      <c r="H162" s="209">
        <v>448.2</v>
      </c>
      <c r="I162" s="210"/>
      <c r="J162" s="210"/>
      <c r="K162" s="211">
        <f>ROUND(P162*H162,2)</f>
        <v>0</v>
      </c>
      <c r="L162" s="207" t="s">
        <v>162</v>
      </c>
      <c r="M162" s="40"/>
      <c r="N162" s="212" t="s">
        <v>20</v>
      </c>
      <c r="O162" s="194" t="s">
        <v>40</v>
      </c>
      <c r="P162" s="195">
        <f>I162+J162</f>
        <v>0</v>
      </c>
      <c r="Q162" s="195">
        <f>ROUND(I162*H162,2)</f>
        <v>0</v>
      </c>
      <c r="R162" s="195">
        <f>ROUND(J162*H162,2)</f>
        <v>0</v>
      </c>
      <c r="S162" s="65"/>
      <c r="T162" s="196">
        <f>S162*H162</f>
        <v>0</v>
      </c>
      <c r="U162" s="196">
        <v>0</v>
      </c>
      <c r="V162" s="196">
        <f>U162*H162</f>
        <v>0</v>
      </c>
      <c r="W162" s="196">
        <v>0</v>
      </c>
      <c r="X162" s="197">
        <f>W162*H162</f>
        <v>0</v>
      </c>
      <c r="Y162" s="35"/>
      <c r="Z162" s="35"/>
      <c r="AA162" s="35"/>
      <c r="AB162" s="35"/>
      <c r="AC162" s="35"/>
      <c r="AD162" s="35"/>
      <c r="AE162" s="35"/>
      <c r="AR162" s="198" t="s">
        <v>298</v>
      </c>
      <c r="AT162" s="198" t="s">
        <v>188</v>
      </c>
      <c r="AU162" s="198" t="s">
        <v>79</v>
      </c>
      <c r="AY162" s="18" t="s">
        <v>156</v>
      </c>
      <c r="BE162" s="199">
        <f>IF(O162="základní",K162,0)</f>
        <v>0</v>
      </c>
      <c r="BF162" s="199">
        <f>IF(O162="snížená",K162,0)</f>
        <v>0</v>
      </c>
      <c r="BG162" s="199">
        <f>IF(O162="zákl. přenesená",K162,0)</f>
        <v>0</v>
      </c>
      <c r="BH162" s="199">
        <f>IF(O162="sníž. přenesená",K162,0)</f>
        <v>0</v>
      </c>
      <c r="BI162" s="199">
        <f>IF(O162="nulová",K162,0)</f>
        <v>0</v>
      </c>
      <c r="BJ162" s="18" t="s">
        <v>79</v>
      </c>
      <c r="BK162" s="199">
        <f>ROUND(P162*H162,2)</f>
        <v>0</v>
      </c>
      <c r="BL162" s="18" t="s">
        <v>298</v>
      </c>
      <c r="BM162" s="198" t="s">
        <v>244</v>
      </c>
    </row>
    <row r="163" spans="1:47" s="2" customFormat="1" ht="48.75">
      <c r="A163" s="35"/>
      <c r="B163" s="36"/>
      <c r="C163" s="37"/>
      <c r="D163" s="200" t="s">
        <v>165</v>
      </c>
      <c r="E163" s="37"/>
      <c r="F163" s="201" t="s">
        <v>1590</v>
      </c>
      <c r="G163" s="37"/>
      <c r="H163" s="37"/>
      <c r="I163" s="202"/>
      <c r="J163" s="202"/>
      <c r="K163" s="37"/>
      <c r="L163" s="37"/>
      <c r="M163" s="40"/>
      <c r="N163" s="214"/>
      <c r="O163" s="215"/>
      <c r="P163" s="216"/>
      <c r="Q163" s="216"/>
      <c r="R163" s="216"/>
      <c r="S163" s="216"/>
      <c r="T163" s="216"/>
      <c r="U163" s="216"/>
      <c r="V163" s="216"/>
      <c r="W163" s="216"/>
      <c r="X163" s="217"/>
      <c r="Y163" s="35"/>
      <c r="Z163" s="35"/>
      <c r="AA163" s="35"/>
      <c r="AB163" s="35"/>
      <c r="AC163" s="35"/>
      <c r="AD163" s="35"/>
      <c r="AE163" s="35"/>
      <c r="AT163" s="18" t="s">
        <v>165</v>
      </c>
      <c r="AU163" s="18" t="s">
        <v>79</v>
      </c>
    </row>
    <row r="164" spans="1:31" s="2" customFormat="1" ht="6.95" customHeight="1">
      <c r="A164" s="35"/>
      <c r="B164" s="48"/>
      <c r="C164" s="49"/>
      <c r="D164" s="49"/>
      <c r="E164" s="49"/>
      <c r="F164" s="49"/>
      <c r="G164" s="49"/>
      <c r="H164" s="49"/>
      <c r="I164" s="49"/>
      <c r="J164" s="49"/>
      <c r="K164" s="49"/>
      <c r="L164" s="49"/>
      <c r="M164" s="40"/>
      <c r="N164" s="35"/>
      <c r="P164" s="35"/>
      <c r="Q164" s="35"/>
      <c r="R164" s="35"/>
      <c r="S164" s="35"/>
      <c r="T164" s="35"/>
      <c r="U164" s="35"/>
      <c r="V164" s="35"/>
      <c r="W164" s="35"/>
      <c r="X164" s="35"/>
      <c r="Y164" s="35"/>
      <c r="Z164" s="35"/>
      <c r="AA164" s="35"/>
      <c r="AB164" s="35"/>
      <c r="AC164" s="35"/>
      <c r="AD164" s="35"/>
      <c r="AE164" s="35"/>
    </row>
  </sheetData>
  <sheetProtection algorithmName="SHA-512" hashValue="mtyJ6Lp5+7HxSXAHOqWTmIxAcQ478PVs0cM0VHaDJ/KZX/2HY/IwiGVe6LI8O0hpeKMYvlR8/hZQrTdQztG5Vg==" saltValue="IzlcNBBPxuUgkAh/FIAZpFP4reQi7UvKOE85Mr7CLTZ0hJ2Zo2gEkzIJKZzz59+1/jSGZolF3kbB9gUQRA5q5Q==" spinCount="100000" sheet="1" objects="1" scenarios="1" formatColumns="0" formatRows="0" autoFilter="0"/>
  <autoFilter ref="C83:L163"/>
  <mergeCells count="9">
    <mergeCell ref="E52:H52"/>
    <mergeCell ref="E74:H74"/>
    <mergeCell ref="E76:H76"/>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108</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1895</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ROUND(K81,2)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ROUND((SUM(BE81:BE186)),2)</f>
        <v>0</v>
      </c>
      <c r="G35" s="35"/>
      <c r="H35" s="35"/>
      <c r="I35" s="128">
        <v>0.21</v>
      </c>
      <c r="J35" s="35"/>
      <c r="K35" s="123">
        <f>ROUND(((SUM(BE81:BE186))*I35),2)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ROUND((SUM(BF81:BF186)),2)</f>
        <v>0</v>
      </c>
      <c r="G36" s="35"/>
      <c r="H36" s="35"/>
      <c r="I36" s="128">
        <v>0.15</v>
      </c>
      <c r="J36" s="35"/>
      <c r="K36" s="123">
        <f>ROUND(((SUM(BF81:BF186))*I36),2)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ROUND((SUM(BG81:BG186)),2)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ROUND((SUM(BH81:BH186)),2)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ROUND((SUM(BI81:BI186)),2)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02-12 - Orientační systém,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Q81</f>
        <v>0</v>
      </c>
      <c r="J61" s="78">
        <f>R81</f>
        <v>0</v>
      </c>
      <c r="K61" s="78">
        <f>K81</f>
        <v>0</v>
      </c>
      <c r="L61" s="37"/>
      <c r="M61" s="117"/>
      <c r="S61" s="35"/>
      <c r="T61" s="35"/>
      <c r="U61" s="35"/>
      <c r="V61" s="35"/>
      <c r="W61" s="35"/>
      <c r="X61" s="35"/>
      <c r="Y61" s="35"/>
      <c r="Z61" s="35"/>
      <c r="AA61" s="35"/>
      <c r="AB61" s="35"/>
      <c r="AC61" s="35"/>
      <c r="AD61" s="35"/>
      <c r="AE61" s="35"/>
      <c r="AU61" s="18" t="s">
        <v>130</v>
      </c>
    </row>
    <row r="62" spans="1:31" s="2" customFormat="1" ht="21.75" customHeight="1">
      <c r="A62" s="35"/>
      <c r="B62" s="36"/>
      <c r="C62" s="37"/>
      <c r="D62" s="37"/>
      <c r="E62" s="37"/>
      <c r="F62" s="37"/>
      <c r="G62" s="37"/>
      <c r="H62" s="37"/>
      <c r="I62" s="37"/>
      <c r="J62" s="37"/>
      <c r="K62" s="37"/>
      <c r="L62" s="37"/>
      <c r="M62" s="11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49"/>
      <c r="M63" s="11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51"/>
      <c r="M67" s="117"/>
      <c r="S67" s="35"/>
      <c r="T67" s="35"/>
      <c r="U67" s="35"/>
      <c r="V67" s="35"/>
      <c r="W67" s="35"/>
      <c r="X67" s="35"/>
      <c r="Y67" s="35"/>
      <c r="Z67" s="35"/>
      <c r="AA67" s="35"/>
      <c r="AB67" s="35"/>
      <c r="AC67" s="35"/>
      <c r="AD67" s="35"/>
      <c r="AE67" s="35"/>
    </row>
    <row r="68" spans="1:31" s="2" customFormat="1" ht="24.95" customHeight="1">
      <c r="A68" s="35"/>
      <c r="B68" s="36"/>
      <c r="C68" s="24" t="s">
        <v>137</v>
      </c>
      <c r="D68" s="37"/>
      <c r="E68" s="37"/>
      <c r="F68" s="37"/>
      <c r="G68" s="37"/>
      <c r="H68" s="37"/>
      <c r="I68" s="37"/>
      <c r="J68" s="37"/>
      <c r="K68" s="37"/>
      <c r="L68" s="37"/>
      <c r="M68" s="11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37"/>
      <c r="M69" s="117"/>
      <c r="S69" s="35"/>
      <c r="T69" s="35"/>
      <c r="U69" s="35"/>
      <c r="V69" s="35"/>
      <c r="W69" s="35"/>
      <c r="X69" s="35"/>
      <c r="Y69" s="35"/>
      <c r="Z69" s="35"/>
      <c r="AA69" s="35"/>
      <c r="AB69" s="35"/>
      <c r="AC69" s="35"/>
      <c r="AD69" s="35"/>
      <c r="AE69" s="35"/>
    </row>
    <row r="70" spans="1:31" s="2" customFormat="1" ht="12" customHeight="1">
      <c r="A70" s="35"/>
      <c r="B70" s="36"/>
      <c r="C70" s="30" t="s">
        <v>17</v>
      </c>
      <c r="D70" s="37"/>
      <c r="E70" s="37"/>
      <c r="F70" s="37"/>
      <c r="G70" s="37"/>
      <c r="H70" s="37"/>
      <c r="I70" s="37"/>
      <c r="J70" s="37"/>
      <c r="K70" s="37"/>
      <c r="L70" s="37"/>
      <c r="M70" s="117"/>
      <c r="S70" s="35"/>
      <c r="T70" s="35"/>
      <c r="U70" s="35"/>
      <c r="V70" s="35"/>
      <c r="W70" s="35"/>
      <c r="X70" s="35"/>
      <c r="Y70" s="35"/>
      <c r="Z70" s="35"/>
      <c r="AA70" s="35"/>
      <c r="AB70" s="35"/>
      <c r="AC70" s="35"/>
      <c r="AD70" s="35"/>
      <c r="AE70" s="35"/>
    </row>
    <row r="71" spans="1:31" s="2" customFormat="1" ht="16.5" customHeight="1">
      <c r="A71" s="35"/>
      <c r="B71" s="36"/>
      <c r="C71" s="37"/>
      <c r="D71" s="37"/>
      <c r="E71" s="392" t="str">
        <f>E7</f>
        <v>Oprava nástupiště v žst. Rumburk 1_K NACENĚNÍ_OPRAVA č.1</v>
      </c>
      <c r="F71" s="393"/>
      <c r="G71" s="393"/>
      <c r="H71" s="393"/>
      <c r="I71" s="37"/>
      <c r="J71" s="37"/>
      <c r="K71" s="37"/>
      <c r="L71" s="37"/>
      <c r="M71" s="117"/>
      <c r="S71" s="35"/>
      <c r="T71" s="35"/>
      <c r="U71" s="35"/>
      <c r="V71" s="35"/>
      <c r="W71" s="35"/>
      <c r="X71" s="35"/>
      <c r="Y71" s="35"/>
      <c r="Z71" s="35"/>
      <c r="AA71" s="35"/>
      <c r="AB71" s="35"/>
      <c r="AC71" s="35"/>
      <c r="AD71" s="35"/>
      <c r="AE71" s="35"/>
    </row>
    <row r="72" spans="1:31" s="2" customFormat="1" ht="12" customHeight="1">
      <c r="A72" s="35"/>
      <c r="B72" s="36"/>
      <c r="C72" s="30" t="s">
        <v>121</v>
      </c>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6.5" customHeight="1">
      <c r="A73" s="35"/>
      <c r="B73" s="36"/>
      <c r="C73" s="37"/>
      <c r="D73" s="37"/>
      <c r="E73" s="345" t="str">
        <f>E9</f>
        <v>SO 02-12 - Orientační systém, žst. Rumburk</v>
      </c>
      <c r="F73" s="394"/>
      <c r="G73" s="394"/>
      <c r="H73" s="394"/>
      <c r="I73" s="37"/>
      <c r="J73" s="37"/>
      <c r="K73" s="37"/>
      <c r="L73" s="37"/>
      <c r="M73" s="11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22</v>
      </c>
      <c r="D75" s="37"/>
      <c r="E75" s="37"/>
      <c r="F75" s="28" t="str">
        <f>F12</f>
        <v xml:space="preserve"> </v>
      </c>
      <c r="G75" s="37"/>
      <c r="H75" s="37"/>
      <c r="I75" s="30" t="s">
        <v>24</v>
      </c>
      <c r="J75" s="60" t="str">
        <f>IF(J12="","",J12)</f>
        <v>4. 10. 2022</v>
      </c>
      <c r="K75" s="37"/>
      <c r="L75" s="37"/>
      <c r="M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5.2" customHeight="1">
      <c r="A77" s="35"/>
      <c r="B77" s="36"/>
      <c r="C77" s="30" t="s">
        <v>26</v>
      </c>
      <c r="D77" s="37"/>
      <c r="E77" s="37"/>
      <c r="F77" s="28" t="str">
        <f>E15</f>
        <v xml:space="preserve"> </v>
      </c>
      <c r="G77" s="37"/>
      <c r="H77" s="37"/>
      <c r="I77" s="30" t="s">
        <v>31</v>
      </c>
      <c r="J77" s="33" t="str">
        <f>E21</f>
        <v xml:space="preserve"> </v>
      </c>
      <c r="K77" s="37"/>
      <c r="L77" s="37"/>
      <c r="M77" s="11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32</v>
      </c>
      <c r="J78" s="33" t="str">
        <f>E24</f>
        <v xml:space="preserve"> </v>
      </c>
      <c r="K78" s="37"/>
      <c r="L78" s="37"/>
      <c r="M78" s="11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11" customFormat="1" ht="29.25" customHeight="1">
      <c r="A80" s="155"/>
      <c r="B80" s="156"/>
      <c r="C80" s="157" t="s">
        <v>138</v>
      </c>
      <c r="D80" s="158" t="s">
        <v>54</v>
      </c>
      <c r="E80" s="158" t="s">
        <v>50</v>
      </c>
      <c r="F80" s="158" t="s">
        <v>51</v>
      </c>
      <c r="G80" s="158" t="s">
        <v>139</v>
      </c>
      <c r="H80" s="158" t="s">
        <v>140</v>
      </c>
      <c r="I80" s="158" t="s">
        <v>141</v>
      </c>
      <c r="J80" s="158" t="s">
        <v>142</v>
      </c>
      <c r="K80" s="158" t="s">
        <v>129</v>
      </c>
      <c r="L80" s="159" t="s">
        <v>143</v>
      </c>
      <c r="M80" s="160"/>
      <c r="N80" s="69" t="s">
        <v>20</v>
      </c>
      <c r="O80" s="70" t="s">
        <v>39</v>
      </c>
      <c r="P80" s="70" t="s">
        <v>144</v>
      </c>
      <c r="Q80" s="70" t="s">
        <v>145</v>
      </c>
      <c r="R80" s="70" t="s">
        <v>146</v>
      </c>
      <c r="S80" s="70" t="s">
        <v>147</v>
      </c>
      <c r="T80" s="70" t="s">
        <v>148</v>
      </c>
      <c r="U80" s="70" t="s">
        <v>149</v>
      </c>
      <c r="V80" s="70" t="s">
        <v>150</v>
      </c>
      <c r="W80" s="70" t="s">
        <v>151</v>
      </c>
      <c r="X80" s="71" t="s">
        <v>152</v>
      </c>
      <c r="Y80" s="155"/>
      <c r="Z80" s="155"/>
      <c r="AA80" s="155"/>
      <c r="AB80" s="155"/>
      <c r="AC80" s="155"/>
      <c r="AD80" s="155"/>
      <c r="AE80" s="155"/>
    </row>
    <row r="81" spans="1:63" s="2" customFormat="1" ht="22.9" customHeight="1">
      <c r="A81" s="35"/>
      <c r="B81" s="36"/>
      <c r="C81" s="76" t="s">
        <v>153</v>
      </c>
      <c r="D81" s="37"/>
      <c r="E81" s="37"/>
      <c r="F81" s="37"/>
      <c r="G81" s="37"/>
      <c r="H81" s="37"/>
      <c r="I81" s="37"/>
      <c r="J81" s="37"/>
      <c r="K81" s="161">
        <f>BK81</f>
        <v>0</v>
      </c>
      <c r="L81" s="37"/>
      <c r="M81" s="40"/>
      <c r="N81" s="72"/>
      <c r="O81" s="162"/>
      <c r="P81" s="73"/>
      <c r="Q81" s="163">
        <f>SUM(Q82:Q186)</f>
        <v>0</v>
      </c>
      <c r="R81" s="163">
        <f>SUM(R82:R186)</f>
        <v>0</v>
      </c>
      <c r="S81" s="73"/>
      <c r="T81" s="164">
        <f>SUM(T82:T186)</f>
        <v>0</v>
      </c>
      <c r="U81" s="73"/>
      <c r="V81" s="164">
        <f>SUM(V82:V186)</f>
        <v>45.646144</v>
      </c>
      <c r="W81" s="73"/>
      <c r="X81" s="165">
        <f>SUM(X82:X186)</f>
        <v>0</v>
      </c>
      <c r="Y81" s="35"/>
      <c r="Z81" s="35"/>
      <c r="AA81" s="35"/>
      <c r="AB81" s="35"/>
      <c r="AC81" s="35"/>
      <c r="AD81" s="35"/>
      <c r="AE81" s="35"/>
      <c r="AT81" s="18" t="s">
        <v>70</v>
      </c>
      <c r="AU81" s="18" t="s">
        <v>130</v>
      </c>
      <c r="BK81" s="166">
        <f>SUM(BK82:BK186)</f>
        <v>0</v>
      </c>
    </row>
    <row r="82" spans="1:65" s="2" customFormat="1" ht="24.2" customHeight="1">
      <c r="A82" s="35"/>
      <c r="B82" s="36"/>
      <c r="C82" s="184" t="s">
        <v>79</v>
      </c>
      <c r="D82" s="184" t="s">
        <v>154</v>
      </c>
      <c r="E82" s="185" t="s">
        <v>1896</v>
      </c>
      <c r="F82" s="186" t="s">
        <v>1897</v>
      </c>
      <c r="G82" s="187" t="s">
        <v>1096</v>
      </c>
      <c r="H82" s="188">
        <v>19.817</v>
      </c>
      <c r="I82" s="189"/>
      <c r="J82" s="190"/>
      <c r="K82" s="191">
        <f>ROUND(P82*H82,2)</f>
        <v>0</v>
      </c>
      <c r="L82" s="186" t="s">
        <v>162</v>
      </c>
      <c r="M82" s="192"/>
      <c r="N82" s="193" t="s">
        <v>20</v>
      </c>
      <c r="O82" s="194" t="s">
        <v>40</v>
      </c>
      <c r="P82" s="195">
        <f>I82+J82</f>
        <v>0</v>
      </c>
      <c r="Q82" s="195">
        <f>ROUND(I82*H82,2)</f>
        <v>0</v>
      </c>
      <c r="R82" s="195">
        <f>ROUND(J82*H82,2)</f>
        <v>0</v>
      </c>
      <c r="S82" s="65"/>
      <c r="T82" s="196">
        <f>S82*H82</f>
        <v>0</v>
      </c>
      <c r="U82" s="196">
        <v>0</v>
      </c>
      <c r="V82" s="196">
        <f>U82*H82</f>
        <v>0</v>
      </c>
      <c r="W82" s="196">
        <v>0</v>
      </c>
      <c r="X82" s="197">
        <f>W82*H82</f>
        <v>0</v>
      </c>
      <c r="Y82" s="35"/>
      <c r="Z82" s="35"/>
      <c r="AA82" s="35"/>
      <c r="AB82" s="35"/>
      <c r="AC82" s="35"/>
      <c r="AD82" s="35"/>
      <c r="AE82" s="35"/>
      <c r="AR82" s="198" t="s">
        <v>163</v>
      </c>
      <c r="AT82" s="198" t="s">
        <v>154</v>
      </c>
      <c r="AU82" s="198" t="s">
        <v>71</v>
      </c>
      <c r="AY82" s="18" t="s">
        <v>156</v>
      </c>
      <c r="BE82" s="199">
        <f>IF(O82="základní",K82,0)</f>
        <v>0</v>
      </c>
      <c r="BF82" s="199">
        <f>IF(O82="snížená",K82,0)</f>
        <v>0</v>
      </c>
      <c r="BG82" s="199">
        <f>IF(O82="zákl. přenesená",K82,0)</f>
        <v>0</v>
      </c>
      <c r="BH82" s="199">
        <f>IF(O82="sníž. přenesená",K82,0)</f>
        <v>0</v>
      </c>
      <c r="BI82" s="199">
        <f>IF(O82="nulová",K82,0)</f>
        <v>0</v>
      </c>
      <c r="BJ82" s="18" t="s">
        <v>79</v>
      </c>
      <c r="BK82" s="199">
        <f>ROUND(P82*H82,2)</f>
        <v>0</v>
      </c>
      <c r="BL82" s="18" t="s">
        <v>164</v>
      </c>
      <c r="BM82" s="198" t="s">
        <v>81</v>
      </c>
    </row>
    <row r="83" spans="1:47" s="2" customFormat="1" ht="11.25">
      <c r="A83" s="35"/>
      <c r="B83" s="36"/>
      <c r="C83" s="37"/>
      <c r="D83" s="200" t="s">
        <v>165</v>
      </c>
      <c r="E83" s="37"/>
      <c r="F83" s="201" t="s">
        <v>1897</v>
      </c>
      <c r="G83" s="37"/>
      <c r="H83" s="37"/>
      <c r="I83" s="202"/>
      <c r="J83" s="202"/>
      <c r="K83" s="37"/>
      <c r="L83" s="37"/>
      <c r="M83" s="40"/>
      <c r="N83" s="203"/>
      <c r="O83" s="204"/>
      <c r="P83" s="65"/>
      <c r="Q83" s="65"/>
      <c r="R83" s="65"/>
      <c r="S83" s="65"/>
      <c r="T83" s="65"/>
      <c r="U83" s="65"/>
      <c r="V83" s="65"/>
      <c r="W83" s="65"/>
      <c r="X83" s="66"/>
      <c r="Y83" s="35"/>
      <c r="Z83" s="35"/>
      <c r="AA83" s="35"/>
      <c r="AB83" s="35"/>
      <c r="AC83" s="35"/>
      <c r="AD83" s="35"/>
      <c r="AE83" s="35"/>
      <c r="AT83" s="18" t="s">
        <v>165</v>
      </c>
      <c r="AU83" s="18" t="s">
        <v>71</v>
      </c>
    </row>
    <row r="84" spans="2:51" s="15" customFormat="1" ht="11.25">
      <c r="B84" s="243"/>
      <c r="C84" s="244"/>
      <c r="D84" s="200" t="s">
        <v>1060</v>
      </c>
      <c r="E84" s="245" t="s">
        <v>20</v>
      </c>
      <c r="F84" s="246" t="s">
        <v>1898</v>
      </c>
      <c r="G84" s="244"/>
      <c r="H84" s="245" t="s">
        <v>20</v>
      </c>
      <c r="I84" s="247"/>
      <c r="J84" s="247"/>
      <c r="K84" s="244"/>
      <c r="L84" s="244"/>
      <c r="M84" s="248"/>
      <c r="N84" s="249"/>
      <c r="O84" s="250"/>
      <c r="P84" s="250"/>
      <c r="Q84" s="250"/>
      <c r="R84" s="250"/>
      <c r="S84" s="250"/>
      <c r="T84" s="250"/>
      <c r="U84" s="250"/>
      <c r="V84" s="250"/>
      <c r="W84" s="250"/>
      <c r="X84" s="251"/>
      <c r="AT84" s="252" t="s">
        <v>1060</v>
      </c>
      <c r="AU84" s="252" t="s">
        <v>71</v>
      </c>
      <c r="AV84" s="15" t="s">
        <v>79</v>
      </c>
      <c r="AW84" s="15" t="s">
        <v>5</v>
      </c>
      <c r="AX84" s="15" t="s">
        <v>71</v>
      </c>
      <c r="AY84" s="252" t="s">
        <v>156</v>
      </c>
    </row>
    <row r="85" spans="2:51" s="13" customFormat="1" ht="11.25">
      <c r="B85" s="221"/>
      <c r="C85" s="222"/>
      <c r="D85" s="200" t="s">
        <v>1060</v>
      </c>
      <c r="E85" s="223" t="s">
        <v>20</v>
      </c>
      <c r="F85" s="224" t="s">
        <v>1899</v>
      </c>
      <c r="G85" s="222"/>
      <c r="H85" s="225">
        <v>7.23</v>
      </c>
      <c r="I85" s="226"/>
      <c r="J85" s="226"/>
      <c r="K85" s="222"/>
      <c r="L85" s="222"/>
      <c r="M85" s="227"/>
      <c r="N85" s="228"/>
      <c r="O85" s="229"/>
      <c r="P85" s="229"/>
      <c r="Q85" s="229"/>
      <c r="R85" s="229"/>
      <c r="S85" s="229"/>
      <c r="T85" s="229"/>
      <c r="U85" s="229"/>
      <c r="V85" s="229"/>
      <c r="W85" s="229"/>
      <c r="X85" s="230"/>
      <c r="AT85" s="231" t="s">
        <v>1060</v>
      </c>
      <c r="AU85" s="231" t="s">
        <v>71</v>
      </c>
      <c r="AV85" s="13" t="s">
        <v>81</v>
      </c>
      <c r="AW85" s="13" t="s">
        <v>5</v>
      </c>
      <c r="AX85" s="13" t="s">
        <v>71</v>
      </c>
      <c r="AY85" s="231" t="s">
        <v>156</v>
      </c>
    </row>
    <row r="86" spans="2:51" s="15" customFormat="1" ht="11.25">
      <c r="B86" s="243"/>
      <c r="C86" s="244"/>
      <c r="D86" s="200" t="s">
        <v>1060</v>
      </c>
      <c r="E86" s="245" t="s">
        <v>20</v>
      </c>
      <c r="F86" s="246" t="s">
        <v>1900</v>
      </c>
      <c r="G86" s="244"/>
      <c r="H86" s="245" t="s">
        <v>20</v>
      </c>
      <c r="I86" s="247"/>
      <c r="J86" s="247"/>
      <c r="K86" s="244"/>
      <c r="L86" s="244"/>
      <c r="M86" s="248"/>
      <c r="N86" s="249"/>
      <c r="O86" s="250"/>
      <c r="P86" s="250"/>
      <c r="Q86" s="250"/>
      <c r="R86" s="250"/>
      <c r="S86" s="250"/>
      <c r="T86" s="250"/>
      <c r="U86" s="250"/>
      <c r="V86" s="250"/>
      <c r="W86" s="250"/>
      <c r="X86" s="251"/>
      <c r="AT86" s="252" t="s">
        <v>1060</v>
      </c>
      <c r="AU86" s="252" t="s">
        <v>71</v>
      </c>
      <c r="AV86" s="15" t="s">
        <v>79</v>
      </c>
      <c r="AW86" s="15" t="s">
        <v>5</v>
      </c>
      <c r="AX86" s="15" t="s">
        <v>71</v>
      </c>
      <c r="AY86" s="252" t="s">
        <v>156</v>
      </c>
    </row>
    <row r="87" spans="2:51" s="13" customFormat="1" ht="11.25">
      <c r="B87" s="221"/>
      <c r="C87" s="222"/>
      <c r="D87" s="200" t="s">
        <v>1060</v>
      </c>
      <c r="E87" s="223" t="s">
        <v>20</v>
      </c>
      <c r="F87" s="224" t="s">
        <v>1901</v>
      </c>
      <c r="G87" s="222"/>
      <c r="H87" s="225">
        <v>3.597</v>
      </c>
      <c r="I87" s="226"/>
      <c r="J87" s="226"/>
      <c r="K87" s="222"/>
      <c r="L87" s="222"/>
      <c r="M87" s="227"/>
      <c r="N87" s="228"/>
      <c r="O87" s="229"/>
      <c r="P87" s="229"/>
      <c r="Q87" s="229"/>
      <c r="R87" s="229"/>
      <c r="S87" s="229"/>
      <c r="T87" s="229"/>
      <c r="U87" s="229"/>
      <c r="V87" s="229"/>
      <c r="W87" s="229"/>
      <c r="X87" s="230"/>
      <c r="AT87" s="231" t="s">
        <v>1060</v>
      </c>
      <c r="AU87" s="231" t="s">
        <v>71</v>
      </c>
      <c r="AV87" s="13" t="s">
        <v>81</v>
      </c>
      <c r="AW87" s="13" t="s">
        <v>5</v>
      </c>
      <c r="AX87" s="13" t="s">
        <v>71</v>
      </c>
      <c r="AY87" s="231" t="s">
        <v>156</v>
      </c>
    </row>
    <row r="88" spans="2:51" s="15" customFormat="1" ht="11.25">
      <c r="B88" s="243"/>
      <c r="C88" s="244"/>
      <c r="D88" s="200" t="s">
        <v>1060</v>
      </c>
      <c r="E88" s="245" t="s">
        <v>20</v>
      </c>
      <c r="F88" s="246" t="s">
        <v>1902</v>
      </c>
      <c r="G88" s="244"/>
      <c r="H88" s="245" t="s">
        <v>20</v>
      </c>
      <c r="I88" s="247"/>
      <c r="J88" s="247"/>
      <c r="K88" s="244"/>
      <c r="L88" s="244"/>
      <c r="M88" s="248"/>
      <c r="N88" s="249"/>
      <c r="O88" s="250"/>
      <c r="P88" s="250"/>
      <c r="Q88" s="250"/>
      <c r="R88" s="250"/>
      <c r="S88" s="250"/>
      <c r="T88" s="250"/>
      <c r="U88" s="250"/>
      <c r="V88" s="250"/>
      <c r="W88" s="250"/>
      <c r="X88" s="251"/>
      <c r="AT88" s="252" t="s">
        <v>1060</v>
      </c>
      <c r="AU88" s="252" t="s">
        <v>71</v>
      </c>
      <c r="AV88" s="15" t="s">
        <v>79</v>
      </c>
      <c r="AW88" s="15" t="s">
        <v>5</v>
      </c>
      <c r="AX88" s="15" t="s">
        <v>71</v>
      </c>
      <c r="AY88" s="252" t="s">
        <v>156</v>
      </c>
    </row>
    <row r="89" spans="2:51" s="13" customFormat="1" ht="11.25">
      <c r="B89" s="221"/>
      <c r="C89" s="222"/>
      <c r="D89" s="200" t="s">
        <v>1060</v>
      </c>
      <c r="E89" s="223" t="s">
        <v>20</v>
      </c>
      <c r="F89" s="224" t="s">
        <v>1903</v>
      </c>
      <c r="G89" s="222"/>
      <c r="H89" s="225">
        <v>4.675</v>
      </c>
      <c r="I89" s="226"/>
      <c r="J89" s="226"/>
      <c r="K89" s="222"/>
      <c r="L89" s="222"/>
      <c r="M89" s="227"/>
      <c r="N89" s="228"/>
      <c r="O89" s="229"/>
      <c r="P89" s="229"/>
      <c r="Q89" s="229"/>
      <c r="R89" s="229"/>
      <c r="S89" s="229"/>
      <c r="T89" s="229"/>
      <c r="U89" s="229"/>
      <c r="V89" s="229"/>
      <c r="W89" s="229"/>
      <c r="X89" s="230"/>
      <c r="AT89" s="231" t="s">
        <v>1060</v>
      </c>
      <c r="AU89" s="231" t="s">
        <v>71</v>
      </c>
      <c r="AV89" s="13" t="s">
        <v>81</v>
      </c>
      <c r="AW89" s="13" t="s">
        <v>5</v>
      </c>
      <c r="AX89" s="13" t="s">
        <v>71</v>
      </c>
      <c r="AY89" s="231" t="s">
        <v>156</v>
      </c>
    </row>
    <row r="90" spans="2:51" s="15" customFormat="1" ht="11.25">
      <c r="B90" s="243"/>
      <c r="C90" s="244"/>
      <c r="D90" s="200" t="s">
        <v>1060</v>
      </c>
      <c r="E90" s="245" t="s">
        <v>20</v>
      </c>
      <c r="F90" s="246" t="s">
        <v>1904</v>
      </c>
      <c r="G90" s="244"/>
      <c r="H90" s="245" t="s">
        <v>20</v>
      </c>
      <c r="I90" s="247"/>
      <c r="J90" s="247"/>
      <c r="K90" s="244"/>
      <c r="L90" s="244"/>
      <c r="M90" s="248"/>
      <c r="N90" s="249"/>
      <c r="O90" s="250"/>
      <c r="P90" s="250"/>
      <c r="Q90" s="250"/>
      <c r="R90" s="250"/>
      <c r="S90" s="250"/>
      <c r="T90" s="250"/>
      <c r="U90" s="250"/>
      <c r="V90" s="250"/>
      <c r="W90" s="250"/>
      <c r="X90" s="251"/>
      <c r="AT90" s="252" t="s">
        <v>1060</v>
      </c>
      <c r="AU90" s="252" t="s">
        <v>71</v>
      </c>
      <c r="AV90" s="15" t="s">
        <v>79</v>
      </c>
      <c r="AW90" s="15" t="s">
        <v>5</v>
      </c>
      <c r="AX90" s="15" t="s">
        <v>71</v>
      </c>
      <c r="AY90" s="252" t="s">
        <v>156</v>
      </c>
    </row>
    <row r="91" spans="2:51" s="13" customFormat="1" ht="11.25">
      <c r="B91" s="221"/>
      <c r="C91" s="222"/>
      <c r="D91" s="200" t="s">
        <v>1060</v>
      </c>
      <c r="E91" s="223" t="s">
        <v>20</v>
      </c>
      <c r="F91" s="224" t="s">
        <v>1905</v>
      </c>
      <c r="G91" s="222"/>
      <c r="H91" s="225">
        <v>0.907</v>
      </c>
      <c r="I91" s="226"/>
      <c r="J91" s="226"/>
      <c r="K91" s="222"/>
      <c r="L91" s="222"/>
      <c r="M91" s="227"/>
      <c r="N91" s="228"/>
      <c r="O91" s="229"/>
      <c r="P91" s="229"/>
      <c r="Q91" s="229"/>
      <c r="R91" s="229"/>
      <c r="S91" s="229"/>
      <c r="T91" s="229"/>
      <c r="U91" s="229"/>
      <c r="V91" s="229"/>
      <c r="W91" s="229"/>
      <c r="X91" s="230"/>
      <c r="AT91" s="231" t="s">
        <v>1060</v>
      </c>
      <c r="AU91" s="231" t="s">
        <v>71</v>
      </c>
      <c r="AV91" s="13" t="s">
        <v>81</v>
      </c>
      <c r="AW91" s="13" t="s">
        <v>5</v>
      </c>
      <c r="AX91" s="13" t="s">
        <v>71</v>
      </c>
      <c r="AY91" s="231" t="s">
        <v>156</v>
      </c>
    </row>
    <row r="92" spans="2:51" s="15" customFormat="1" ht="11.25">
      <c r="B92" s="243"/>
      <c r="C92" s="244"/>
      <c r="D92" s="200" t="s">
        <v>1060</v>
      </c>
      <c r="E92" s="245" t="s">
        <v>20</v>
      </c>
      <c r="F92" s="246" t="s">
        <v>1906</v>
      </c>
      <c r="G92" s="244"/>
      <c r="H92" s="245" t="s">
        <v>20</v>
      </c>
      <c r="I92" s="247"/>
      <c r="J92" s="247"/>
      <c r="K92" s="244"/>
      <c r="L92" s="244"/>
      <c r="M92" s="248"/>
      <c r="N92" s="249"/>
      <c r="O92" s="250"/>
      <c r="P92" s="250"/>
      <c r="Q92" s="250"/>
      <c r="R92" s="250"/>
      <c r="S92" s="250"/>
      <c r="T92" s="250"/>
      <c r="U92" s="250"/>
      <c r="V92" s="250"/>
      <c r="W92" s="250"/>
      <c r="X92" s="251"/>
      <c r="AT92" s="252" t="s">
        <v>1060</v>
      </c>
      <c r="AU92" s="252" t="s">
        <v>71</v>
      </c>
      <c r="AV92" s="15" t="s">
        <v>79</v>
      </c>
      <c r="AW92" s="15" t="s">
        <v>5</v>
      </c>
      <c r="AX92" s="15" t="s">
        <v>71</v>
      </c>
      <c r="AY92" s="252" t="s">
        <v>156</v>
      </c>
    </row>
    <row r="93" spans="2:51" s="13" customFormat="1" ht="11.25">
      <c r="B93" s="221"/>
      <c r="C93" s="222"/>
      <c r="D93" s="200" t="s">
        <v>1060</v>
      </c>
      <c r="E93" s="223" t="s">
        <v>20</v>
      </c>
      <c r="F93" s="224" t="s">
        <v>1907</v>
      </c>
      <c r="G93" s="222"/>
      <c r="H93" s="225">
        <v>0.528</v>
      </c>
      <c r="I93" s="226"/>
      <c r="J93" s="226"/>
      <c r="K93" s="222"/>
      <c r="L93" s="222"/>
      <c r="M93" s="227"/>
      <c r="N93" s="228"/>
      <c r="O93" s="229"/>
      <c r="P93" s="229"/>
      <c r="Q93" s="229"/>
      <c r="R93" s="229"/>
      <c r="S93" s="229"/>
      <c r="T93" s="229"/>
      <c r="U93" s="229"/>
      <c r="V93" s="229"/>
      <c r="W93" s="229"/>
      <c r="X93" s="230"/>
      <c r="AT93" s="231" t="s">
        <v>1060</v>
      </c>
      <c r="AU93" s="231" t="s">
        <v>71</v>
      </c>
      <c r="AV93" s="13" t="s">
        <v>81</v>
      </c>
      <c r="AW93" s="13" t="s">
        <v>5</v>
      </c>
      <c r="AX93" s="13" t="s">
        <v>71</v>
      </c>
      <c r="AY93" s="231" t="s">
        <v>156</v>
      </c>
    </row>
    <row r="94" spans="2:51" s="15" customFormat="1" ht="11.25">
      <c r="B94" s="243"/>
      <c r="C94" s="244"/>
      <c r="D94" s="200" t="s">
        <v>1060</v>
      </c>
      <c r="E94" s="245" t="s">
        <v>20</v>
      </c>
      <c r="F94" s="246" t="s">
        <v>1908</v>
      </c>
      <c r="G94" s="244"/>
      <c r="H94" s="245" t="s">
        <v>20</v>
      </c>
      <c r="I94" s="247"/>
      <c r="J94" s="247"/>
      <c r="K94" s="244"/>
      <c r="L94" s="244"/>
      <c r="M94" s="248"/>
      <c r="N94" s="249"/>
      <c r="O94" s="250"/>
      <c r="P94" s="250"/>
      <c r="Q94" s="250"/>
      <c r="R94" s="250"/>
      <c r="S94" s="250"/>
      <c r="T94" s="250"/>
      <c r="U94" s="250"/>
      <c r="V94" s="250"/>
      <c r="W94" s="250"/>
      <c r="X94" s="251"/>
      <c r="AT94" s="252" t="s">
        <v>1060</v>
      </c>
      <c r="AU94" s="252" t="s">
        <v>71</v>
      </c>
      <c r="AV94" s="15" t="s">
        <v>79</v>
      </c>
      <c r="AW94" s="15" t="s">
        <v>5</v>
      </c>
      <c r="AX94" s="15" t="s">
        <v>71</v>
      </c>
      <c r="AY94" s="252" t="s">
        <v>156</v>
      </c>
    </row>
    <row r="95" spans="2:51" s="13" customFormat="1" ht="11.25">
      <c r="B95" s="221"/>
      <c r="C95" s="222"/>
      <c r="D95" s="200" t="s">
        <v>1060</v>
      </c>
      <c r="E95" s="223" t="s">
        <v>20</v>
      </c>
      <c r="F95" s="224" t="s">
        <v>1909</v>
      </c>
      <c r="G95" s="222"/>
      <c r="H95" s="225">
        <v>2.88</v>
      </c>
      <c r="I95" s="226"/>
      <c r="J95" s="226"/>
      <c r="K95" s="222"/>
      <c r="L95" s="222"/>
      <c r="M95" s="227"/>
      <c r="N95" s="228"/>
      <c r="O95" s="229"/>
      <c r="P95" s="229"/>
      <c r="Q95" s="229"/>
      <c r="R95" s="229"/>
      <c r="S95" s="229"/>
      <c r="T95" s="229"/>
      <c r="U95" s="229"/>
      <c r="V95" s="229"/>
      <c r="W95" s="229"/>
      <c r="X95" s="230"/>
      <c r="AT95" s="231" t="s">
        <v>1060</v>
      </c>
      <c r="AU95" s="231" t="s">
        <v>71</v>
      </c>
      <c r="AV95" s="13" t="s">
        <v>81</v>
      </c>
      <c r="AW95" s="13" t="s">
        <v>5</v>
      </c>
      <c r="AX95" s="13" t="s">
        <v>71</v>
      </c>
      <c r="AY95" s="231" t="s">
        <v>156</v>
      </c>
    </row>
    <row r="96" spans="2:51" s="14" customFormat="1" ht="11.25">
      <c r="B96" s="232"/>
      <c r="C96" s="233"/>
      <c r="D96" s="200" t="s">
        <v>1060</v>
      </c>
      <c r="E96" s="234" t="s">
        <v>20</v>
      </c>
      <c r="F96" s="235" t="s">
        <v>1062</v>
      </c>
      <c r="G96" s="233"/>
      <c r="H96" s="236">
        <v>19.817</v>
      </c>
      <c r="I96" s="237"/>
      <c r="J96" s="237"/>
      <c r="K96" s="233"/>
      <c r="L96" s="233"/>
      <c r="M96" s="238"/>
      <c r="N96" s="239"/>
      <c r="O96" s="240"/>
      <c r="P96" s="240"/>
      <c r="Q96" s="240"/>
      <c r="R96" s="240"/>
      <c r="S96" s="240"/>
      <c r="T96" s="240"/>
      <c r="U96" s="240"/>
      <c r="V96" s="240"/>
      <c r="W96" s="240"/>
      <c r="X96" s="241"/>
      <c r="AT96" s="242" t="s">
        <v>1060</v>
      </c>
      <c r="AU96" s="242" t="s">
        <v>71</v>
      </c>
      <c r="AV96" s="14" t="s">
        <v>164</v>
      </c>
      <c r="AW96" s="14" t="s">
        <v>5</v>
      </c>
      <c r="AX96" s="14" t="s">
        <v>79</v>
      </c>
      <c r="AY96" s="242" t="s">
        <v>156</v>
      </c>
    </row>
    <row r="97" spans="1:65" s="2" customFormat="1" ht="24.2" customHeight="1">
      <c r="A97" s="35"/>
      <c r="B97" s="36"/>
      <c r="C97" s="184" t="s">
        <v>81</v>
      </c>
      <c r="D97" s="184" t="s">
        <v>154</v>
      </c>
      <c r="E97" s="185" t="s">
        <v>1910</v>
      </c>
      <c r="F97" s="186" t="s">
        <v>1911</v>
      </c>
      <c r="G97" s="187" t="s">
        <v>161</v>
      </c>
      <c r="H97" s="188">
        <v>10</v>
      </c>
      <c r="I97" s="189"/>
      <c r="J97" s="190"/>
      <c r="K97" s="191">
        <f>ROUND(P97*H97,2)</f>
        <v>0</v>
      </c>
      <c r="L97" s="186" t="s">
        <v>162</v>
      </c>
      <c r="M97" s="192"/>
      <c r="N97" s="193" t="s">
        <v>20</v>
      </c>
      <c r="O97" s="194" t="s">
        <v>40</v>
      </c>
      <c r="P97" s="195">
        <f>I97+J97</f>
        <v>0</v>
      </c>
      <c r="Q97" s="195">
        <f>ROUND(I97*H97,2)</f>
        <v>0</v>
      </c>
      <c r="R97" s="195">
        <f>ROUND(J97*H97,2)</f>
        <v>0</v>
      </c>
      <c r="S97" s="65"/>
      <c r="T97" s="196">
        <f>S97*H97</f>
        <v>0</v>
      </c>
      <c r="U97" s="196">
        <v>0.0032</v>
      </c>
      <c r="V97" s="196">
        <f>U97*H97</f>
        <v>0.032</v>
      </c>
      <c r="W97" s="196">
        <v>0</v>
      </c>
      <c r="X97" s="197">
        <f>W97*H97</f>
        <v>0</v>
      </c>
      <c r="Y97" s="35"/>
      <c r="Z97" s="35"/>
      <c r="AA97" s="35"/>
      <c r="AB97" s="35"/>
      <c r="AC97" s="35"/>
      <c r="AD97" s="35"/>
      <c r="AE97" s="35"/>
      <c r="AR97" s="198" t="s">
        <v>163</v>
      </c>
      <c r="AT97" s="198" t="s">
        <v>154</v>
      </c>
      <c r="AU97" s="198" t="s">
        <v>71</v>
      </c>
      <c r="AY97" s="18" t="s">
        <v>156</v>
      </c>
      <c r="BE97" s="199">
        <f>IF(O97="základní",K97,0)</f>
        <v>0</v>
      </c>
      <c r="BF97" s="199">
        <f>IF(O97="snížená",K97,0)</f>
        <v>0</v>
      </c>
      <c r="BG97" s="199">
        <f>IF(O97="zákl. přenesená",K97,0)</f>
        <v>0</v>
      </c>
      <c r="BH97" s="199">
        <f>IF(O97="sníž. přenesená",K97,0)</f>
        <v>0</v>
      </c>
      <c r="BI97" s="199">
        <f>IF(O97="nulová",K97,0)</f>
        <v>0</v>
      </c>
      <c r="BJ97" s="18" t="s">
        <v>79</v>
      </c>
      <c r="BK97" s="199">
        <f>ROUND(P97*H97,2)</f>
        <v>0</v>
      </c>
      <c r="BL97" s="18" t="s">
        <v>164</v>
      </c>
      <c r="BM97" s="198" t="s">
        <v>164</v>
      </c>
    </row>
    <row r="98" spans="1:47" s="2" customFormat="1" ht="11.25">
      <c r="A98" s="35"/>
      <c r="B98" s="36"/>
      <c r="C98" s="37"/>
      <c r="D98" s="200" t="s">
        <v>165</v>
      </c>
      <c r="E98" s="37"/>
      <c r="F98" s="201" t="s">
        <v>1911</v>
      </c>
      <c r="G98" s="37"/>
      <c r="H98" s="37"/>
      <c r="I98" s="202"/>
      <c r="J98" s="202"/>
      <c r="K98" s="37"/>
      <c r="L98" s="37"/>
      <c r="M98" s="40"/>
      <c r="N98" s="203"/>
      <c r="O98" s="204"/>
      <c r="P98" s="65"/>
      <c r="Q98" s="65"/>
      <c r="R98" s="65"/>
      <c r="S98" s="65"/>
      <c r="T98" s="65"/>
      <c r="U98" s="65"/>
      <c r="V98" s="65"/>
      <c r="W98" s="65"/>
      <c r="X98" s="66"/>
      <c r="Y98" s="35"/>
      <c r="Z98" s="35"/>
      <c r="AA98" s="35"/>
      <c r="AB98" s="35"/>
      <c r="AC98" s="35"/>
      <c r="AD98" s="35"/>
      <c r="AE98" s="35"/>
      <c r="AT98" s="18" t="s">
        <v>165</v>
      </c>
      <c r="AU98" s="18" t="s">
        <v>71</v>
      </c>
    </row>
    <row r="99" spans="1:65" s="2" customFormat="1" ht="24.2" customHeight="1">
      <c r="A99" s="35"/>
      <c r="B99" s="36"/>
      <c r="C99" s="184" t="s">
        <v>155</v>
      </c>
      <c r="D99" s="184" t="s">
        <v>154</v>
      </c>
      <c r="E99" s="185" t="s">
        <v>1912</v>
      </c>
      <c r="F99" s="186" t="s">
        <v>1913</v>
      </c>
      <c r="G99" s="187" t="s">
        <v>161</v>
      </c>
      <c r="H99" s="188">
        <v>70.6</v>
      </c>
      <c r="I99" s="189"/>
      <c r="J99" s="190"/>
      <c r="K99" s="191">
        <f>ROUND(P99*H99,2)</f>
        <v>0</v>
      </c>
      <c r="L99" s="186" t="s">
        <v>162</v>
      </c>
      <c r="M99" s="192"/>
      <c r="N99" s="193" t="s">
        <v>20</v>
      </c>
      <c r="O99" s="194" t="s">
        <v>40</v>
      </c>
      <c r="P99" s="195">
        <f>I99+J99</f>
        <v>0</v>
      </c>
      <c r="Q99" s="195">
        <f>ROUND(I99*H99,2)</f>
        <v>0</v>
      </c>
      <c r="R99" s="195">
        <f>ROUND(J99*H99,2)</f>
        <v>0</v>
      </c>
      <c r="S99" s="65"/>
      <c r="T99" s="196">
        <f>S99*H99</f>
        <v>0</v>
      </c>
      <c r="U99" s="196">
        <v>0</v>
      </c>
      <c r="V99" s="196">
        <f>U99*H99</f>
        <v>0</v>
      </c>
      <c r="W99" s="196">
        <v>0</v>
      </c>
      <c r="X99" s="197">
        <f>W99*H99</f>
        <v>0</v>
      </c>
      <c r="Y99" s="35"/>
      <c r="Z99" s="35"/>
      <c r="AA99" s="35"/>
      <c r="AB99" s="35"/>
      <c r="AC99" s="35"/>
      <c r="AD99" s="35"/>
      <c r="AE99" s="35"/>
      <c r="AR99" s="198" t="s">
        <v>163</v>
      </c>
      <c r="AT99" s="198" t="s">
        <v>154</v>
      </c>
      <c r="AU99" s="198" t="s">
        <v>71</v>
      </c>
      <c r="AY99" s="18" t="s">
        <v>156</v>
      </c>
      <c r="BE99" s="199">
        <f>IF(O99="základní",K99,0)</f>
        <v>0</v>
      </c>
      <c r="BF99" s="199">
        <f>IF(O99="snížená",K99,0)</f>
        <v>0</v>
      </c>
      <c r="BG99" s="199">
        <f>IF(O99="zákl. přenesená",K99,0)</f>
        <v>0</v>
      </c>
      <c r="BH99" s="199">
        <f>IF(O99="sníž. přenesená",K99,0)</f>
        <v>0</v>
      </c>
      <c r="BI99" s="199">
        <f>IF(O99="nulová",K99,0)</f>
        <v>0</v>
      </c>
      <c r="BJ99" s="18" t="s">
        <v>79</v>
      </c>
      <c r="BK99" s="199">
        <f>ROUND(P99*H99,2)</f>
        <v>0</v>
      </c>
      <c r="BL99" s="18" t="s">
        <v>164</v>
      </c>
      <c r="BM99" s="198" t="s">
        <v>170</v>
      </c>
    </row>
    <row r="100" spans="1:47" s="2" customFormat="1" ht="11.25">
      <c r="A100" s="35"/>
      <c r="B100" s="36"/>
      <c r="C100" s="37"/>
      <c r="D100" s="200" t="s">
        <v>165</v>
      </c>
      <c r="E100" s="37"/>
      <c r="F100" s="201" t="s">
        <v>1913</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165</v>
      </c>
      <c r="AU100" s="18" t="s">
        <v>71</v>
      </c>
    </row>
    <row r="101" spans="2:51" s="13" customFormat="1" ht="11.25">
      <c r="B101" s="221"/>
      <c r="C101" s="222"/>
      <c r="D101" s="200" t="s">
        <v>1060</v>
      </c>
      <c r="E101" s="223" t="s">
        <v>20</v>
      </c>
      <c r="F101" s="224" t="s">
        <v>1914</v>
      </c>
      <c r="G101" s="222"/>
      <c r="H101" s="225">
        <v>36</v>
      </c>
      <c r="I101" s="226"/>
      <c r="J101" s="226"/>
      <c r="K101" s="222"/>
      <c r="L101" s="222"/>
      <c r="M101" s="227"/>
      <c r="N101" s="228"/>
      <c r="O101" s="229"/>
      <c r="P101" s="229"/>
      <c r="Q101" s="229"/>
      <c r="R101" s="229"/>
      <c r="S101" s="229"/>
      <c r="T101" s="229"/>
      <c r="U101" s="229"/>
      <c r="V101" s="229"/>
      <c r="W101" s="229"/>
      <c r="X101" s="230"/>
      <c r="AT101" s="231" t="s">
        <v>1060</v>
      </c>
      <c r="AU101" s="231" t="s">
        <v>71</v>
      </c>
      <c r="AV101" s="13" t="s">
        <v>81</v>
      </c>
      <c r="AW101" s="13" t="s">
        <v>5</v>
      </c>
      <c r="AX101" s="13" t="s">
        <v>71</v>
      </c>
      <c r="AY101" s="231" t="s">
        <v>156</v>
      </c>
    </row>
    <row r="102" spans="2:51" s="13" customFormat="1" ht="11.25">
      <c r="B102" s="221"/>
      <c r="C102" s="222"/>
      <c r="D102" s="200" t="s">
        <v>1060</v>
      </c>
      <c r="E102" s="223" t="s">
        <v>20</v>
      </c>
      <c r="F102" s="224" t="s">
        <v>1915</v>
      </c>
      <c r="G102" s="222"/>
      <c r="H102" s="225">
        <v>7</v>
      </c>
      <c r="I102" s="226"/>
      <c r="J102" s="226"/>
      <c r="K102" s="222"/>
      <c r="L102" s="222"/>
      <c r="M102" s="227"/>
      <c r="N102" s="228"/>
      <c r="O102" s="229"/>
      <c r="P102" s="229"/>
      <c r="Q102" s="229"/>
      <c r="R102" s="229"/>
      <c r="S102" s="229"/>
      <c r="T102" s="229"/>
      <c r="U102" s="229"/>
      <c r="V102" s="229"/>
      <c r="W102" s="229"/>
      <c r="X102" s="230"/>
      <c r="AT102" s="231" t="s">
        <v>1060</v>
      </c>
      <c r="AU102" s="231" t="s">
        <v>71</v>
      </c>
      <c r="AV102" s="13" t="s">
        <v>81</v>
      </c>
      <c r="AW102" s="13" t="s">
        <v>5</v>
      </c>
      <c r="AX102" s="13" t="s">
        <v>71</v>
      </c>
      <c r="AY102" s="231" t="s">
        <v>156</v>
      </c>
    </row>
    <row r="103" spans="2:51" s="13" customFormat="1" ht="11.25">
      <c r="B103" s="221"/>
      <c r="C103" s="222"/>
      <c r="D103" s="200" t="s">
        <v>1060</v>
      </c>
      <c r="E103" s="223" t="s">
        <v>20</v>
      </c>
      <c r="F103" s="224" t="s">
        <v>1916</v>
      </c>
      <c r="G103" s="222"/>
      <c r="H103" s="225">
        <v>9.6</v>
      </c>
      <c r="I103" s="226"/>
      <c r="J103" s="226"/>
      <c r="K103" s="222"/>
      <c r="L103" s="222"/>
      <c r="M103" s="227"/>
      <c r="N103" s="228"/>
      <c r="O103" s="229"/>
      <c r="P103" s="229"/>
      <c r="Q103" s="229"/>
      <c r="R103" s="229"/>
      <c r="S103" s="229"/>
      <c r="T103" s="229"/>
      <c r="U103" s="229"/>
      <c r="V103" s="229"/>
      <c r="W103" s="229"/>
      <c r="X103" s="230"/>
      <c r="AT103" s="231" t="s">
        <v>1060</v>
      </c>
      <c r="AU103" s="231" t="s">
        <v>71</v>
      </c>
      <c r="AV103" s="13" t="s">
        <v>81</v>
      </c>
      <c r="AW103" s="13" t="s">
        <v>5</v>
      </c>
      <c r="AX103" s="13" t="s">
        <v>71</v>
      </c>
      <c r="AY103" s="231" t="s">
        <v>156</v>
      </c>
    </row>
    <row r="104" spans="2:51" s="13" customFormat="1" ht="11.25">
      <c r="B104" s="221"/>
      <c r="C104" s="222"/>
      <c r="D104" s="200" t="s">
        <v>1060</v>
      </c>
      <c r="E104" s="223" t="s">
        <v>20</v>
      </c>
      <c r="F104" s="224" t="s">
        <v>1917</v>
      </c>
      <c r="G104" s="222"/>
      <c r="H104" s="225">
        <v>18</v>
      </c>
      <c r="I104" s="226"/>
      <c r="J104" s="226"/>
      <c r="K104" s="222"/>
      <c r="L104" s="222"/>
      <c r="M104" s="227"/>
      <c r="N104" s="228"/>
      <c r="O104" s="229"/>
      <c r="P104" s="229"/>
      <c r="Q104" s="229"/>
      <c r="R104" s="229"/>
      <c r="S104" s="229"/>
      <c r="T104" s="229"/>
      <c r="U104" s="229"/>
      <c r="V104" s="229"/>
      <c r="W104" s="229"/>
      <c r="X104" s="230"/>
      <c r="AT104" s="231" t="s">
        <v>1060</v>
      </c>
      <c r="AU104" s="231" t="s">
        <v>71</v>
      </c>
      <c r="AV104" s="13" t="s">
        <v>81</v>
      </c>
      <c r="AW104" s="13" t="s">
        <v>5</v>
      </c>
      <c r="AX104" s="13" t="s">
        <v>71</v>
      </c>
      <c r="AY104" s="231" t="s">
        <v>156</v>
      </c>
    </row>
    <row r="105" spans="2:51" s="14" customFormat="1" ht="11.25">
      <c r="B105" s="232"/>
      <c r="C105" s="233"/>
      <c r="D105" s="200" t="s">
        <v>1060</v>
      </c>
      <c r="E105" s="234" t="s">
        <v>20</v>
      </c>
      <c r="F105" s="235" t="s">
        <v>1062</v>
      </c>
      <c r="G105" s="233"/>
      <c r="H105" s="236">
        <v>70.6</v>
      </c>
      <c r="I105" s="237"/>
      <c r="J105" s="237"/>
      <c r="K105" s="233"/>
      <c r="L105" s="233"/>
      <c r="M105" s="238"/>
      <c r="N105" s="239"/>
      <c r="O105" s="240"/>
      <c r="P105" s="240"/>
      <c r="Q105" s="240"/>
      <c r="R105" s="240"/>
      <c r="S105" s="240"/>
      <c r="T105" s="240"/>
      <c r="U105" s="240"/>
      <c r="V105" s="240"/>
      <c r="W105" s="240"/>
      <c r="X105" s="241"/>
      <c r="AT105" s="242" t="s">
        <v>1060</v>
      </c>
      <c r="AU105" s="242" t="s">
        <v>71</v>
      </c>
      <c r="AV105" s="14" t="s">
        <v>164</v>
      </c>
      <c r="AW105" s="14" t="s">
        <v>5</v>
      </c>
      <c r="AX105" s="14" t="s">
        <v>79</v>
      </c>
      <c r="AY105" s="242" t="s">
        <v>156</v>
      </c>
    </row>
    <row r="106" spans="1:65" s="2" customFormat="1" ht="24.2" customHeight="1">
      <c r="A106" s="35"/>
      <c r="B106" s="36"/>
      <c r="C106" s="184" t="s">
        <v>164</v>
      </c>
      <c r="D106" s="184" t="s">
        <v>154</v>
      </c>
      <c r="E106" s="185" t="s">
        <v>1918</v>
      </c>
      <c r="F106" s="186" t="s">
        <v>1919</v>
      </c>
      <c r="G106" s="187" t="s">
        <v>161</v>
      </c>
      <c r="H106" s="188">
        <v>10</v>
      </c>
      <c r="I106" s="189"/>
      <c r="J106" s="190"/>
      <c r="K106" s="191">
        <f>ROUND(P106*H106,2)</f>
        <v>0</v>
      </c>
      <c r="L106" s="186" t="s">
        <v>162</v>
      </c>
      <c r="M106" s="192"/>
      <c r="N106" s="193" t="s">
        <v>20</v>
      </c>
      <c r="O106" s="194" t="s">
        <v>40</v>
      </c>
      <c r="P106" s="195">
        <f>I106+J106</f>
        <v>0</v>
      </c>
      <c r="Q106" s="195">
        <f>ROUND(I106*H106,2)</f>
        <v>0</v>
      </c>
      <c r="R106" s="195">
        <f>ROUND(J106*H106,2)</f>
        <v>0</v>
      </c>
      <c r="S106" s="65"/>
      <c r="T106" s="196">
        <f>S106*H106</f>
        <v>0</v>
      </c>
      <c r="U106" s="196">
        <v>0</v>
      </c>
      <c r="V106" s="196">
        <f>U106*H106</f>
        <v>0</v>
      </c>
      <c r="W106" s="196">
        <v>0</v>
      </c>
      <c r="X106" s="197">
        <f>W106*H106</f>
        <v>0</v>
      </c>
      <c r="Y106" s="35"/>
      <c r="Z106" s="35"/>
      <c r="AA106" s="35"/>
      <c r="AB106" s="35"/>
      <c r="AC106" s="35"/>
      <c r="AD106" s="35"/>
      <c r="AE106" s="35"/>
      <c r="AR106" s="198" t="s">
        <v>163</v>
      </c>
      <c r="AT106" s="198" t="s">
        <v>154</v>
      </c>
      <c r="AU106" s="198" t="s">
        <v>71</v>
      </c>
      <c r="AY106" s="18" t="s">
        <v>156</v>
      </c>
      <c r="BE106" s="199">
        <f>IF(O106="základní",K106,0)</f>
        <v>0</v>
      </c>
      <c r="BF106" s="199">
        <f>IF(O106="snížená",K106,0)</f>
        <v>0</v>
      </c>
      <c r="BG106" s="199">
        <f>IF(O106="zákl. přenesená",K106,0)</f>
        <v>0</v>
      </c>
      <c r="BH106" s="199">
        <f>IF(O106="sníž. přenesená",K106,0)</f>
        <v>0</v>
      </c>
      <c r="BI106" s="199">
        <f>IF(O106="nulová",K106,0)</f>
        <v>0</v>
      </c>
      <c r="BJ106" s="18" t="s">
        <v>79</v>
      </c>
      <c r="BK106" s="199">
        <f>ROUND(P106*H106,2)</f>
        <v>0</v>
      </c>
      <c r="BL106" s="18" t="s">
        <v>164</v>
      </c>
      <c r="BM106" s="198" t="s">
        <v>163</v>
      </c>
    </row>
    <row r="107" spans="1:47" s="2" customFormat="1" ht="11.25">
      <c r="A107" s="35"/>
      <c r="B107" s="36"/>
      <c r="C107" s="37"/>
      <c r="D107" s="200" t="s">
        <v>165</v>
      </c>
      <c r="E107" s="37"/>
      <c r="F107" s="201" t="s">
        <v>1919</v>
      </c>
      <c r="G107" s="37"/>
      <c r="H107" s="37"/>
      <c r="I107" s="202"/>
      <c r="J107" s="202"/>
      <c r="K107" s="37"/>
      <c r="L107" s="37"/>
      <c r="M107" s="40"/>
      <c r="N107" s="203"/>
      <c r="O107" s="204"/>
      <c r="P107" s="65"/>
      <c r="Q107" s="65"/>
      <c r="R107" s="65"/>
      <c r="S107" s="65"/>
      <c r="T107" s="65"/>
      <c r="U107" s="65"/>
      <c r="V107" s="65"/>
      <c r="W107" s="65"/>
      <c r="X107" s="66"/>
      <c r="Y107" s="35"/>
      <c r="Z107" s="35"/>
      <c r="AA107" s="35"/>
      <c r="AB107" s="35"/>
      <c r="AC107" s="35"/>
      <c r="AD107" s="35"/>
      <c r="AE107" s="35"/>
      <c r="AT107" s="18" t="s">
        <v>165</v>
      </c>
      <c r="AU107" s="18" t="s">
        <v>71</v>
      </c>
    </row>
    <row r="108" spans="1:65" s="2" customFormat="1" ht="24.2" customHeight="1">
      <c r="A108" s="35"/>
      <c r="B108" s="36"/>
      <c r="C108" s="184" t="s">
        <v>173</v>
      </c>
      <c r="D108" s="184" t="s">
        <v>154</v>
      </c>
      <c r="E108" s="185" t="s">
        <v>1920</v>
      </c>
      <c r="F108" s="186" t="s">
        <v>1921</v>
      </c>
      <c r="G108" s="187" t="s">
        <v>161</v>
      </c>
      <c r="H108" s="188">
        <v>19</v>
      </c>
      <c r="I108" s="189"/>
      <c r="J108" s="190"/>
      <c r="K108" s="191">
        <f>ROUND(P108*H108,2)</f>
        <v>0</v>
      </c>
      <c r="L108" s="186" t="s">
        <v>162</v>
      </c>
      <c r="M108" s="192"/>
      <c r="N108" s="193" t="s">
        <v>20</v>
      </c>
      <c r="O108" s="194" t="s">
        <v>40</v>
      </c>
      <c r="P108" s="195">
        <f>I108+J108</f>
        <v>0</v>
      </c>
      <c r="Q108" s="195">
        <f>ROUND(I108*H108,2)</f>
        <v>0</v>
      </c>
      <c r="R108" s="195">
        <f>ROUND(J108*H108,2)</f>
        <v>0</v>
      </c>
      <c r="S108" s="65"/>
      <c r="T108" s="196">
        <f>S108*H108</f>
        <v>0</v>
      </c>
      <c r="U108" s="196">
        <v>0</v>
      </c>
      <c r="V108" s="196">
        <f>U108*H108</f>
        <v>0</v>
      </c>
      <c r="W108" s="196">
        <v>0</v>
      </c>
      <c r="X108" s="197">
        <f>W108*H108</f>
        <v>0</v>
      </c>
      <c r="Y108" s="35"/>
      <c r="Z108" s="35"/>
      <c r="AA108" s="35"/>
      <c r="AB108" s="35"/>
      <c r="AC108" s="35"/>
      <c r="AD108" s="35"/>
      <c r="AE108" s="35"/>
      <c r="AR108" s="198" t="s">
        <v>163</v>
      </c>
      <c r="AT108" s="198" t="s">
        <v>154</v>
      </c>
      <c r="AU108" s="198" t="s">
        <v>71</v>
      </c>
      <c r="AY108" s="18" t="s">
        <v>156</v>
      </c>
      <c r="BE108" s="199">
        <f>IF(O108="základní",K108,0)</f>
        <v>0</v>
      </c>
      <c r="BF108" s="199">
        <f>IF(O108="snížená",K108,0)</f>
        <v>0</v>
      </c>
      <c r="BG108" s="199">
        <f>IF(O108="zákl. přenesená",K108,0)</f>
        <v>0</v>
      </c>
      <c r="BH108" s="199">
        <f>IF(O108="sníž. přenesená",K108,0)</f>
        <v>0</v>
      </c>
      <c r="BI108" s="199">
        <f>IF(O108="nulová",K108,0)</f>
        <v>0</v>
      </c>
      <c r="BJ108" s="18" t="s">
        <v>79</v>
      </c>
      <c r="BK108" s="199">
        <f>ROUND(P108*H108,2)</f>
        <v>0</v>
      </c>
      <c r="BL108" s="18" t="s">
        <v>164</v>
      </c>
      <c r="BM108" s="198" t="s">
        <v>176</v>
      </c>
    </row>
    <row r="109" spans="1:47" s="2" customFormat="1" ht="11.25">
      <c r="A109" s="35"/>
      <c r="B109" s="36"/>
      <c r="C109" s="37"/>
      <c r="D109" s="200" t="s">
        <v>165</v>
      </c>
      <c r="E109" s="37"/>
      <c r="F109" s="201" t="s">
        <v>1921</v>
      </c>
      <c r="G109" s="37"/>
      <c r="H109" s="37"/>
      <c r="I109" s="202"/>
      <c r="J109" s="202"/>
      <c r="K109" s="37"/>
      <c r="L109" s="37"/>
      <c r="M109" s="40"/>
      <c r="N109" s="203"/>
      <c r="O109" s="204"/>
      <c r="P109" s="65"/>
      <c r="Q109" s="65"/>
      <c r="R109" s="65"/>
      <c r="S109" s="65"/>
      <c r="T109" s="65"/>
      <c r="U109" s="65"/>
      <c r="V109" s="65"/>
      <c r="W109" s="65"/>
      <c r="X109" s="66"/>
      <c r="Y109" s="35"/>
      <c r="Z109" s="35"/>
      <c r="AA109" s="35"/>
      <c r="AB109" s="35"/>
      <c r="AC109" s="35"/>
      <c r="AD109" s="35"/>
      <c r="AE109" s="35"/>
      <c r="AT109" s="18" t="s">
        <v>165</v>
      </c>
      <c r="AU109" s="18" t="s">
        <v>71</v>
      </c>
    </row>
    <row r="110" spans="1:65" s="2" customFormat="1" ht="24">
      <c r="A110" s="35"/>
      <c r="B110" s="36"/>
      <c r="C110" s="184" t="s">
        <v>170</v>
      </c>
      <c r="D110" s="184" t="s">
        <v>154</v>
      </c>
      <c r="E110" s="185" t="s">
        <v>1922</v>
      </c>
      <c r="F110" s="186" t="s">
        <v>1923</v>
      </c>
      <c r="G110" s="187" t="s">
        <v>161</v>
      </c>
      <c r="H110" s="188">
        <v>32</v>
      </c>
      <c r="I110" s="189"/>
      <c r="J110" s="190"/>
      <c r="K110" s="191">
        <f>ROUND(P110*H110,2)</f>
        <v>0</v>
      </c>
      <c r="L110" s="186" t="s">
        <v>162</v>
      </c>
      <c r="M110" s="192"/>
      <c r="N110" s="193" t="s">
        <v>20</v>
      </c>
      <c r="O110" s="194" t="s">
        <v>40</v>
      </c>
      <c r="P110" s="195">
        <f>I110+J110</f>
        <v>0</v>
      </c>
      <c r="Q110" s="195">
        <f>ROUND(I110*H110,2)</f>
        <v>0</v>
      </c>
      <c r="R110" s="195">
        <f>ROUND(J110*H110,2)</f>
        <v>0</v>
      </c>
      <c r="S110" s="65"/>
      <c r="T110" s="196">
        <f>S110*H110</f>
        <v>0</v>
      </c>
      <c r="U110" s="196">
        <v>0.00015</v>
      </c>
      <c r="V110" s="196">
        <f>U110*H110</f>
        <v>0.0048</v>
      </c>
      <c r="W110" s="196">
        <v>0</v>
      </c>
      <c r="X110" s="197">
        <f>W110*H110</f>
        <v>0</v>
      </c>
      <c r="Y110" s="35"/>
      <c r="Z110" s="35"/>
      <c r="AA110" s="35"/>
      <c r="AB110" s="35"/>
      <c r="AC110" s="35"/>
      <c r="AD110" s="35"/>
      <c r="AE110" s="35"/>
      <c r="AR110" s="198" t="s">
        <v>163</v>
      </c>
      <c r="AT110" s="198" t="s">
        <v>154</v>
      </c>
      <c r="AU110" s="198" t="s">
        <v>71</v>
      </c>
      <c r="AY110" s="18" t="s">
        <v>156</v>
      </c>
      <c r="BE110" s="199">
        <f>IF(O110="základní",K110,0)</f>
        <v>0</v>
      </c>
      <c r="BF110" s="199">
        <f>IF(O110="snížená",K110,0)</f>
        <v>0</v>
      </c>
      <c r="BG110" s="199">
        <f>IF(O110="zákl. přenesená",K110,0)</f>
        <v>0</v>
      </c>
      <c r="BH110" s="199">
        <f>IF(O110="sníž. přenesená",K110,0)</f>
        <v>0</v>
      </c>
      <c r="BI110" s="199">
        <f>IF(O110="nulová",K110,0)</f>
        <v>0</v>
      </c>
      <c r="BJ110" s="18" t="s">
        <v>79</v>
      </c>
      <c r="BK110" s="199">
        <f>ROUND(P110*H110,2)</f>
        <v>0</v>
      </c>
      <c r="BL110" s="18" t="s">
        <v>164</v>
      </c>
      <c r="BM110" s="198" t="s">
        <v>179</v>
      </c>
    </row>
    <row r="111" spans="1:47" s="2" customFormat="1" ht="11.25">
      <c r="A111" s="35"/>
      <c r="B111" s="36"/>
      <c r="C111" s="37"/>
      <c r="D111" s="200" t="s">
        <v>165</v>
      </c>
      <c r="E111" s="37"/>
      <c r="F111" s="201" t="s">
        <v>1923</v>
      </c>
      <c r="G111" s="37"/>
      <c r="H111" s="37"/>
      <c r="I111" s="202"/>
      <c r="J111" s="202"/>
      <c r="K111" s="37"/>
      <c r="L111" s="37"/>
      <c r="M111" s="40"/>
      <c r="N111" s="203"/>
      <c r="O111" s="204"/>
      <c r="P111" s="65"/>
      <c r="Q111" s="65"/>
      <c r="R111" s="65"/>
      <c r="S111" s="65"/>
      <c r="T111" s="65"/>
      <c r="U111" s="65"/>
      <c r="V111" s="65"/>
      <c r="W111" s="65"/>
      <c r="X111" s="66"/>
      <c r="Y111" s="35"/>
      <c r="Z111" s="35"/>
      <c r="AA111" s="35"/>
      <c r="AB111" s="35"/>
      <c r="AC111" s="35"/>
      <c r="AD111" s="35"/>
      <c r="AE111" s="35"/>
      <c r="AT111" s="18" t="s">
        <v>165</v>
      </c>
      <c r="AU111" s="18" t="s">
        <v>71</v>
      </c>
    </row>
    <row r="112" spans="1:65" s="2" customFormat="1" ht="24.2" customHeight="1">
      <c r="A112" s="35"/>
      <c r="B112" s="36"/>
      <c r="C112" s="184" t="s">
        <v>180</v>
      </c>
      <c r="D112" s="184" t="s">
        <v>154</v>
      </c>
      <c r="E112" s="185" t="s">
        <v>1924</v>
      </c>
      <c r="F112" s="186" t="s">
        <v>1925</v>
      </c>
      <c r="G112" s="187" t="s">
        <v>161</v>
      </c>
      <c r="H112" s="188">
        <v>3</v>
      </c>
      <c r="I112" s="189"/>
      <c r="J112" s="190"/>
      <c r="K112" s="191">
        <f>ROUND(P112*H112,2)</f>
        <v>0</v>
      </c>
      <c r="L112" s="186" t="s">
        <v>162</v>
      </c>
      <c r="M112" s="192"/>
      <c r="N112" s="193" t="s">
        <v>20</v>
      </c>
      <c r="O112" s="194" t="s">
        <v>40</v>
      </c>
      <c r="P112" s="195">
        <f>I112+J112</f>
        <v>0</v>
      </c>
      <c r="Q112" s="195">
        <f>ROUND(I112*H112,2)</f>
        <v>0</v>
      </c>
      <c r="R112" s="195">
        <f>ROUND(J112*H112,2)</f>
        <v>0</v>
      </c>
      <c r="S112" s="65"/>
      <c r="T112" s="196">
        <f>S112*H112</f>
        <v>0</v>
      </c>
      <c r="U112" s="196">
        <v>0</v>
      </c>
      <c r="V112" s="196">
        <f>U112*H112</f>
        <v>0</v>
      </c>
      <c r="W112" s="196">
        <v>0</v>
      </c>
      <c r="X112" s="197">
        <f>W112*H112</f>
        <v>0</v>
      </c>
      <c r="Y112" s="35"/>
      <c r="Z112" s="35"/>
      <c r="AA112" s="35"/>
      <c r="AB112" s="35"/>
      <c r="AC112" s="35"/>
      <c r="AD112" s="35"/>
      <c r="AE112" s="35"/>
      <c r="AR112" s="198" t="s">
        <v>163</v>
      </c>
      <c r="AT112" s="198" t="s">
        <v>154</v>
      </c>
      <c r="AU112" s="198" t="s">
        <v>71</v>
      </c>
      <c r="AY112" s="18" t="s">
        <v>156</v>
      </c>
      <c r="BE112" s="199">
        <f>IF(O112="základní",K112,0)</f>
        <v>0</v>
      </c>
      <c r="BF112" s="199">
        <f>IF(O112="snížená",K112,0)</f>
        <v>0</v>
      </c>
      <c r="BG112" s="199">
        <f>IF(O112="zákl. přenesená",K112,0)</f>
        <v>0</v>
      </c>
      <c r="BH112" s="199">
        <f>IF(O112="sníž. přenesená",K112,0)</f>
        <v>0</v>
      </c>
      <c r="BI112" s="199">
        <f>IF(O112="nulová",K112,0)</f>
        <v>0</v>
      </c>
      <c r="BJ112" s="18" t="s">
        <v>79</v>
      </c>
      <c r="BK112" s="199">
        <f>ROUND(P112*H112,2)</f>
        <v>0</v>
      </c>
      <c r="BL112" s="18" t="s">
        <v>164</v>
      </c>
      <c r="BM112" s="198" t="s">
        <v>183</v>
      </c>
    </row>
    <row r="113" spans="1:47" s="2" customFormat="1" ht="11.25">
      <c r="A113" s="35"/>
      <c r="B113" s="36"/>
      <c r="C113" s="37"/>
      <c r="D113" s="200" t="s">
        <v>165</v>
      </c>
      <c r="E113" s="37"/>
      <c r="F113" s="201" t="s">
        <v>1925</v>
      </c>
      <c r="G113" s="37"/>
      <c r="H113" s="37"/>
      <c r="I113" s="202"/>
      <c r="J113" s="202"/>
      <c r="K113" s="37"/>
      <c r="L113" s="37"/>
      <c r="M113" s="40"/>
      <c r="N113" s="203"/>
      <c r="O113" s="204"/>
      <c r="P113" s="65"/>
      <c r="Q113" s="65"/>
      <c r="R113" s="65"/>
      <c r="S113" s="65"/>
      <c r="T113" s="65"/>
      <c r="U113" s="65"/>
      <c r="V113" s="65"/>
      <c r="W113" s="65"/>
      <c r="X113" s="66"/>
      <c r="Y113" s="35"/>
      <c r="Z113" s="35"/>
      <c r="AA113" s="35"/>
      <c r="AB113" s="35"/>
      <c r="AC113" s="35"/>
      <c r="AD113" s="35"/>
      <c r="AE113" s="35"/>
      <c r="AT113" s="18" t="s">
        <v>165</v>
      </c>
      <c r="AU113" s="18" t="s">
        <v>71</v>
      </c>
    </row>
    <row r="114" spans="1:47" s="2" customFormat="1" ht="19.5">
      <c r="A114" s="35"/>
      <c r="B114" s="36"/>
      <c r="C114" s="37"/>
      <c r="D114" s="200" t="s">
        <v>880</v>
      </c>
      <c r="E114" s="37"/>
      <c r="F114" s="220" t="s">
        <v>1926</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880</v>
      </c>
      <c r="AU114" s="18" t="s">
        <v>71</v>
      </c>
    </row>
    <row r="115" spans="1:65" s="2" customFormat="1" ht="16.5" customHeight="1">
      <c r="A115" s="35"/>
      <c r="B115" s="36"/>
      <c r="C115" s="184" t="s">
        <v>163</v>
      </c>
      <c r="D115" s="184" t="s">
        <v>154</v>
      </c>
      <c r="E115" s="185" t="s">
        <v>1927</v>
      </c>
      <c r="F115" s="186" t="s">
        <v>1928</v>
      </c>
      <c r="G115" s="187" t="s">
        <v>161</v>
      </c>
      <c r="H115" s="188">
        <v>3</v>
      </c>
      <c r="I115" s="189"/>
      <c r="J115" s="190"/>
      <c r="K115" s="191">
        <f>ROUND(P115*H115,2)</f>
        <v>0</v>
      </c>
      <c r="L115" s="186" t="s">
        <v>20</v>
      </c>
      <c r="M115" s="192"/>
      <c r="N115" s="193"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163</v>
      </c>
      <c r="AT115" s="198" t="s">
        <v>154</v>
      </c>
      <c r="AU115" s="198" t="s">
        <v>71</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164</v>
      </c>
      <c r="BM115" s="198" t="s">
        <v>186</v>
      </c>
    </row>
    <row r="116" spans="1:47" s="2" customFormat="1" ht="11.25">
      <c r="A116" s="35"/>
      <c r="B116" s="36"/>
      <c r="C116" s="37"/>
      <c r="D116" s="200" t="s">
        <v>165</v>
      </c>
      <c r="E116" s="37"/>
      <c r="F116" s="201" t="s">
        <v>1928</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165</v>
      </c>
      <c r="AU116" s="18" t="s">
        <v>71</v>
      </c>
    </row>
    <row r="117" spans="1:47" s="2" customFormat="1" ht="19.5">
      <c r="A117" s="35"/>
      <c r="B117" s="36"/>
      <c r="C117" s="37"/>
      <c r="D117" s="200" t="s">
        <v>880</v>
      </c>
      <c r="E117" s="37"/>
      <c r="F117" s="220" t="s">
        <v>1929</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880</v>
      </c>
      <c r="AU117" s="18" t="s">
        <v>71</v>
      </c>
    </row>
    <row r="118" spans="1:65" s="2" customFormat="1" ht="55.5" customHeight="1">
      <c r="A118" s="35"/>
      <c r="B118" s="36"/>
      <c r="C118" s="184" t="s">
        <v>187</v>
      </c>
      <c r="D118" s="184" t="s">
        <v>154</v>
      </c>
      <c r="E118" s="185" t="s">
        <v>998</v>
      </c>
      <c r="F118" s="186" t="s">
        <v>999</v>
      </c>
      <c r="G118" s="187" t="s">
        <v>161</v>
      </c>
      <c r="H118" s="188">
        <v>9</v>
      </c>
      <c r="I118" s="189"/>
      <c r="J118" s="190"/>
      <c r="K118" s="191">
        <f>ROUND(P118*H118,2)</f>
        <v>0</v>
      </c>
      <c r="L118" s="186" t="s">
        <v>162</v>
      </c>
      <c r="M118" s="192"/>
      <c r="N118" s="193" t="s">
        <v>20</v>
      </c>
      <c r="O118" s="194" t="s">
        <v>40</v>
      </c>
      <c r="P118" s="195">
        <f>I118+J118</f>
        <v>0</v>
      </c>
      <c r="Q118" s="195">
        <f>ROUND(I118*H118,2)</f>
        <v>0</v>
      </c>
      <c r="R118" s="195">
        <f>ROUND(J118*H118,2)</f>
        <v>0</v>
      </c>
      <c r="S118" s="65"/>
      <c r="T118" s="196">
        <f>S118*H118</f>
        <v>0</v>
      </c>
      <c r="U118" s="196">
        <v>0</v>
      </c>
      <c r="V118" s="196">
        <f>U118*H118</f>
        <v>0</v>
      </c>
      <c r="W118" s="196">
        <v>0</v>
      </c>
      <c r="X118" s="197">
        <f>W118*H118</f>
        <v>0</v>
      </c>
      <c r="Y118" s="35"/>
      <c r="Z118" s="35"/>
      <c r="AA118" s="35"/>
      <c r="AB118" s="35"/>
      <c r="AC118" s="35"/>
      <c r="AD118" s="35"/>
      <c r="AE118" s="35"/>
      <c r="AR118" s="198" t="s">
        <v>163</v>
      </c>
      <c r="AT118" s="198" t="s">
        <v>154</v>
      </c>
      <c r="AU118" s="198" t="s">
        <v>71</v>
      </c>
      <c r="AY118" s="18" t="s">
        <v>156</v>
      </c>
      <c r="BE118" s="199">
        <f>IF(O118="základní",K118,0)</f>
        <v>0</v>
      </c>
      <c r="BF118" s="199">
        <f>IF(O118="snížená",K118,0)</f>
        <v>0</v>
      </c>
      <c r="BG118" s="199">
        <f>IF(O118="zákl. přenesená",K118,0)</f>
        <v>0</v>
      </c>
      <c r="BH118" s="199">
        <f>IF(O118="sníž. přenesená",K118,0)</f>
        <v>0</v>
      </c>
      <c r="BI118" s="199">
        <f>IF(O118="nulová",K118,0)</f>
        <v>0</v>
      </c>
      <c r="BJ118" s="18" t="s">
        <v>79</v>
      </c>
      <c r="BK118" s="199">
        <f>ROUND(P118*H118,2)</f>
        <v>0</v>
      </c>
      <c r="BL118" s="18" t="s">
        <v>164</v>
      </c>
      <c r="BM118" s="198" t="s">
        <v>192</v>
      </c>
    </row>
    <row r="119" spans="1:47" s="2" customFormat="1" ht="39">
      <c r="A119" s="35"/>
      <c r="B119" s="36"/>
      <c r="C119" s="37"/>
      <c r="D119" s="200" t="s">
        <v>165</v>
      </c>
      <c r="E119" s="37"/>
      <c r="F119" s="201" t="s">
        <v>999</v>
      </c>
      <c r="G119" s="37"/>
      <c r="H119" s="37"/>
      <c r="I119" s="202"/>
      <c r="J119" s="202"/>
      <c r="K119" s="37"/>
      <c r="L119" s="37"/>
      <c r="M119" s="40"/>
      <c r="N119" s="203"/>
      <c r="O119" s="204"/>
      <c r="P119" s="65"/>
      <c r="Q119" s="65"/>
      <c r="R119" s="65"/>
      <c r="S119" s="65"/>
      <c r="T119" s="65"/>
      <c r="U119" s="65"/>
      <c r="V119" s="65"/>
      <c r="W119" s="65"/>
      <c r="X119" s="66"/>
      <c r="Y119" s="35"/>
      <c r="Z119" s="35"/>
      <c r="AA119" s="35"/>
      <c r="AB119" s="35"/>
      <c r="AC119" s="35"/>
      <c r="AD119" s="35"/>
      <c r="AE119" s="35"/>
      <c r="AT119" s="18" t="s">
        <v>165</v>
      </c>
      <c r="AU119" s="18" t="s">
        <v>71</v>
      </c>
    </row>
    <row r="120" spans="1:65" s="2" customFormat="1" ht="24">
      <c r="A120" s="35"/>
      <c r="B120" s="36"/>
      <c r="C120" s="184" t="s">
        <v>176</v>
      </c>
      <c r="D120" s="184" t="s">
        <v>154</v>
      </c>
      <c r="E120" s="185" t="s">
        <v>1382</v>
      </c>
      <c r="F120" s="186" t="s">
        <v>1383</v>
      </c>
      <c r="G120" s="187" t="s">
        <v>297</v>
      </c>
      <c r="H120" s="188">
        <v>20.416</v>
      </c>
      <c r="I120" s="189"/>
      <c r="J120" s="190"/>
      <c r="K120" s="191">
        <f>ROUND(P120*H120,2)</f>
        <v>0</v>
      </c>
      <c r="L120" s="186" t="s">
        <v>162</v>
      </c>
      <c r="M120" s="192"/>
      <c r="N120" s="193" t="s">
        <v>20</v>
      </c>
      <c r="O120" s="194" t="s">
        <v>40</v>
      </c>
      <c r="P120" s="195">
        <f>I120+J120</f>
        <v>0</v>
      </c>
      <c r="Q120" s="195">
        <f>ROUND(I120*H120,2)</f>
        <v>0</v>
      </c>
      <c r="R120" s="195">
        <f>ROUND(J120*H120,2)</f>
        <v>0</v>
      </c>
      <c r="S120" s="65"/>
      <c r="T120" s="196">
        <f>S120*H120</f>
        <v>0</v>
      </c>
      <c r="U120" s="196">
        <v>2.234</v>
      </c>
      <c r="V120" s="196">
        <f>U120*H120</f>
        <v>45.609344</v>
      </c>
      <c r="W120" s="196">
        <v>0</v>
      </c>
      <c r="X120" s="197">
        <f>W120*H120</f>
        <v>0</v>
      </c>
      <c r="Y120" s="35"/>
      <c r="Z120" s="35"/>
      <c r="AA120" s="35"/>
      <c r="AB120" s="35"/>
      <c r="AC120" s="35"/>
      <c r="AD120" s="35"/>
      <c r="AE120" s="35"/>
      <c r="AR120" s="198" t="s">
        <v>163</v>
      </c>
      <c r="AT120" s="198" t="s">
        <v>154</v>
      </c>
      <c r="AU120" s="198" t="s">
        <v>71</v>
      </c>
      <c r="AY120" s="18" t="s">
        <v>156</v>
      </c>
      <c r="BE120" s="199">
        <f>IF(O120="základní",K120,0)</f>
        <v>0</v>
      </c>
      <c r="BF120" s="199">
        <f>IF(O120="snížená",K120,0)</f>
        <v>0</v>
      </c>
      <c r="BG120" s="199">
        <f>IF(O120="zákl. přenesená",K120,0)</f>
        <v>0</v>
      </c>
      <c r="BH120" s="199">
        <f>IF(O120="sníž. přenesená",K120,0)</f>
        <v>0</v>
      </c>
      <c r="BI120" s="199">
        <f>IF(O120="nulová",K120,0)</f>
        <v>0</v>
      </c>
      <c r="BJ120" s="18" t="s">
        <v>79</v>
      </c>
      <c r="BK120" s="199">
        <f>ROUND(P120*H120,2)</f>
        <v>0</v>
      </c>
      <c r="BL120" s="18" t="s">
        <v>164</v>
      </c>
      <c r="BM120" s="198" t="s">
        <v>195</v>
      </c>
    </row>
    <row r="121" spans="1:47" s="2" customFormat="1" ht="11.25">
      <c r="A121" s="35"/>
      <c r="B121" s="36"/>
      <c r="C121" s="37"/>
      <c r="D121" s="200" t="s">
        <v>165</v>
      </c>
      <c r="E121" s="37"/>
      <c r="F121" s="201" t="s">
        <v>1383</v>
      </c>
      <c r="G121" s="37"/>
      <c r="H121" s="37"/>
      <c r="I121" s="202"/>
      <c r="J121" s="202"/>
      <c r="K121" s="37"/>
      <c r="L121" s="37"/>
      <c r="M121" s="40"/>
      <c r="N121" s="203"/>
      <c r="O121" s="204"/>
      <c r="P121" s="65"/>
      <c r="Q121" s="65"/>
      <c r="R121" s="65"/>
      <c r="S121" s="65"/>
      <c r="T121" s="65"/>
      <c r="U121" s="65"/>
      <c r="V121" s="65"/>
      <c r="W121" s="65"/>
      <c r="X121" s="66"/>
      <c r="Y121" s="35"/>
      <c r="Z121" s="35"/>
      <c r="AA121" s="35"/>
      <c r="AB121" s="35"/>
      <c r="AC121" s="35"/>
      <c r="AD121" s="35"/>
      <c r="AE121" s="35"/>
      <c r="AT121" s="18" t="s">
        <v>165</v>
      </c>
      <c r="AU121" s="18" t="s">
        <v>71</v>
      </c>
    </row>
    <row r="122" spans="2:51" s="15" customFormat="1" ht="11.25">
      <c r="B122" s="243"/>
      <c r="C122" s="244"/>
      <c r="D122" s="200" t="s">
        <v>1060</v>
      </c>
      <c r="E122" s="245" t="s">
        <v>20</v>
      </c>
      <c r="F122" s="246" t="s">
        <v>1930</v>
      </c>
      <c r="G122" s="244"/>
      <c r="H122" s="245" t="s">
        <v>20</v>
      </c>
      <c r="I122" s="247"/>
      <c r="J122" s="247"/>
      <c r="K122" s="244"/>
      <c r="L122" s="244"/>
      <c r="M122" s="248"/>
      <c r="N122" s="249"/>
      <c r="O122" s="250"/>
      <c r="P122" s="250"/>
      <c r="Q122" s="250"/>
      <c r="R122" s="250"/>
      <c r="S122" s="250"/>
      <c r="T122" s="250"/>
      <c r="U122" s="250"/>
      <c r="V122" s="250"/>
      <c r="W122" s="250"/>
      <c r="X122" s="251"/>
      <c r="AT122" s="252" t="s">
        <v>1060</v>
      </c>
      <c r="AU122" s="252" t="s">
        <v>71</v>
      </c>
      <c r="AV122" s="15" t="s">
        <v>79</v>
      </c>
      <c r="AW122" s="15" t="s">
        <v>5</v>
      </c>
      <c r="AX122" s="15" t="s">
        <v>71</v>
      </c>
      <c r="AY122" s="252" t="s">
        <v>156</v>
      </c>
    </row>
    <row r="123" spans="2:51" s="13" customFormat="1" ht="11.25">
      <c r="B123" s="221"/>
      <c r="C123" s="222"/>
      <c r="D123" s="200" t="s">
        <v>1060</v>
      </c>
      <c r="E123" s="223" t="s">
        <v>20</v>
      </c>
      <c r="F123" s="224" t="s">
        <v>1931</v>
      </c>
      <c r="G123" s="222"/>
      <c r="H123" s="225">
        <v>20.416</v>
      </c>
      <c r="I123" s="226"/>
      <c r="J123" s="226"/>
      <c r="K123" s="222"/>
      <c r="L123" s="222"/>
      <c r="M123" s="227"/>
      <c r="N123" s="228"/>
      <c r="O123" s="229"/>
      <c r="P123" s="229"/>
      <c r="Q123" s="229"/>
      <c r="R123" s="229"/>
      <c r="S123" s="229"/>
      <c r="T123" s="229"/>
      <c r="U123" s="229"/>
      <c r="V123" s="229"/>
      <c r="W123" s="229"/>
      <c r="X123" s="230"/>
      <c r="AT123" s="231" t="s">
        <v>1060</v>
      </c>
      <c r="AU123" s="231" t="s">
        <v>71</v>
      </c>
      <c r="AV123" s="13" t="s">
        <v>81</v>
      </c>
      <c r="AW123" s="13" t="s">
        <v>5</v>
      </c>
      <c r="AX123" s="13" t="s">
        <v>71</v>
      </c>
      <c r="AY123" s="231" t="s">
        <v>156</v>
      </c>
    </row>
    <row r="124" spans="2:51" s="14" customFormat="1" ht="11.25">
      <c r="B124" s="232"/>
      <c r="C124" s="233"/>
      <c r="D124" s="200" t="s">
        <v>1060</v>
      </c>
      <c r="E124" s="234" t="s">
        <v>20</v>
      </c>
      <c r="F124" s="235" t="s">
        <v>1062</v>
      </c>
      <c r="G124" s="233"/>
      <c r="H124" s="236">
        <v>20.416</v>
      </c>
      <c r="I124" s="237"/>
      <c r="J124" s="237"/>
      <c r="K124" s="233"/>
      <c r="L124" s="233"/>
      <c r="M124" s="238"/>
      <c r="N124" s="239"/>
      <c r="O124" s="240"/>
      <c r="P124" s="240"/>
      <c r="Q124" s="240"/>
      <c r="R124" s="240"/>
      <c r="S124" s="240"/>
      <c r="T124" s="240"/>
      <c r="U124" s="240"/>
      <c r="V124" s="240"/>
      <c r="W124" s="240"/>
      <c r="X124" s="241"/>
      <c r="AT124" s="242" t="s">
        <v>1060</v>
      </c>
      <c r="AU124" s="242" t="s">
        <v>71</v>
      </c>
      <c r="AV124" s="14" t="s">
        <v>164</v>
      </c>
      <c r="AW124" s="14" t="s">
        <v>5</v>
      </c>
      <c r="AX124" s="14" t="s">
        <v>79</v>
      </c>
      <c r="AY124" s="242" t="s">
        <v>156</v>
      </c>
    </row>
    <row r="125" spans="1:65" s="2" customFormat="1" ht="16.5" customHeight="1">
      <c r="A125" s="35"/>
      <c r="B125" s="36"/>
      <c r="C125" s="184" t="s">
        <v>196</v>
      </c>
      <c r="D125" s="184" t="s">
        <v>154</v>
      </c>
      <c r="E125" s="185" t="s">
        <v>1799</v>
      </c>
      <c r="F125" s="186" t="s">
        <v>1800</v>
      </c>
      <c r="G125" s="187" t="s">
        <v>297</v>
      </c>
      <c r="H125" s="188">
        <v>0.45</v>
      </c>
      <c r="I125" s="189"/>
      <c r="J125" s="190"/>
      <c r="K125" s="191">
        <f>ROUND(P125*H125,2)</f>
        <v>0</v>
      </c>
      <c r="L125" s="186" t="s">
        <v>20</v>
      </c>
      <c r="M125" s="192"/>
      <c r="N125" s="193"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163</v>
      </c>
      <c r="AT125" s="198" t="s">
        <v>154</v>
      </c>
      <c r="AU125" s="198" t="s">
        <v>71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199</v>
      </c>
    </row>
    <row r="126" spans="1:47" s="2" customFormat="1" ht="11.25">
      <c r="A126" s="35"/>
      <c r="B126" s="36"/>
      <c r="C126" s="37"/>
      <c r="D126" s="200" t="s">
        <v>165</v>
      </c>
      <c r="E126" s="37"/>
      <c r="F126" s="201" t="s">
        <v>1800</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71</v>
      </c>
    </row>
    <row r="127" spans="1:47" s="2" customFormat="1" ht="19.5">
      <c r="A127" s="35"/>
      <c r="B127" s="36"/>
      <c r="C127" s="37"/>
      <c r="D127" s="200" t="s">
        <v>880</v>
      </c>
      <c r="E127" s="37"/>
      <c r="F127" s="220" t="s">
        <v>1801</v>
      </c>
      <c r="G127" s="37"/>
      <c r="H127" s="37"/>
      <c r="I127" s="202"/>
      <c r="J127" s="202"/>
      <c r="K127" s="37"/>
      <c r="L127" s="37"/>
      <c r="M127" s="40"/>
      <c r="N127" s="203"/>
      <c r="O127" s="204"/>
      <c r="P127" s="65"/>
      <c r="Q127" s="65"/>
      <c r="R127" s="65"/>
      <c r="S127" s="65"/>
      <c r="T127" s="65"/>
      <c r="U127" s="65"/>
      <c r="V127" s="65"/>
      <c r="W127" s="65"/>
      <c r="X127" s="66"/>
      <c r="Y127" s="35"/>
      <c r="Z127" s="35"/>
      <c r="AA127" s="35"/>
      <c r="AB127" s="35"/>
      <c r="AC127" s="35"/>
      <c r="AD127" s="35"/>
      <c r="AE127" s="35"/>
      <c r="AT127" s="18" t="s">
        <v>880</v>
      </c>
      <c r="AU127" s="18" t="s">
        <v>71</v>
      </c>
    </row>
    <row r="128" spans="2:51" s="13" customFormat="1" ht="11.25">
      <c r="B128" s="221"/>
      <c r="C128" s="222"/>
      <c r="D128" s="200" t="s">
        <v>1060</v>
      </c>
      <c r="E128" s="223" t="s">
        <v>20</v>
      </c>
      <c r="F128" s="224" t="s">
        <v>1932</v>
      </c>
      <c r="G128" s="222"/>
      <c r="H128" s="225">
        <v>0.45</v>
      </c>
      <c r="I128" s="226"/>
      <c r="J128" s="226"/>
      <c r="K128" s="222"/>
      <c r="L128" s="222"/>
      <c r="M128" s="227"/>
      <c r="N128" s="228"/>
      <c r="O128" s="229"/>
      <c r="P128" s="229"/>
      <c r="Q128" s="229"/>
      <c r="R128" s="229"/>
      <c r="S128" s="229"/>
      <c r="T128" s="229"/>
      <c r="U128" s="229"/>
      <c r="V128" s="229"/>
      <c r="W128" s="229"/>
      <c r="X128" s="230"/>
      <c r="AT128" s="231" t="s">
        <v>1060</v>
      </c>
      <c r="AU128" s="231" t="s">
        <v>71</v>
      </c>
      <c r="AV128" s="13" t="s">
        <v>81</v>
      </c>
      <c r="AW128" s="13" t="s">
        <v>5</v>
      </c>
      <c r="AX128" s="13" t="s">
        <v>71</v>
      </c>
      <c r="AY128" s="231" t="s">
        <v>156</v>
      </c>
    </row>
    <row r="129" spans="2:51" s="14" customFormat="1" ht="11.25">
      <c r="B129" s="232"/>
      <c r="C129" s="233"/>
      <c r="D129" s="200" t="s">
        <v>1060</v>
      </c>
      <c r="E129" s="234" t="s">
        <v>20</v>
      </c>
      <c r="F129" s="235" t="s">
        <v>1062</v>
      </c>
      <c r="G129" s="233"/>
      <c r="H129" s="236">
        <v>0.45</v>
      </c>
      <c r="I129" s="237"/>
      <c r="J129" s="237"/>
      <c r="K129" s="233"/>
      <c r="L129" s="233"/>
      <c r="M129" s="238"/>
      <c r="N129" s="239"/>
      <c r="O129" s="240"/>
      <c r="P129" s="240"/>
      <c r="Q129" s="240"/>
      <c r="R129" s="240"/>
      <c r="S129" s="240"/>
      <c r="T129" s="240"/>
      <c r="U129" s="240"/>
      <c r="V129" s="240"/>
      <c r="W129" s="240"/>
      <c r="X129" s="241"/>
      <c r="AT129" s="242" t="s">
        <v>1060</v>
      </c>
      <c r="AU129" s="242" t="s">
        <v>71</v>
      </c>
      <c r="AV129" s="14" t="s">
        <v>164</v>
      </c>
      <c r="AW129" s="14" t="s">
        <v>5</v>
      </c>
      <c r="AX129" s="14" t="s">
        <v>79</v>
      </c>
      <c r="AY129" s="242" t="s">
        <v>156</v>
      </c>
    </row>
    <row r="130" spans="1:65" s="2" customFormat="1" ht="24.2" customHeight="1">
      <c r="A130" s="35"/>
      <c r="B130" s="36"/>
      <c r="C130" s="205" t="s">
        <v>179</v>
      </c>
      <c r="D130" s="205" t="s">
        <v>188</v>
      </c>
      <c r="E130" s="206" t="s">
        <v>1933</v>
      </c>
      <c r="F130" s="207" t="s">
        <v>1934</v>
      </c>
      <c r="G130" s="208" t="s">
        <v>161</v>
      </c>
      <c r="H130" s="209">
        <v>12</v>
      </c>
      <c r="I130" s="210"/>
      <c r="J130" s="210"/>
      <c r="K130" s="211">
        <f>ROUND(P130*H130,2)</f>
        <v>0</v>
      </c>
      <c r="L130" s="207" t="s">
        <v>162</v>
      </c>
      <c r="M130" s="40"/>
      <c r="N130" s="212" t="s">
        <v>20</v>
      </c>
      <c r="O130" s="194" t="s">
        <v>40</v>
      </c>
      <c r="P130" s="195">
        <f>I130+J130</f>
        <v>0</v>
      </c>
      <c r="Q130" s="195">
        <f>ROUND(I130*H130,2)</f>
        <v>0</v>
      </c>
      <c r="R130" s="195">
        <f>ROUND(J130*H130,2)</f>
        <v>0</v>
      </c>
      <c r="S130" s="65"/>
      <c r="T130" s="196">
        <f>S130*H130</f>
        <v>0</v>
      </c>
      <c r="U130" s="196">
        <v>0</v>
      </c>
      <c r="V130" s="196">
        <f>U130*H130</f>
        <v>0</v>
      </c>
      <c r="W130" s="196">
        <v>0</v>
      </c>
      <c r="X130" s="197">
        <f>W130*H130</f>
        <v>0</v>
      </c>
      <c r="Y130" s="35"/>
      <c r="Z130" s="35"/>
      <c r="AA130" s="35"/>
      <c r="AB130" s="35"/>
      <c r="AC130" s="35"/>
      <c r="AD130" s="35"/>
      <c r="AE130" s="35"/>
      <c r="AR130" s="198" t="s">
        <v>164</v>
      </c>
      <c r="AT130" s="198" t="s">
        <v>188</v>
      </c>
      <c r="AU130" s="198" t="s">
        <v>71</v>
      </c>
      <c r="AY130" s="18" t="s">
        <v>156</v>
      </c>
      <c r="BE130" s="199">
        <f>IF(O130="základní",K130,0)</f>
        <v>0</v>
      </c>
      <c r="BF130" s="199">
        <f>IF(O130="snížená",K130,0)</f>
        <v>0</v>
      </c>
      <c r="BG130" s="199">
        <f>IF(O130="zákl. přenesená",K130,0)</f>
        <v>0</v>
      </c>
      <c r="BH130" s="199">
        <f>IF(O130="sníž. přenesená",K130,0)</f>
        <v>0</v>
      </c>
      <c r="BI130" s="199">
        <f>IF(O130="nulová",K130,0)</f>
        <v>0</v>
      </c>
      <c r="BJ130" s="18" t="s">
        <v>79</v>
      </c>
      <c r="BK130" s="199">
        <f>ROUND(P130*H130,2)</f>
        <v>0</v>
      </c>
      <c r="BL130" s="18" t="s">
        <v>164</v>
      </c>
      <c r="BM130" s="198" t="s">
        <v>202</v>
      </c>
    </row>
    <row r="131" spans="1:47" s="2" customFormat="1" ht="29.25">
      <c r="A131" s="35"/>
      <c r="B131" s="36"/>
      <c r="C131" s="37"/>
      <c r="D131" s="200" t="s">
        <v>165</v>
      </c>
      <c r="E131" s="37"/>
      <c r="F131" s="201" t="s">
        <v>1935</v>
      </c>
      <c r="G131" s="37"/>
      <c r="H131" s="37"/>
      <c r="I131" s="202"/>
      <c r="J131" s="202"/>
      <c r="K131" s="37"/>
      <c r="L131" s="37"/>
      <c r="M131" s="40"/>
      <c r="N131" s="203"/>
      <c r="O131" s="204"/>
      <c r="P131" s="65"/>
      <c r="Q131" s="65"/>
      <c r="R131" s="65"/>
      <c r="S131" s="65"/>
      <c r="T131" s="65"/>
      <c r="U131" s="65"/>
      <c r="V131" s="65"/>
      <c r="W131" s="65"/>
      <c r="X131" s="66"/>
      <c r="Y131" s="35"/>
      <c r="Z131" s="35"/>
      <c r="AA131" s="35"/>
      <c r="AB131" s="35"/>
      <c r="AC131" s="35"/>
      <c r="AD131" s="35"/>
      <c r="AE131" s="35"/>
      <c r="AT131" s="18" t="s">
        <v>165</v>
      </c>
      <c r="AU131" s="18" t="s">
        <v>71</v>
      </c>
    </row>
    <row r="132" spans="1:47" s="2" customFormat="1" ht="19.5">
      <c r="A132" s="35"/>
      <c r="B132" s="36"/>
      <c r="C132" s="37"/>
      <c r="D132" s="200" t="s">
        <v>880</v>
      </c>
      <c r="E132" s="37"/>
      <c r="F132" s="220" t="s">
        <v>1936</v>
      </c>
      <c r="G132" s="37"/>
      <c r="H132" s="37"/>
      <c r="I132" s="202"/>
      <c r="J132" s="202"/>
      <c r="K132" s="37"/>
      <c r="L132" s="37"/>
      <c r="M132" s="40"/>
      <c r="N132" s="203"/>
      <c r="O132" s="204"/>
      <c r="P132" s="65"/>
      <c r="Q132" s="65"/>
      <c r="R132" s="65"/>
      <c r="S132" s="65"/>
      <c r="T132" s="65"/>
      <c r="U132" s="65"/>
      <c r="V132" s="65"/>
      <c r="W132" s="65"/>
      <c r="X132" s="66"/>
      <c r="Y132" s="35"/>
      <c r="Z132" s="35"/>
      <c r="AA132" s="35"/>
      <c r="AB132" s="35"/>
      <c r="AC132" s="35"/>
      <c r="AD132" s="35"/>
      <c r="AE132" s="35"/>
      <c r="AT132" s="18" t="s">
        <v>880</v>
      </c>
      <c r="AU132" s="18" t="s">
        <v>71</v>
      </c>
    </row>
    <row r="133" spans="1:65" s="2" customFormat="1" ht="24.2" customHeight="1">
      <c r="A133" s="35"/>
      <c r="B133" s="36"/>
      <c r="C133" s="205" t="s">
        <v>203</v>
      </c>
      <c r="D133" s="205" t="s">
        <v>188</v>
      </c>
      <c r="E133" s="206" t="s">
        <v>1937</v>
      </c>
      <c r="F133" s="207" t="s">
        <v>1938</v>
      </c>
      <c r="G133" s="208" t="s">
        <v>161</v>
      </c>
      <c r="H133" s="209">
        <v>20</v>
      </c>
      <c r="I133" s="210"/>
      <c r="J133" s="210"/>
      <c r="K133" s="211">
        <f>ROUND(P133*H133,2)</f>
        <v>0</v>
      </c>
      <c r="L133" s="207" t="s">
        <v>162</v>
      </c>
      <c r="M133" s="40"/>
      <c r="N133" s="212" t="s">
        <v>20</v>
      </c>
      <c r="O133" s="194" t="s">
        <v>40</v>
      </c>
      <c r="P133" s="195">
        <f>I133+J133</f>
        <v>0</v>
      </c>
      <c r="Q133" s="195">
        <f>ROUND(I133*H133,2)</f>
        <v>0</v>
      </c>
      <c r="R133" s="195">
        <f>ROUND(J133*H133,2)</f>
        <v>0</v>
      </c>
      <c r="S133" s="65"/>
      <c r="T133" s="196">
        <f>S133*H133</f>
        <v>0</v>
      </c>
      <c r="U133" s="196">
        <v>0</v>
      </c>
      <c r="V133" s="196">
        <f>U133*H133</f>
        <v>0</v>
      </c>
      <c r="W133" s="196">
        <v>0</v>
      </c>
      <c r="X133" s="197">
        <f>W133*H133</f>
        <v>0</v>
      </c>
      <c r="Y133" s="35"/>
      <c r="Z133" s="35"/>
      <c r="AA133" s="35"/>
      <c r="AB133" s="35"/>
      <c r="AC133" s="35"/>
      <c r="AD133" s="35"/>
      <c r="AE133" s="35"/>
      <c r="AR133" s="198" t="s">
        <v>164</v>
      </c>
      <c r="AT133" s="198" t="s">
        <v>188</v>
      </c>
      <c r="AU133" s="198" t="s">
        <v>71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206</v>
      </c>
    </row>
    <row r="134" spans="1:47" s="2" customFormat="1" ht="48.75">
      <c r="A134" s="35"/>
      <c r="B134" s="36"/>
      <c r="C134" s="37"/>
      <c r="D134" s="200" t="s">
        <v>165</v>
      </c>
      <c r="E134" s="37"/>
      <c r="F134" s="201" t="s">
        <v>1939</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71</v>
      </c>
    </row>
    <row r="135" spans="1:47" s="2" customFormat="1" ht="19.5">
      <c r="A135" s="35"/>
      <c r="B135" s="36"/>
      <c r="C135" s="37"/>
      <c r="D135" s="200" t="s">
        <v>880</v>
      </c>
      <c r="E135" s="37"/>
      <c r="F135" s="220" t="s">
        <v>1940</v>
      </c>
      <c r="G135" s="37"/>
      <c r="H135" s="37"/>
      <c r="I135" s="202"/>
      <c r="J135" s="202"/>
      <c r="K135" s="37"/>
      <c r="L135" s="37"/>
      <c r="M135" s="40"/>
      <c r="N135" s="203"/>
      <c r="O135" s="204"/>
      <c r="P135" s="65"/>
      <c r="Q135" s="65"/>
      <c r="R135" s="65"/>
      <c r="S135" s="65"/>
      <c r="T135" s="65"/>
      <c r="U135" s="65"/>
      <c r="V135" s="65"/>
      <c r="W135" s="65"/>
      <c r="X135" s="66"/>
      <c r="Y135" s="35"/>
      <c r="Z135" s="35"/>
      <c r="AA135" s="35"/>
      <c r="AB135" s="35"/>
      <c r="AC135" s="35"/>
      <c r="AD135" s="35"/>
      <c r="AE135" s="35"/>
      <c r="AT135" s="18" t="s">
        <v>880</v>
      </c>
      <c r="AU135" s="18" t="s">
        <v>71</v>
      </c>
    </row>
    <row r="136" spans="2:51" s="15" customFormat="1" ht="11.25">
      <c r="B136" s="243"/>
      <c r="C136" s="244"/>
      <c r="D136" s="200" t="s">
        <v>1060</v>
      </c>
      <c r="E136" s="245" t="s">
        <v>20</v>
      </c>
      <c r="F136" s="246" t="s">
        <v>1898</v>
      </c>
      <c r="G136" s="244"/>
      <c r="H136" s="245" t="s">
        <v>20</v>
      </c>
      <c r="I136" s="247"/>
      <c r="J136" s="247"/>
      <c r="K136" s="244"/>
      <c r="L136" s="244"/>
      <c r="M136" s="248"/>
      <c r="N136" s="249"/>
      <c r="O136" s="250"/>
      <c r="P136" s="250"/>
      <c r="Q136" s="250"/>
      <c r="R136" s="250"/>
      <c r="S136" s="250"/>
      <c r="T136" s="250"/>
      <c r="U136" s="250"/>
      <c r="V136" s="250"/>
      <c r="W136" s="250"/>
      <c r="X136" s="251"/>
      <c r="AT136" s="252" t="s">
        <v>1060</v>
      </c>
      <c r="AU136" s="252" t="s">
        <v>71</v>
      </c>
      <c r="AV136" s="15" t="s">
        <v>79</v>
      </c>
      <c r="AW136" s="15" t="s">
        <v>5</v>
      </c>
      <c r="AX136" s="15" t="s">
        <v>71</v>
      </c>
      <c r="AY136" s="252" t="s">
        <v>156</v>
      </c>
    </row>
    <row r="137" spans="2:51" s="13" customFormat="1" ht="11.25">
      <c r="B137" s="221"/>
      <c r="C137" s="222"/>
      <c r="D137" s="200" t="s">
        <v>1060</v>
      </c>
      <c r="E137" s="223" t="s">
        <v>20</v>
      </c>
      <c r="F137" s="224" t="s">
        <v>155</v>
      </c>
      <c r="G137" s="222"/>
      <c r="H137" s="225">
        <v>3</v>
      </c>
      <c r="I137" s="226"/>
      <c r="J137" s="226"/>
      <c r="K137" s="222"/>
      <c r="L137" s="222"/>
      <c r="M137" s="227"/>
      <c r="N137" s="228"/>
      <c r="O137" s="229"/>
      <c r="P137" s="229"/>
      <c r="Q137" s="229"/>
      <c r="R137" s="229"/>
      <c r="S137" s="229"/>
      <c r="T137" s="229"/>
      <c r="U137" s="229"/>
      <c r="V137" s="229"/>
      <c r="W137" s="229"/>
      <c r="X137" s="230"/>
      <c r="AT137" s="231" t="s">
        <v>1060</v>
      </c>
      <c r="AU137" s="231" t="s">
        <v>71</v>
      </c>
      <c r="AV137" s="13" t="s">
        <v>81</v>
      </c>
      <c r="AW137" s="13" t="s">
        <v>5</v>
      </c>
      <c r="AX137" s="13" t="s">
        <v>71</v>
      </c>
      <c r="AY137" s="231" t="s">
        <v>156</v>
      </c>
    </row>
    <row r="138" spans="2:51" s="15" customFormat="1" ht="11.25">
      <c r="B138" s="243"/>
      <c r="C138" s="244"/>
      <c r="D138" s="200" t="s">
        <v>1060</v>
      </c>
      <c r="E138" s="245" t="s">
        <v>20</v>
      </c>
      <c r="F138" s="246" t="s">
        <v>1900</v>
      </c>
      <c r="G138" s="244"/>
      <c r="H138" s="245" t="s">
        <v>20</v>
      </c>
      <c r="I138" s="247"/>
      <c r="J138" s="247"/>
      <c r="K138" s="244"/>
      <c r="L138" s="244"/>
      <c r="M138" s="248"/>
      <c r="N138" s="249"/>
      <c r="O138" s="250"/>
      <c r="P138" s="250"/>
      <c r="Q138" s="250"/>
      <c r="R138" s="250"/>
      <c r="S138" s="250"/>
      <c r="T138" s="250"/>
      <c r="U138" s="250"/>
      <c r="V138" s="250"/>
      <c r="W138" s="250"/>
      <c r="X138" s="251"/>
      <c r="AT138" s="252" t="s">
        <v>1060</v>
      </c>
      <c r="AU138" s="252" t="s">
        <v>71</v>
      </c>
      <c r="AV138" s="15" t="s">
        <v>79</v>
      </c>
      <c r="AW138" s="15" t="s">
        <v>5</v>
      </c>
      <c r="AX138" s="15" t="s">
        <v>71</v>
      </c>
      <c r="AY138" s="252" t="s">
        <v>156</v>
      </c>
    </row>
    <row r="139" spans="2:51" s="13" customFormat="1" ht="11.25">
      <c r="B139" s="221"/>
      <c r="C139" s="222"/>
      <c r="D139" s="200" t="s">
        <v>1060</v>
      </c>
      <c r="E139" s="223" t="s">
        <v>20</v>
      </c>
      <c r="F139" s="224" t="s">
        <v>155</v>
      </c>
      <c r="G139" s="222"/>
      <c r="H139" s="225">
        <v>3</v>
      </c>
      <c r="I139" s="226"/>
      <c r="J139" s="226"/>
      <c r="K139" s="222"/>
      <c r="L139" s="222"/>
      <c r="M139" s="227"/>
      <c r="N139" s="228"/>
      <c r="O139" s="229"/>
      <c r="P139" s="229"/>
      <c r="Q139" s="229"/>
      <c r="R139" s="229"/>
      <c r="S139" s="229"/>
      <c r="T139" s="229"/>
      <c r="U139" s="229"/>
      <c r="V139" s="229"/>
      <c r="W139" s="229"/>
      <c r="X139" s="230"/>
      <c r="AT139" s="231" t="s">
        <v>1060</v>
      </c>
      <c r="AU139" s="231" t="s">
        <v>71</v>
      </c>
      <c r="AV139" s="13" t="s">
        <v>81</v>
      </c>
      <c r="AW139" s="13" t="s">
        <v>5</v>
      </c>
      <c r="AX139" s="13" t="s">
        <v>71</v>
      </c>
      <c r="AY139" s="231" t="s">
        <v>156</v>
      </c>
    </row>
    <row r="140" spans="2:51" s="15" customFormat="1" ht="11.25">
      <c r="B140" s="243"/>
      <c r="C140" s="244"/>
      <c r="D140" s="200" t="s">
        <v>1060</v>
      </c>
      <c r="E140" s="245" t="s">
        <v>20</v>
      </c>
      <c r="F140" s="246" t="s">
        <v>1941</v>
      </c>
      <c r="G140" s="244"/>
      <c r="H140" s="245" t="s">
        <v>20</v>
      </c>
      <c r="I140" s="247"/>
      <c r="J140" s="247"/>
      <c r="K140" s="244"/>
      <c r="L140" s="244"/>
      <c r="M140" s="248"/>
      <c r="N140" s="249"/>
      <c r="O140" s="250"/>
      <c r="P140" s="250"/>
      <c r="Q140" s="250"/>
      <c r="R140" s="250"/>
      <c r="S140" s="250"/>
      <c r="T140" s="250"/>
      <c r="U140" s="250"/>
      <c r="V140" s="250"/>
      <c r="W140" s="250"/>
      <c r="X140" s="251"/>
      <c r="AT140" s="252" t="s">
        <v>1060</v>
      </c>
      <c r="AU140" s="252" t="s">
        <v>71</v>
      </c>
      <c r="AV140" s="15" t="s">
        <v>79</v>
      </c>
      <c r="AW140" s="15" t="s">
        <v>5</v>
      </c>
      <c r="AX140" s="15" t="s">
        <v>71</v>
      </c>
      <c r="AY140" s="252" t="s">
        <v>156</v>
      </c>
    </row>
    <row r="141" spans="2:51" s="13" customFormat="1" ht="11.25">
      <c r="B141" s="221"/>
      <c r="C141" s="222"/>
      <c r="D141" s="200" t="s">
        <v>1060</v>
      </c>
      <c r="E141" s="223" t="s">
        <v>20</v>
      </c>
      <c r="F141" s="224" t="s">
        <v>187</v>
      </c>
      <c r="G141" s="222"/>
      <c r="H141" s="225">
        <v>9</v>
      </c>
      <c r="I141" s="226"/>
      <c r="J141" s="226"/>
      <c r="K141" s="222"/>
      <c r="L141" s="222"/>
      <c r="M141" s="227"/>
      <c r="N141" s="228"/>
      <c r="O141" s="229"/>
      <c r="P141" s="229"/>
      <c r="Q141" s="229"/>
      <c r="R141" s="229"/>
      <c r="S141" s="229"/>
      <c r="T141" s="229"/>
      <c r="U141" s="229"/>
      <c r="V141" s="229"/>
      <c r="W141" s="229"/>
      <c r="X141" s="230"/>
      <c r="AT141" s="231" t="s">
        <v>1060</v>
      </c>
      <c r="AU141" s="231" t="s">
        <v>71</v>
      </c>
      <c r="AV141" s="13" t="s">
        <v>81</v>
      </c>
      <c r="AW141" s="13" t="s">
        <v>5</v>
      </c>
      <c r="AX141" s="13" t="s">
        <v>71</v>
      </c>
      <c r="AY141" s="231" t="s">
        <v>156</v>
      </c>
    </row>
    <row r="142" spans="2:51" s="15" customFormat="1" ht="11.25">
      <c r="B142" s="243"/>
      <c r="C142" s="244"/>
      <c r="D142" s="200" t="s">
        <v>1060</v>
      </c>
      <c r="E142" s="245" t="s">
        <v>20</v>
      </c>
      <c r="F142" s="246" t="s">
        <v>1942</v>
      </c>
      <c r="G142" s="244"/>
      <c r="H142" s="245" t="s">
        <v>20</v>
      </c>
      <c r="I142" s="247"/>
      <c r="J142" s="247"/>
      <c r="K142" s="244"/>
      <c r="L142" s="244"/>
      <c r="M142" s="248"/>
      <c r="N142" s="249"/>
      <c r="O142" s="250"/>
      <c r="P142" s="250"/>
      <c r="Q142" s="250"/>
      <c r="R142" s="250"/>
      <c r="S142" s="250"/>
      <c r="T142" s="250"/>
      <c r="U142" s="250"/>
      <c r="V142" s="250"/>
      <c r="W142" s="250"/>
      <c r="X142" s="251"/>
      <c r="AT142" s="252" t="s">
        <v>1060</v>
      </c>
      <c r="AU142" s="252" t="s">
        <v>71</v>
      </c>
      <c r="AV142" s="15" t="s">
        <v>79</v>
      </c>
      <c r="AW142" s="15" t="s">
        <v>5</v>
      </c>
      <c r="AX142" s="15" t="s">
        <v>71</v>
      </c>
      <c r="AY142" s="252" t="s">
        <v>156</v>
      </c>
    </row>
    <row r="143" spans="2:51" s="13" customFormat="1" ht="11.25">
      <c r="B143" s="221"/>
      <c r="C143" s="222"/>
      <c r="D143" s="200" t="s">
        <v>1060</v>
      </c>
      <c r="E143" s="223" t="s">
        <v>20</v>
      </c>
      <c r="F143" s="224" t="s">
        <v>155</v>
      </c>
      <c r="G143" s="222"/>
      <c r="H143" s="225">
        <v>3</v>
      </c>
      <c r="I143" s="226"/>
      <c r="J143" s="226"/>
      <c r="K143" s="222"/>
      <c r="L143" s="222"/>
      <c r="M143" s="227"/>
      <c r="N143" s="228"/>
      <c r="O143" s="229"/>
      <c r="P143" s="229"/>
      <c r="Q143" s="229"/>
      <c r="R143" s="229"/>
      <c r="S143" s="229"/>
      <c r="T143" s="229"/>
      <c r="U143" s="229"/>
      <c r="V143" s="229"/>
      <c r="W143" s="229"/>
      <c r="X143" s="230"/>
      <c r="AT143" s="231" t="s">
        <v>1060</v>
      </c>
      <c r="AU143" s="231" t="s">
        <v>71</v>
      </c>
      <c r="AV143" s="13" t="s">
        <v>81</v>
      </c>
      <c r="AW143" s="13" t="s">
        <v>5</v>
      </c>
      <c r="AX143" s="13" t="s">
        <v>71</v>
      </c>
      <c r="AY143" s="231" t="s">
        <v>156</v>
      </c>
    </row>
    <row r="144" spans="2:51" s="15" customFormat="1" ht="11.25">
      <c r="B144" s="243"/>
      <c r="C144" s="244"/>
      <c r="D144" s="200" t="s">
        <v>1060</v>
      </c>
      <c r="E144" s="245" t="s">
        <v>20</v>
      </c>
      <c r="F144" s="246" t="s">
        <v>1908</v>
      </c>
      <c r="G144" s="244"/>
      <c r="H144" s="245" t="s">
        <v>20</v>
      </c>
      <c r="I144" s="247"/>
      <c r="J144" s="247"/>
      <c r="K144" s="244"/>
      <c r="L144" s="244"/>
      <c r="M144" s="248"/>
      <c r="N144" s="249"/>
      <c r="O144" s="250"/>
      <c r="P144" s="250"/>
      <c r="Q144" s="250"/>
      <c r="R144" s="250"/>
      <c r="S144" s="250"/>
      <c r="T144" s="250"/>
      <c r="U144" s="250"/>
      <c r="V144" s="250"/>
      <c r="W144" s="250"/>
      <c r="X144" s="251"/>
      <c r="AT144" s="252" t="s">
        <v>1060</v>
      </c>
      <c r="AU144" s="252" t="s">
        <v>71</v>
      </c>
      <c r="AV144" s="15" t="s">
        <v>79</v>
      </c>
      <c r="AW144" s="15" t="s">
        <v>5</v>
      </c>
      <c r="AX144" s="15" t="s">
        <v>71</v>
      </c>
      <c r="AY144" s="252" t="s">
        <v>156</v>
      </c>
    </row>
    <row r="145" spans="2:51" s="13" customFormat="1" ht="11.25">
      <c r="B145" s="221"/>
      <c r="C145" s="222"/>
      <c r="D145" s="200" t="s">
        <v>1060</v>
      </c>
      <c r="E145" s="223" t="s">
        <v>20</v>
      </c>
      <c r="F145" s="224" t="s">
        <v>81</v>
      </c>
      <c r="G145" s="222"/>
      <c r="H145" s="225">
        <v>2</v>
      </c>
      <c r="I145" s="226"/>
      <c r="J145" s="226"/>
      <c r="K145" s="222"/>
      <c r="L145" s="222"/>
      <c r="M145" s="227"/>
      <c r="N145" s="228"/>
      <c r="O145" s="229"/>
      <c r="P145" s="229"/>
      <c r="Q145" s="229"/>
      <c r="R145" s="229"/>
      <c r="S145" s="229"/>
      <c r="T145" s="229"/>
      <c r="U145" s="229"/>
      <c r="V145" s="229"/>
      <c r="W145" s="229"/>
      <c r="X145" s="230"/>
      <c r="AT145" s="231" t="s">
        <v>1060</v>
      </c>
      <c r="AU145" s="231" t="s">
        <v>71</v>
      </c>
      <c r="AV145" s="13" t="s">
        <v>81</v>
      </c>
      <c r="AW145" s="13" t="s">
        <v>5</v>
      </c>
      <c r="AX145" s="13" t="s">
        <v>71</v>
      </c>
      <c r="AY145" s="231" t="s">
        <v>156</v>
      </c>
    </row>
    <row r="146" spans="2:51" s="14" customFormat="1" ht="11.25">
      <c r="B146" s="232"/>
      <c r="C146" s="233"/>
      <c r="D146" s="200" t="s">
        <v>1060</v>
      </c>
      <c r="E146" s="234" t="s">
        <v>20</v>
      </c>
      <c r="F146" s="235" t="s">
        <v>1062</v>
      </c>
      <c r="G146" s="233"/>
      <c r="H146" s="236">
        <v>20</v>
      </c>
      <c r="I146" s="237"/>
      <c r="J146" s="237"/>
      <c r="K146" s="233"/>
      <c r="L146" s="233"/>
      <c r="M146" s="238"/>
      <c r="N146" s="239"/>
      <c r="O146" s="240"/>
      <c r="P146" s="240"/>
      <c r="Q146" s="240"/>
      <c r="R146" s="240"/>
      <c r="S146" s="240"/>
      <c r="T146" s="240"/>
      <c r="U146" s="240"/>
      <c r="V146" s="240"/>
      <c r="W146" s="240"/>
      <c r="X146" s="241"/>
      <c r="AT146" s="242" t="s">
        <v>1060</v>
      </c>
      <c r="AU146" s="242" t="s">
        <v>71</v>
      </c>
      <c r="AV146" s="14" t="s">
        <v>164</v>
      </c>
      <c r="AW146" s="14" t="s">
        <v>5</v>
      </c>
      <c r="AX146" s="14" t="s">
        <v>79</v>
      </c>
      <c r="AY146" s="242" t="s">
        <v>156</v>
      </c>
    </row>
    <row r="147" spans="1:65" s="2" customFormat="1" ht="16.5" customHeight="1">
      <c r="A147" s="35"/>
      <c r="B147" s="36"/>
      <c r="C147" s="205" t="s">
        <v>183</v>
      </c>
      <c r="D147" s="205" t="s">
        <v>188</v>
      </c>
      <c r="E147" s="206" t="s">
        <v>1943</v>
      </c>
      <c r="F147" s="207" t="s">
        <v>1944</v>
      </c>
      <c r="G147" s="208" t="s">
        <v>161</v>
      </c>
      <c r="H147" s="209">
        <v>6</v>
      </c>
      <c r="I147" s="210"/>
      <c r="J147" s="210"/>
      <c r="K147" s="211">
        <f>ROUND(P147*H147,2)</f>
        <v>0</v>
      </c>
      <c r="L147" s="207" t="s">
        <v>20</v>
      </c>
      <c r="M147" s="40"/>
      <c r="N147" s="212"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164</v>
      </c>
      <c r="AT147" s="198" t="s">
        <v>188</v>
      </c>
      <c r="AU147" s="198" t="s">
        <v>71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164</v>
      </c>
      <c r="BM147" s="198" t="s">
        <v>209</v>
      </c>
    </row>
    <row r="148" spans="1:47" s="2" customFormat="1" ht="11.25">
      <c r="A148" s="35"/>
      <c r="B148" s="36"/>
      <c r="C148" s="37"/>
      <c r="D148" s="200" t="s">
        <v>165</v>
      </c>
      <c r="E148" s="37"/>
      <c r="F148" s="201" t="s">
        <v>1944</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71</v>
      </c>
    </row>
    <row r="149" spans="1:47" s="2" customFormat="1" ht="19.5">
      <c r="A149" s="35"/>
      <c r="B149" s="36"/>
      <c r="C149" s="37"/>
      <c r="D149" s="200" t="s">
        <v>880</v>
      </c>
      <c r="E149" s="37"/>
      <c r="F149" s="220" t="s">
        <v>1936</v>
      </c>
      <c r="G149" s="37"/>
      <c r="H149" s="37"/>
      <c r="I149" s="202"/>
      <c r="J149" s="202"/>
      <c r="K149" s="37"/>
      <c r="L149" s="37"/>
      <c r="M149" s="40"/>
      <c r="N149" s="203"/>
      <c r="O149" s="204"/>
      <c r="P149" s="65"/>
      <c r="Q149" s="65"/>
      <c r="R149" s="65"/>
      <c r="S149" s="65"/>
      <c r="T149" s="65"/>
      <c r="U149" s="65"/>
      <c r="V149" s="65"/>
      <c r="W149" s="65"/>
      <c r="X149" s="66"/>
      <c r="Y149" s="35"/>
      <c r="Z149" s="35"/>
      <c r="AA149" s="35"/>
      <c r="AB149" s="35"/>
      <c r="AC149" s="35"/>
      <c r="AD149" s="35"/>
      <c r="AE149" s="35"/>
      <c r="AT149" s="18" t="s">
        <v>880</v>
      </c>
      <c r="AU149" s="18" t="s">
        <v>71</v>
      </c>
    </row>
    <row r="150" spans="1:65" s="2" customFormat="1" ht="24.2" customHeight="1">
      <c r="A150" s="35"/>
      <c r="B150" s="36"/>
      <c r="C150" s="205" t="s">
        <v>9</v>
      </c>
      <c r="D150" s="205" t="s">
        <v>188</v>
      </c>
      <c r="E150" s="206" t="s">
        <v>1509</v>
      </c>
      <c r="F150" s="207" t="s">
        <v>1510</v>
      </c>
      <c r="G150" s="208" t="s">
        <v>297</v>
      </c>
      <c r="H150" s="209">
        <v>25</v>
      </c>
      <c r="I150" s="210"/>
      <c r="J150" s="210"/>
      <c r="K150" s="211">
        <f>ROUND(P150*H150,2)</f>
        <v>0</v>
      </c>
      <c r="L150" s="207" t="s">
        <v>162</v>
      </c>
      <c r="M150" s="40"/>
      <c r="N150" s="212" t="s">
        <v>20</v>
      </c>
      <c r="O150" s="194" t="s">
        <v>40</v>
      </c>
      <c r="P150" s="195">
        <f>I150+J150</f>
        <v>0</v>
      </c>
      <c r="Q150" s="195">
        <f>ROUND(I150*H150,2)</f>
        <v>0</v>
      </c>
      <c r="R150" s="195">
        <f>ROUND(J150*H150,2)</f>
        <v>0</v>
      </c>
      <c r="S150" s="65"/>
      <c r="T150" s="196">
        <f>S150*H150</f>
        <v>0</v>
      </c>
      <c r="U150" s="196">
        <v>0</v>
      </c>
      <c r="V150" s="196">
        <f>U150*H150</f>
        <v>0</v>
      </c>
      <c r="W150" s="196">
        <v>0</v>
      </c>
      <c r="X150" s="197">
        <f>W150*H150</f>
        <v>0</v>
      </c>
      <c r="Y150" s="35"/>
      <c r="Z150" s="35"/>
      <c r="AA150" s="35"/>
      <c r="AB150" s="35"/>
      <c r="AC150" s="35"/>
      <c r="AD150" s="35"/>
      <c r="AE150" s="35"/>
      <c r="AR150" s="198" t="s">
        <v>164</v>
      </c>
      <c r="AT150" s="198" t="s">
        <v>188</v>
      </c>
      <c r="AU150" s="198" t="s">
        <v>71</v>
      </c>
      <c r="AY150" s="18" t="s">
        <v>156</v>
      </c>
      <c r="BE150" s="199">
        <f>IF(O150="základní",K150,0)</f>
        <v>0</v>
      </c>
      <c r="BF150" s="199">
        <f>IF(O150="snížená",K150,0)</f>
        <v>0</v>
      </c>
      <c r="BG150" s="199">
        <f>IF(O150="zákl. přenesená",K150,0)</f>
        <v>0</v>
      </c>
      <c r="BH150" s="199">
        <f>IF(O150="sníž. přenesená",K150,0)</f>
        <v>0</v>
      </c>
      <c r="BI150" s="199">
        <f>IF(O150="nulová",K150,0)</f>
        <v>0</v>
      </c>
      <c r="BJ150" s="18" t="s">
        <v>79</v>
      </c>
      <c r="BK150" s="199">
        <f>ROUND(P150*H150,2)</f>
        <v>0</v>
      </c>
      <c r="BL150" s="18" t="s">
        <v>164</v>
      </c>
      <c r="BM150" s="198" t="s">
        <v>215</v>
      </c>
    </row>
    <row r="151" spans="1:47" s="2" customFormat="1" ht="39">
      <c r="A151" s="35"/>
      <c r="B151" s="36"/>
      <c r="C151" s="37"/>
      <c r="D151" s="200" t="s">
        <v>165</v>
      </c>
      <c r="E151" s="37"/>
      <c r="F151" s="201" t="s">
        <v>1511</v>
      </c>
      <c r="G151" s="37"/>
      <c r="H151" s="37"/>
      <c r="I151" s="202"/>
      <c r="J151" s="202"/>
      <c r="K151" s="37"/>
      <c r="L151" s="37"/>
      <c r="M151" s="40"/>
      <c r="N151" s="203"/>
      <c r="O151" s="204"/>
      <c r="P151" s="65"/>
      <c r="Q151" s="65"/>
      <c r="R151" s="65"/>
      <c r="S151" s="65"/>
      <c r="T151" s="65"/>
      <c r="U151" s="65"/>
      <c r="V151" s="65"/>
      <c r="W151" s="65"/>
      <c r="X151" s="66"/>
      <c r="Y151" s="35"/>
      <c r="Z151" s="35"/>
      <c r="AA151" s="35"/>
      <c r="AB151" s="35"/>
      <c r="AC151" s="35"/>
      <c r="AD151" s="35"/>
      <c r="AE151" s="35"/>
      <c r="AT151" s="18" t="s">
        <v>165</v>
      </c>
      <c r="AU151" s="18" t="s">
        <v>71</v>
      </c>
    </row>
    <row r="152" spans="1:65" s="2" customFormat="1" ht="24.2" customHeight="1">
      <c r="A152" s="35"/>
      <c r="B152" s="36"/>
      <c r="C152" s="205" t="s">
        <v>186</v>
      </c>
      <c r="D152" s="205" t="s">
        <v>188</v>
      </c>
      <c r="E152" s="206" t="s">
        <v>1945</v>
      </c>
      <c r="F152" s="207" t="s">
        <v>1946</v>
      </c>
      <c r="G152" s="208" t="s">
        <v>161</v>
      </c>
      <c r="H152" s="209">
        <v>9</v>
      </c>
      <c r="I152" s="210"/>
      <c r="J152" s="210"/>
      <c r="K152" s="211">
        <f>ROUND(P152*H152,2)</f>
        <v>0</v>
      </c>
      <c r="L152" s="207" t="s">
        <v>162</v>
      </c>
      <c r="M152" s="40"/>
      <c r="N152" s="212" t="s">
        <v>20</v>
      </c>
      <c r="O152" s="194" t="s">
        <v>40</v>
      </c>
      <c r="P152" s="195">
        <f>I152+J152</f>
        <v>0</v>
      </c>
      <c r="Q152" s="195">
        <f>ROUND(I152*H152,2)</f>
        <v>0</v>
      </c>
      <c r="R152" s="195">
        <f>ROUND(J152*H152,2)</f>
        <v>0</v>
      </c>
      <c r="S152" s="65"/>
      <c r="T152" s="196">
        <f>S152*H152</f>
        <v>0</v>
      </c>
      <c r="U152" s="196">
        <v>0</v>
      </c>
      <c r="V152" s="196">
        <f>U152*H152</f>
        <v>0</v>
      </c>
      <c r="W152" s="196">
        <v>0</v>
      </c>
      <c r="X152" s="197">
        <f>W152*H152</f>
        <v>0</v>
      </c>
      <c r="Y152" s="35"/>
      <c r="Z152" s="35"/>
      <c r="AA152" s="35"/>
      <c r="AB152" s="35"/>
      <c r="AC152" s="35"/>
      <c r="AD152" s="35"/>
      <c r="AE152" s="35"/>
      <c r="AR152" s="198" t="s">
        <v>164</v>
      </c>
      <c r="AT152" s="198" t="s">
        <v>188</v>
      </c>
      <c r="AU152" s="198" t="s">
        <v>71</v>
      </c>
      <c r="AY152" s="18" t="s">
        <v>156</v>
      </c>
      <c r="BE152" s="199">
        <f>IF(O152="základní",K152,0)</f>
        <v>0</v>
      </c>
      <c r="BF152" s="199">
        <f>IF(O152="snížená",K152,0)</f>
        <v>0</v>
      </c>
      <c r="BG152" s="199">
        <f>IF(O152="zákl. přenesená",K152,0)</f>
        <v>0</v>
      </c>
      <c r="BH152" s="199">
        <f>IF(O152="sníž. přenesená",K152,0)</f>
        <v>0</v>
      </c>
      <c r="BI152" s="199">
        <f>IF(O152="nulová",K152,0)</f>
        <v>0</v>
      </c>
      <c r="BJ152" s="18" t="s">
        <v>79</v>
      </c>
      <c r="BK152" s="199">
        <f>ROUND(P152*H152,2)</f>
        <v>0</v>
      </c>
      <c r="BL152" s="18" t="s">
        <v>164</v>
      </c>
      <c r="BM152" s="198" t="s">
        <v>218</v>
      </c>
    </row>
    <row r="153" spans="1:47" s="2" customFormat="1" ht="19.5">
      <c r="A153" s="35"/>
      <c r="B153" s="36"/>
      <c r="C153" s="37"/>
      <c r="D153" s="200" t="s">
        <v>165</v>
      </c>
      <c r="E153" s="37"/>
      <c r="F153" s="201" t="s">
        <v>1947</v>
      </c>
      <c r="G153" s="37"/>
      <c r="H153" s="37"/>
      <c r="I153" s="202"/>
      <c r="J153" s="202"/>
      <c r="K153" s="37"/>
      <c r="L153" s="37"/>
      <c r="M153" s="40"/>
      <c r="N153" s="203"/>
      <c r="O153" s="204"/>
      <c r="P153" s="65"/>
      <c r="Q153" s="65"/>
      <c r="R153" s="65"/>
      <c r="S153" s="65"/>
      <c r="T153" s="65"/>
      <c r="U153" s="65"/>
      <c r="V153" s="65"/>
      <c r="W153" s="65"/>
      <c r="X153" s="66"/>
      <c r="Y153" s="35"/>
      <c r="Z153" s="35"/>
      <c r="AA153" s="35"/>
      <c r="AB153" s="35"/>
      <c r="AC153" s="35"/>
      <c r="AD153" s="35"/>
      <c r="AE153" s="35"/>
      <c r="AT153" s="18" t="s">
        <v>165</v>
      </c>
      <c r="AU153" s="18" t="s">
        <v>71</v>
      </c>
    </row>
    <row r="154" spans="1:65" s="2" customFormat="1" ht="16.5" customHeight="1">
      <c r="A154" s="35"/>
      <c r="B154" s="36"/>
      <c r="C154" s="205" t="s">
        <v>219</v>
      </c>
      <c r="D154" s="205" t="s">
        <v>188</v>
      </c>
      <c r="E154" s="206" t="s">
        <v>1948</v>
      </c>
      <c r="F154" s="207" t="s">
        <v>1949</v>
      </c>
      <c r="G154" s="208" t="s">
        <v>1315</v>
      </c>
      <c r="H154" s="209">
        <v>3</v>
      </c>
      <c r="I154" s="210"/>
      <c r="J154" s="210"/>
      <c r="K154" s="211">
        <f>ROUND(P154*H154,2)</f>
        <v>0</v>
      </c>
      <c r="L154" s="207" t="s">
        <v>20</v>
      </c>
      <c r="M154" s="40"/>
      <c r="N154" s="212" t="s">
        <v>20</v>
      </c>
      <c r="O154" s="194" t="s">
        <v>40</v>
      </c>
      <c r="P154" s="195">
        <f>I154+J154</f>
        <v>0</v>
      </c>
      <c r="Q154" s="195">
        <f>ROUND(I154*H154,2)</f>
        <v>0</v>
      </c>
      <c r="R154" s="195">
        <f>ROUND(J154*H154,2)</f>
        <v>0</v>
      </c>
      <c r="S154" s="65"/>
      <c r="T154" s="196">
        <f>S154*H154</f>
        <v>0</v>
      </c>
      <c r="U154" s="196">
        <v>0</v>
      </c>
      <c r="V154" s="196">
        <f>U154*H154</f>
        <v>0</v>
      </c>
      <c r="W154" s="196">
        <v>0</v>
      </c>
      <c r="X154" s="197">
        <f>W154*H154</f>
        <v>0</v>
      </c>
      <c r="Y154" s="35"/>
      <c r="Z154" s="35"/>
      <c r="AA154" s="35"/>
      <c r="AB154" s="35"/>
      <c r="AC154" s="35"/>
      <c r="AD154" s="35"/>
      <c r="AE154" s="35"/>
      <c r="AR154" s="198" t="s">
        <v>164</v>
      </c>
      <c r="AT154" s="198" t="s">
        <v>188</v>
      </c>
      <c r="AU154" s="198" t="s">
        <v>71</v>
      </c>
      <c r="AY154" s="18" t="s">
        <v>156</v>
      </c>
      <c r="BE154" s="199">
        <f>IF(O154="základní",K154,0)</f>
        <v>0</v>
      </c>
      <c r="BF154" s="199">
        <f>IF(O154="snížená",K154,0)</f>
        <v>0</v>
      </c>
      <c r="BG154" s="199">
        <f>IF(O154="zákl. přenesená",K154,0)</f>
        <v>0</v>
      </c>
      <c r="BH154" s="199">
        <f>IF(O154="sníž. přenesená",K154,0)</f>
        <v>0</v>
      </c>
      <c r="BI154" s="199">
        <f>IF(O154="nulová",K154,0)</f>
        <v>0</v>
      </c>
      <c r="BJ154" s="18" t="s">
        <v>79</v>
      </c>
      <c r="BK154" s="199">
        <f>ROUND(P154*H154,2)</f>
        <v>0</v>
      </c>
      <c r="BL154" s="18" t="s">
        <v>164</v>
      </c>
      <c r="BM154" s="198" t="s">
        <v>222</v>
      </c>
    </row>
    <row r="155" spans="1:47" s="2" customFormat="1" ht="11.25">
      <c r="A155" s="35"/>
      <c r="B155" s="36"/>
      <c r="C155" s="37"/>
      <c r="D155" s="200" t="s">
        <v>165</v>
      </c>
      <c r="E155" s="37"/>
      <c r="F155" s="201" t="s">
        <v>1949</v>
      </c>
      <c r="G155" s="37"/>
      <c r="H155" s="37"/>
      <c r="I155" s="202"/>
      <c r="J155" s="202"/>
      <c r="K155" s="37"/>
      <c r="L155" s="37"/>
      <c r="M155" s="40"/>
      <c r="N155" s="203"/>
      <c r="O155" s="204"/>
      <c r="P155" s="65"/>
      <c r="Q155" s="65"/>
      <c r="R155" s="65"/>
      <c r="S155" s="65"/>
      <c r="T155" s="65"/>
      <c r="U155" s="65"/>
      <c r="V155" s="65"/>
      <c r="W155" s="65"/>
      <c r="X155" s="66"/>
      <c r="Y155" s="35"/>
      <c r="Z155" s="35"/>
      <c r="AA155" s="35"/>
      <c r="AB155" s="35"/>
      <c r="AC155" s="35"/>
      <c r="AD155" s="35"/>
      <c r="AE155" s="35"/>
      <c r="AT155" s="18" t="s">
        <v>165</v>
      </c>
      <c r="AU155" s="18" t="s">
        <v>71</v>
      </c>
    </row>
    <row r="156" spans="1:47" s="2" customFormat="1" ht="29.25">
      <c r="A156" s="35"/>
      <c r="B156" s="36"/>
      <c r="C156" s="37"/>
      <c r="D156" s="200" t="s">
        <v>880</v>
      </c>
      <c r="E156" s="37"/>
      <c r="F156" s="220" t="s">
        <v>1950</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880</v>
      </c>
      <c r="AU156" s="18" t="s">
        <v>71</v>
      </c>
    </row>
    <row r="157" spans="1:65" s="2" customFormat="1" ht="16.5" customHeight="1">
      <c r="A157" s="35"/>
      <c r="B157" s="36"/>
      <c r="C157" s="205" t="s">
        <v>192</v>
      </c>
      <c r="D157" s="205" t="s">
        <v>188</v>
      </c>
      <c r="E157" s="206" t="s">
        <v>1951</v>
      </c>
      <c r="F157" s="207" t="s">
        <v>1952</v>
      </c>
      <c r="G157" s="208" t="s">
        <v>1315</v>
      </c>
      <c r="H157" s="209">
        <v>1</v>
      </c>
      <c r="I157" s="210"/>
      <c r="J157" s="210"/>
      <c r="K157" s="211">
        <f>ROUND(P157*H157,2)</f>
        <v>0</v>
      </c>
      <c r="L157" s="207" t="s">
        <v>20</v>
      </c>
      <c r="M157" s="40"/>
      <c r="N157" s="212" t="s">
        <v>20</v>
      </c>
      <c r="O157" s="194" t="s">
        <v>40</v>
      </c>
      <c r="P157" s="195">
        <f>I157+J157</f>
        <v>0</v>
      </c>
      <c r="Q157" s="195">
        <f>ROUND(I157*H157,2)</f>
        <v>0</v>
      </c>
      <c r="R157" s="195">
        <f>ROUND(J157*H157,2)</f>
        <v>0</v>
      </c>
      <c r="S157" s="65"/>
      <c r="T157" s="196">
        <f>S157*H157</f>
        <v>0</v>
      </c>
      <c r="U157" s="196">
        <v>0</v>
      </c>
      <c r="V157" s="196">
        <f>U157*H157</f>
        <v>0</v>
      </c>
      <c r="W157" s="196">
        <v>0</v>
      </c>
      <c r="X157" s="197">
        <f>W157*H157</f>
        <v>0</v>
      </c>
      <c r="Y157" s="35"/>
      <c r="Z157" s="35"/>
      <c r="AA157" s="35"/>
      <c r="AB157" s="35"/>
      <c r="AC157" s="35"/>
      <c r="AD157" s="35"/>
      <c r="AE157" s="35"/>
      <c r="AR157" s="198" t="s">
        <v>164</v>
      </c>
      <c r="AT157" s="198" t="s">
        <v>188</v>
      </c>
      <c r="AU157" s="198" t="s">
        <v>71</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164</v>
      </c>
      <c r="BM157" s="198" t="s">
        <v>225</v>
      </c>
    </row>
    <row r="158" spans="1:47" s="2" customFormat="1" ht="11.25">
      <c r="A158" s="35"/>
      <c r="B158" s="36"/>
      <c r="C158" s="37"/>
      <c r="D158" s="200" t="s">
        <v>165</v>
      </c>
      <c r="E158" s="37"/>
      <c r="F158" s="201" t="s">
        <v>1949</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71</v>
      </c>
    </row>
    <row r="159" spans="1:47" s="2" customFormat="1" ht="19.5">
      <c r="A159" s="35"/>
      <c r="B159" s="36"/>
      <c r="C159" s="37"/>
      <c r="D159" s="200" t="s">
        <v>880</v>
      </c>
      <c r="E159" s="37"/>
      <c r="F159" s="220" t="s">
        <v>1953</v>
      </c>
      <c r="G159" s="37"/>
      <c r="H159" s="37"/>
      <c r="I159" s="202"/>
      <c r="J159" s="202"/>
      <c r="K159" s="37"/>
      <c r="L159" s="37"/>
      <c r="M159" s="40"/>
      <c r="N159" s="203"/>
      <c r="O159" s="204"/>
      <c r="P159" s="65"/>
      <c r="Q159" s="65"/>
      <c r="R159" s="65"/>
      <c r="S159" s="65"/>
      <c r="T159" s="65"/>
      <c r="U159" s="65"/>
      <c r="V159" s="65"/>
      <c r="W159" s="65"/>
      <c r="X159" s="66"/>
      <c r="Y159" s="35"/>
      <c r="Z159" s="35"/>
      <c r="AA159" s="35"/>
      <c r="AB159" s="35"/>
      <c r="AC159" s="35"/>
      <c r="AD159" s="35"/>
      <c r="AE159" s="35"/>
      <c r="AT159" s="18" t="s">
        <v>880</v>
      </c>
      <c r="AU159" s="18" t="s">
        <v>71</v>
      </c>
    </row>
    <row r="160" spans="1:65" s="2" customFormat="1" ht="62.65" customHeight="1">
      <c r="A160" s="35"/>
      <c r="B160" s="36"/>
      <c r="C160" s="205" t="s">
        <v>226</v>
      </c>
      <c r="D160" s="205" t="s">
        <v>188</v>
      </c>
      <c r="E160" s="206" t="s">
        <v>1236</v>
      </c>
      <c r="F160" s="207" t="s">
        <v>1237</v>
      </c>
      <c r="G160" s="208" t="s">
        <v>161</v>
      </c>
      <c r="H160" s="209">
        <v>1</v>
      </c>
      <c r="I160" s="210"/>
      <c r="J160" s="210"/>
      <c r="K160" s="211">
        <f>ROUND(P160*H160,2)</f>
        <v>0</v>
      </c>
      <c r="L160" s="207" t="s">
        <v>162</v>
      </c>
      <c r="M160" s="40"/>
      <c r="N160" s="212" t="s">
        <v>20</v>
      </c>
      <c r="O160" s="194" t="s">
        <v>40</v>
      </c>
      <c r="P160" s="195">
        <f>I160+J160</f>
        <v>0</v>
      </c>
      <c r="Q160" s="195">
        <f>ROUND(I160*H160,2)</f>
        <v>0</v>
      </c>
      <c r="R160" s="195">
        <f>ROUND(J160*H160,2)</f>
        <v>0</v>
      </c>
      <c r="S160" s="65"/>
      <c r="T160" s="196">
        <f>S160*H160</f>
        <v>0</v>
      </c>
      <c r="U160" s="196">
        <v>0</v>
      </c>
      <c r="V160" s="196">
        <f>U160*H160</f>
        <v>0</v>
      </c>
      <c r="W160" s="196">
        <v>0</v>
      </c>
      <c r="X160" s="197">
        <f>W160*H160</f>
        <v>0</v>
      </c>
      <c r="Y160" s="35"/>
      <c r="Z160" s="35"/>
      <c r="AA160" s="35"/>
      <c r="AB160" s="35"/>
      <c r="AC160" s="35"/>
      <c r="AD160" s="35"/>
      <c r="AE160" s="35"/>
      <c r="AR160" s="198" t="s">
        <v>164</v>
      </c>
      <c r="AT160" s="198" t="s">
        <v>188</v>
      </c>
      <c r="AU160" s="198" t="s">
        <v>71</v>
      </c>
      <c r="AY160" s="18" t="s">
        <v>156</v>
      </c>
      <c r="BE160" s="199">
        <f>IF(O160="základní",K160,0)</f>
        <v>0</v>
      </c>
      <c r="BF160" s="199">
        <f>IF(O160="snížená",K160,0)</f>
        <v>0</v>
      </c>
      <c r="BG160" s="199">
        <f>IF(O160="zákl. přenesená",K160,0)</f>
        <v>0</v>
      </c>
      <c r="BH160" s="199">
        <f>IF(O160="sníž. přenesená",K160,0)</f>
        <v>0</v>
      </c>
      <c r="BI160" s="199">
        <f>IF(O160="nulová",K160,0)</f>
        <v>0</v>
      </c>
      <c r="BJ160" s="18" t="s">
        <v>79</v>
      </c>
      <c r="BK160" s="199">
        <f>ROUND(P160*H160,2)</f>
        <v>0</v>
      </c>
      <c r="BL160" s="18" t="s">
        <v>164</v>
      </c>
      <c r="BM160" s="198" t="s">
        <v>229</v>
      </c>
    </row>
    <row r="161" spans="1:47" s="2" customFormat="1" ht="78">
      <c r="A161" s="35"/>
      <c r="B161" s="36"/>
      <c r="C161" s="37"/>
      <c r="D161" s="200" t="s">
        <v>165</v>
      </c>
      <c r="E161" s="37"/>
      <c r="F161" s="201" t="s">
        <v>1238</v>
      </c>
      <c r="G161" s="37"/>
      <c r="H161" s="37"/>
      <c r="I161" s="202"/>
      <c r="J161" s="202"/>
      <c r="K161" s="37"/>
      <c r="L161" s="37"/>
      <c r="M161" s="40"/>
      <c r="N161" s="203"/>
      <c r="O161" s="204"/>
      <c r="P161" s="65"/>
      <c r="Q161" s="65"/>
      <c r="R161" s="65"/>
      <c r="S161" s="65"/>
      <c r="T161" s="65"/>
      <c r="U161" s="65"/>
      <c r="V161" s="65"/>
      <c r="W161" s="65"/>
      <c r="X161" s="66"/>
      <c r="Y161" s="35"/>
      <c r="Z161" s="35"/>
      <c r="AA161" s="35"/>
      <c r="AB161" s="35"/>
      <c r="AC161" s="35"/>
      <c r="AD161" s="35"/>
      <c r="AE161" s="35"/>
      <c r="AT161" s="18" t="s">
        <v>165</v>
      </c>
      <c r="AU161" s="18" t="s">
        <v>71</v>
      </c>
    </row>
    <row r="162" spans="1:47" s="2" customFormat="1" ht="19.5">
      <c r="A162" s="35"/>
      <c r="B162" s="36"/>
      <c r="C162" s="37"/>
      <c r="D162" s="200" t="s">
        <v>880</v>
      </c>
      <c r="E162" s="37"/>
      <c r="F162" s="220" t="s">
        <v>1239</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880</v>
      </c>
      <c r="AU162" s="18" t="s">
        <v>71</v>
      </c>
    </row>
    <row r="163" spans="2:51" s="15" customFormat="1" ht="11.25">
      <c r="B163" s="243"/>
      <c r="C163" s="244"/>
      <c r="D163" s="200" t="s">
        <v>1060</v>
      </c>
      <c r="E163" s="245" t="s">
        <v>20</v>
      </c>
      <c r="F163" s="246" t="s">
        <v>1954</v>
      </c>
      <c r="G163" s="244"/>
      <c r="H163" s="245" t="s">
        <v>20</v>
      </c>
      <c r="I163" s="247"/>
      <c r="J163" s="247"/>
      <c r="K163" s="244"/>
      <c r="L163" s="244"/>
      <c r="M163" s="248"/>
      <c r="N163" s="249"/>
      <c r="O163" s="250"/>
      <c r="P163" s="250"/>
      <c r="Q163" s="250"/>
      <c r="R163" s="250"/>
      <c r="S163" s="250"/>
      <c r="T163" s="250"/>
      <c r="U163" s="250"/>
      <c r="V163" s="250"/>
      <c r="W163" s="250"/>
      <c r="X163" s="251"/>
      <c r="AT163" s="252" t="s">
        <v>1060</v>
      </c>
      <c r="AU163" s="252" t="s">
        <v>71</v>
      </c>
      <c r="AV163" s="15" t="s">
        <v>79</v>
      </c>
      <c r="AW163" s="15" t="s">
        <v>5</v>
      </c>
      <c r="AX163" s="15" t="s">
        <v>71</v>
      </c>
      <c r="AY163" s="252" t="s">
        <v>156</v>
      </c>
    </row>
    <row r="164" spans="2:51" s="13" customFormat="1" ht="11.25">
      <c r="B164" s="221"/>
      <c r="C164" s="222"/>
      <c r="D164" s="200" t="s">
        <v>1060</v>
      </c>
      <c r="E164" s="223" t="s">
        <v>20</v>
      </c>
      <c r="F164" s="224" t="s">
        <v>79</v>
      </c>
      <c r="G164" s="222"/>
      <c r="H164" s="225">
        <v>1</v>
      </c>
      <c r="I164" s="226"/>
      <c r="J164" s="226"/>
      <c r="K164" s="222"/>
      <c r="L164" s="222"/>
      <c r="M164" s="227"/>
      <c r="N164" s="228"/>
      <c r="O164" s="229"/>
      <c r="P164" s="229"/>
      <c r="Q164" s="229"/>
      <c r="R164" s="229"/>
      <c r="S164" s="229"/>
      <c r="T164" s="229"/>
      <c r="U164" s="229"/>
      <c r="V164" s="229"/>
      <c r="W164" s="229"/>
      <c r="X164" s="230"/>
      <c r="AT164" s="231" t="s">
        <v>1060</v>
      </c>
      <c r="AU164" s="231" t="s">
        <v>71</v>
      </c>
      <c r="AV164" s="13" t="s">
        <v>81</v>
      </c>
      <c r="AW164" s="13" t="s">
        <v>5</v>
      </c>
      <c r="AX164" s="13" t="s">
        <v>71</v>
      </c>
      <c r="AY164" s="231" t="s">
        <v>156</v>
      </c>
    </row>
    <row r="165" spans="2:51" s="14" customFormat="1" ht="11.25">
      <c r="B165" s="232"/>
      <c r="C165" s="233"/>
      <c r="D165" s="200" t="s">
        <v>1060</v>
      </c>
      <c r="E165" s="234" t="s">
        <v>20</v>
      </c>
      <c r="F165" s="235" t="s">
        <v>1062</v>
      </c>
      <c r="G165" s="233"/>
      <c r="H165" s="236">
        <v>1</v>
      </c>
      <c r="I165" s="237"/>
      <c r="J165" s="237"/>
      <c r="K165" s="233"/>
      <c r="L165" s="233"/>
      <c r="M165" s="238"/>
      <c r="N165" s="239"/>
      <c r="O165" s="240"/>
      <c r="P165" s="240"/>
      <c r="Q165" s="240"/>
      <c r="R165" s="240"/>
      <c r="S165" s="240"/>
      <c r="T165" s="240"/>
      <c r="U165" s="240"/>
      <c r="V165" s="240"/>
      <c r="W165" s="240"/>
      <c r="X165" s="241"/>
      <c r="AT165" s="242" t="s">
        <v>1060</v>
      </c>
      <c r="AU165" s="242" t="s">
        <v>71</v>
      </c>
      <c r="AV165" s="14" t="s">
        <v>164</v>
      </c>
      <c r="AW165" s="14" t="s">
        <v>5</v>
      </c>
      <c r="AX165" s="14" t="s">
        <v>79</v>
      </c>
      <c r="AY165" s="242" t="s">
        <v>156</v>
      </c>
    </row>
    <row r="166" spans="1:65" s="2" customFormat="1" ht="55.5" customHeight="1">
      <c r="A166" s="35"/>
      <c r="B166" s="36"/>
      <c r="C166" s="205" t="s">
        <v>195</v>
      </c>
      <c r="D166" s="205" t="s">
        <v>188</v>
      </c>
      <c r="E166" s="206" t="s">
        <v>1242</v>
      </c>
      <c r="F166" s="207" t="s">
        <v>1243</v>
      </c>
      <c r="G166" s="208" t="s">
        <v>877</v>
      </c>
      <c r="H166" s="209">
        <v>50.495</v>
      </c>
      <c r="I166" s="210"/>
      <c r="J166" s="210"/>
      <c r="K166" s="211">
        <f>ROUND(P166*H166,2)</f>
        <v>0</v>
      </c>
      <c r="L166" s="207" t="s">
        <v>162</v>
      </c>
      <c r="M166" s="40"/>
      <c r="N166" s="212" t="s">
        <v>20</v>
      </c>
      <c r="O166" s="194" t="s">
        <v>40</v>
      </c>
      <c r="P166" s="195">
        <f>I166+J166</f>
        <v>0</v>
      </c>
      <c r="Q166" s="195">
        <f>ROUND(I166*H166,2)</f>
        <v>0</v>
      </c>
      <c r="R166" s="195">
        <f>ROUND(J166*H166,2)</f>
        <v>0</v>
      </c>
      <c r="S166" s="65"/>
      <c r="T166" s="196">
        <f>S166*H166</f>
        <v>0</v>
      </c>
      <c r="U166" s="196">
        <v>0</v>
      </c>
      <c r="V166" s="196">
        <f>U166*H166</f>
        <v>0</v>
      </c>
      <c r="W166" s="196">
        <v>0</v>
      </c>
      <c r="X166" s="197">
        <f>W166*H166</f>
        <v>0</v>
      </c>
      <c r="Y166" s="35"/>
      <c r="Z166" s="35"/>
      <c r="AA166" s="35"/>
      <c r="AB166" s="35"/>
      <c r="AC166" s="35"/>
      <c r="AD166" s="35"/>
      <c r="AE166" s="35"/>
      <c r="AR166" s="198" t="s">
        <v>164</v>
      </c>
      <c r="AT166" s="198" t="s">
        <v>188</v>
      </c>
      <c r="AU166" s="198" t="s">
        <v>71</v>
      </c>
      <c r="AY166" s="18" t="s">
        <v>156</v>
      </c>
      <c r="BE166" s="199">
        <f>IF(O166="základní",K166,0)</f>
        <v>0</v>
      </c>
      <c r="BF166" s="199">
        <f>IF(O166="snížená",K166,0)</f>
        <v>0</v>
      </c>
      <c r="BG166" s="199">
        <f>IF(O166="zákl. přenesená",K166,0)</f>
        <v>0</v>
      </c>
      <c r="BH166" s="199">
        <f>IF(O166="sníž. přenesená",K166,0)</f>
        <v>0</v>
      </c>
      <c r="BI166" s="199">
        <f>IF(O166="nulová",K166,0)</f>
        <v>0</v>
      </c>
      <c r="BJ166" s="18" t="s">
        <v>79</v>
      </c>
      <c r="BK166" s="199">
        <f>ROUND(P166*H166,2)</f>
        <v>0</v>
      </c>
      <c r="BL166" s="18" t="s">
        <v>164</v>
      </c>
      <c r="BM166" s="198" t="s">
        <v>232</v>
      </c>
    </row>
    <row r="167" spans="1:47" s="2" customFormat="1" ht="78">
      <c r="A167" s="35"/>
      <c r="B167" s="36"/>
      <c r="C167" s="37"/>
      <c r="D167" s="200" t="s">
        <v>165</v>
      </c>
      <c r="E167" s="37"/>
      <c r="F167" s="201" t="s">
        <v>1244</v>
      </c>
      <c r="G167" s="37"/>
      <c r="H167" s="37"/>
      <c r="I167" s="202"/>
      <c r="J167" s="202"/>
      <c r="K167" s="37"/>
      <c r="L167" s="37"/>
      <c r="M167" s="40"/>
      <c r="N167" s="203"/>
      <c r="O167" s="204"/>
      <c r="P167" s="65"/>
      <c r="Q167" s="65"/>
      <c r="R167" s="65"/>
      <c r="S167" s="65"/>
      <c r="T167" s="65"/>
      <c r="U167" s="65"/>
      <c r="V167" s="65"/>
      <c r="W167" s="65"/>
      <c r="X167" s="66"/>
      <c r="Y167" s="35"/>
      <c r="Z167" s="35"/>
      <c r="AA167" s="35"/>
      <c r="AB167" s="35"/>
      <c r="AC167" s="35"/>
      <c r="AD167" s="35"/>
      <c r="AE167" s="35"/>
      <c r="AT167" s="18" t="s">
        <v>165</v>
      </c>
      <c r="AU167" s="18" t="s">
        <v>71</v>
      </c>
    </row>
    <row r="168" spans="1:47" s="2" customFormat="1" ht="29.25">
      <c r="A168" s="35"/>
      <c r="B168" s="36"/>
      <c r="C168" s="37"/>
      <c r="D168" s="200" t="s">
        <v>880</v>
      </c>
      <c r="E168" s="37"/>
      <c r="F168" s="220" t="s">
        <v>1245</v>
      </c>
      <c r="G168" s="37"/>
      <c r="H168" s="37"/>
      <c r="I168" s="202"/>
      <c r="J168" s="202"/>
      <c r="K168" s="37"/>
      <c r="L168" s="37"/>
      <c r="M168" s="40"/>
      <c r="N168" s="203"/>
      <c r="O168" s="204"/>
      <c r="P168" s="65"/>
      <c r="Q168" s="65"/>
      <c r="R168" s="65"/>
      <c r="S168" s="65"/>
      <c r="T168" s="65"/>
      <c r="U168" s="65"/>
      <c r="V168" s="65"/>
      <c r="W168" s="65"/>
      <c r="X168" s="66"/>
      <c r="Y168" s="35"/>
      <c r="Z168" s="35"/>
      <c r="AA168" s="35"/>
      <c r="AB168" s="35"/>
      <c r="AC168" s="35"/>
      <c r="AD168" s="35"/>
      <c r="AE168" s="35"/>
      <c r="AT168" s="18" t="s">
        <v>880</v>
      </c>
      <c r="AU168" s="18" t="s">
        <v>71</v>
      </c>
    </row>
    <row r="169" spans="2:51" s="15" customFormat="1" ht="11.25">
      <c r="B169" s="243"/>
      <c r="C169" s="244"/>
      <c r="D169" s="200" t="s">
        <v>1060</v>
      </c>
      <c r="E169" s="245" t="s">
        <v>20</v>
      </c>
      <c r="F169" s="246" t="s">
        <v>1553</v>
      </c>
      <c r="G169" s="244"/>
      <c r="H169" s="245" t="s">
        <v>20</v>
      </c>
      <c r="I169" s="247"/>
      <c r="J169" s="247"/>
      <c r="K169" s="244"/>
      <c r="L169" s="244"/>
      <c r="M169" s="248"/>
      <c r="N169" s="249"/>
      <c r="O169" s="250"/>
      <c r="P169" s="250"/>
      <c r="Q169" s="250"/>
      <c r="R169" s="250"/>
      <c r="S169" s="250"/>
      <c r="T169" s="250"/>
      <c r="U169" s="250"/>
      <c r="V169" s="250"/>
      <c r="W169" s="250"/>
      <c r="X169" s="251"/>
      <c r="AT169" s="252" t="s">
        <v>1060</v>
      </c>
      <c r="AU169" s="252" t="s">
        <v>71</v>
      </c>
      <c r="AV169" s="15" t="s">
        <v>79</v>
      </c>
      <c r="AW169" s="15" t="s">
        <v>5</v>
      </c>
      <c r="AX169" s="15" t="s">
        <v>71</v>
      </c>
      <c r="AY169" s="252" t="s">
        <v>156</v>
      </c>
    </row>
    <row r="170" spans="2:51" s="13" customFormat="1" ht="11.25">
      <c r="B170" s="221"/>
      <c r="C170" s="222"/>
      <c r="D170" s="200" t="s">
        <v>1060</v>
      </c>
      <c r="E170" s="223" t="s">
        <v>20</v>
      </c>
      <c r="F170" s="224" t="s">
        <v>1955</v>
      </c>
      <c r="G170" s="222"/>
      <c r="H170" s="225">
        <v>50.325</v>
      </c>
      <c r="I170" s="226"/>
      <c r="J170" s="226"/>
      <c r="K170" s="222"/>
      <c r="L170" s="222"/>
      <c r="M170" s="227"/>
      <c r="N170" s="228"/>
      <c r="O170" s="229"/>
      <c r="P170" s="229"/>
      <c r="Q170" s="229"/>
      <c r="R170" s="229"/>
      <c r="S170" s="229"/>
      <c r="T170" s="229"/>
      <c r="U170" s="229"/>
      <c r="V170" s="229"/>
      <c r="W170" s="229"/>
      <c r="X170" s="230"/>
      <c r="AT170" s="231" t="s">
        <v>1060</v>
      </c>
      <c r="AU170" s="231" t="s">
        <v>71</v>
      </c>
      <c r="AV170" s="13" t="s">
        <v>81</v>
      </c>
      <c r="AW170" s="13" t="s">
        <v>5</v>
      </c>
      <c r="AX170" s="13" t="s">
        <v>71</v>
      </c>
      <c r="AY170" s="231" t="s">
        <v>156</v>
      </c>
    </row>
    <row r="171" spans="2:51" s="15" customFormat="1" ht="11.25">
      <c r="B171" s="243"/>
      <c r="C171" s="244"/>
      <c r="D171" s="200" t="s">
        <v>1060</v>
      </c>
      <c r="E171" s="245" t="s">
        <v>20</v>
      </c>
      <c r="F171" s="246" t="s">
        <v>1800</v>
      </c>
      <c r="G171" s="244"/>
      <c r="H171" s="245" t="s">
        <v>20</v>
      </c>
      <c r="I171" s="247"/>
      <c r="J171" s="247"/>
      <c r="K171" s="244"/>
      <c r="L171" s="244"/>
      <c r="M171" s="248"/>
      <c r="N171" s="249"/>
      <c r="O171" s="250"/>
      <c r="P171" s="250"/>
      <c r="Q171" s="250"/>
      <c r="R171" s="250"/>
      <c r="S171" s="250"/>
      <c r="T171" s="250"/>
      <c r="U171" s="250"/>
      <c r="V171" s="250"/>
      <c r="W171" s="250"/>
      <c r="X171" s="251"/>
      <c r="AT171" s="252" t="s">
        <v>1060</v>
      </c>
      <c r="AU171" s="252" t="s">
        <v>71</v>
      </c>
      <c r="AV171" s="15" t="s">
        <v>79</v>
      </c>
      <c r="AW171" s="15" t="s">
        <v>5</v>
      </c>
      <c r="AX171" s="15" t="s">
        <v>71</v>
      </c>
      <c r="AY171" s="252" t="s">
        <v>156</v>
      </c>
    </row>
    <row r="172" spans="2:51" s="13" customFormat="1" ht="11.25">
      <c r="B172" s="221"/>
      <c r="C172" s="222"/>
      <c r="D172" s="200" t="s">
        <v>1060</v>
      </c>
      <c r="E172" s="223" t="s">
        <v>20</v>
      </c>
      <c r="F172" s="224" t="s">
        <v>1956</v>
      </c>
      <c r="G172" s="222"/>
      <c r="H172" s="225">
        <v>0.17</v>
      </c>
      <c r="I172" s="226"/>
      <c r="J172" s="226"/>
      <c r="K172" s="222"/>
      <c r="L172" s="222"/>
      <c r="M172" s="227"/>
      <c r="N172" s="228"/>
      <c r="O172" s="229"/>
      <c r="P172" s="229"/>
      <c r="Q172" s="229"/>
      <c r="R172" s="229"/>
      <c r="S172" s="229"/>
      <c r="T172" s="229"/>
      <c r="U172" s="229"/>
      <c r="V172" s="229"/>
      <c r="W172" s="229"/>
      <c r="X172" s="230"/>
      <c r="AT172" s="231" t="s">
        <v>1060</v>
      </c>
      <c r="AU172" s="231" t="s">
        <v>71</v>
      </c>
      <c r="AV172" s="13" t="s">
        <v>81</v>
      </c>
      <c r="AW172" s="13" t="s">
        <v>5</v>
      </c>
      <c r="AX172" s="13" t="s">
        <v>71</v>
      </c>
      <c r="AY172" s="231" t="s">
        <v>156</v>
      </c>
    </row>
    <row r="173" spans="2:51" s="14" customFormat="1" ht="11.25">
      <c r="B173" s="232"/>
      <c r="C173" s="233"/>
      <c r="D173" s="200" t="s">
        <v>1060</v>
      </c>
      <c r="E173" s="234" t="s">
        <v>20</v>
      </c>
      <c r="F173" s="235" t="s">
        <v>1062</v>
      </c>
      <c r="G173" s="233"/>
      <c r="H173" s="236">
        <v>50.495</v>
      </c>
      <c r="I173" s="237"/>
      <c r="J173" s="237"/>
      <c r="K173" s="233"/>
      <c r="L173" s="233"/>
      <c r="M173" s="238"/>
      <c r="N173" s="239"/>
      <c r="O173" s="240"/>
      <c r="P173" s="240"/>
      <c r="Q173" s="240"/>
      <c r="R173" s="240"/>
      <c r="S173" s="240"/>
      <c r="T173" s="240"/>
      <c r="U173" s="240"/>
      <c r="V173" s="240"/>
      <c r="W173" s="240"/>
      <c r="X173" s="241"/>
      <c r="AT173" s="242" t="s">
        <v>1060</v>
      </c>
      <c r="AU173" s="242" t="s">
        <v>71</v>
      </c>
      <c r="AV173" s="14" t="s">
        <v>164</v>
      </c>
      <c r="AW173" s="14" t="s">
        <v>5</v>
      </c>
      <c r="AX173" s="14" t="s">
        <v>79</v>
      </c>
      <c r="AY173" s="242" t="s">
        <v>156</v>
      </c>
    </row>
    <row r="174" spans="1:65" s="2" customFormat="1" ht="55.5" customHeight="1">
      <c r="A174" s="35"/>
      <c r="B174" s="36"/>
      <c r="C174" s="205" t="s">
        <v>8</v>
      </c>
      <c r="D174" s="205" t="s">
        <v>188</v>
      </c>
      <c r="E174" s="206" t="s">
        <v>1253</v>
      </c>
      <c r="F174" s="207" t="s">
        <v>1254</v>
      </c>
      <c r="G174" s="208" t="s">
        <v>877</v>
      </c>
      <c r="H174" s="209">
        <v>45</v>
      </c>
      <c r="I174" s="210"/>
      <c r="J174" s="210"/>
      <c r="K174" s="211">
        <f>ROUND(P174*H174,2)</f>
        <v>0</v>
      </c>
      <c r="L174" s="207" t="s">
        <v>162</v>
      </c>
      <c r="M174" s="40"/>
      <c r="N174" s="212" t="s">
        <v>20</v>
      </c>
      <c r="O174" s="194" t="s">
        <v>40</v>
      </c>
      <c r="P174" s="195">
        <f>I174+J174</f>
        <v>0</v>
      </c>
      <c r="Q174" s="195">
        <f>ROUND(I174*H174,2)</f>
        <v>0</v>
      </c>
      <c r="R174" s="195">
        <f>ROUND(J174*H174,2)</f>
        <v>0</v>
      </c>
      <c r="S174" s="65"/>
      <c r="T174" s="196">
        <f>S174*H174</f>
        <v>0</v>
      </c>
      <c r="U174" s="196">
        <v>0</v>
      </c>
      <c r="V174" s="196">
        <f>U174*H174</f>
        <v>0</v>
      </c>
      <c r="W174" s="196">
        <v>0</v>
      </c>
      <c r="X174" s="197">
        <f>W174*H174</f>
        <v>0</v>
      </c>
      <c r="Y174" s="35"/>
      <c r="Z174" s="35"/>
      <c r="AA174" s="35"/>
      <c r="AB174" s="35"/>
      <c r="AC174" s="35"/>
      <c r="AD174" s="35"/>
      <c r="AE174" s="35"/>
      <c r="AR174" s="198" t="s">
        <v>164</v>
      </c>
      <c r="AT174" s="198" t="s">
        <v>188</v>
      </c>
      <c r="AU174" s="198" t="s">
        <v>71</v>
      </c>
      <c r="AY174" s="18" t="s">
        <v>156</v>
      </c>
      <c r="BE174" s="199">
        <f>IF(O174="základní",K174,0)</f>
        <v>0</v>
      </c>
      <c r="BF174" s="199">
        <f>IF(O174="snížená",K174,0)</f>
        <v>0</v>
      </c>
      <c r="BG174" s="199">
        <f>IF(O174="zákl. přenesená",K174,0)</f>
        <v>0</v>
      </c>
      <c r="BH174" s="199">
        <f>IF(O174="sníž. přenesená",K174,0)</f>
        <v>0</v>
      </c>
      <c r="BI174" s="199">
        <f>IF(O174="nulová",K174,0)</f>
        <v>0</v>
      </c>
      <c r="BJ174" s="18" t="s">
        <v>79</v>
      </c>
      <c r="BK174" s="199">
        <f>ROUND(P174*H174,2)</f>
        <v>0</v>
      </c>
      <c r="BL174" s="18" t="s">
        <v>164</v>
      </c>
      <c r="BM174" s="198" t="s">
        <v>235</v>
      </c>
    </row>
    <row r="175" spans="1:47" s="2" customFormat="1" ht="78">
      <c r="A175" s="35"/>
      <c r="B175" s="36"/>
      <c r="C175" s="37"/>
      <c r="D175" s="200" t="s">
        <v>165</v>
      </c>
      <c r="E175" s="37"/>
      <c r="F175" s="201" t="s">
        <v>1255</v>
      </c>
      <c r="G175" s="37"/>
      <c r="H175" s="37"/>
      <c r="I175" s="202"/>
      <c r="J175" s="202"/>
      <c r="K175" s="37"/>
      <c r="L175" s="37"/>
      <c r="M175" s="40"/>
      <c r="N175" s="203"/>
      <c r="O175" s="204"/>
      <c r="P175" s="65"/>
      <c r="Q175" s="65"/>
      <c r="R175" s="65"/>
      <c r="S175" s="65"/>
      <c r="T175" s="65"/>
      <c r="U175" s="65"/>
      <c r="V175" s="65"/>
      <c r="W175" s="65"/>
      <c r="X175" s="66"/>
      <c r="Y175" s="35"/>
      <c r="Z175" s="35"/>
      <c r="AA175" s="35"/>
      <c r="AB175" s="35"/>
      <c r="AC175" s="35"/>
      <c r="AD175" s="35"/>
      <c r="AE175" s="35"/>
      <c r="AT175" s="18" t="s">
        <v>165</v>
      </c>
      <c r="AU175" s="18" t="s">
        <v>71</v>
      </c>
    </row>
    <row r="176" spans="1:47" s="2" customFormat="1" ht="29.25">
      <c r="A176" s="35"/>
      <c r="B176" s="36"/>
      <c r="C176" s="37"/>
      <c r="D176" s="200" t="s">
        <v>880</v>
      </c>
      <c r="E176" s="37"/>
      <c r="F176" s="220" t="s">
        <v>1245</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880</v>
      </c>
      <c r="AU176" s="18" t="s">
        <v>71</v>
      </c>
    </row>
    <row r="177" spans="2:51" s="15" customFormat="1" ht="11.25">
      <c r="B177" s="243"/>
      <c r="C177" s="244"/>
      <c r="D177" s="200" t="s">
        <v>1060</v>
      </c>
      <c r="E177" s="245" t="s">
        <v>20</v>
      </c>
      <c r="F177" s="246" t="s">
        <v>1656</v>
      </c>
      <c r="G177" s="244"/>
      <c r="H177" s="245" t="s">
        <v>20</v>
      </c>
      <c r="I177" s="247"/>
      <c r="J177" s="247"/>
      <c r="K177" s="244"/>
      <c r="L177" s="244"/>
      <c r="M177" s="248"/>
      <c r="N177" s="249"/>
      <c r="O177" s="250"/>
      <c r="P177" s="250"/>
      <c r="Q177" s="250"/>
      <c r="R177" s="250"/>
      <c r="S177" s="250"/>
      <c r="T177" s="250"/>
      <c r="U177" s="250"/>
      <c r="V177" s="250"/>
      <c r="W177" s="250"/>
      <c r="X177" s="251"/>
      <c r="AT177" s="252" t="s">
        <v>1060</v>
      </c>
      <c r="AU177" s="252" t="s">
        <v>71</v>
      </c>
      <c r="AV177" s="15" t="s">
        <v>79</v>
      </c>
      <c r="AW177" s="15" t="s">
        <v>5</v>
      </c>
      <c r="AX177" s="15" t="s">
        <v>71</v>
      </c>
      <c r="AY177" s="252" t="s">
        <v>156</v>
      </c>
    </row>
    <row r="178" spans="2:51" s="13" customFormat="1" ht="11.25">
      <c r="B178" s="221"/>
      <c r="C178" s="222"/>
      <c r="D178" s="200" t="s">
        <v>1060</v>
      </c>
      <c r="E178" s="223" t="s">
        <v>20</v>
      </c>
      <c r="F178" s="224" t="s">
        <v>341</v>
      </c>
      <c r="G178" s="222"/>
      <c r="H178" s="225">
        <v>45</v>
      </c>
      <c r="I178" s="226"/>
      <c r="J178" s="226"/>
      <c r="K178" s="222"/>
      <c r="L178" s="222"/>
      <c r="M178" s="227"/>
      <c r="N178" s="228"/>
      <c r="O178" s="229"/>
      <c r="P178" s="229"/>
      <c r="Q178" s="229"/>
      <c r="R178" s="229"/>
      <c r="S178" s="229"/>
      <c r="T178" s="229"/>
      <c r="U178" s="229"/>
      <c r="V178" s="229"/>
      <c r="W178" s="229"/>
      <c r="X178" s="230"/>
      <c r="AT178" s="231" t="s">
        <v>1060</v>
      </c>
      <c r="AU178" s="231" t="s">
        <v>71</v>
      </c>
      <c r="AV178" s="13" t="s">
        <v>81</v>
      </c>
      <c r="AW178" s="13" t="s">
        <v>5</v>
      </c>
      <c r="AX178" s="13" t="s">
        <v>71</v>
      </c>
      <c r="AY178" s="231" t="s">
        <v>156</v>
      </c>
    </row>
    <row r="179" spans="2:51" s="14" customFormat="1" ht="11.25">
      <c r="B179" s="232"/>
      <c r="C179" s="233"/>
      <c r="D179" s="200" t="s">
        <v>1060</v>
      </c>
      <c r="E179" s="234" t="s">
        <v>20</v>
      </c>
      <c r="F179" s="235" t="s">
        <v>1062</v>
      </c>
      <c r="G179" s="233"/>
      <c r="H179" s="236">
        <v>45</v>
      </c>
      <c r="I179" s="237"/>
      <c r="J179" s="237"/>
      <c r="K179" s="233"/>
      <c r="L179" s="233"/>
      <c r="M179" s="238"/>
      <c r="N179" s="239"/>
      <c r="O179" s="240"/>
      <c r="P179" s="240"/>
      <c r="Q179" s="240"/>
      <c r="R179" s="240"/>
      <c r="S179" s="240"/>
      <c r="T179" s="240"/>
      <c r="U179" s="240"/>
      <c r="V179" s="240"/>
      <c r="W179" s="240"/>
      <c r="X179" s="241"/>
      <c r="AT179" s="242" t="s">
        <v>1060</v>
      </c>
      <c r="AU179" s="242" t="s">
        <v>71</v>
      </c>
      <c r="AV179" s="14" t="s">
        <v>164</v>
      </c>
      <c r="AW179" s="14" t="s">
        <v>5</v>
      </c>
      <c r="AX179" s="14" t="s">
        <v>79</v>
      </c>
      <c r="AY179" s="242" t="s">
        <v>156</v>
      </c>
    </row>
    <row r="180" spans="1:65" s="2" customFormat="1" ht="24">
      <c r="A180" s="35"/>
      <c r="B180" s="36"/>
      <c r="C180" s="205" t="s">
        <v>199</v>
      </c>
      <c r="D180" s="205" t="s">
        <v>188</v>
      </c>
      <c r="E180" s="206" t="s">
        <v>1284</v>
      </c>
      <c r="F180" s="207" t="s">
        <v>1285</v>
      </c>
      <c r="G180" s="208" t="s">
        <v>877</v>
      </c>
      <c r="H180" s="209">
        <v>45</v>
      </c>
      <c r="I180" s="210"/>
      <c r="J180" s="210"/>
      <c r="K180" s="211">
        <f>ROUND(P180*H180,2)</f>
        <v>0</v>
      </c>
      <c r="L180" s="207" t="s">
        <v>162</v>
      </c>
      <c r="M180" s="40"/>
      <c r="N180" s="212"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164</v>
      </c>
      <c r="AT180" s="198" t="s">
        <v>188</v>
      </c>
      <c r="AU180" s="198" t="s">
        <v>71</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164</v>
      </c>
      <c r="BM180" s="198" t="s">
        <v>239</v>
      </c>
    </row>
    <row r="181" spans="1:47" s="2" customFormat="1" ht="48.75">
      <c r="A181" s="35"/>
      <c r="B181" s="36"/>
      <c r="C181" s="37"/>
      <c r="D181" s="200" t="s">
        <v>165</v>
      </c>
      <c r="E181" s="37"/>
      <c r="F181" s="201" t="s">
        <v>1286</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71</v>
      </c>
    </row>
    <row r="182" spans="2:51" s="15" customFormat="1" ht="11.25">
      <c r="B182" s="243"/>
      <c r="C182" s="244"/>
      <c r="D182" s="200" t="s">
        <v>1060</v>
      </c>
      <c r="E182" s="245" t="s">
        <v>20</v>
      </c>
      <c r="F182" s="246" t="s">
        <v>1957</v>
      </c>
      <c r="G182" s="244"/>
      <c r="H182" s="245" t="s">
        <v>20</v>
      </c>
      <c r="I182" s="247"/>
      <c r="J182" s="247"/>
      <c r="K182" s="244"/>
      <c r="L182" s="244"/>
      <c r="M182" s="248"/>
      <c r="N182" s="249"/>
      <c r="O182" s="250"/>
      <c r="P182" s="250"/>
      <c r="Q182" s="250"/>
      <c r="R182" s="250"/>
      <c r="S182" s="250"/>
      <c r="T182" s="250"/>
      <c r="U182" s="250"/>
      <c r="V182" s="250"/>
      <c r="W182" s="250"/>
      <c r="X182" s="251"/>
      <c r="AT182" s="252" t="s">
        <v>1060</v>
      </c>
      <c r="AU182" s="252" t="s">
        <v>71</v>
      </c>
      <c r="AV182" s="15" t="s">
        <v>79</v>
      </c>
      <c r="AW182" s="15" t="s">
        <v>5</v>
      </c>
      <c r="AX182" s="15" t="s">
        <v>71</v>
      </c>
      <c r="AY182" s="252" t="s">
        <v>156</v>
      </c>
    </row>
    <row r="183" spans="2:51" s="13" customFormat="1" ht="11.25">
      <c r="B183" s="221"/>
      <c r="C183" s="222"/>
      <c r="D183" s="200" t="s">
        <v>1060</v>
      </c>
      <c r="E183" s="223" t="s">
        <v>20</v>
      </c>
      <c r="F183" s="224" t="s">
        <v>1958</v>
      </c>
      <c r="G183" s="222"/>
      <c r="H183" s="225">
        <v>45</v>
      </c>
      <c r="I183" s="226"/>
      <c r="J183" s="226"/>
      <c r="K183" s="222"/>
      <c r="L183" s="222"/>
      <c r="M183" s="227"/>
      <c r="N183" s="228"/>
      <c r="O183" s="229"/>
      <c r="P183" s="229"/>
      <c r="Q183" s="229"/>
      <c r="R183" s="229"/>
      <c r="S183" s="229"/>
      <c r="T183" s="229"/>
      <c r="U183" s="229"/>
      <c r="V183" s="229"/>
      <c r="W183" s="229"/>
      <c r="X183" s="230"/>
      <c r="AT183" s="231" t="s">
        <v>1060</v>
      </c>
      <c r="AU183" s="231" t="s">
        <v>71</v>
      </c>
      <c r="AV183" s="13" t="s">
        <v>81</v>
      </c>
      <c r="AW183" s="13" t="s">
        <v>5</v>
      </c>
      <c r="AX183" s="13" t="s">
        <v>71</v>
      </c>
      <c r="AY183" s="231" t="s">
        <v>156</v>
      </c>
    </row>
    <row r="184" spans="2:51" s="14" customFormat="1" ht="11.25">
      <c r="B184" s="232"/>
      <c r="C184" s="233"/>
      <c r="D184" s="200" t="s">
        <v>1060</v>
      </c>
      <c r="E184" s="234" t="s">
        <v>20</v>
      </c>
      <c r="F184" s="235" t="s">
        <v>1062</v>
      </c>
      <c r="G184" s="233"/>
      <c r="H184" s="236">
        <v>45</v>
      </c>
      <c r="I184" s="237"/>
      <c r="J184" s="237"/>
      <c r="K184" s="233"/>
      <c r="L184" s="233"/>
      <c r="M184" s="238"/>
      <c r="N184" s="239"/>
      <c r="O184" s="240"/>
      <c r="P184" s="240"/>
      <c r="Q184" s="240"/>
      <c r="R184" s="240"/>
      <c r="S184" s="240"/>
      <c r="T184" s="240"/>
      <c r="U184" s="240"/>
      <c r="V184" s="240"/>
      <c r="W184" s="240"/>
      <c r="X184" s="241"/>
      <c r="AT184" s="242" t="s">
        <v>1060</v>
      </c>
      <c r="AU184" s="242" t="s">
        <v>71</v>
      </c>
      <c r="AV184" s="14" t="s">
        <v>164</v>
      </c>
      <c r="AW184" s="14" t="s">
        <v>5</v>
      </c>
      <c r="AX184" s="14" t="s">
        <v>79</v>
      </c>
      <c r="AY184" s="242" t="s">
        <v>156</v>
      </c>
    </row>
    <row r="185" spans="1:65" s="2" customFormat="1" ht="24.2" customHeight="1">
      <c r="A185" s="35"/>
      <c r="B185" s="36"/>
      <c r="C185" s="205" t="s">
        <v>241</v>
      </c>
      <c r="D185" s="205" t="s">
        <v>188</v>
      </c>
      <c r="E185" s="206" t="s">
        <v>1588</v>
      </c>
      <c r="F185" s="207" t="s">
        <v>1589</v>
      </c>
      <c r="G185" s="208" t="s">
        <v>877</v>
      </c>
      <c r="H185" s="209">
        <v>45</v>
      </c>
      <c r="I185" s="210"/>
      <c r="J185" s="210"/>
      <c r="K185" s="211">
        <f>ROUND(P185*H185,2)</f>
        <v>0</v>
      </c>
      <c r="L185" s="207" t="s">
        <v>162</v>
      </c>
      <c r="M185" s="40"/>
      <c r="N185" s="212" t="s">
        <v>20</v>
      </c>
      <c r="O185" s="194" t="s">
        <v>40</v>
      </c>
      <c r="P185" s="195">
        <f>I185+J185</f>
        <v>0</v>
      </c>
      <c r="Q185" s="195">
        <f>ROUND(I185*H185,2)</f>
        <v>0</v>
      </c>
      <c r="R185" s="195">
        <f>ROUND(J185*H185,2)</f>
        <v>0</v>
      </c>
      <c r="S185" s="65"/>
      <c r="T185" s="196">
        <f>S185*H185</f>
        <v>0</v>
      </c>
      <c r="U185" s="196">
        <v>0</v>
      </c>
      <c r="V185" s="196">
        <f>U185*H185</f>
        <v>0</v>
      </c>
      <c r="W185" s="196">
        <v>0</v>
      </c>
      <c r="X185" s="197">
        <f>W185*H185</f>
        <v>0</v>
      </c>
      <c r="Y185" s="35"/>
      <c r="Z185" s="35"/>
      <c r="AA185" s="35"/>
      <c r="AB185" s="35"/>
      <c r="AC185" s="35"/>
      <c r="AD185" s="35"/>
      <c r="AE185" s="35"/>
      <c r="AR185" s="198" t="s">
        <v>164</v>
      </c>
      <c r="AT185" s="198" t="s">
        <v>188</v>
      </c>
      <c r="AU185" s="198" t="s">
        <v>71</v>
      </c>
      <c r="AY185" s="18" t="s">
        <v>156</v>
      </c>
      <c r="BE185" s="199">
        <f>IF(O185="základní",K185,0)</f>
        <v>0</v>
      </c>
      <c r="BF185" s="199">
        <f>IF(O185="snížená",K185,0)</f>
        <v>0</v>
      </c>
      <c r="BG185" s="199">
        <f>IF(O185="zákl. přenesená",K185,0)</f>
        <v>0</v>
      </c>
      <c r="BH185" s="199">
        <f>IF(O185="sníž. přenesená",K185,0)</f>
        <v>0</v>
      </c>
      <c r="BI185" s="199">
        <f>IF(O185="nulová",K185,0)</f>
        <v>0</v>
      </c>
      <c r="BJ185" s="18" t="s">
        <v>79</v>
      </c>
      <c r="BK185" s="199">
        <f>ROUND(P185*H185,2)</f>
        <v>0</v>
      </c>
      <c r="BL185" s="18" t="s">
        <v>164</v>
      </c>
      <c r="BM185" s="198" t="s">
        <v>244</v>
      </c>
    </row>
    <row r="186" spans="1:47" s="2" customFormat="1" ht="48.75">
      <c r="A186" s="35"/>
      <c r="B186" s="36"/>
      <c r="C186" s="37"/>
      <c r="D186" s="200" t="s">
        <v>165</v>
      </c>
      <c r="E186" s="37"/>
      <c r="F186" s="201" t="s">
        <v>1590</v>
      </c>
      <c r="G186" s="37"/>
      <c r="H186" s="37"/>
      <c r="I186" s="202"/>
      <c r="J186" s="202"/>
      <c r="K186" s="37"/>
      <c r="L186" s="37"/>
      <c r="M186" s="40"/>
      <c r="N186" s="214"/>
      <c r="O186" s="215"/>
      <c r="P186" s="216"/>
      <c r="Q186" s="216"/>
      <c r="R186" s="216"/>
      <c r="S186" s="216"/>
      <c r="T186" s="216"/>
      <c r="U186" s="216"/>
      <c r="V186" s="216"/>
      <c r="W186" s="216"/>
      <c r="X186" s="217"/>
      <c r="Y186" s="35"/>
      <c r="Z186" s="35"/>
      <c r="AA186" s="35"/>
      <c r="AB186" s="35"/>
      <c r="AC186" s="35"/>
      <c r="AD186" s="35"/>
      <c r="AE186" s="35"/>
      <c r="AT186" s="18" t="s">
        <v>165</v>
      </c>
      <c r="AU186" s="18" t="s">
        <v>71</v>
      </c>
    </row>
    <row r="187" spans="1:31" s="2" customFormat="1" ht="6.95" customHeight="1">
      <c r="A187" s="35"/>
      <c r="B187" s="48"/>
      <c r="C187" s="49"/>
      <c r="D187" s="49"/>
      <c r="E187" s="49"/>
      <c r="F187" s="49"/>
      <c r="G187" s="49"/>
      <c r="H187" s="49"/>
      <c r="I187" s="49"/>
      <c r="J187" s="49"/>
      <c r="K187" s="49"/>
      <c r="L187" s="49"/>
      <c r="M187" s="40"/>
      <c r="N187" s="35"/>
      <c r="P187" s="35"/>
      <c r="Q187" s="35"/>
      <c r="R187" s="35"/>
      <c r="S187" s="35"/>
      <c r="T187" s="35"/>
      <c r="U187" s="35"/>
      <c r="V187" s="35"/>
      <c r="W187" s="35"/>
      <c r="X187" s="35"/>
      <c r="Y187" s="35"/>
      <c r="Z187" s="35"/>
      <c r="AA187" s="35"/>
      <c r="AB187" s="35"/>
      <c r="AC187" s="35"/>
      <c r="AD187" s="35"/>
      <c r="AE187" s="35"/>
    </row>
  </sheetData>
  <sheetProtection algorithmName="SHA-512" hashValue="hIz2PxurUckw/xw1gO4gBbEAsEbtUL3xxgXGJbgO8KZl+nbmQ4kn4AnLd2e/ZaalaJCoFFsqIvFyeFlywkPZXQ==" saltValue="zEtTHGy0DKvMUkY9HUSP5wM3BNTICWgI114RkFG90S2P+qqtLB73VxwnUdGGcffjmNPr5gwSqqQkeZVcOTWxBQ==" spinCount="100000" sheet="1" objects="1" scenarios="1" formatColumns="0" formatRows="0" autoFilter="0"/>
  <autoFilter ref="C80:L186"/>
  <mergeCells count="9">
    <mergeCell ref="E52:H52"/>
    <mergeCell ref="E71:H71"/>
    <mergeCell ref="E73:H73"/>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111</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1959</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ROUND(K81,2)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ROUND((SUM(BE81:BE185)),2)</f>
        <v>0</v>
      </c>
      <c r="G35" s="35"/>
      <c r="H35" s="35"/>
      <c r="I35" s="128">
        <v>0.21</v>
      </c>
      <c r="J35" s="35"/>
      <c r="K35" s="123">
        <f>ROUND(((SUM(BE81:BE185))*I35),2)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ROUND((SUM(BF81:BF185)),2)</f>
        <v>0</v>
      </c>
      <c r="G36" s="35"/>
      <c r="H36" s="35"/>
      <c r="I36" s="128">
        <v>0.15</v>
      </c>
      <c r="J36" s="35"/>
      <c r="K36" s="123">
        <f>ROUND(((SUM(BF81:BF185))*I36),2)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ROUND((SUM(BG81:BG185)),2)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ROUND((SUM(BH81:BH185)),2)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ROUND((SUM(BI81:BI185)),2)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02-14 - Osvětlení nástupiště,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Q81</f>
        <v>0</v>
      </c>
      <c r="J61" s="78">
        <f>R81</f>
        <v>0</v>
      </c>
      <c r="K61" s="78">
        <f>K81</f>
        <v>0</v>
      </c>
      <c r="L61" s="37"/>
      <c r="M61" s="117"/>
      <c r="S61" s="35"/>
      <c r="T61" s="35"/>
      <c r="U61" s="35"/>
      <c r="V61" s="35"/>
      <c r="W61" s="35"/>
      <c r="X61" s="35"/>
      <c r="Y61" s="35"/>
      <c r="Z61" s="35"/>
      <c r="AA61" s="35"/>
      <c r="AB61" s="35"/>
      <c r="AC61" s="35"/>
      <c r="AD61" s="35"/>
      <c r="AE61" s="35"/>
      <c r="AU61" s="18" t="s">
        <v>130</v>
      </c>
    </row>
    <row r="62" spans="1:31" s="2" customFormat="1" ht="21.75" customHeight="1">
      <c r="A62" s="35"/>
      <c r="B62" s="36"/>
      <c r="C62" s="37"/>
      <c r="D62" s="37"/>
      <c r="E62" s="37"/>
      <c r="F62" s="37"/>
      <c r="G62" s="37"/>
      <c r="H62" s="37"/>
      <c r="I62" s="37"/>
      <c r="J62" s="37"/>
      <c r="K62" s="37"/>
      <c r="L62" s="37"/>
      <c r="M62" s="11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49"/>
      <c r="M63" s="11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51"/>
      <c r="M67" s="117"/>
      <c r="S67" s="35"/>
      <c r="T67" s="35"/>
      <c r="U67" s="35"/>
      <c r="V67" s="35"/>
      <c r="W67" s="35"/>
      <c r="X67" s="35"/>
      <c r="Y67" s="35"/>
      <c r="Z67" s="35"/>
      <c r="AA67" s="35"/>
      <c r="AB67" s="35"/>
      <c r="AC67" s="35"/>
      <c r="AD67" s="35"/>
      <c r="AE67" s="35"/>
    </row>
    <row r="68" spans="1:31" s="2" customFormat="1" ht="24.95" customHeight="1">
      <c r="A68" s="35"/>
      <c r="B68" s="36"/>
      <c r="C68" s="24" t="s">
        <v>137</v>
      </c>
      <c r="D68" s="37"/>
      <c r="E68" s="37"/>
      <c r="F68" s="37"/>
      <c r="G68" s="37"/>
      <c r="H68" s="37"/>
      <c r="I68" s="37"/>
      <c r="J68" s="37"/>
      <c r="K68" s="37"/>
      <c r="L68" s="37"/>
      <c r="M68" s="11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37"/>
      <c r="M69" s="117"/>
      <c r="S69" s="35"/>
      <c r="T69" s="35"/>
      <c r="U69" s="35"/>
      <c r="V69" s="35"/>
      <c r="W69" s="35"/>
      <c r="X69" s="35"/>
      <c r="Y69" s="35"/>
      <c r="Z69" s="35"/>
      <c r="AA69" s="35"/>
      <c r="AB69" s="35"/>
      <c r="AC69" s="35"/>
      <c r="AD69" s="35"/>
      <c r="AE69" s="35"/>
    </row>
    <row r="70" spans="1:31" s="2" customFormat="1" ht="12" customHeight="1">
      <c r="A70" s="35"/>
      <c r="B70" s="36"/>
      <c r="C70" s="30" t="s">
        <v>17</v>
      </c>
      <c r="D70" s="37"/>
      <c r="E70" s="37"/>
      <c r="F70" s="37"/>
      <c r="G70" s="37"/>
      <c r="H70" s="37"/>
      <c r="I70" s="37"/>
      <c r="J70" s="37"/>
      <c r="K70" s="37"/>
      <c r="L70" s="37"/>
      <c r="M70" s="117"/>
      <c r="S70" s="35"/>
      <c r="T70" s="35"/>
      <c r="U70" s="35"/>
      <c r="V70" s="35"/>
      <c r="W70" s="35"/>
      <c r="X70" s="35"/>
      <c r="Y70" s="35"/>
      <c r="Z70" s="35"/>
      <c r="AA70" s="35"/>
      <c r="AB70" s="35"/>
      <c r="AC70" s="35"/>
      <c r="AD70" s="35"/>
      <c r="AE70" s="35"/>
    </row>
    <row r="71" spans="1:31" s="2" customFormat="1" ht="16.5" customHeight="1">
      <c r="A71" s="35"/>
      <c r="B71" s="36"/>
      <c r="C71" s="37"/>
      <c r="D71" s="37"/>
      <c r="E71" s="392" t="str">
        <f>E7</f>
        <v>Oprava nástupiště v žst. Rumburk 1_K NACENĚNÍ_OPRAVA č.1</v>
      </c>
      <c r="F71" s="393"/>
      <c r="G71" s="393"/>
      <c r="H71" s="393"/>
      <c r="I71" s="37"/>
      <c r="J71" s="37"/>
      <c r="K71" s="37"/>
      <c r="L71" s="37"/>
      <c r="M71" s="117"/>
      <c r="S71" s="35"/>
      <c r="T71" s="35"/>
      <c r="U71" s="35"/>
      <c r="V71" s="35"/>
      <c r="W71" s="35"/>
      <c r="X71" s="35"/>
      <c r="Y71" s="35"/>
      <c r="Z71" s="35"/>
      <c r="AA71" s="35"/>
      <c r="AB71" s="35"/>
      <c r="AC71" s="35"/>
      <c r="AD71" s="35"/>
      <c r="AE71" s="35"/>
    </row>
    <row r="72" spans="1:31" s="2" customFormat="1" ht="12" customHeight="1">
      <c r="A72" s="35"/>
      <c r="B72" s="36"/>
      <c r="C72" s="30" t="s">
        <v>121</v>
      </c>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6.5" customHeight="1">
      <c r="A73" s="35"/>
      <c r="B73" s="36"/>
      <c r="C73" s="37"/>
      <c r="D73" s="37"/>
      <c r="E73" s="345" t="str">
        <f>E9</f>
        <v>SO 02-14 - Osvětlení nástupiště, žst. Rumburk</v>
      </c>
      <c r="F73" s="394"/>
      <c r="G73" s="394"/>
      <c r="H73" s="394"/>
      <c r="I73" s="37"/>
      <c r="J73" s="37"/>
      <c r="K73" s="37"/>
      <c r="L73" s="37"/>
      <c r="M73" s="11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22</v>
      </c>
      <c r="D75" s="37"/>
      <c r="E75" s="37"/>
      <c r="F75" s="28" t="str">
        <f>F12</f>
        <v xml:space="preserve"> </v>
      </c>
      <c r="G75" s="37"/>
      <c r="H75" s="37"/>
      <c r="I75" s="30" t="s">
        <v>24</v>
      </c>
      <c r="J75" s="60" t="str">
        <f>IF(J12="","",J12)</f>
        <v>4. 10. 2022</v>
      </c>
      <c r="K75" s="37"/>
      <c r="L75" s="37"/>
      <c r="M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5.2" customHeight="1">
      <c r="A77" s="35"/>
      <c r="B77" s="36"/>
      <c r="C77" s="30" t="s">
        <v>26</v>
      </c>
      <c r="D77" s="37"/>
      <c r="E77" s="37"/>
      <c r="F77" s="28" t="str">
        <f>E15</f>
        <v xml:space="preserve"> </v>
      </c>
      <c r="G77" s="37"/>
      <c r="H77" s="37"/>
      <c r="I77" s="30" t="s">
        <v>31</v>
      </c>
      <c r="J77" s="33" t="str">
        <f>E21</f>
        <v xml:space="preserve"> </v>
      </c>
      <c r="K77" s="37"/>
      <c r="L77" s="37"/>
      <c r="M77" s="11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32</v>
      </c>
      <c r="J78" s="33" t="str">
        <f>E24</f>
        <v xml:space="preserve"> </v>
      </c>
      <c r="K78" s="37"/>
      <c r="L78" s="37"/>
      <c r="M78" s="11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11" customFormat="1" ht="29.25" customHeight="1">
      <c r="A80" s="155"/>
      <c r="B80" s="156"/>
      <c r="C80" s="157" t="s">
        <v>138</v>
      </c>
      <c r="D80" s="158" t="s">
        <v>54</v>
      </c>
      <c r="E80" s="158" t="s">
        <v>50</v>
      </c>
      <c r="F80" s="158" t="s">
        <v>51</v>
      </c>
      <c r="G80" s="158" t="s">
        <v>139</v>
      </c>
      <c r="H80" s="158" t="s">
        <v>140</v>
      </c>
      <c r="I80" s="158" t="s">
        <v>141</v>
      </c>
      <c r="J80" s="158" t="s">
        <v>142</v>
      </c>
      <c r="K80" s="158" t="s">
        <v>129</v>
      </c>
      <c r="L80" s="159" t="s">
        <v>143</v>
      </c>
      <c r="M80" s="160"/>
      <c r="N80" s="69" t="s">
        <v>20</v>
      </c>
      <c r="O80" s="70" t="s">
        <v>39</v>
      </c>
      <c r="P80" s="70" t="s">
        <v>144</v>
      </c>
      <c r="Q80" s="70" t="s">
        <v>145</v>
      </c>
      <c r="R80" s="70" t="s">
        <v>146</v>
      </c>
      <c r="S80" s="70" t="s">
        <v>147</v>
      </c>
      <c r="T80" s="70" t="s">
        <v>148</v>
      </c>
      <c r="U80" s="70" t="s">
        <v>149</v>
      </c>
      <c r="V80" s="70" t="s">
        <v>150</v>
      </c>
      <c r="W80" s="70" t="s">
        <v>151</v>
      </c>
      <c r="X80" s="71" t="s">
        <v>152</v>
      </c>
      <c r="Y80" s="155"/>
      <c r="Z80" s="155"/>
      <c r="AA80" s="155"/>
      <c r="AB80" s="155"/>
      <c r="AC80" s="155"/>
      <c r="AD80" s="155"/>
      <c r="AE80" s="155"/>
    </row>
    <row r="81" spans="1:63" s="2" customFormat="1" ht="22.9" customHeight="1">
      <c r="A81" s="35"/>
      <c r="B81" s="36"/>
      <c r="C81" s="76" t="s">
        <v>153</v>
      </c>
      <c r="D81" s="37"/>
      <c r="E81" s="37"/>
      <c r="F81" s="37"/>
      <c r="G81" s="37"/>
      <c r="H81" s="37"/>
      <c r="I81" s="37"/>
      <c r="J81" s="37"/>
      <c r="K81" s="161">
        <f>BK81</f>
        <v>0</v>
      </c>
      <c r="L81" s="37"/>
      <c r="M81" s="40"/>
      <c r="N81" s="72"/>
      <c r="O81" s="162"/>
      <c r="P81" s="73"/>
      <c r="Q81" s="163">
        <f>SUM(Q82:Q185)</f>
        <v>0</v>
      </c>
      <c r="R81" s="163">
        <f>SUM(R82:R185)</f>
        <v>0</v>
      </c>
      <c r="S81" s="73"/>
      <c r="T81" s="164">
        <f>SUM(T82:T185)</f>
        <v>0</v>
      </c>
      <c r="U81" s="73"/>
      <c r="V81" s="164">
        <f>SUM(V82:V185)</f>
        <v>8.086884</v>
      </c>
      <c r="W81" s="73"/>
      <c r="X81" s="165">
        <f>SUM(X82:X185)</f>
        <v>4.4</v>
      </c>
      <c r="Y81" s="35"/>
      <c r="Z81" s="35"/>
      <c r="AA81" s="35"/>
      <c r="AB81" s="35"/>
      <c r="AC81" s="35"/>
      <c r="AD81" s="35"/>
      <c r="AE81" s="35"/>
      <c r="AT81" s="18" t="s">
        <v>70</v>
      </c>
      <c r="AU81" s="18" t="s">
        <v>130</v>
      </c>
      <c r="BK81" s="166">
        <f>SUM(BK82:BK185)</f>
        <v>0</v>
      </c>
    </row>
    <row r="82" spans="1:65" s="2" customFormat="1" ht="37.9" customHeight="1">
      <c r="A82" s="35"/>
      <c r="B82" s="36"/>
      <c r="C82" s="205" t="s">
        <v>79</v>
      </c>
      <c r="D82" s="205" t="s">
        <v>188</v>
      </c>
      <c r="E82" s="206" t="s">
        <v>1960</v>
      </c>
      <c r="F82" s="207" t="s">
        <v>1961</v>
      </c>
      <c r="G82" s="208" t="s">
        <v>297</v>
      </c>
      <c r="H82" s="209">
        <v>15.4</v>
      </c>
      <c r="I82" s="210"/>
      <c r="J82" s="210"/>
      <c r="K82" s="211">
        <f>ROUND(P82*H82,2)</f>
        <v>0</v>
      </c>
      <c r="L82" s="207" t="s">
        <v>382</v>
      </c>
      <c r="M82" s="40"/>
      <c r="N82" s="212" t="s">
        <v>20</v>
      </c>
      <c r="O82" s="194" t="s">
        <v>40</v>
      </c>
      <c r="P82" s="195">
        <f>I82+J82</f>
        <v>0</v>
      </c>
      <c r="Q82" s="195">
        <f>ROUND(I82*H82,2)</f>
        <v>0</v>
      </c>
      <c r="R82" s="195">
        <f>ROUND(J82*H82,2)</f>
        <v>0</v>
      </c>
      <c r="S82" s="65"/>
      <c r="T82" s="196">
        <f>S82*H82</f>
        <v>0</v>
      </c>
      <c r="U82" s="196">
        <v>0</v>
      </c>
      <c r="V82" s="196">
        <f>U82*H82</f>
        <v>0</v>
      </c>
      <c r="W82" s="196">
        <v>0</v>
      </c>
      <c r="X82" s="197">
        <f>W82*H82</f>
        <v>0</v>
      </c>
      <c r="Y82" s="35"/>
      <c r="Z82" s="35"/>
      <c r="AA82" s="35"/>
      <c r="AB82" s="35"/>
      <c r="AC82" s="35"/>
      <c r="AD82" s="35"/>
      <c r="AE82" s="35"/>
      <c r="AR82" s="198" t="s">
        <v>164</v>
      </c>
      <c r="AT82" s="198" t="s">
        <v>188</v>
      </c>
      <c r="AU82" s="198" t="s">
        <v>71</v>
      </c>
      <c r="AY82" s="18" t="s">
        <v>156</v>
      </c>
      <c r="BE82" s="199">
        <f>IF(O82="základní",K82,0)</f>
        <v>0</v>
      </c>
      <c r="BF82" s="199">
        <f>IF(O82="snížená",K82,0)</f>
        <v>0</v>
      </c>
      <c r="BG82" s="199">
        <f>IF(O82="zákl. přenesená",K82,0)</f>
        <v>0</v>
      </c>
      <c r="BH82" s="199">
        <f>IF(O82="sníž. přenesená",K82,0)</f>
        <v>0</v>
      </c>
      <c r="BI82" s="199">
        <f>IF(O82="nulová",K82,0)</f>
        <v>0</v>
      </c>
      <c r="BJ82" s="18" t="s">
        <v>79</v>
      </c>
      <c r="BK82" s="199">
        <f>ROUND(P82*H82,2)</f>
        <v>0</v>
      </c>
      <c r="BL82" s="18" t="s">
        <v>164</v>
      </c>
      <c r="BM82" s="198" t="s">
        <v>81</v>
      </c>
    </row>
    <row r="83" spans="1:47" s="2" customFormat="1" ht="29.25">
      <c r="A83" s="35"/>
      <c r="B83" s="36"/>
      <c r="C83" s="37"/>
      <c r="D83" s="200" t="s">
        <v>165</v>
      </c>
      <c r="E83" s="37"/>
      <c r="F83" s="201" t="s">
        <v>1962</v>
      </c>
      <c r="G83" s="37"/>
      <c r="H83" s="37"/>
      <c r="I83" s="202"/>
      <c r="J83" s="202"/>
      <c r="K83" s="37"/>
      <c r="L83" s="37"/>
      <c r="M83" s="40"/>
      <c r="N83" s="203"/>
      <c r="O83" s="204"/>
      <c r="P83" s="65"/>
      <c r="Q83" s="65"/>
      <c r="R83" s="65"/>
      <c r="S83" s="65"/>
      <c r="T83" s="65"/>
      <c r="U83" s="65"/>
      <c r="V83" s="65"/>
      <c r="W83" s="65"/>
      <c r="X83" s="66"/>
      <c r="Y83" s="35"/>
      <c r="Z83" s="35"/>
      <c r="AA83" s="35"/>
      <c r="AB83" s="35"/>
      <c r="AC83" s="35"/>
      <c r="AD83" s="35"/>
      <c r="AE83" s="35"/>
      <c r="AT83" s="18" t="s">
        <v>165</v>
      </c>
      <c r="AU83" s="18" t="s">
        <v>71</v>
      </c>
    </row>
    <row r="84" spans="1:47" s="2" customFormat="1" ht="11.25">
      <c r="A84" s="35"/>
      <c r="B84" s="36"/>
      <c r="C84" s="37"/>
      <c r="D84" s="218" t="s">
        <v>384</v>
      </c>
      <c r="E84" s="37"/>
      <c r="F84" s="219" t="s">
        <v>1963</v>
      </c>
      <c r="G84" s="37"/>
      <c r="H84" s="37"/>
      <c r="I84" s="202"/>
      <c r="J84" s="202"/>
      <c r="K84" s="37"/>
      <c r="L84" s="37"/>
      <c r="M84" s="40"/>
      <c r="N84" s="203"/>
      <c r="O84" s="204"/>
      <c r="P84" s="65"/>
      <c r="Q84" s="65"/>
      <c r="R84" s="65"/>
      <c r="S84" s="65"/>
      <c r="T84" s="65"/>
      <c r="U84" s="65"/>
      <c r="V84" s="65"/>
      <c r="W84" s="65"/>
      <c r="X84" s="66"/>
      <c r="Y84" s="35"/>
      <c r="Z84" s="35"/>
      <c r="AA84" s="35"/>
      <c r="AB84" s="35"/>
      <c r="AC84" s="35"/>
      <c r="AD84" s="35"/>
      <c r="AE84" s="35"/>
      <c r="AT84" s="18" t="s">
        <v>384</v>
      </c>
      <c r="AU84" s="18" t="s">
        <v>71</v>
      </c>
    </row>
    <row r="85" spans="1:65" s="2" customFormat="1" ht="24.2" customHeight="1">
      <c r="A85" s="35"/>
      <c r="B85" s="36"/>
      <c r="C85" s="205" t="s">
        <v>81</v>
      </c>
      <c r="D85" s="205" t="s">
        <v>188</v>
      </c>
      <c r="E85" s="206" t="s">
        <v>1964</v>
      </c>
      <c r="F85" s="207" t="s">
        <v>1965</v>
      </c>
      <c r="G85" s="208" t="s">
        <v>297</v>
      </c>
      <c r="H85" s="209">
        <v>15.4</v>
      </c>
      <c r="I85" s="210"/>
      <c r="J85" s="210"/>
      <c r="K85" s="211">
        <f>ROUND(P85*H85,2)</f>
        <v>0</v>
      </c>
      <c r="L85" s="207" t="s">
        <v>382</v>
      </c>
      <c r="M85" s="40"/>
      <c r="N85" s="212" t="s">
        <v>20</v>
      </c>
      <c r="O85" s="194" t="s">
        <v>40</v>
      </c>
      <c r="P85" s="195">
        <f>I85+J85</f>
        <v>0</v>
      </c>
      <c r="Q85" s="195">
        <f>ROUND(I85*H85,2)</f>
        <v>0</v>
      </c>
      <c r="R85" s="195">
        <f>ROUND(J85*H85,2)</f>
        <v>0</v>
      </c>
      <c r="S85" s="65"/>
      <c r="T85" s="196">
        <f>S85*H85</f>
        <v>0</v>
      </c>
      <c r="U85" s="196">
        <v>0</v>
      </c>
      <c r="V85" s="196">
        <f>U85*H85</f>
        <v>0</v>
      </c>
      <c r="W85" s="196">
        <v>0</v>
      </c>
      <c r="X85" s="197">
        <f>W85*H85</f>
        <v>0</v>
      </c>
      <c r="Y85" s="35"/>
      <c r="Z85" s="35"/>
      <c r="AA85" s="35"/>
      <c r="AB85" s="35"/>
      <c r="AC85" s="35"/>
      <c r="AD85" s="35"/>
      <c r="AE85" s="35"/>
      <c r="AR85" s="198" t="s">
        <v>164</v>
      </c>
      <c r="AT85" s="198" t="s">
        <v>188</v>
      </c>
      <c r="AU85" s="198" t="s">
        <v>71</v>
      </c>
      <c r="AY85" s="18" t="s">
        <v>156</v>
      </c>
      <c r="BE85" s="199">
        <f>IF(O85="základní",K85,0)</f>
        <v>0</v>
      </c>
      <c r="BF85" s="199">
        <f>IF(O85="snížená",K85,0)</f>
        <v>0</v>
      </c>
      <c r="BG85" s="199">
        <f>IF(O85="zákl. přenesená",K85,0)</f>
        <v>0</v>
      </c>
      <c r="BH85" s="199">
        <f>IF(O85="sníž. přenesená",K85,0)</f>
        <v>0</v>
      </c>
      <c r="BI85" s="199">
        <f>IF(O85="nulová",K85,0)</f>
        <v>0</v>
      </c>
      <c r="BJ85" s="18" t="s">
        <v>79</v>
      </c>
      <c r="BK85" s="199">
        <f>ROUND(P85*H85,2)</f>
        <v>0</v>
      </c>
      <c r="BL85" s="18" t="s">
        <v>164</v>
      </c>
      <c r="BM85" s="198" t="s">
        <v>164</v>
      </c>
    </row>
    <row r="86" spans="1:47" s="2" customFormat="1" ht="19.5">
      <c r="A86" s="35"/>
      <c r="B86" s="36"/>
      <c r="C86" s="37"/>
      <c r="D86" s="200" t="s">
        <v>165</v>
      </c>
      <c r="E86" s="37"/>
      <c r="F86" s="201" t="s">
        <v>1966</v>
      </c>
      <c r="G86" s="37"/>
      <c r="H86" s="37"/>
      <c r="I86" s="202"/>
      <c r="J86" s="202"/>
      <c r="K86" s="37"/>
      <c r="L86" s="37"/>
      <c r="M86" s="40"/>
      <c r="N86" s="203"/>
      <c r="O86" s="204"/>
      <c r="P86" s="65"/>
      <c r="Q86" s="65"/>
      <c r="R86" s="65"/>
      <c r="S86" s="65"/>
      <c r="T86" s="65"/>
      <c r="U86" s="65"/>
      <c r="V86" s="65"/>
      <c r="W86" s="65"/>
      <c r="X86" s="66"/>
      <c r="Y86" s="35"/>
      <c r="Z86" s="35"/>
      <c r="AA86" s="35"/>
      <c r="AB86" s="35"/>
      <c r="AC86" s="35"/>
      <c r="AD86" s="35"/>
      <c r="AE86" s="35"/>
      <c r="AT86" s="18" t="s">
        <v>165</v>
      </c>
      <c r="AU86" s="18" t="s">
        <v>71</v>
      </c>
    </row>
    <row r="87" spans="1:47" s="2" customFormat="1" ht="11.25">
      <c r="A87" s="35"/>
      <c r="B87" s="36"/>
      <c r="C87" s="37"/>
      <c r="D87" s="218" t="s">
        <v>384</v>
      </c>
      <c r="E87" s="37"/>
      <c r="F87" s="219" t="s">
        <v>1967</v>
      </c>
      <c r="G87" s="37"/>
      <c r="H87" s="37"/>
      <c r="I87" s="202"/>
      <c r="J87" s="202"/>
      <c r="K87" s="37"/>
      <c r="L87" s="37"/>
      <c r="M87" s="40"/>
      <c r="N87" s="203"/>
      <c r="O87" s="204"/>
      <c r="P87" s="65"/>
      <c r="Q87" s="65"/>
      <c r="R87" s="65"/>
      <c r="S87" s="65"/>
      <c r="T87" s="65"/>
      <c r="U87" s="65"/>
      <c r="V87" s="65"/>
      <c r="W87" s="65"/>
      <c r="X87" s="66"/>
      <c r="Y87" s="35"/>
      <c r="Z87" s="35"/>
      <c r="AA87" s="35"/>
      <c r="AB87" s="35"/>
      <c r="AC87" s="35"/>
      <c r="AD87" s="35"/>
      <c r="AE87" s="35"/>
      <c r="AT87" s="18" t="s">
        <v>384</v>
      </c>
      <c r="AU87" s="18" t="s">
        <v>71</v>
      </c>
    </row>
    <row r="88" spans="1:65" s="2" customFormat="1" ht="24.2" customHeight="1">
      <c r="A88" s="35"/>
      <c r="B88" s="36"/>
      <c r="C88" s="205" t="s">
        <v>155</v>
      </c>
      <c r="D88" s="205" t="s">
        <v>188</v>
      </c>
      <c r="E88" s="206" t="s">
        <v>1968</v>
      </c>
      <c r="F88" s="207" t="s">
        <v>1969</v>
      </c>
      <c r="G88" s="208" t="s">
        <v>1970</v>
      </c>
      <c r="H88" s="209">
        <v>55</v>
      </c>
      <c r="I88" s="210"/>
      <c r="J88" s="210"/>
      <c r="K88" s="211">
        <f>ROUND(P88*H88,2)</f>
        <v>0</v>
      </c>
      <c r="L88" s="207" t="s">
        <v>382</v>
      </c>
      <c r="M88" s="40"/>
      <c r="N88" s="212" t="s">
        <v>20</v>
      </c>
      <c r="O88" s="194" t="s">
        <v>40</v>
      </c>
      <c r="P88" s="195">
        <f>I88+J88</f>
        <v>0</v>
      </c>
      <c r="Q88" s="195">
        <f>ROUND(I88*H88,2)</f>
        <v>0</v>
      </c>
      <c r="R88" s="195">
        <f>ROUND(J88*H88,2)</f>
        <v>0</v>
      </c>
      <c r="S88" s="65"/>
      <c r="T88" s="196">
        <f>S88*H88</f>
        <v>0</v>
      </c>
      <c r="U88" s="196">
        <v>0</v>
      </c>
      <c r="V88" s="196">
        <f>U88*H88</f>
        <v>0</v>
      </c>
      <c r="W88" s="196">
        <v>0</v>
      </c>
      <c r="X88" s="197">
        <f>W88*H88</f>
        <v>0</v>
      </c>
      <c r="Y88" s="35"/>
      <c r="Z88" s="35"/>
      <c r="AA88" s="35"/>
      <c r="AB88" s="35"/>
      <c r="AC88" s="35"/>
      <c r="AD88" s="35"/>
      <c r="AE88" s="35"/>
      <c r="AR88" s="198" t="s">
        <v>164</v>
      </c>
      <c r="AT88" s="198" t="s">
        <v>188</v>
      </c>
      <c r="AU88" s="198" t="s">
        <v>71</v>
      </c>
      <c r="AY88" s="18" t="s">
        <v>156</v>
      </c>
      <c r="BE88" s="199">
        <f>IF(O88="základní",K88,0)</f>
        <v>0</v>
      </c>
      <c r="BF88" s="199">
        <f>IF(O88="snížená",K88,0)</f>
        <v>0</v>
      </c>
      <c r="BG88" s="199">
        <f>IF(O88="zákl. přenesená",K88,0)</f>
        <v>0</v>
      </c>
      <c r="BH88" s="199">
        <f>IF(O88="sníž. přenesená",K88,0)</f>
        <v>0</v>
      </c>
      <c r="BI88" s="199">
        <f>IF(O88="nulová",K88,0)</f>
        <v>0</v>
      </c>
      <c r="BJ88" s="18" t="s">
        <v>79</v>
      </c>
      <c r="BK88" s="199">
        <f>ROUND(P88*H88,2)</f>
        <v>0</v>
      </c>
      <c r="BL88" s="18" t="s">
        <v>164</v>
      </c>
      <c r="BM88" s="198" t="s">
        <v>170</v>
      </c>
    </row>
    <row r="89" spans="1:47" s="2" customFormat="1" ht="19.5">
      <c r="A89" s="35"/>
      <c r="B89" s="36"/>
      <c r="C89" s="37"/>
      <c r="D89" s="200" t="s">
        <v>165</v>
      </c>
      <c r="E89" s="37"/>
      <c r="F89" s="201" t="s">
        <v>1971</v>
      </c>
      <c r="G89" s="37"/>
      <c r="H89" s="37"/>
      <c r="I89" s="202"/>
      <c r="J89" s="202"/>
      <c r="K89" s="37"/>
      <c r="L89" s="37"/>
      <c r="M89" s="40"/>
      <c r="N89" s="203"/>
      <c r="O89" s="204"/>
      <c r="P89" s="65"/>
      <c r="Q89" s="65"/>
      <c r="R89" s="65"/>
      <c r="S89" s="65"/>
      <c r="T89" s="65"/>
      <c r="U89" s="65"/>
      <c r="V89" s="65"/>
      <c r="W89" s="65"/>
      <c r="X89" s="66"/>
      <c r="Y89" s="35"/>
      <c r="Z89" s="35"/>
      <c r="AA89" s="35"/>
      <c r="AB89" s="35"/>
      <c r="AC89" s="35"/>
      <c r="AD89" s="35"/>
      <c r="AE89" s="35"/>
      <c r="AT89" s="18" t="s">
        <v>165</v>
      </c>
      <c r="AU89" s="18" t="s">
        <v>71</v>
      </c>
    </row>
    <row r="90" spans="1:47" s="2" customFormat="1" ht="11.25">
      <c r="A90" s="35"/>
      <c r="B90" s="36"/>
      <c r="C90" s="37"/>
      <c r="D90" s="218" t="s">
        <v>384</v>
      </c>
      <c r="E90" s="37"/>
      <c r="F90" s="219" t="s">
        <v>1972</v>
      </c>
      <c r="G90" s="37"/>
      <c r="H90" s="37"/>
      <c r="I90" s="202"/>
      <c r="J90" s="202"/>
      <c r="K90" s="37"/>
      <c r="L90" s="37"/>
      <c r="M90" s="40"/>
      <c r="N90" s="203"/>
      <c r="O90" s="204"/>
      <c r="P90" s="65"/>
      <c r="Q90" s="65"/>
      <c r="R90" s="65"/>
      <c r="S90" s="65"/>
      <c r="T90" s="65"/>
      <c r="U90" s="65"/>
      <c r="V90" s="65"/>
      <c r="W90" s="65"/>
      <c r="X90" s="66"/>
      <c r="Y90" s="35"/>
      <c r="Z90" s="35"/>
      <c r="AA90" s="35"/>
      <c r="AB90" s="35"/>
      <c r="AC90" s="35"/>
      <c r="AD90" s="35"/>
      <c r="AE90" s="35"/>
      <c r="AT90" s="18" t="s">
        <v>384</v>
      </c>
      <c r="AU90" s="18" t="s">
        <v>71</v>
      </c>
    </row>
    <row r="91" spans="1:65" s="2" customFormat="1" ht="44.25" customHeight="1">
      <c r="A91" s="35"/>
      <c r="B91" s="36"/>
      <c r="C91" s="205" t="s">
        <v>164</v>
      </c>
      <c r="D91" s="205" t="s">
        <v>188</v>
      </c>
      <c r="E91" s="206" t="s">
        <v>1973</v>
      </c>
      <c r="F91" s="207" t="s">
        <v>1974</v>
      </c>
      <c r="G91" s="208" t="s">
        <v>154</v>
      </c>
      <c r="H91" s="209">
        <v>10</v>
      </c>
      <c r="I91" s="210"/>
      <c r="J91" s="210"/>
      <c r="K91" s="211">
        <f>ROUND(P91*H91,2)</f>
        <v>0</v>
      </c>
      <c r="L91" s="207" t="s">
        <v>382</v>
      </c>
      <c r="M91" s="40"/>
      <c r="N91" s="212" t="s">
        <v>20</v>
      </c>
      <c r="O91" s="194" t="s">
        <v>40</v>
      </c>
      <c r="P91" s="195">
        <f>I91+J91</f>
        <v>0</v>
      </c>
      <c r="Q91" s="195">
        <f>ROUND(I91*H91,2)</f>
        <v>0</v>
      </c>
      <c r="R91" s="195">
        <f>ROUND(J91*H91,2)</f>
        <v>0</v>
      </c>
      <c r="S91" s="65"/>
      <c r="T91" s="196">
        <f>S91*H91</f>
        <v>0</v>
      </c>
      <c r="U91" s="196">
        <v>0.0036</v>
      </c>
      <c r="V91" s="196">
        <f>U91*H91</f>
        <v>0.036</v>
      </c>
      <c r="W91" s="196">
        <v>0</v>
      </c>
      <c r="X91" s="197">
        <f>W91*H91</f>
        <v>0</v>
      </c>
      <c r="Y91" s="35"/>
      <c r="Z91" s="35"/>
      <c r="AA91" s="35"/>
      <c r="AB91" s="35"/>
      <c r="AC91" s="35"/>
      <c r="AD91" s="35"/>
      <c r="AE91" s="35"/>
      <c r="AR91" s="198" t="s">
        <v>164</v>
      </c>
      <c r="AT91" s="198" t="s">
        <v>188</v>
      </c>
      <c r="AU91" s="198" t="s">
        <v>71</v>
      </c>
      <c r="AY91" s="18" t="s">
        <v>156</v>
      </c>
      <c r="BE91" s="199">
        <f>IF(O91="základní",K91,0)</f>
        <v>0</v>
      </c>
      <c r="BF91" s="199">
        <f>IF(O91="snížená",K91,0)</f>
        <v>0</v>
      </c>
      <c r="BG91" s="199">
        <f>IF(O91="zákl. přenesená",K91,0)</f>
        <v>0</v>
      </c>
      <c r="BH91" s="199">
        <f>IF(O91="sníž. přenesená",K91,0)</f>
        <v>0</v>
      </c>
      <c r="BI91" s="199">
        <f>IF(O91="nulová",K91,0)</f>
        <v>0</v>
      </c>
      <c r="BJ91" s="18" t="s">
        <v>79</v>
      </c>
      <c r="BK91" s="199">
        <f>ROUND(P91*H91,2)</f>
        <v>0</v>
      </c>
      <c r="BL91" s="18" t="s">
        <v>164</v>
      </c>
      <c r="BM91" s="198" t="s">
        <v>163</v>
      </c>
    </row>
    <row r="92" spans="1:47" s="2" customFormat="1" ht="29.25">
      <c r="A92" s="35"/>
      <c r="B92" s="36"/>
      <c r="C92" s="37"/>
      <c r="D92" s="200" t="s">
        <v>165</v>
      </c>
      <c r="E92" s="37"/>
      <c r="F92" s="201" t="s">
        <v>1975</v>
      </c>
      <c r="G92" s="37"/>
      <c r="H92" s="37"/>
      <c r="I92" s="202"/>
      <c r="J92" s="202"/>
      <c r="K92" s="37"/>
      <c r="L92" s="37"/>
      <c r="M92" s="40"/>
      <c r="N92" s="203"/>
      <c r="O92" s="204"/>
      <c r="P92" s="65"/>
      <c r="Q92" s="65"/>
      <c r="R92" s="65"/>
      <c r="S92" s="65"/>
      <c r="T92" s="65"/>
      <c r="U92" s="65"/>
      <c r="V92" s="65"/>
      <c r="W92" s="65"/>
      <c r="X92" s="66"/>
      <c r="Y92" s="35"/>
      <c r="Z92" s="35"/>
      <c r="AA92" s="35"/>
      <c r="AB92" s="35"/>
      <c r="AC92" s="35"/>
      <c r="AD92" s="35"/>
      <c r="AE92" s="35"/>
      <c r="AT92" s="18" t="s">
        <v>165</v>
      </c>
      <c r="AU92" s="18" t="s">
        <v>71</v>
      </c>
    </row>
    <row r="93" spans="1:47" s="2" customFormat="1" ht="11.25">
      <c r="A93" s="35"/>
      <c r="B93" s="36"/>
      <c r="C93" s="37"/>
      <c r="D93" s="218" t="s">
        <v>384</v>
      </c>
      <c r="E93" s="37"/>
      <c r="F93" s="219" t="s">
        <v>1976</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384</v>
      </c>
      <c r="AU93" s="18" t="s">
        <v>71</v>
      </c>
    </row>
    <row r="94" spans="1:65" s="2" customFormat="1" ht="24">
      <c r="A94" s="35"/>
      <c r="B94" s="36"/>
      <c r="C94" s="184" t="s">
        <v>173</v>
      </c>
      <c r="D94" s="184" t="s">
        <v>154</v>
      </c>
      <c r="E94" s="185" t="s">
        <v>1977</v>
      </c>
      <c r="F94" s="186" t="s">
        <v>1978</v>
      </c>
      <c r="G94" s="187" t="s">
        <v>154</v>
      </c>
      <c r="H94" s="188">
        <v>10</v>
      </c>
      <c r="I94" s="189"/>
      <c r="J94" s="190"/>
      <c r="K94" s="191">
        <f>ROUND(P94*H94,2)</f>
        <v>0</v>
      </c>
      <c r="L94" s="186" t="s">
        <v>382</v>
      </c>
      <c r="M94" s="192"/>
      <c r="N94" s="193" t="s">
        <v>20</v>
      </c>
      <c r="O94" s="194" t="s">
        <v>40</v>
      </c>
      <c r="P94" s="195">
        <f>I94+J94</f>
        <v>0</v>
      </c>
      <c r="Q94" s="195">
        <f>ROUND(I94*H94,2)</f>
        <v>0</v>
      </c>
      <c r="R94" s="195">
        <f>ROUND(J94*H94,2)</f>
        <v>0</v>
      </c>
      <c r="S94" s="65"/>
      <c r="T94" s="196">
        <f>S94*H94</f>
        <v>0</v>
      </c>
      <c r="U94" s="196">
        <v>0.00449</v>
      </c>
      <c r="V94" s="196">
        <f>U94*H94</f>
        <v>0.0449</v>
      </c>
      <c r="W94" s="196">
        <v>0</v>
      </c>
      <c r="X94" s="197">
        <f>W94*H94</f>
        <v>0</v>
      </c>
      <c r="Y94" s="35"/>
      <c r="Z94" s="35"/>
      <c r="AA94" s="35"/>
      <c r="AB94" s="35"/>
      <c r="AC94" s="35"/>
      <c r="AD94" s="35"/>
      <c r="AE94" s="35"/>
      <c r="AR94" s="198" t="s">
        <v>163</v>
      </c>
      <c r="AT94" s="198" t="s">
        <v>154</v>
      </c>
      <c r="AU94" s="198" t="s">
        <v>71</v>
      </c>
      <c r="AY94" s="18" t="s">
        <v>156</v>
      </c>
      <c r="BE94" s="199">
        <f>IF(O94="základní",K94,0)</f>
        <v>0</v>
      </c>
      <c r="BF94" s="199">
        <f>IF(O94="snížená",K94,0)</f>
        <v>0</v>
      </c>
      <c r="BG94" s="199">
        <f>IF(O94="zákl. přenesená",K94,0)</f>
        <v>0</v>
      </c>
      <c r="BH94" s="199">
        <f>IF(O94="sníž. přenesená",K94,0)</f>
        <v>0</v>
      </c>
      <c r="BI94" s="199">
        <f>IF(O94="nulová",K94,0)</f>
        <v>0</v>
      </c>
      <c r="BJ94" s="18" t="s">
        <v>79</v>
      </c>
      <c r="BK94" s="199">
        <f>ROUND(P94*H94,2)</f>
        <v>0</v>
      </c>
      <c r="BL94" s="18" t="s">
        <v>164</v>
      </c>
      <c r="BM94" s="198" t="s">
        <v>176</v>
      </c>
    </row>
    <row r="95" spans="1:47" s="2" customFormat="1" ht="11.25">
      <c r="A95" s="35"/>
      <c r="B95" s="36"/>
      <c r="C95" s="37"/>
      <c r="D95" s="200" t="s">
        <v>165</v>
      </c>
      <c r="E95" s="37"/>
      <c r="F95" s="201" t="s">
        <v>1978</v>
      </c>
      <c r="G95" s="37"/>
      <c r="H95" s="37"/>
      <c r="I95" s="202"/>
      <c r="J95" s="202"/>
      <c r="K95" s="37"/>
      <c r="L95" s="37"/>
      <c r="M95" s="40"/>
      <c r="N95" s="203"/>
      <c r="O95" s="204"/>
      <c r="P95" s="65"/>
      <c r="Q95" s="65"/>
      <c r="R95" s="65"/>
      <c r="S95" s="65"/>
      <c r="T95" s="65"/>
      <c r="U95" s="65"/>
      <c r="V95" s="65"/>
      <c r="W95" s="65"/>
      <c r="X95" s="66"/>
      <c r="Y95" s="35"/>
      <c r="Z95" s="35"/>
      <c r="AA95" s="35"/>
      <c r="AB95" s="35"/>
      <c r="AC95" s="35"/>
      <c r="AD95" s="35"/>
      <c r="AE95" s="35"/>
      <c r="AT95" s="18" t="s">
        <v>165</v>
      </c>
      <c r="AU95" s="18" t="s">
        <v>71</v>
      </c>
    </row>
    <row r="96" spans="1:65" s="2" customFormat="1" ht="37.9" customHeight="1">
      <c r="A96" s="35"/>
      <c r="B96" s="36"/>
      <c r="C96" s="205" t="s">
        <v>170</v>
      </c>
      <c r="D96" s="205" t="s">
        <v>188</v>
      </c>
      <c r="E96" s="206" t="s">
        <v>1979</v>
      </c>
      <c r="F96" s="207" t="s">
        <v>1980</v>
      </c>
      <c r="G96" s="208" t="s">
        <v>1981</v>
      </c>
      <c r="H96" s="209">
        <v>3.1</v>
      </c>
      <c r="I96" s="210"/>
      <c r="J96" s="210"/>
      <c r="K96" s="211">
        <f>ROUND(P96*H96,2)</f>
        <v>0</v>
      </c>
      <c r="L96" s="207" t="s">
        <v>382</v>
      </c>
      <c r="M96" s="40"/>
      <c r="N96" s="212" t="s">
        <v>20</v>
      </c>
      <c r="O96" s="194" t="s">
        <v>40</v>
      </c>
      <c r="P96" s="195">
        <f>I96+J96</f>
        <v>0</v>
      </c>
      <c r="Q96" s="195">
        <f>ROUND(I96*H96,2)</f>
        <v>0</v>
      </c>
      <c r="R96" s="195">
        <f>ROUND(J96*H96,2)</f>
        <v>0</v>
      </c>
      <c r="S96" s="65"/>
      <c r="T96" s="196">
        <f>S96*H96</f>
        <v>0</v>
      </c>
      <c r="U96" s="196">
        <v>0</v>
      </c>
      <c r="V96" s="196">
        <f>U96*H96</f>
        <v>0</v>
      </c>
      <c r="W96" s="196">
        <v>0</v>
      </c>
      <c r="X96" s="197">
        <f>W96*H96</f>
        <v>0</v>
      </c>
      <c r="Y96" s="35"/>
      <c r="Z96" s="35"/>
      <c r="AA96" s="35"/>
      <c r="AB96" s="35"/>
      <c r="AC96" s="35"/>
      <c r="AD96" s="35"/>
      <c r="AE96" s="35"/>
      <c r="AR96" s="198" t="s">
        <v>164</v>
      </c>
      <c r="AT96" s="198" t="s">
        <v>188</v>
      </c>
      <c r="AU96" s="198" t="s">
        <v>71</v>
      </c>
      <c r="AY96" s="18" t="s">
        <v>156</v>
      </c>
      <c r="BE96" s="199">
        <f>IF(O96="základní",K96,0)</f>
        <v>0</v>
      </c>
      <c r="BF96" s="199">
        <f>IF(O96="snížená",K96,0)</f>
        <v>0</v>
      </c>
      <c r="BG96" s="199">
        <f>IF(O96="zákl. přenesená",K96,0)</f>
        <v>0</v>
      </c>
      <c r="BH96" s="199">
        <f>IF(O96="sníž. přenesená",K96,0)</f>
        <v>0</v>
      </c>
      <c r="BI96" s="199">
        <f>IF(O96="nulová",K96,0)</f>
        <v>0</v>
      </c>
      <c r="BJ96" s="18" t="s">
        <v>79</v>
      </c>
      <c r="BK96" s="199">
        <f>ROUND(P96*H96,2)</f>
        <v>0</v>
      </c>
      <c r="BL96" s="18" t="s">
        <v>164</v>
      </c>
      <c r="BM96" s="198" t="s">
        <v>179</v>
      </c>
    </row>
    <row r="97" spans="1:47" s="2" customFormat="1" ht="39">
      <c r="A97" s="35"/>
      <c r="B97" s="36"/>
      <c r="C97" s="37"/>
      <c r="D97" s="200" t="s">
        <v>165</v>
      </c>
      <c r="E97" s="37"/>
      <c r="F97" s="201" t="s">
        <v>1982</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165</v>
      </c>
      <c r="AU97" s="18" t="s">
        <v>71</v>
      </c>
    </row>
    <row r="98" spans="1:47" s="2" customFormat="1" ht="11.25">
      <c r="A98" s="35"/>
      <c r="B98" s="36"/>
      <c r="C98" s="37"/>
      <c r="D98" s="218" t="s">
        <v>384</v>
      </c>
      <c r="E98" s="37"/>
      <c r="F98" s="219" t="s">
        <v>1983</v>
      </c>
      <c r="G98" s="37"/>
      <c r="H98" s="37"/>
      <c r="I98" s="202"/>
      <c r="J98" s="202"/>
      <c r="K98" s="37"/>
      <c r="L98" s="37"/>
      <c r="M98" s="40"/>
      <c r="N98" s="203"/>
      <c r="O98" s="204"/>
      <c r="P98" s="65"/>
      <c r="Q98" s="65"/>
      <c r="R98" s="65"/>
      <c r="S98" s="65"/>
      <c r="T98" s="65"/>
      <c r="U98" s="65"/>
      <c r="V98" s="65"/>
      <c r="W98" s="65"/>
      <c r="X98" s="66"/>
      <c r="Y98" s="35"/>
      <c r="Z98" s="35"/>
      <c r="AA98" s="35"/>
      <c r="AB98" s="35"/>
      <c r="AC98" s="35"/>
      <c r="AD98" s="35"/>
      <c r="AE98" s="35"/>
      <c r="AT98" s="18" t="s">
        <v>384</v>
      </c>
      <c r="AU98" s="18" t="s">
        <v>71</v>
      </c>
    </row>
    <row r="99" spans="1:65" s="2" customFormat="1" ht="24.2" customHeight="1">
      <c r="A99" s="35"/>
      <c r="B99" s="36"/>
      <c r="C99" s="205" t="s">
        <v>180</v>
      </c>
      <c r="D99" s="205" t="s">
        <v>188</v>
      </c>
      <c r="E99" s="206" t="s">
        <v>1984</v>
      </c>
      <c r="F99" s="207" t="s">
        <v>1985</v>
      </c>
      <c r="G99" s="208" t="s">
        <v>1981</v>
      </c>
      <c r="H99" s="209">
        <v>3.2</v>
      </c>
      <c r="I99" s="210"/>
      <c r="J99" s="210"/>
      <c r="K99" s="211">
        <f>ROUND(P99*H99,2)</f>
        <v>0</v>
      </c>
      <c r="L99" s="207" t="s">
        <v>382</v>
      </c>
      <c r="M99" s="40"/>
      <c r="N99" s="212" t="s">
        <v>20</v>
      </c>
      <c r="O99" s="194" t="s">
        <v>40</v>
      </c>
      <c r="P99" s="195">
        <f>I99+J99</f>
        <v>0</v>
      </c>
      <c r="Q99" s="195">
        <f>ROUND(I99*H99,2)</f>
        <v>0</v>
      </c>
      <c r="R99" s="195">
        <f>ROUND(J99*H99,2)</f>
        <v>0</v>
      </c>
      <c r="S99" s="65"/>
      <c r="T99" s="196">
        <f>S99*H99</f>
        <v>0</v>
      </c>
      <c r="U99" s="196">
        <v>2.50187</v>
      </c>
      <c r="V99" s="196">
        <f>U99*H99</f>
        <v>8.005984</v>
      </c>
      <c r="W99" s="196">
        <v>0</v>
      </c>
      <c r="X99" s="197">
        <f>W99*H99</f>
        <v>0</v>
      </c>
      <c r="Y99" s="35"/>
      <c r="Z99" s="35"/>
      <c r="AA99" s="35"/>
      <c r="AB99" s="35"/>
      <c r="AC99" s="35"/>
      <c r="AD99" s="35"/>
      <c r="AE99" s="35"/>
      <c r="AR99" s="198" t="s">
        <v>164</v>
      </c>
      <c r="AT99" s="198" t="s">
        <v>188</v>
      </c>
      <c r="AU99" s="198" t="s">
        <v>71</v>
      </c>
      <c r="AY99" s="18" t="s">
        <v>156</v>
      </c>
      <c r="BE99" s="199">
        <f>IF(O99="základní",K99,0)</f>
        <v>0</v>
      </c>
      <c r="BF99" s="199">
        <f>IF(O99="snížená",K99,0)</f>
        <v>0</v>
      </c>
      <c r="BG99" s="199">
        <f>IF(O99="zákl. přenesená",K99,0)</f>
        <v>0</v>
      </c>
      <c r="BH99" s="199">
        <f>IF(O99="sníž. přenesená",K99,0)</f>
        <v>0</v>
      </c>
      <c r="BI99" s="199">
        <f>IF(O99="nulová",K99,0)</f>
        <v>0</v>
      </c>
      <c r="BJ99" s="18" t="s">
        <v>79</v>
      </c>
      <c r="BK99" s="199">
        <f>ROUND(P99*H99,2)</f>
        <v>0</v>
      </c>
      <c r="BL99" s="18" t="s">
        <v>164</v>
      </c>
      <c r="BM99" s="198" t="s">
        <v>183</v>
      </c>
    </row>
    <row r="100" spans="1:47" s="2" customFormat="1" ht="19.5">
      <c r="A100" s="35"/>
      <c r="B100" s="36"/>
      <c r="C100" s="37"/>
      <c r="D100" s="200" t="s">
        <v>165</v>
      </c>
      <c r="E100" s="37"/>
      <c r="F100" s="201" t="s">
        <v>1986</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165</v>
      </c>
      <c r="AU100" s="18" t="s">
        <v>71</v>
      </c>
    </row>
    <row r="101" spans="1:47" s="2" customFormat="1" ht="11.25">
      <c r="A101" s="35"/>
      <c r="B101" s="36"/>
      <c r="C101" s="37"/>
      <c r="D101" s="218" t="s">
        <v>384</v>
      </c>
      <c r="E101" s="37"/>
      <c r="F101" s="219" t="s">
        <v>1987</v>
      </c>
      <c r="G101" s="37"/>
      <c r="H101" s="37"/>
      <c r="I101" s="202"/>
      <c r="J101" s="202"/>
      <c r="K101" s="37"/>
      <c r="L101" s="37"/>
      <c r="M101" s="40"/>
      <c r="N101" s="203"/>
      <c r="O101" s="204"/>
      <c r="P101" s="65"/>
      <c r="Q101" s="65"/>
      <c r="R101" s="65"/>
      <c r="S101" s="65"/>
      <c r="T101" s="65"/>
      <c r="U101" s="65"/>
      <c r="V101" s="65"/>
      <c r="W101" s="65"/>
      <c r="X101" s="66"/>
      <c r="Y101" s="35"/>
      <c r="Z101" s="35"/>
      <c r="AA101" s="35"/>
      <c r="AB101" s="35"/>
      <c r="AC101" s="35"/>
      <c r="AD101" s="35"/>
      <c r="AE101" s="35"/>
      <c r="AT101" s="18" t="s">
        <v>384</v>
      </c>
      <c r="AU101" s="18" t="s">
        <v>71</v>
      </c>
    </row>
    <row r="102" spans="1:65" s="2" customFormat="1" ht="33" customHeight="1">
      <c r="A102" s="35"/>
      <c r="B102" s="36"/>
      <c r="C102" s="184" t="s">
        <v>163</v>
      </c>
      <c r="D102" s="184" t="s">
        <v>154</v>
      </c>
      <c r="E102" s="185" t="s">
        <v>1988</v>
      </c>
      <c r="F102" s="186" t="s">
        <v>1989</v>
      </c>
      <c r="G102" s="187" t="s">
        <v>1990</v>
      </c>
      <c r="H102" s="188">
        <v>18</v>
      </c>
      <c r="I102" s="189"/>
      <c r="J102" s="190"/>
      <c r="K102" s="191">
        <f>ROUND(P102*H102,2)</f>
        <v>0</v>
      </c>
      <c r="L102" s="186" t="s">
        <v>20</v>
      </c>
      <c r="M102" s="192"/>
      <c r="N102" s="193" t="s">
        <v>20</v>
      </c>
      <c r="O102" s="194" t="s">
        <v>40</v>
      </c>
      <c r="P102" s="195">
        <f>I102+J102</f>
        <v>0</v>
      </c>
      <c r="Q102" s="195">
        <f>ROUND(I102*H102,2)</f>
        <v>0</v>
      </c>
      <c r="R102" s="195">
        <f>ROUND(J102*H102,2)</f>
        <v>0</v>
      </c>
      <c r="S102" s="65"/>
      <c r="T102" s="196">
        <f>S102*H102</f>
        <v>0</v>
      </c>
      <c r="U102" s="196">
        <v>0</v>
      </c>
      <c r="V102" s="196">
        <f>U102*H102</f>
        <v>0</v>
      </c>
      <c r="W102" s="196">
        <v>0</v>
      </c>
      <c r="X102" s="197">
        <f>W102*H102</f>
        <v>0</v>
      </c>
      <c r="Y102" s="35"/>
      <c r="Z102" s="35"/>
      <c r="AA102" s="35"/>
      <c r="AB102" s="35"/>
      <c r="AC102" s="35"/>
      <c r="AD102" s="35"/>
      <c r="AE102" s="35"/>
      <c r="AR102" s="198" t="s">
        <v>163</v>
      </c>
      <c r="AT102" s="198" t="s">
        <v>154</v>
      </c>
      <c r="AU102" s="198" t="s">
        <v>71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164</v>
      </c>
      <c r="BM102" s="198" t="s">
        <v>186</v>
      </c>
    </row>
    <row r="103" spans="1:47" s="2" customFormat="1" ht="19.5">
      <c r="A103" s="35"/>
      <c r="B103" s="36"/>
      <c r="C103" s="37"/>
      <c r="D103" s="200" t="s">
        <v>165</v>
      </c>
      <c r="E103" s="37"/>
      <c r="F103" s="201" t="s">
        <v>1989</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71</v>
      </c>
    </row>
    <row r="104" spans="1:65" s="2" customFormat="1" ht="24.2" customHeight="1">
      <c r="A104" s="35"/>
      <c r="B104" s="36"/>
      <c r="C104" s="184" t="s">
        <v>187</v>
      </c>
      <c r="D104" s="184" t="s">
        <v>154</v>
      </c>
      <c r="E104" s="185" t="s">
        <v>1991</v>
      </c>
      <c r="F104" s="186" t="s">
        <v>1992</v>
      </c>
      <c r="G104" s="187" t="s">
        <v>154</v>
      </c>
      <c r="H104" s="188">
        <v>55</v>
      </c>
      <c r="I104" s="189"/>
      <c r="J104" s="190"/>
      <c r="K104" s="191">
        <f>ROUND(P104*H104,2)</f>
        <v>0</v>
      </c>
      <c r="L104" s="186" t="s">
        <v>162</v>
      </c>
      <c r="M104" s="192"/>
      <c r="N104" s="193" t="s">
        <v>20</v>
      </c>
      <c r="O104" s="194" t="s">
        <v>40</v>
      </c>
      <c r="P104" s="195">
        <f>I104+J104</f>
        <v>0</v>
      </c>
      <c r="Q104" s="195">
        <f>ROUND(I104*H104,2)</f>
        <v>0</v>
      </c>
      <c r="R104" s="195">
        <f>ROUND(J104*H104,2)</f>
        <v>0</v>
      </c>
      <c r="S104" s="65"/>
      <c r="T104" s="196">
        <f>S104*H104</f>
        <v>0</v>
      </c>
      <c r="U104" s="196">
        <v>0</v>
      </c>
      <c r="V104" s="196">
        <f>U104*H104</f>
        <v>0</v>
      </c>
      <c r="W104" s="196">
        <v>0</v>
      </c>
      <c r="X104" s="197">
        <f>W104*H104</f>
        <v>0</v>
      </c>
      <c r="Y104" s="35"/>
      <c r="Z104" s="35"/>
      <c r="AA104" s="35"/>
      <c r="AB104" s="35"/>
      <c r="AC104" s="35"/>
      <c r="AD104" s="35"/>
      <c r="AE104" s="35"/>
      <c r="AR104" s="198" t="s">
        <v>163</v>
      </c>
      <c r="AT104" s="198" t="s">
        <v>154</v>
      </c>
      <c r="AU104" s="198" t="s">
        <v>71</v>
      </c>
      <c r="AY104" s="18" t="s">
        <v>156</v>
      </c>
      <c r="BE104" s="199">
        <f>IF(O104="základní",K104,0)</f>
        <v>0</v>
      </c>
      <c r="BF104" s="199">
        <f>IF(O104="snížená",K104,0)</f>
        <v>0</v>
      </c>
      <c r="BG104" s="199">
        <f>IF(O104="zákl. přenesená",K104,0)</f>
        <v>0</v>
      </c>
      <c r="BH104" s="199">
        <f>IF(O104="sníž. přenesená",K104,0)</f>
        <v>0</v>
      </c>
      <c r="BI104" s="199">
        <f>IF(O104="nulová",K104,0)</f>
        <v>0</v>
      </c>
      <c r="BJ104" s="18" t="s">
        <v>79</v>
      </c>
      <c r="BK104" s="199">
        <f>ROUND(P104*H104,2)</f>
        <v>0</v>
      </c>
      <c r="BL104" s="18" t="s">
        <v>164</v>
      </c>
      <c r="BM104" s="198" t="s">
        <v>192</v>
      </c>
    </row>
    <row r="105" spans="1:47" s="2" customFormat="1" ht="19.5">
      <c r="A105" s="35"/>
      <c r="B105" s="36"/>
      <c r="C105" s="37"/>
      <c r="D105" s="200" t="s">
        <v>165</v>
      </c>
      <c r="E105" s="37"/>
      <c r="F105" s="201" t="s">
        <v>1992</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165</v>
      </c>
      <c r="AU105" s="18" t="s">
        <v>71</v>
      </c>
    </row>
    <row r="106" spans="1:65" s="2" customFormat="1" ht="24.2" customHeight="1">
      <c r="A106" s="35"/>
      <c r="B106" s="36"/>
      <c r="C106" s="205" t="s">
        <v>176</v>
      </c>
      <c r="D106" s="205" t="s">
        <v>188</v>
      </c>
      <c r="E106" s="206" t="s">
        <v>1993</v>
      </c>
      <c r="F106" s="207" t="s">
        <v>1994</v>
      </c>
      <c r="G106" s="208" t="s">
        <v>154</v>
      </c>
      <c r="H106" s="209">
        <v>55</v>
      </c>
      <c r="I106" s="210"/>
      <c r="J106" s="210"/>
      <c r="K106" s="211">
        <f>ROUND(P106*H106,2)</f>
        <v>0</v>
      </c>
      <c r="L106" s="207" t="s">
        <v>382</v>
      </c>
      <c r="M106" s="40"/>
      <c r="N106" s="212" t="s">
        <v>20</v>
      </c>
      <c r="O106" s="194" t="s">
        <v>40</v>
      </c>
      <c r="P106" s="195">
        <f>I106+J106</f>
        <v>0</v>
      </c>
      <c r="Q106" s="195">
        <f>ROUND(I106*H106,2)</f>
        <v>0</v>
      </c>
      <c r="R106" s="195">
        <f>ROUND(J106*H106,2)</f>
        <v>0</v>
      </c>
      <c r="S106" s="65"/>
      <c r="T106" s="196">
        <f>S106*H106</f>
        <v>0</v>
      </c>
      <c r="U106" s="196">
        <v>0</v>
      </c>
      <c r="V106" s="196">
        <f>U106*H106</f>
        <v>0</v>
      </c>
      <c r="W106" s="196">
        <v>0</v>
      </c>
      <c r="X106" s="197">
        <f>W106*H106</f>
        <v>0</v>
      </c>
      <c r="Y106" s="35"/>
      <c r="Z106" s="35"/>
      <c r="AA106" s="35"/>
      <c r="AB106" s="35"/>
      <c r="AC106" s="35"/>
      <c r="AD106" s="35"/>
      <c r="AE106" s="35"/>
      <c r="AR106" s="198" t="s">
        <v>164</v>
      </c>
      <c r="AT106" s="198" t="s">
        <v>188</v>
      </c>
      <c r="AU106" s="198" t="s">
        <v>71</v>
      </c>
      <c r="AY106" s="18" t="s">
        <v>156</v>
      </c>
      <c r="BE106" s="199">
        <f>IF(O106="základní",K106,0)</f>
        <v>0</v>
      </c>
      <c r="BF106" s="199">
        <f>IF(O106="snížená",K106,0)</f>
        <v>0</v>
      </c>
      <c r="BG106" s="199">
        <f>IF(O106="zákl. přenesená",K106,0)</f>
        <v>0</v>
      </c>
      <c r="BH106" s="199">
        <f>IF(O106="sníž. přenesená",K106,0)</f>
        <v>0</v>
      </c>
      <c r="BI106" s="199">
        <f>IF(O106="nulová",K106,0)</f>
        <v>0</v>
      </c>
      <c r="BJ106" s="18" t="s">
        <v>79</v>
      </c>
      <c r="BK106" s="199">
        <f>ROUND(P106*H106,2)</f>
        <v>0</v>
      </c>
      <c r="BL106" s="18" t="s">
        <v>164</v>
      </c>
      <c r="BM106" s="198" t="s">
        <v>195</v>
      </c>
    </row>
    <row r="107" spans="1:47" s="2" customFormat="1" ht="19.5">
      <c r="A107" s="35"/>
      <c r="B107" s="36"/>
      <c r="C107" s="37"/>
      <c r="D107" s="200" t="s">
        <v>165</v>
      </c>
      <c r="E107" s="37"/>
      <c r="F107" s="201" t="s">
        <v>1995</v>
      </c>
      <c r="G107" s="37"/>
      <c r="H107" s="37"/>
      <c r="I107" s="202"/>
      <c r="J107" s="202"/>
      <c r="K107" s="37"/>
      <c r="L107" s="37"/>
      <c r="M107" s="40"/>
      <c r="N107" s="203"/>
      <c r="O107" s="204"/>
      <c r="P107" s="65"/>
      <c r="Q107" s="65"/>
      <c r="R107" s="65"/>
      <c r="S107" s="65"/>
      <c r="T107" s="65"/>
      <c r="U107" s="65"/>
      <c r="V107" s="65"/>
      <c r="W107" s="65"/>
      <c r="X107" s="66"/>
      <c r="Y107" s="35"/>
      <c r="Z107" s="35"/>
      <c r="AA107" s="35"/>
      <c r="AB107" s="35"/>
      <c r="AC107" s="35"/>
      <c r="AD107" s="35"/>
      <c r="AE107" s="35"/>
      <c r="AT107" s="18" t="s">
        <v>165</v>
      </c>
      <c r="AU107" s="18" t="s">
        <v>71</v>
      </c>
    </row>
    <row r="108" spans="1:47" s="2" customFormat="1" ht="11.25">
      <c r="A108" s="35"/>
      <c r="B108" s="36"/>
      <c r="C108" s="37"/>
      <c r="D108" s="218" t="s">
        <v>384</v>
      </c>
      <c r="E108" s="37"/>
      <c r="F108" s="219" t="s">
        <v>1996</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384</v>
      </c>
      <c r="AU108" s="18" t="s">
        <v>71</v>
      </c>
    </row>
    <row r="109" spans="1:65" s="2" customFormat="1" ht="21.75" customHeight="1">
      <c r="A109" s="35"/>
      <c r="B109" s="36"/>
      <c r="C109" s="184" t="s">
        <v>196</v>
      </c>
      <c r="D109" s="184" t="s">
        <v>154</v>
      </c>
      <c r="E109" s="185" t="s">
        <v>1997</v>
      </c>
      <c r="F109" s="186" t="s">
        <v>1998</v>
      </c>
      <c r="G109" s="187" t="s">
        <v>154</v>
      </c>
      <c r="H109" s="188">
        <v>55</v>
      </c>
      <c r="I109" s="189"/>
      <c r="J109" s="190"/>
      <c r="K109" s="191">
        <f>ROUND(P109*H109,2)</f>
        <v>0</v>
      </c>
      <c r="L109" s="186" t="s">
        <v>20</v>
      </c>
      <c r="M109" s="192"/>
      <c r="N109" s="193" t="s">
        <v>20</v>
      </c>
      <c r="O109" s="194" t="s">
        <v>40</v>
      </c>
      <c r="P109" s="195">
        <f>I109+J109</f>
        <v>0</v>
      </c>
      <c r="Q109" s="195">
        <f>ROUND(I109*H109,2)</f>
        <v>0</v>
      </c>
      <c r="R109" s="195">
        <f>ROUND(J109*H109,2)</f>
        <v>0</v>
      </c>
      <c r="S109" s="65"/>
      <c r="T109" s="196">
        <f>S109*H109</f>
        <v>0</v>
      </c>
      <c r="U109" s="196">
        <v>0</v>
      </c>
      <c r="V109" s="196">
        <f>U109*H109</f>
        <v>0</v>
      </c>
      <c r="W109" s="196">
        <v>0</v>
      </c>
      <c r="X109" s="197">
        <f>W109*H109</f>
        <v>0</v>
      </c>
      <c r="Y109" s="35"/>
      <c r="Z109" s="35"/>
      <c r="AA109" s="35"/>
      <c r="AB109" s="35"/>
      <c r="AC109" s="35"/>
      <c r="AD109" s="35"/>
      <c r="AE109" s="35"/>
      <c r="AR109" s="198" t="s">
        <v>163</v>
      </c>
      <c r="AT109" s="198" t="s">
        <v>154</v>
      </c>
      <c r="AU109" s="198" t="s">
        <v>71</v>
      </c>
      <c r="AY109" s="18" t="s">
        <v>156</v>
      </c>
      <c r="BE109" s="199">
        <f>IF(O109="základní",K109,0)</f>
        <v>0</v>
      </c>
      <c r="BF109" s="199">
        <f>IF(O109="snížená",K109,0)</f>
        <v>0</v>
      </c>
      <c r="BG109" s="199">
        <f>IF(O109="zákl. přenesená",K109,0)</f>
        <v>0</v>
      </c>
      <c r="BH109" s="199">
        <f>IF(O109="sníž. přenesená",K109,0)</f>
        <v>0</v>
      </c>
      <c r="BI109" s="199">
        <f>IF(O109="nulová",K109,0)</f>
        <v>0</v>
      </c>
      <c r="BJ109" s="18" t="s">
        <v>79</v>
      </c>
      <c r="BK109" s="199">
        <f>ROUND(P109*H109,2)</f>
        <v>0</v>
      </c>
      <c r="BL109" s="18" t="s">
        <v>164</v>
      </c>
      <c r="BM109" s="198" t="s">
        <v>199</v>
      </c>
    </row>
    <row r="110" spans="1:47" s="2" customFormat="1" ht="11.25">
      <c r="A110" s="35"/>
      <c r="B110" s="36"/>
      <c r="C110" s="37"/>
      <c r="D110" s="200" t="s">
        <v>165</v>
      </c>
      <c r="E110" s="37"/>
      <c r="F110" s="201" t="s">
        <v>1998</v>
      </c>
      <c r="G110" s="37"/>
      <c r="H110" s="37"/>
      <c r="I110" s="202"/>
      <c r="J110" s="202"/>
      <c r="K110" s="37"/>
      <c r="L110" s="37"/>
      <c r="M110" s="40"/>
      <c r="N110" s="203"/>
      <c r="O110" s="204"/>
      <c r="P110" s="65"/>
      <c r="Q110" s="65"/>
      <c r="R110" s="65"/>
      <c r="S110" s="65"/>
      <c r="T110" s="65"/>
      <c r="U110" s="65"/>
      <c r="V110" s="65"/>
      <c r="W110" s="65"/>
      <c r="X110" s="66"/>
      <c r="Y110" s="35"/>
      <c r="Z110" s="35"/>
      <c r="AA110" s="35"/>
      <c r="AB110" s="35"/>
      <c r="AC110" s="35"/>
      <c r="AD110" s="35"/>
      <c r="AE110" s="35"/>
      <c r="AT110" s="18" t="s">
        <v>165</v>
      </c>
      <c r="AU110" s="18" t="s">
        <v>71</v>
      </c>
    </row>
    <row r="111" spans="1:65" s="2" customFormat="1" ht="16.5" customHeight="1">
      <c r="A111" s="35"/>
      <c r="B111" s="36"/>
      <c r="C111" s="205" t="s">
        <v>179</v>
      </c>
      <c r="D111" s="205" t="s">
        <v>188</v>
      </c>
      <c r="E111" s="206" t="s">
        <v>1999</v>
      </c>
      <c r="F111" s="207" t="s">
        <v>2000</v>
      </c>
      <c r="G111" s="208" t="s">
        <v>154</v>
      </c>
      <c r="H111" s="209">
        <v>55</v>
      </c>
      <c r="I111" s="210"/>
      <c r="J111" s="210"/>
      <c r="K111" s="211">
        <f>ROUND(P111*H111,2)</f>
        <v>0</v>
      </c>
      <c r="L111" s="207" t="s">
        <v>20</v>
      </c>
      <c r="M111" s="40"/>
      <c r="N111" s="212" t="s">
        <v>20</v>
      </c>
      <c r="O111" s="194" t="s">
        <v>40</v>
      </c>
      <c r="P111" s="195">
        <f>I111+J111</f>
        <v>0</v>
      </c>
      <c r="Q111" s="195">
        <f>ROUND(I111*H111,2)</f>
        <v>0</v>
      </c>
      <c r="R111" s="195">
        <f>ROUND(J111*H111,2)</f>
        <v>0</v>
      </c>
      <c r="S111" s="65"/>
      <c r="T111" s="196">
        <f>S111*H111</f>
        <v>0</v>
      </c>
      <c r="U111" s="196">
        <v>0</v>
      </c>
      <c r="V111" s="196">
        <f>U111*H111</f>
        <v>0</v>
      </c>
      <c r="W111" s="196">
        <v>0</v>
      </c>
      <c r="X111" s="197">
        <f>W111*H111</f>
        <v>0</v>
      </c>
      <c r="Y111" s="35"/>
      <c r="Z111" s="35"/>
      <c r="AA111" s="35"/>
      <c r="AB111" s="35"/>
      <c r="AC111" s="35"/>
      <c r="AD111" s="35"/>
      <c r="AE111" s="35"/>
      <c r="AR111" s="198" t="s">
        <v>164</v>
      </c>
      <c r="AT111" s="198" t="s">
        <v>188</v>
      </c>
      <c r="AU111" s="198" t="s">
        <v>71</v>
      </c>
      <c r="AY111" s="18" t="s">
        <v>156</v>
      </c>
      <c r="BE111" s="199">
        <f>IF(O111="základní",K111,0)</f>
        <v>0</v>
      </c>
      <c r="BF111" s="199">
        <f>IF(O111="snížená",K111,0)</f>
        <v>0</v>
      </c>
      <c r="BG111" s="199">
        <f>IF(O111="zákl. přenesená",K111,0)</f>
        <v>0</v>
      </c>
      <c r="BH111" s="199">
        <f>IF(O111="sníž. přenesená",K111,0)</f>
        <v>0</v>
      </c>
      <c r="BI111" s="199">
        <f>IF(O111="nulová",K111,0)</f>
        <v>0</v>
      </c>
      <c r="BJ111" s="18" t="s">
        <v>79</v>
      </c>
      <c r="BK111" s="199">
        <f>ROUND(P111*H111,2)</f>
        <v>0</v>
      </c>
      <c r="BL111" s="18" t="s">
        <v>164</v>
      </c>
      <c r="BM111" s="198" t="s">
        <v>202</v>
      </c>
    </row>
    <row r="112" spans="1:47" s="2" customFormat="1" ht="11.25">
      <c r="A112" s="35"/>
      <c r="B112" s="36"/>
      <c r="C112" s="37"/>
      <c r="D112" s="200" t="s">
        <v>165</v>
      </c>
      <c r="E112" s="37"/>
      <c r="F112" s="201" t="s">
        <v>2000</v>
      </c>
      <c r="G112" s="37"/>
      <c r="H112" s="37"/>
      <c r="I112" s="202"/>
      <c r="J112" s="202"/>
      <c r="K112" s="37"/>
      <c r="L112" s="37"/>
      <c r="M112" s="40"/>
      <c r="N112" s="203"/>
      <c r="O112" s="204"/>
      <c r="P112" s="65"/>
      <c r="Q112" s="65"/>
      <c r="R112" s="65"/>
      <c r="S112" s="65"/>
      <c r="T112" s="65"/>
      <c r="U112" s="65"/>
      <c r="V112" s="65"/>
      <c r="W112" s="65"/>
      <c r="X112" s="66"/>
      <c r="Y112" s="35"/>
      <c r="Z112" s="35"/>
      <c r="AA112" s="35"/>
      <c r="AB112" s="35"/>
      <c r="AC112" s="35"/>
      <c r="AD112" s="35"/>
      <c r="AE112" s="35"/>
      <c r="AT112" s="18" t="s">
        <v>165</v>
      </c>
      <c r="AU112" s="18" t="s">
        <v>71</v>
      </c>
    </row>
    <row r="113" spans="1:65" s="2" customFormat="1" ht="24.2" customHeight="1">
      <c r="A113" s="35"/>
      <c r="B113" s="36"/>
      <c r="C113" s="205" t="s">
        <v>203</v>
      </c>
      <c r="D113" s="205" t="s">
        <v>188</v>
      </c>
      <c r="E113" s="206" t="s">
        <v>2001</v>
      </c>
      <c r="F113" s="207" t="s">
        <v>2002</v>
      </c>
      <c r="G113" s="208" t="s">
        <v>897</v>
      </c>
      <c r="H113" s="209">
        <v>1</v>
      </c>
      <c r="I113" s="210"/>
      <c r="J113" s="210"/>
      <c r="K113" s="211">
        <f>ROUND(P113*H113,2)</f>
        <v>0</v>
      </c>
      <c r="L113" s="207" t="s">
        <v>162</v>
      </c>
      <c r="M113" s="40"/>
      <c r="N113" s="212" t="s">
        <v>20</v>
      </c>
      <c r="O113" s="194" t="s">
        <v>40</v>
      </c>
      <c r="P113" s="195">
        <f>I113+J113</f>
        <v>0</v>
      </c>
      <c r="Q113" s="195">
        <f>ROUND(I113*H113,2)</f>
        <v>0</v>
      </c>
      <c r="R113" s="195">
        <f>ROUND(J113*H113,2)</f>
        <v>0</v>
      </c>
      <c r="S113" s="65"/>
      <c r="T113" s="196">
        <f>S113*H113</f>
        <v>0</v>
      </c>
      <c r="U113" s="196">
        <v>0</v>
      </c>
      <c r="V113" s="196">
        <f>U113*H113</f>
        <v>0</v>
      </c>
      <c r="W113" s="196">
        <v>0</v>
      </c>
      <c r="X113" s="197">
        <f>W113*H113</f>
        <v>0</v>
      </c>
      <c r="Y113" s="35"/>
      <c r="Z113" s="35"/>
      <c r="AA113" s="35"/>
      <c r="AB113" s="35"/>
      <c r="AC113" s="35"/>
      <c r="AD113" s="35"/>
      <c r="AE113" s="35"/>
      <c r="AR113" s="198" t="s">
        <v>164</v>
      </c>
      <c r="AT113" s="198" t="s">
        <v>188</v>
      </c>
      <c r="AU113" s="198" t="s">
        <v>71</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206</v>
      </c>
    </row>
    <row r="114" spans="1:47" s="2" customFormat="1" ht="11.25">
      <c r="A114" s="35"/>
      <c r="B114" s="36"/>
      <c r="C114" s="37"/>
      <c r="D114" s="200" t="s">
        <v>165</v>
      </c>
      <c r="E114" s="37"/>
      <c r="F114" s="201" t="s">
        <v>2002</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71</v>
      </c>
    </row>
    <row r="115" spans="1:65" s="2" customFormat="1" ht="24.2" customHeight="1">
      <c r="A115" s="35"/>
      <c r="B115" s="36"/>
      <c r="C115" s="184" t="s">
        <v>183</v>
      </c>
      <c r="D115" s="184" t="s">
        <v>154</v>
      </c>
      <c r="E115" s="185" t="s">
        <v>929</v>
      </c>
      <c r="F115" s="186" t="s">
        <v>930</v>
      </c>
      <c r="G115" s="187" t="s">
        <v>154</v>
      </c>
      <c r="H115" s="188">
        <v>160</v>
      </c>
      <c r="I115" s="189"/>
      <c r="J115" s="190"/>
      <c r="K115" s="191">
        <f>ROUND(P115*H115,2)</f>
        <v>0</v>
      </c>
      <c r="L115" s="186" t="s">
        <v>162</v>
      </c>
      <c r="M115" s="192"/>
      <c r="N115" s="193"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163</v>
      </c>
      <c r="AT115" s="198" t="s">
        <v>154</v>
      </c>
      <c r="AU115" s="198" t="s">
        <v>71</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164</v>
      </c>
      <c r="BM115" s="198" t="s">
        <v>209</v>
      </c>
    </row>
    <row r="116" spans="1:47" s="2" customFormat="1" ht="19.5">
      <c r="A116" s="35"/>
      <c r="B116" s="36"/>
      <c r="C116" s="37"/>
      <c r="D116" s="200" t="s">
        <v>165</v>
      </c>
      <c r="E116" s="37"/>
      <c r="F116" s="201" t="s">
        <v>930</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165</v>
      </c>
      <c r="AU116" s="18" t="s">
        <v>71</v>
      </c>
    </row>
    <row r="117" spans="1:65" s="2" customFormat="1" ht="24.2" customHeight="1">
      <c r="A117" s="35"/>
      <c r="B117" s="36"/>
      <c r="C117" s="184" t="s">
        <v>9</v>
      </c>
      <c r="D117" s="184" t="s">
        <v>154</v>
      </c>
      <c r="E117" s="185" t="s">
        <v>2003</v>
      </c>
      <c r="F117" s="186" t="s">
        <v>2004</v>
      </c>
      <c r="G117" s="187" t="s">
        <v>154</v>
      </c>
      <c r="H117" s="188">
        <v>400</v>
      </c>
      <c r="I117" s="189"/>
      <c r="J117" s="190"/>
      <c r="K117" s="191">
        <f>ROUND(P117*H117,2)</f>
        <v>0</v>
      </c>
      <c r="L117" s="186" t="s">
        <v>162</v>
      </c>
      <c r="M117" s="192"/>
      <c r="N117" s="193" t="s">
        <v>20</v>
      </c>
      <c r="O117" s="194" t="s">
        <v>40</v>
      </c>
      <c r="P117" s="195">
        <f>I117+J117</f>
        <v>0</v>
      </c>
      <c r="Q117" s="195">
        <f>ROUND(I117*H117,2)</f>
        <v>0</v>
      </c>
      <c r="R117" s="195">
        <f>ROUND(J117*H117,2)</f>
        <v>0</v>
      </c>
      <c r="S117" s="65"/>
      <c r="T117" s="196">
        <f>S117*H117</f>
        <v>0</v>
      </c>
      <c r="U117" s="196">
        <v>0</v>
      </c>
      <c r="V117" s="196">
        <f>U117*H117</f>
        <v>0</v>
      </c>
      <c r="W117" s="196">
        <v>0</v>
      </c>
      <c r="X117" s="197">
        <f>W117*H117</f>
        <v>0</v>
      </c>
      <c r="Y117" s="35"/>
      <c r="Z117" s="35"/>
      <c r="AA117" s="35"/>
      <c r="AB117" s="35"/>
      <c r="AC117" s="35"/>
      <c r="AD117" s="35"/>
      <c r="AE117" s="35"/>
      <c r="AR117" s="198" t="s">
        <v>163</v>
      </c>
      <c r="AT117" s="198" t="s">
        <v>154</v>
      </c>
      <c r="AU117" s="198" t="s">
        <v>71</v>
      </c>
      <c r="AY117" s="18" t="s">
        <v>156</v>
      </c>
      <c r="BE117" s="199">
        <f>IF(O117="základní",K117,0)</f>
        <v>0</v>
      </c>
      <c r="BF117" s="199">
        <f>IF(O117="snížená",K117,0)</f>
        <v>0</v>
      </c>
      <c r="BG117" s="199">
        <f>IF(O117="zákl. přenesená",K117,0)</f>
        <v>0</v>
      </c>
      <c r="BH117" s="199">
        <f>IF(O117="sníž. přenesená",K117,0)</f>
        <v>0</v>
      </c>
      <c r="BI117" s="199">
        <f>IF(O117="nulová",K117,0)</f>
        <v>0</v>
      </c>
      <c r="BJ117" s="18" t="s">
        <v>79</v>
      </c>
      <c r="BK117" s="199">
        <f>ROUND(P117*H117,2)</f>
        <v>0</v>
      </c>
      <c r="BL117" s="18" t="s">
        <v>164</v>
      </c>
      <c r="BM117" s="198" t="s">
        <v>215</v>
      </c>
    </row>
    <row r="118" spans="1:47" s="2" customFormat="1" ht="19.5">
      <c r="A118" s="35"/>
      <c r="B118" s="36"/>
      <c r="C118" s="37"/>
      <c r="D118" s="200" t="s">
        <v>165</v>
      </c>
      <c r="E118" s="37"/>
      <c r="F118" s="201" t="s">
        <v>2004</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165</v>
      </c>
      <c r="AU118" s="18" t="s">
        <v>71</v>
      </c>
    </row>
    <row r="119" spans="1:65" s="2" customFormat="1" ht="24.2" customHeight="1">
      <c r="A119" s="35"/>
      <c r="B119" s="36"/>
      <c r="C119" s="205" t="s">
        <v>186</v>
      </c>
      <c r="D119" s="205" t="s">
        <v>188</v>
      </c>
      <c r="E119" s="206" t="s">
        <v>933</v>
      </c>
      <c r="F119" s="207" t="s">
        <v>934</v>
      </c>
      <c r="G119" s="208" t="s">
        <v>154</v>
      </c>
      <c r="H119" s="209">
        <v>560</v>
      </c>
      <c r="I119" s="210"/>
      <c r="J119" s="210"/>
      <c r="K119" s="211">
        <f>ROUND(P119*H119,2)</f>
        <v>0</v>
      </c>
      <c r="L119" s="207" t="s">
        <v>162</v>
      </c>
      <c r="M119" s="40"/>
      <c r="N119" s="212"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164</v>
      </c>
      <c r="AT119" s="198" t="s">
        <v>188</v>
      </c>
      <c r="AU119" s="198" t="s">
        <v>71</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218</v>
      </c>
    </row>
    <row r="120" spans="1:47" s="2" customFormat="1" ht="19.5">
      <c r="A120" s="35"/>
      <c r="B120" s="36"/>
      <c r="C120" s="37"/>
      <c r="D120" s="200" t="s">
        <v>165</v>
      </c>
      <c r="E120" s="37"/>
      <c r="F120" s="201" t="s">
        <v>935</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71</v>
      </c>
    </row>
    <row r="121" spans="1:65" s="2" customFormat="1" ht="33" customHeight="1">
      <c r="A121" s="35"/>
      <c r="B121" s="36"/>
      <c r="C121" s="184" t="s">
        <v>219</v>
      </c>
      <c r="D121" s="184" t="s">
        <v>154</v>
      </c>
      <c r="E121" s="185" t="s">
        <v>523</v>
      </c>
      <c r="F121" s="186" t="s">
        <v>524</v>
      </c>
      <c r="G121" s="187" t="s">
        <v>154</v>
      </c>
      <c r="H121" s="188">
        <v>480</v>
      </c>
      <c r="I121" s="189"/>
      <c r="J121" s="190"/>
      <c r="K121" s="191">
        <f>ROUND(P121*H121,2)</f>
        <v>0</v>
      </c>
      <c r="L121" s="186" t="s">
        <v>162</v>
      </c>
      <c r="M121" s="192"/>
      <c r="N121" s="193" t="s">
        <v>20</v>
      </c>
      <c r="O121" s="194" t="s">
        <v>40</v>
      </c>
      <c r="P121" s="195">
        <f>I121+J121</f>
        <v>0</v>
      </c>
      <c r="Q121" s="195">
        <f>ROUND(I121*H121,2)</f>
        <v>0</v>
      </c>
      <c r="R121" s="195">
        <f>ROUND(J121*H121,2)</f>
        <v>0</v>
      </c>
      <c r="S121" s="65"/>
      <c r="T121" s="196">
        <f>S121*H121</f>
        <v>0</v>
      </c>
      <c r="U121" s="196">
        <v>0</v>
      </c>
      <c r="V121" s="196">
        <f>U121*H121</f>
        <v>0</v>
      </c>
      <c r="W121" s="196">
        <v>0</v>
      </c>
      <c r="X121" s="197">
        <f>W121*H121</f>
        <v>0</v>
      </c>
      <c r="Y121" s="35"/>
      <c r="Z121" s="35"/>
      <c r="AA121" s="35"/>
      <c r="AB121" s="35"/>
      <c r="AC121" s="35"/>
      <c r="AD121" s="35"/>
      <c r="AE121" s="35"/>
      <c r="AR121" s="198" t="s">
        <v>163</v>
      </c>
      <c r="AT121" s="198" t="s">
        <v>154</v>
      </c>
      <c r="AU121" s="198" t="s">
        <v>71</v>
      </c>
      <c r="AY121" s="18" t="s">
        <v>156</v>
      </c>
      <c r="BE121" s="199">
        <f>IF(O121="základní",K121,0)</f>
        <v>0</v>
      </c>
      <c r="BF121" s="199">
        <f>IF(O121="snížená",K121,0)</f>
        <v>0</v>
      </c>
      <c r="BG121" s="199">
        <f>IF(O121="zákl. přenesená",K121,0)</f>
        <v>0</v>
      </c>
      <c r="BH121" s="199">
        <f>IF(O121="sníž. přenesená",K121,0)</f>
        <v>0</v>
      </c>
      <c r="BI121" s="199">
        <f>IF(O121="nulová",K121,0)</f>
        <v>0</v>
      </c>
      <c r="BJ121" s="18" t="s">
        <v>79</v>
      </c>
      <c r="BK121" s="199">
        <f>ROUND(P121*H121,2)</f>
        <v>0</v>
      </c>
      <c r="BL121" s="18" t="s">
        <v>164</v>
      </c>
      <c r="BM121" s="198" t="s">
        <v>222</v>
      </c>
    </row>
    <row r="122" spans="1:47" s="2" customFormat="1" ht="19.5">
      <c r="A122" s="35"/>
      <c r="B122" s="36"/>
      <c r="C122" s="37"/>
      <c r="D122" s="200" t="s">
        <v>165</v>
      </c>
      <c r="E122" s="37"/>
      <c r="F122" s="201" t="s">
        <v>524</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165</v>
      </c>
      <c r="AU122" s="18" t="s">
        <v>71</v>
      </c>
    </row>
    <row r="123" spans="1:65" s="2" customFormat="1" ht="24.2" customHeight="1">
      <c r="A123" s="35"/>
      <c r="B123" s="36"/>
      <c r="C123" s="205" t="s">
        <v>192</v>
      </c>
      <c r="D123" s="205" t="s">
        <v>188</v>
      </c>
      <c r="E123" s="206" t="s">
        <v>509</v>
      </c>
      <c r="F123" s="207" t="s">
        <v>510</v>
      </c>
      <c r="G123" s="208" t="s">
        <v>154</v>
      </c>
      <c r="H123" s="209">
        <v>480</v>
      </c>
      <c r="I123" s="210"/>
      <c r="J123" s="210"/>
      <c r="K123" s="211">
        <f>ROUND(P123*H123,2)</f>
        <v>0</v>
      </c>
      <c r="L123" s="207" t="s">
        <v>162</v>
      </c>
      <c r="M123" s="40"/>
      <c r="N123" s="212" t="s">
        <v>20</v>
      </c>
      <c r="O123" s="194" t="s">
        <v>40</v>
      </c>
      <c r="P123" s="195">
        <f>I123+J123</f>
        <v>0</v>
      </c>
      <c r="Q123" s="195">
        <f>ROUND(I123*H123,2)</f>
        <v>0</v>
      </c>
      <c r="R123" s="195">
        <f>ROUND(J123*H123,2)</f>
        <v>0</v>
      </c>
      <c r="S123" s="65"/>
      <c r="T123" s="196">
        <f>S123*H123</f>
        <v>0</v>
      </c>
      <c r="U123" s="196">
        <v>0</v>
      </c>
      <c r="V123" s="196">
        <f>U123*H123</f>
        <v>0</v>
      </c>
      <c r="W123" s="196">
        <v>0</v>
      </c>
      <c r="X123" s="197">
        <f>W123*H123</f>
        <v>0</v>
      </c>
      <c r="Y123" s="35"/>
      <c r="Z123" s="35"/>
      <c r="AA123" s="35"/>
      <c r="AB123" s="35"/>
      <c r="AC123" s="35"/>
      <c r="AD123" s="35"/>
      <c r="AE123" s="35"/>
      <c r="AR123" s="198" t="s">
        <v>164</v>
      </c>
      <c r="AT123" s="198" t="s">
        <v>188</v>
      </c>
      <c r="AU123" s="198" t="s">
        <v>71</v>
      </c>
      <c r="AY123" s="18" t="s">
        <v>156</v>
      </c>
      <c r="BE123" s="199">
        <f>IF(O123="základní",K123,0)</f>
        <v>0</v>
      </c>
      <c r="BF123" s="199">
        <f>IF(O123="snížená",K123,0)</f>
        <v>0</v>
      </c>
      <c r="BG123" s="199">
        <f>IF(O123="zákl. přenesená",K123,0)</f>
        <v>0</v>
      </c>
      <c r="BH123" s="199">
        <f>IF(O123="sníž. přenesená",K123,0)</f>
        <v>0</v>
      </c>
      <c r="BI123" s="199">
        <f>IF(O123="nulová",K123,0)</f>
        <v>0</v>
      </c>
      <c r="BJ123" s="18" t="s">
        <v>79</v>
      </c>
      <c r="BK123" s="199">
        <f>ROUND(P123*H123,2)</f>
        <v>0</v>
      </c>
      <c r="BL123" s="18" t="s">
        <v>164</v>
      </c>
      <c r="BM123" s="198" t="s">
        <v>225</v>
      </c>
    </row>
    <row r="124" spans="1:47" s="2" customFormat="1" ht="19.5">
      <c r="A124" s="35"/>
      <c r="B124" s="36"/>
      <c r="C124" s="37"/>
      <c r="D124" s="200" t="s">
        <v>165</v>
      </c>
      <c r="E124" s="37"/>
      <c r="F124" s="201" t="s">
        <v>512</v>
      </c>
      <c r="G124" s="37"/>
      <c r="H124" s="37"/>
      <c r="I124" s="202"/>
      <c r="J124" s="202"/>
      <c r="K124" s="37"/>
      <c r="L124" s="37"/>
      <c r="M124" s="40"/>
      <c r="N124" s="203"/>
      <c r="O124" s="204"/>
      <c r="P124" s="65"/>
      <c r="Q124" s="65"/>
      <c r="R124" s="65"/>
      <c r="S124" s="65"/>
      <c r="T124" s="65"/>
      <c r="U124" s="65"/>
      <c r="V124" s="65"/>
      <c r="W124" s="65"/>
      <c r="X124" s="66"/>
      <c r="Y124" s="35"/>
      <c r="Z124" s="35"/>
      <c r="AA124" s="35"/>
      <c r="AB124" s="35"/>
      <c r="AC124" s="35"/>
      <c r="AD124" s="35"/>
      <c r="AE124" s="35"/>
      <c r="AT124" s="18" t="s">
        <v>165</v>
      </c>
      <c r="AU124" s="18" t="s">
        <v>71</v>
      </c>
    </row>
    <row r="125" spans="1:65" s="2" customFormat="1" ht="37.9" customHeight="1">
      <c r="A125" s="35"/>
      <c r="B125" s="36"/>
      <c r="C125" s="184" t="s">
        <v>226</v>
      </c>
      <c r="D125" s="184" t="s">
        <v>154</v>
      </c>
      <c r="E125" s="185" t="s">
        <v>2005</v>
      </c>
      <c r="F125" s="186" t="s">
        <v>2006</v>
      </c>
      <c r="G125" s="187" t="s">
        <v>1990</v>
      </c>
      <c r="H125" s="188">
        <v>3</v>
      </c>
      <c r="I125" s="189"/>
      <c r="J125" s="190"/>
      <c r="K125" s="191">
        <f>ROUND(P125*H125,2)</f>
        <v>0</v>
      </c>
      <c r="L125" s="186" t="s">
        <v>162</v>
      </c>
      <c r="M125" s="192"/>
      <c r="N125" s="193"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163</v>
      </c>
      <c r="AT125" s="198" t="s">
        <v>154</v>
      </c>
      <c r="AU125" s="198" t="s">
        <v>71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229</v>
      </c>
    </row>
    <row r="126" spans="1:47" s="2" customFormat="1" ht="19.5">
      <c r="A126" s="35"/>
      <c r="B126" s="36"/>
      <c r="C126" s="37"/>
      <c r="D126" s="200" t="s">
        <v>165</v>
      </c>
      <c r="E126" s="37"/>
      <c r="F126" s="201" t="s">
        <v>2006</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71</v>
      </c>
    </row>
    <row r="127" spans="1:65" s="2" customFormat="1" ht="24">
      <c r="A127" s="35"/>
      <c r="B127" s="36"/>
      <c r="C127" s="205" t="s">
        <v>195</v>
      </c>
      <c r="D127" s="205" t="s">
        <v>188</v>
      </c>
      <c r="E127" s="206" t="s">
        <v>563</v>
      </c>
      <c r="F127" s="207" t="s">
        <v>564</v>
      </c>
      <c r="G127" s="208" t="s">
        <v>1990</v>
      </c>
      <c r="H127" s="209">
        <v>3</v>
      </c>
      <c r="I127" s="210"/>
      <c r="J127" s="210"/>
      <c r="K127" s="211">
        <f>ROUND(P127*H127,2)</f>
        <v>0</v>
      </c>
      <c r="L127" s="207" t="s">
        <v>162</v>
      </c>
      <c r="M127" s="40"/>
      <c r="N127" s="212" t="s">
        <v>20</v>
      </c>
      <c r="O127" s="194" t="s">
        <v>40</v>
      </c>
      <c r="P127" s="195">
        <f>I127+J127</f>
        <v>0</v>
      </c>
      <c r="Q127" s="195">
        <f>ROUND(I127*H127,2)</f>
        <v>0</v>
      </c>
      <c r="R127" s="195">
        <f>ROUND(J127*H127,2)</f>
        <v>0</v>
      </c>
      <c r="S127" s="65"/>
      <c r="T127" s="196">
        <f>S127*H127</f>
        <v>0</v>
      </c>
      <c r="U127" s="196">
        <v>0</v>
      </c>
      <c r="V127" s="196">
        <f>U127*H127</f>
        <v>0</v>
      </c>
      <c r="W127" s="196">
        <v>0</v>
      </c>
      <c r="X127" s="197">
        <f>W127*H127</f>
        <v>0</v>
      </c>
      <c r="Y127" s="35"/>
      <c r="Z127" s="35"/>
      <c r="AA127" s="35"/>
      <c r="AB127" s="35"/>
      <c r="AC127" s="35"/>
      <c r="AD127" s="35"/>
      <c r="AE127" s="35"/>
      <c r="AR127" s="198" t="s">
        <v>164</v>
      </c>
      <c r="AT127" s="198" t="s">
        <v>188</v>
      </c>
      <c r="AU127" s="198" t="s">
        <v>71</v>
      </c>
      <c r="AY127" s="18" t="s">
        <v>156</v>
      </c>
      <c r="BE127" s="199">
        <f>IF(O127="základní",K127,0)</f>
        <v>0</v>
      </c>
      <c r="BF127" s="199">
        <f>IF(O127="snížená",K127,0)</f>
        <v>0</v>
      </c>
      <c r="BG127" s="199">
        <f>IF(O127="zákl. přenesená",K127,0)</f>
        <v>0</v>
      </c>
      <c r="BH127" s="199">
        <f>IF(O127="sníž. přenesená",K127,0)</f>
        <v>0</v>
      </c>
      <c r="BI127" s="199">
        <f>IF(O127="nulová",K127,0)</f>
        <v>0</v>
      </c>
      <c r="BJ127" s="18" t="s">
        <v>79</v>
      </c>
      <c r="BK127" s="199">
        <f>ROUND(P127*H127,2)</f>
        <v>0</v>
      </c>
      <c r="BL127" s="18" t="s">
        <v>164</v>
      </c>
      <c r="BM127" s="198" t="s">
        <v>232</v>
      </c>
    </row>
    <row r="128" spans="1:47" s="2" customFormat="1" ht="11.25">
      <c r="A128" s="35"/>
      <c r="B128" s="36"/>
      <c r="C128" s="37"/>
      <c r="D128" s="200" t="s">
        <v>165</v>
      </c>
      <c r="E128" s="37"/>
      <c r="F128" s="201" t="s">
        <v>564</v>
      </c>
      <c r="G128" s="37"/>
      <c r="H128" s="37"/>
      <c r="I128" s="202"/>
      <c r="J128" s="202"/>
      <c r="K128" s="37"/>
      <c r="L128" s="37"/>
      <c r="M128" s="40"/>
      <c r="N128" s="203"/>
      <c r="O128" s="204"/>
      <c r="P128" s="65"/>
      <c r="Q128" s="65"/>
      <c r="R128" s="65"/>
      <c r="S128" s="65"/>
      <c r="T128" s="65"/>
      <c r="U128" s="65"/>
      <c r="V128" s="65"/>
      <c r="W128" s="65"/>
      <c r="X128" s="66"/>
      <c r="Y128" s="35"/>
      <c r="Z128" s="35"/>
      <c r="AA128" s="35"/>
      <c r="AB128" s="35"/>
      <c r="AC128" s="35"/>
      <c r="AD128" s="35"/>
      <c r="AE128" s="35"/>
      <c r="AT128" s="18" t="s">
        <v>165</v>
      </c>
      <c r="AU128" s="18" t="s">
        <v>71</v>
      </c>
    </row>
    <row r="129" spans="1:65" s="2" customFormat="1" ht="37.9" customHeight="1">
      <c r="A129" s="35"/>
      <c r="B129" s="36"/>
      <c r="C129" s="205" t="s">
        <v>8</v>
      </c>
      <c r="D129" s="205" t="s">
        <v>188</v>
      </c>
      <c r="E129" s="206" t="s">
        <v>552</v>
      </c>
      <c r="F129" s="207" t="s">
        <v>553</v>
      </c>
      <c r="G129" s="208" t="s">
        <v>1990</v>
      </c>
      <c r="H129" s="209">
        <v>14</v>
      </c>
      <c r="I129" s="210"/>
      <c r="J129" s="210"/>
      <c r="K129" s="211">
        <f>ROUND(P129*H129,2)</f>
        <v>0</v>
      </c>
      <c r="L129" s="207" t="s">
        <v>162</v>
      </c>
      <c r="M129" s="40"/>
      <c r="N129" s="212" t="s">
        <v>20</v>
      </c>
      <c r="O129" s="194" t="s">
        <v>40</v>
      </c>
      <c r="P129" s="195">
        <f>I129+J129</f>
        <v>0</v>
      </c>
      <c r="Q129" s="195">
        <f>ROUND(I129*H129,2)</f>
        <v>0</v>
      </c>
      <c r="R129" s="195">
        <f>ROUND(J129*H129,2)</f>
        <v>0</v>
      </c>
      <c r="S129" s="65"/>
      <c r="T129" s="196">
        <f>S129*H129</f>
        <v>0</v>
      </c>
      <c r="U129" s="196">
        <v>0</v>
      </c>
      <c r="V129" s="196">
        <f>U129*H129</f>
        <v>0</v>
      </c>
      <c r="W129" s="196">
        <v>0</v>
      </c>
      <c r="X129" s="197">
        <f>W129*H129</f>
        <v>0</v>
      </c>
      <c r="Y129" s="35"/>
      <c r="Z129" s="35"/>
      <c r="AA129" s="35"/>
      <c r="AB129" s="35"/>
      <c r="AC129" s="35"/>
      <c r="AD129" s="35"/>
      <c r="AE129" s="35"/>
      <c r="AR129" s="198" t="s">
        <v>164</v>
      </c>
      <c r="AT129" s="198" t="s">
        <v>188</v>
      </c>
      <c r="AU129" s="198" t="s">
        <v>71</v>
      </c>
      <c r="AY129" s="18" t="s">
        <v>156</v>
      </c>
      <c r="BE129" s="199">
        <f>IF(O129="základní",K129,0)</f>
        <v>0</v>
      </c>
      <c r="BF129" s="199">
        <f>IF(O129="snížená",K129,0)</f>
        <v>0</v>
      </c>
      <c r="BG129" s="199">
        <f>IF(O129="zákl. přenesená",K129,0)</f>
        <v>0</v>
      </c>
      <c r="BH129" s="199">
        <f>IF(O129="sníž. přenesená",K129,0)</f>
        <v>0</v>
      </c>
      <c r="BI129" s="199">
        <f>IF(O129="nulová",K129,0)</f>
        <v>0</v>
      </c>
      <c r="BJ129" s="18" t="s">
        <v>79</v>
      </c>
      <c r="BK129" s="199">
        <f>ROUND(P129*H129,2)</f>
        <v>0</v>
      </c>
      <c r="BL129" s="18" t="s">
        <v>164</v>
      </c>
      <c r="BM129" s="198" t="s">
        <v>235</v>
      </c>
    </row>
    <row r="130" spans="1:47" s="2" customFormat="1" ht="48.75">
      <c r="A130" s="35"/>
      <c r="B130" s="36"/>
      <c r="C130" s="37"/>
      <c r="D130" s="200" t="s">
        <v>165</v>
      </c>
      <c r="E130" s="37"/>
      <c r="F130" s="201" t="s">
        <v>555</v>
      </c>
      <c r="G130" s="37"/>
      <c r="H130" s="37"/>
      <c r="I130" s="202"/>
      <c r="J130" s="202"/>
      <c r="K130" s="37"/>
      <c r="L130" s="37"/>
      <c r="M130" s="40"/>
      <c r="N130" s="203"/>
      <c r="O130" s="204"/>
      <c r="P130" s="65"/>
      <c r="Q130" s="65"/>
      <c r="R130" s="65"/>
      <c r="S130" s="65"/>
      <c r="T130" s="65"/>
      <c r="U130" s="65"/>
      <c r="V130" s="65"/>
      <c r="W130" s="65"/>
      <c r="X130" s="66"/>
      <c r="Y130" s="35"/>
      <c r="Z130" s="35"/>
      <c r="AA130" s="35"/>
      <c r="AB130" s="35"/>
      <c r="AC130" s="35"/>
      <c r="AD130" s="35"/>
      <c r="AE130" s="35"/>
      <c r="AT130" s="18" t="s">
        <v>165</v>
      </c>
      <c r="AU130" s="18" t="s">
        <v>71</v>
      </c>
    </row>
    <row r="131" spans="1:65" s="2" customFormat="1" ht="37.9" customHeight="1">
      <c r="A131" s="35"/>
      <c r="B131" s="36"/>
      <c r="C131" s="205" t="s">
        <v>199</v>
      </c>
      <c r="D131" s="205" t="s">
        <v>188</v>
      </c>
      <c r="E131" s="206" t="s">
        <v>2007</v>
      </c>
      <c r="F131" s="207" t="s">
        <v>2008</v>
      </c>
      <c r="G131" s="208" t="s">
        <v>1990</v>
      </c>
      <c r="H131" s="209">
        <v>36</v>
      </c>
      <c r="I131" s="210"/>
      <c r="J131" s="210"/>
      <c r="K131" s="211">
        <f>ROUND(P131*H131,2)</f>
        <v>0</v>
      </c>
      <c r="L131" s="207" t="s">
        <v>162</v>
      </c>
      <c r="M131" s="40"/>
      <c r="N131" s="212" t="s">
        <v>20</v>
      </c>
      <c r="O131" s="194" t="s">
        <v>40</v>
      </c>
      <c r="P131" s="195">
        <f>I131+J131</f>
        <v>0</v>
      </c>
      <c r="Q131" s="195">
        <f>ROUND(I131*H131,2)</f>
        <v>0</v>
      </c>
      <c r="R131" s="195">
        <f>ROUND(J131*H131,2)</f>
        <v>0</v>
      </c>
      <c r="S131" s="65"/>
      <c r="T131" s="196">
        <f>S131*H131</f>
        <v>0</v>
      </c>
      <c r="U131" s="196">
        <v>0</v>
      </c>
      <c r="V131" s="196">
        <f>U131*H131</f>
        <v>0</v>
      </c>
      <c r="W131" s="196">
        <v>0</v>
      </c>
      <c r="X131" s="197">
        <f>W131*H131</f>
        <v>0</v>
      </c>
      <c r="Y131" s="35"/>
      <c r="Z131" s="35"/>
      <c r="AA131" s="35"/>
      <c r="AB131" s="35"/>
      <c r="AC131" s="35"/>
      <c r="AD131" s="35"/>
      <c r="AE131" s="35"/>
      <c r="AR131" s="198" t="s">
        <v>164</v>
      </c>
      <c r="AT131" s="198" t="s">
        <v>188</v>
      </c>
      <c r="AU131" s="198" t="s">
        <v>71</v>
      </c>
      <c r="AY131" s="18" t="s">
        <v>156</v>
      </c>
      <c r="BE131" s="199">
        <f>IF(O131="základní",K131,0)</f>
        <v>0</v>
      </c>
      <c r="BF131" s="199">
        <f>IF(O131="snížená",K131,0)</f>
        <v>0</v>
      </c>
      <c r="BG131" s="199">
        <f>IF(O131="zákl. přenesená",K131,0)</f>
        <v>0</v>
      </c>
      <c r="BH131" s="199">
        <f>IF(O131="sníž. přenesená",K131,0)</f>
        <v>0</v>
      </c>
      <c r="BI131" s="199">
        <f>IF(O131="nulová",K131,0)</f>
        <v>0</v>
      </c>
      <c r="BJ131" s="18" t="s">
        <v>79</v>
      </c>
      <c r="BK131" s="199">
        <f>ROUND(P131*H131,2)</f>
        <v>0</v>
      </c>
      <c r="BL131" s="18" t="s">
        <v>164</v>
      </c>
      <c r="BM131" s="198" t="s">
        <v>239</v>
      </c>
    </row>
    <row r="132" spans="1:47" s="2" customFormat="1" ht="48.75">
      <c r="A132" s="35"/>
      <c r="B132" s="36"/>
      <c r="C132" s="37"/>
      <c r="D132" s="200" t="s">
        <v>165</v>
      </c>
      <c r="E132" s="37"/>
      <c r="F132" s="201" t="s">
        <v>2009</v>
      </c>
      <c r="G132" s="37"/>
      <c r="H132" s="37"/>
      <c r="I132" s="202"/>
      <c r="J132" s="202"/>
      <c r="K132" s="37"/>
      <c r="L132" s="37"/>
      <c r="M132" s="40"/>
      <c r="N132" s="203"/>
      <c r="O132" s="204"/>
      <c r="P132" s="65"/>
      <c r="Q132" s="65"/>
      <c r="R132" s="65"/>
      <c r="S132" s="65"/>
      <c r="T132" s="65"/>
      <c r="U132" s="65"/>
      <c r="V132" s="65"/>
      <c r="W132" s="65"/>
      <c r="X132" s="66"/>
      <c r="Y132" s="35"/>
      <c r="Z132" s="35"/>
      <c r="AA132" s="35"/>
      <c r="AB132" s="35"/>
      <c r="AC132" s="35"/>
      <c r="AD132" s="35"/>
      <c r="AE132" s="35"/>
      <c r="AT132" s="18" t="s">
        <v>165</v>
      </c>
      <c r="AU132" s="18" t="s">
        <v>71</v>
      </c>
    </row>
    <row r="133" spans="1:65" s="2" customFormat="1" ht="24.2" customHeight="1">
      <c r="A133" s="35"/>
      <c r="B133" s="36"/>
      <c r="C133" s="184" t="s">
        <v>241</v>
      </c>
      <c r="D133" s="184" t="s">
        <v>154</v>
      </c>
      <c r="E133" s="185" t="s">
        <v>614</v>
      </c>
      <c r="F133" s="186" t="s">
        <v>615</v>
      </c>
      <c r="G133" s="187" t="s">
        <v>2010</v>
      </c>
      <c r="H133" s="188">
        <v>1</v>
      </c>
      <c r="I133" s="189"/>
      <c r="J133" s="190"/>
      <c r="K133" s="191">
        <f>ROUND(P133*H133,2)</f>
        <v>0</v>
      </c>
      <c r="L133" s="186" t="s">
        <v>162</v>
      </c>
      <c r="M133" s="192"/>
      <c r="N133" s="193" t="s">
        <v>20</v>
      </c>
      <c r="O133" s="194" t="s">
        <v>40</v>
      </c>
      <c r="P133" s="195">
        <f>I133+J133</f>
        <v>0</v>
      </c>
      <c r="Q133" s="195">
        <f>ROUND(I133*H133,2)</f>
        <v>0</v>
      </c>
      <c r="R133" s="195">
        <f>ROUND(J133*H133,2)</f>
        <v>0</v>
      </c>
      <c r="S133" s="65"/>
      <c r="T133" s="196">
        <f>S133*H133</f>
        <v>0</v>
      </c>
      <c r="U133" s="196">
        <v>0</v>
      </c>
      <c r="V133" s="196">
        <f>U133*H133</f>
        <v>0</v>
      </c>
      <c r="W133" s="196">
        <v>0</v>
      </c>
      <c r="X133" s="197">
        <f>W133*H133</f>
        <v>0</v>
      </c>
      <c r="Y133" s="35"/>
      <c r="Z133" s="35"/>
      <c r="AA133" s="35"/>
      <c r="AB133" s="35"/>
      <c r="AC133" s="35"/>
      <c r="AD133" s="35"/>
      <c r="AE133" s="35"/>
      <c r="AR133" s="198" t="s">
        <v>163</v>
      </c>
      <c r="AT133" s="198" t="s">
        <v>154</v>
      </c>
      <c r="AU133" s="198" t="s">
        <v>71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244</v>
      </c>
    </row>
    <row r="134" spans="1:47" s="2" customFormat="1" ht="19.5">
      <c r="A134" s="35"/>
      <c r="B134" s="36"/>
      <c r="C134" s="37"/>
      <c r="D134" s="200" t="s">
        <v>165</v>
      </c>
      <c r="E134" s="37"/>
      <c r="F134" s="201" t="s">
        <v>615</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71</v>
      </c>
    </row>
    <row r="135" spans="1:65" s="2" customFormat="1" ht="24.2" customHeight="1">
      <c r="A135" s="35"/>
      <c r="B135" s="36"/>
      <c r="C135" s="205" t="s">
        <v>202</v>
      </c>
      <c r="D135" s="205" t="s">
        <v>188</v>
      </c>
      <c r="E135" s="206" t="s">
        <v>2011</v>
      </c>
      <c r="F135" s="207" t="s">
        <v>2012</v>
      </c>
      <c r="G135" s="208" t="s">
        <v>1990</v>
      </c>
      <c r="H135" s="209">
        <v>50</v>
      </c>
      <c r="I135" s="210"/>
      <c r="J135" s="210"/>
      <c r="K135" s="211">
        <f>ROUND(P135*H135,2)</f>
        <v>0</v>
      </c>
      <c r="L135" s="207" t="s">
        <v>162</v>
      </c>
      <c r="M135" s="40"/>
      <c r="N135" s="212" t="s">
        <v>20</v>
      </c>
      <c r="O135" s="194" t="s">
        <v>40</v>
      </c>
      <c r="P135" s="195">
        <f>I135+J135</f>
        <v>0</v>
      </c>
      <c r="Q135" s="195">
        <f>ROUND(I135*H135,2)</f>
        <v>0</v>
      </c>
      <c r="R135" s="195">
        <f>ROUND(J135*H135,2)</f>
        <v>0</v>
      </c>
      <c r="S135" s="65"/>
      <c r="T135" s="196">
        <f>S135*H135</f>
        <v>0</v>
      </c>
      <c r="U135" s="196">
        <v>0</v>
      </c>
      <c r="V135" s="196">
        <f>U135*H135</f>
        <v>0</v>
      </c>
      <c r="W135" s="196">
        <v>0</v>
      </c>
      <c r="X135" s="197">
        <f>W135*H135</f>
        <v>0</v>
      </c>
      <c r="Y135" s="35"/>
      <c r="Z135" s="35"/>
      <c r="AA135" s="35"/>
      <c r="AB135" s="35"/>
      <c r="AC135" s="35"/>
      <c r="AD135" s="35"/>
      <c r="AE135" s="35"/>
      <c r="AR135" s="198" t="s">
        <v>164</v>
      </c>
      <c r="AT135" s="198" t="s">
        <v>188</v>
      </c>
      <c r="AU135" s="198" t="s">
        <v>71</v>
      </c>
      <c r="AY135" s="18" t="s">
        <v>156</v>
      </c>
      <c r="BE135" s="199">
        <f>IF(O135="základní",K135,0)</f>
        <v>0</v>
      </c>
      <c r="BF135" s="199">
        <f>IF(O135="snížená",K135,0)</f>
        <v>0</v>
      </c>
      <c r="BG135" s="199">
        <f>IF(O135="zákl. přenesená",K135,0)</f>
        <v>0</v>
      </c>
      <c r="BH135" s="199">
        <f>IF(O135="sníž. přenesená",K135,0)</f>
        <v>0</v>
      </c>
      <c r="BI135" s="199">
        <f>IF(O135="nulová",K135,0)</f>
        <v>0</v>
      </c>
      <c r="BJ135" s="18" t="s">
        <v>79</v>
      </c>
      <c r="BK135" s="199">
        <f>ROUND(P135*H135,2)</f>
        <v>0</v>
      </c>
      <c r="BL135" s="18" t="s">
        <v>164</v>
      </c>
      <c r="BM135" s="198" t="s">
        <v>248</v>
      </c>
    </row>
    <row r="136" spans="1:47" s="2" customFormat="1" ht="19.5">
      <c r="A136" s="35"/>
      <c r="B136" s="36"/>
      <c r="C136" s="37"/>
      <c r="D136" s="200" t="s">
        <v>165</v>
      </c>
      <c r="E136" s="37"/>
      <c r="F136" s="201" t="s">
        <v>2013</v>
      </c>
      <c r="G136" s="37"/>
      <c r="H136" s="37"/>
      <c r="I136" s="202"/>
      <c r="J136" s="202"/>
      <c r="K136" s="37"/>
      <c r="L136" s="37"/>
      <c r="M136" s="40"/>
      <c r="N136" s="203"/>
      <c r="O136" s="204"/>
      <c r="P136" s="65"/>
      <c r="Q136" s="65"/>
      <c r="R136" s="65"/>
      <c r="S136" s="65"/>
      <c r="T136" s="65"/>
      <c r="U136" s="65"/>
      <c r="V136" s="65"/>
      <c r="W136" s="65"/>
      <c r="X136" s="66"/>
      <c r="Y136" s="35"/>
      <c r="Z136" s="35"/>
      <c r="AA136" s="35"/>
      <c r="AB136" s="35"/>
      <c r="AC136" s="35"/>
      <c r="AD136" s="35"/>
      <c r="AE136" s="35"/>
      <c r="AT136" s="18" t="s">
        <v>165</v>
      </c>
      <c r="AU136" s="18" t="s">
        <v>71</v>
      </c>
    </row>
    <row r="137" spans="1:65" s="2" customFormat="1" ht="24.2" customHeight="1">
      <c r="A137" s="35"/>
      <c r="B137" s="36"/>
      <c r="C137" s="184" t="s">
        <v>249</v>
      </c>
      <c r="D137" s="184" t="s">
        <v>154</v>
      </c>
      <c r="E137" s="185" t="s">
        <v>2014</v>
      </c>
      <c r="F137" s="186" t="s">
        <v>2015</v>
      </c>
      <c r="G137" s="187" t="s">
        <v>1990</v>
      </c>
      <c r="H137" s="188">
        <v>18</v>
      </c>
      <c r="I137" s="189"/>
      <c r="J137" s="190"/>
      <c r="K137" s="191">
        <f>ROUND(P137*H137,2)</f>
        <v>0</v>
      </c>
      <c r="L137" s="186" t="s">
        <v>162</v>
      </c>
      <c r="M137" s="192"/>
      <c r="N137" s="193" t="s">
        <v>20</v>
      </c>
      <c r="O137" s="194" t="s">
        <v>40</v>
      </c>
      <c r="P137" s="195">
        <f>I137+J137</f>
        <v>0</v>
      </c>
      <c r="Q137" s="195">
        <f>ROUND(I137*H137,2)</f>
        <v>0</v>
      </c>
      <c r="R137" s="195">
        <f>ROUND(J137*H137,2)</f>
        <v>0</v>
      </c>
      <c r="S137" s="65"/>
      <c r="T137" s="196">
        <f>S137*H137</f>
        <v>0</v>
      </c>
      <c r="U137" s="196">
        <v>0</v>
      </c>
      <c r="V137" s="196">
        <f>U137*H137</f>
        <v>0</v>
      </c>
      <c r="W137" s="196">
        <v>0</v>
      </c>
      <c r="X137" s="197">
        <f>W137*H137</f>
        <v>0</v>
      </c>
      <c r="Y137" s="35"/>
      <c r="Z137" s="35"/>
      <c r="AA137" s="35"/>
      <c r="AB137" s="35"/>
      <c r="AC137" s="35"/>
      <c r="AD137" s="35"/>
      <c r="AE137" s="35"/>
      <c r="AR137" s="198" t="s">
        <v>163</v>
      </c>
      <c r="AT137" s="198" t="s">
        <v>154</v>
      </c>
      <c r="AU137" s="198" t="s">
        <v>71</v>
      </c>
      <c r="AY137" s="18" t="s">
        <v>156</v>
      </c>
      <c r="BE137" s="199">
        <f>IF(O137="základní",K137,0)</f>
        <v>0</v>
      </c>
      <c r="BF137" s="199">
        <f>IF(O137="snížená",K137,0)</f>
        <v>0</v>
      </c>
      <c r="BG137" s="199">
        <f>IF(O137="zákl. přenesená",K137,0)</f>
        <v>0</v>
      </c>
      <c r="BH137" s="199">
        <f>IF(O137="sníž. přenesená",K137,0)</f>
        <v>0</v>
      </c>
      <c r="BI137" s="199">
        <f>IF(O137="nulová",K137,0)</f>
        <v>0</v>
      </c>
      <c r="BJ137" s="18" t="s">
        <v>79</v>
      </c>
      <c r="BK137" s="199">
        <f>ROUND(P137*H137,2)</f>
        <v>0</v>
      </c>
      <c r="BL137" s="18" t="s">
        <v>164</v>
      </c>
      <c r="BM137" s="198" t="s">
        <v>252</v>
      </c>
    </row>
    <row r="138" spans="1:47" s="2" customFormat="1" ht="19.5">
      <c r="A138" s="35"/>
      <c r="B138" s="36"/>
      <c r="C138" s="37"/>
      <c r="D138" s="200" t="s">
        <v>165</v>
      </c>
      <c r="E138" s="37"/>
      <c r="F138" s="201" t="s">
        <v>2015</v>
      </c>
      <c r="G138" s="37"/>
      <c r="H138" s="37"/>
      <c r="I138" s="202"/>
      <c r="J138" s="202"/>
      <c r="K138" s="37"/>
      <c r="L138" s="37"/>
      <c r="M138" s="40"/>
      <c r="N138" s="203"/>
      <c r="O138" s="204"/>
      <c r="P138" s="65"/>
      <c r="Q138" s="65"/>
      <c r="R138" s="65"/>
      <c r="S138" s="65"/>
      <c r="T138" s="65"/>
      <c r="U138" s="65"/>
      <c r="V138" s="65"/>
      <c r="W138" s="65"/>
      <c r="X138" s="66"/>
      <c r="Y138" s="35"/>
      <c r="Z138" s="35"/>
      <c r="AA138" s="35"/>
      <c r="AB138" s="35"/>
      <c r="AC138" s="35"/>
      <c r="AD138" s="35"/>
      <c r="AE138" s="35"/>
      <c r="AT138" s="18" t="s">
        <v>165</v>
      </c>
      <c r="AU138" s="18" t="s">
        <v>71</v>
      </c>
    </row>
    <row r="139" spans="1:65" s="2" customFormat="1" ht="24.2" customHeight="1">
      <c r="A139" s="35"/>
      <c r="B139" s="36"/>
      <c r="C139" s="184" t="s">
        <v>206</v>
      </c>
      <c r="D139" s="184" t="s">
        <v>154</v>
      </c>
      <c r="E139" s="185" t="s">
        <v>2016</v>
      </c>
      <c r="F139" s="186" t="s">
        <v>2017</v>
      </c>
      <c r="G139" s="187" t="s">
        <v>1990</v>
      </c>
      <c r="H139" s="188">
        <v>36</v>
      </c>
      <c r="I139" s="189"/>
      <c r="J139" s="190"/>
      <c r="K139" s="191">
        <f>ROUND(P139*H139,2)</f>
        <v>0</v>
      </c>
      <c r="L139" s="186" t="s">
        <v>162</v>
      </c>
      <c r="M139" s="192"/>
      <c r="N139" s="193" t="s">
        <v>20</v>
      </c>
      <c r="O139" s="194" t="s">
        <v>40</v>
      </c>
      <c r="P139" s="195">
        <f>I139+J139</f>
        <v>0</v>
      </c>
      <c r="Q139" s="195">
        <f>ROUND(I139*H139,2)</f>
        <v>0</v>
      </c>
      <c r="R139" s="195">
        <f>ROUND(J139*H139,2)</f>
        <v>0</v>
      </c>
      <c r="S139" s="65"/>
      <c r="T139" s="196">
        <f>S139*H139</f>
        <v>0</v>
      </c>
      <c r="U139" s="196">
        <v>0</v>
      </c>
      <c r="V139" s="196">
        <f>U139*H139</f>
        <v>0</v>
      </c>
      <c r="W139" s="196">
        <v>0</v>
      </c>
      <c r="X139" s="197">
        <f>W139*H139</f>
        <v>0</v>
      </c>
      <c r="Y139" s="35"/>
      <c r="Z139" s="35"/>
      <c r="AA139" s="35"/>
      <c r="AB139" s="35"/>
      <c r="AC139" s="35"/>
      <c r="AD139" s="35"/>
      <c r="AE139" s="35"/>
      <c r="AR139" s="198" t="s">
        <v>163</v>
      </c>
      <c r="AT139" s="198" t="s">
        <v>154</v>
      </c>
      <c r="AU139" s="198" t="s">
        <v>71</v>
      </c>
      <c r="AY139" s="18" t="s">
        <v>156</v>
      </c>
      <c r="BE139" s="199">
        <f>IF(O139="základní",K139,0)</f>
        <v>0</v>
      </c>
      <c r="BF139" s="199">
        <f>IF(O139="snížená",K139,0)</f>
        <v>0</v>
      </c>
      <c r="BG139" s="199">
        <f>IF(O139="zákl. přenesená",K139,0)</f>
        <v>0</v>
      </c>
      <c r="BH139" s="199">
        <f>IF(O139="sníž. přenesená",K139,0)</f>
        <v>0</v>
      </c>
      <c r="BI139" s="199">
        <f>IF(O139="nulová",K139,0)</f>
        <v>0</v>
      </c>
      <c r="BJ139" s="18" t="s">
        <v>79</v>
      </c>
      <c r="BK139" s="199">
        <f>ROUND(P139*H139,2)</f>
        <v>0</v>
      </c>
      <c r="BL139" s="18" t="s">
        <v>164</v>
      </c>
      <c r="BM139" s="198" t="s">
        <v>258</v>
      </c>
    </row>
    <row r="140" spans="1:47" s="2" customFormat="1" ht="11.25">
      <c r="A140" s="35"/>
      <c r="B140" s="36"/>
      <c r="C140" s="37"/>
      <c r="D140" s="200" t="s">
        <v>165</v>
      </c>
      <c r="E140" s="37"/>
      <c r="F140" s="201" t="s">
        <v>2017</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165</v>
      </c>
      <c r="AU140" s="18" t="s">
        <v>71</v>
      </c>
    </row>
    <row r="141" spans="1:65" s="2" customFormat="1" ht="33" customHeight="1">
      <c r="A141" s="35"/>
      <c r="B141" s="36"/>
      <c r="C141" s="205" t="s">
        <v>259</v>
      </c>
      <c r="D141" s="205" t="s">
        <v>188</v>
      </c>
      <c r="E141" s="206" t="s">
        <v>496</v>
      </c>
      <c r="F141" s="207" t="s">
        <v>497</v>
      </c>
      <c r="G141" s="208" t="s">
        <v>154</v>
      </c>
      <c r="H141" s="209">
        <v>450</v>
      </c>
      <c r="I141" s="210"/>
      <c r="J141" s="210"/>
      <c r="K141" s="211">
        <f>ROUND(P141*H141,2)</f>
        <v>0</v>
      </c>
      <c r="L141" s="207" t="s">
        <v>162</v>
      </c>
      <c r="M141" s="40"/>
      <c r="N141" s="212" t="s">
        <v>20</v>
      </c>
      <c r="O141" s="194" t="s">
        <v>40</v>
      </c>
      <c r="P141" s="195">
        <f>I141+J141</f>
        <v>0</v>
      </c>
      <c r="Q141" s="195">
        <f>ROUND(I141*H141,2)</f>
        <v>0</v>
      </c>
      <c r="R141" s="195">
        <f>ROUND(J141*H141,2)</f>
        <v>0</v>
      </c>
      <c r="S141" s="65"/>
      <c r="T141" s="196">
        <f>S141*H141</f>
        <v>0</v>
      </c>
      <c r="U141" s="196">
        <v>0</v>
      </c>
      <c r="V141" s="196">
        <f>U141*H141</f>
        <v>0</v>
      </c>
      <c r="W141" s="196">
        <v>0</v>
      </c>
      <c r="X141" s="197">
        <f>W141*H141</f>
        <v>0</v>
      </c>
      <c r="Y141" s="35"/>
      <c r="Z141" s="35"/>
      <c r="AA141" s="35"/>
      <c r="AB141" s="35"/>
      <c r="AC141" s="35"/>
      <c r="AD141" s="35"/>
      <c r="AE141" s="35"/>
      <c r="AR141" s="198" t="s">
        <v>164</v>
      </c>
      <c r="AT141" s="198" t="s">
        <v>188</v>
      </c>
      <c r="AU141" s="198" t="s">
        <v>71</v>
      </c>
      <c r="AY141" s="18" t="s">
        <v>156</v>
      </c>
      <c r="BE141" s="199">
        <f>IF(O141="základní",K141,0)</f>
        <v>0</v>
      </c>
      <c r="BF141" s="199">
        <f>IF(O141="snížená",K141,0)</f>
        <v>0</v>
      </c>
      <c r="BG141" s="199">
        <f>IF(O141="zákl. přenesená",K141,0)</f>
        <v>0</v>
      </c>
      <c r="BH141" s="199">
        <f>IF(O141="sníž. přenesená",K141,0)</f>
        <v>0</v>
      </c>
      <c r="BI141" s="199">
        <f>IF(O141="nulová",K141,0)</f>
        <v>0</v>
      </c>
      <c r="BJ141" s="18" t="s">
        <v>79</v>
      </c>
      <c r="BK141" s="199">
        <f>ROUND(P141*H141,2)</f>
        <v>0</v>
      </c>
      <c r="BL141" s="18" t="s">
        <v>164</v>
      </c>
      <c r="BM141" s="198" t="s">
        <v>262</v>
      </c>
    </row>
    <row r="142" spans="1:47" s="2" customFormat="1" ht="48.75">
      <c r="A142" s="35"/>
      <c r="B142" s="36"/>
      <c r="C142" s="37"/>
      <c r="D142" s="200" t="s">
        <v>165</v>
      </c>
      <c r="E142" s="37"/>
      <c r="F142" s="201" t="s">
        <v>498</v>
      </c>
      <c r="G142" s="37"/>
      <c r="H142" s="37"/>
      <c r="I142" s="202"/>
      <c r="J142" s="202"/>
      <c r="K142" s="37"/>
      <c r="L142" s="37"/>
      <c r="M142" s="40"/>
      <c r="N142" s="203"/>
      <c r="O142" s="204"/>
      <c r="P142" s="65"/>
      <c r="Q142" s="65"/>
      <c r="R142" s="65"/>
      <c r="S142" s="65"/>
      <c r="T142" s="65"/>
      <c r="U142" s="65"/>
      <c r="V142" s="65"/>
      <c r="W142" s="65"/>
      <c r="X142" s="66"/>
      <c r="Y142" s="35"/>
      <c r="Z142" s="35"/>
      <c r="AA142" s="35"/>
      <c r="AB142" s="35"/>
      <c r="AC142" s="35"/>
      <c r="AD142" s="35"/>
      <c r="AE142" s="35"/>
      <c r="AT142" s="18" t="s">
        <v>165</v>
      </c>
      <c r="AU142" s="18" t="s">
        <v>71</v>
      </c>
    </row>
    <row r="143" spans="1:65" s="2" customFormat="1" ht="24.2" customHeight="1">
      <c r="A143" s="35"/>
      <c r="B143" s="36"/>
      <c r="C143" s="205" t="s">
        <v>209</v>
      </c>
      <c r="D143" s="205" t="s">
        <v>188</v>
      </c>
      <c r="E143" s="206" t="s">
        <v>2018</v>
      </c>
      <c r="F143" s="207" t="s">
        <v>2019</v>
      </c>
      <c r="G143" s="208" t="s">
        <v>1990</v>
      </c>
      <c r="H143" s="209">
        <v>18</v>
      </c>
      <c r="I143" s="210"/>
      <c r="J143" s="210"/>
      <c r="K143" s="211">
        <f>ROUND(P143*H143,2)</f>
        <v>0</v>
      </c>
      <c r="L143" s="207" t="s">
        <v>162</v>
      </c>
      <c r="M143" s="40"/>
      <c r="N143" s="212" t="s">
        <v>20</v>
      </c>
      <c r="O143" s="194" t="s">
        <v>40</v>
      </c>
      <c r="P143" s="195">
        <f>I143+J143</f>
        <v>0</v>
      </c>
      <c r="Q143" s="195">
        <f>ROUND(I143*H143,2)</f>
        <v>0</v>
      </c>
      <c r="R143" s="195">
        <f>ROUND(J143*H143,2)</f>
        <v>0</v>
      </c>
      <c r="S143" s="65"/>
      <c r="T143" s="196">
        <f>S143*H143</f>
        <v>0</v>
      </c>
      <c r="U143" s="196">
        <v>0</v>
      </c>
      <c r="V143" s="196">
        <f>U143*H143</f>
        <v>0</v>
      </c>
      <c r="W143" s="196">
        <v>0</v>
      </c>
      <c r="X143" s="197">
        <f>W143*H143</f>
        <v>0</v>
      </c>
      <c r="Y143" s="35"/>
      <c r="Z143" s="35"/>
      <c r="AA143" s="35"/>
      <c r="AB143" s="35"/>
      <c r="AC143" s="35"/>
      <c r="AD143" s="35"/>
      <c r="AE143" s="35"/>
      <c r="AR143" s="198" t="s">
        <v>164</v>
      </c>
      <c r="AT143" s="198" t="s">
        <v>188</v>
      </c>
      <c r="AU143" s="198" t="s">
        <v>71</v>
      </c>
      <c r="AY143" s="18" t="s">
        <v>156</v>
      </c>
      <c r="BE143" s="199">
        <f>IF(O143="základní",K143,0)</f>
        <v>0</v>
      </c>
      <c r="BF143" s="199">
        <f>IF(O143="snížená",K143,0)</f>
        <v>0</v>
      </c>
      <c r="BG143" s="199">
        <f>IF(O143="zákl. přenesená",K143,0)</f>
        <v>0</v>
      </c>
      <c r="BH143" s="199">
        <f>IF(O143="sníž. přenesená",K143,0)</f>
        <v>0</v>
      </c>
      <c r="BI143" s="199">
        <f>IF(O143="nulová",K143,0)</f>
        <v>0</v>
      </c>
      <c r="BJ143" s="18" t="s">
        <v>79</v>
      </c>
      <c r="BK143" s="199">
        <f>ROUND(P143*H143,2)</f>
        <v>0</v>
      </c>
      <c r="BL143" s="18" t="s">
        <v>164</v>
      </c>
      <c r="BM143" s="198" t="s">
        <v>265</v>
      </c>
    </row>
    <row r="144" spans="1:47" s="2" customFormat="1" ht="39">
      <c r="A144" s="35"/>
      <c r="B144" s="36"/>
      <c r="C144" s="37"/>
      <c r="D144" s="200" t="s">
        <v>165</v>
      </c>
      <c r="E144" s="37"/>
      <c r="F144" s="201" t="s">
        <v>2020</v>
      </c>
      <c r="G144" s="37"/>
      <c r="H144" s="37"/>
      <c r="I144" s="202"/>
      <c r="J144" s="202"/>
      <c r="K144" s="37"/>
      <c r="L144" s="37"/>
      <c r="M144" s="40"/>
      <c r="N144" s="203"/>
      <c r="O144" s="204"/>
      <c r="P144" s="65"/>
      <c r="Q144" s="65"/>
      <c r="R144" s="65"/>
      <c r="S144" s="65"/>
      <c r="T144" s="65"/>
      <c r="U144" s="65"/>
      <c r="V144" s="65"/>
      <c r="W144" s="65"/>
      <c r="X144" s="66"/>
      <c r="Y144" s="35"/>
      <c r="Z144" s="35"/>
      <c r="AA144" s="35"/>
      <c r="AB144" s="35"/>
      <c r="AC144" s="35"/>
      <c r="AD144" s="35"/>
      <c r="AE144" s="35"/>
      <c r="AT144" s="18" t="s">
        <v>165</v>
      </c>
      <c r="AU144" s="18" t="s">
        <v>71</v>
      </c>
    </row>
    <row r="145" spans="1:65" s="2" customFormat="1" ht="66.75" customHeight="1">
      <c r="A145" s="35"/>
      <c r="B145" s="36"/>
      <c r="C145" s="184" t="s">
        <v>266</v>
      </c>
      <c r="D145" s="184" t="s">
        <v>154</v>
      </c>
      <c r="E145" s="185" t="s">
        <v>2021</v>
      </c>
      <c r="F145" s="186" t="s">
        <v>2022</v>
      </c>
      <c r="G145" s="187" t="s">
        <v>1990</v>
      </c>
      <c r="H145" s="188">
        <v>18</v>
      </c>
      <c r="I145" s="189"/>
      <c r="J145" s="190"/>
      <c r="K145" s="191">
        <f>ROUND(P145*H145,2)</f>
        <v>0</v>
      </c>
      <c r="L145" s="186" t="s">
        <v>162</v>
      </c>
      <c r="M145" s="192"/>
      <c r="N145" s="193" t="s">
        <v>20</v>
      </c>
      <c r="O145" s="194" t="s">
        <v>40</v>
      </c>
      <c r="P145" s="195">
        <f>I145+J145</f>
        <v>0</v>
      </c>
      <c r="Q145" s="195">
        <f>ROUND(I145*H145,2)</f>
        <v>0</v>
      </c>
      <c r="R145" s="195">
        <f>ROUND(J145*H145,2)</f>
        <v>0</v>
      </c>
      <c r="S145" s="65"/>
      <c r="T145" s="196">
        <f>S145*H145</f>
        <v>0</v>
      </c>
      <c r="U145" s="196">
        <v>0</v>
      </c>
      <c r="V145" s="196">
        <f>U145*H145</f>
        <v>0</v>
      </c>
      <c r="W145" s="196">
        <v>0</v>
      </c>
      <c r="X145" s="197">
        <f>W145*H145</f>
        <v>0</v>
      </c>
      <c r="Y145" s="35"/>
      <c r="Z145" s="35"/>
      <c r="AA145" s="35"/>
      <c r="AB145" s="35"/>
      <c r="AC145" s="35"/>
      <c r="AD145" s="35"/>
      <c r="AE145" s="35"/>
      <c r="AR145" s="198" t="s">
        <v>163</v>
      </c>
      <c r="AT145" s="198" t="s">
        <v>154</v>
      </c>
      <c r="AU145" s="198" t="s">
        <v>71</v>
      </c>
      <c r="AY145" s="18" t="s">
        <v>156</v>
      </c>
      <c r="BE145" s="199">
        <f>IF(O145="základní",K145,0)</f>
        <v>0</v>
      </c>
      <c r="BF145" s="199">
        <f>IF(O145="snížená",K145,0)</f>
        <v>0</v>
      </c>
      <c r="BG145" s="199">
        <f>IF(O145="zákl. přenesená",K145,0)</f>
        <v>0</v>
      </c>
      <c r="BH145" s="199">
        <f>IF(O145="sníž. přenesená",K145,0)</f>
        <v>0</v>
      </c>
      <c r="BI145" s="199">
        <f>IF(O145="nulová",K145,0)</f>
        <v>0</v>
      </c>
      <c r="BJ145" s="18" t="s">
        <v>79</v>
      </c>
      <c r="BK145" s="199">
        <f>ROUND(P145*H145,2)</f>
        <v>0</v>
      </c>
      <c r="BL145" s="18" t="s">
        <v>164</v>
      </c>
      <c r="BM145" s="198" t="s">
        <v>269</v>
      </c>
    </row>
    <row r="146" spans="1:47" s="2" customFormat="1" ht="39">
      <c r="A146" s="35"/>
      <c r="B146" s="36"/>
      <c r="C146" s="37"/>
      <c r="D146" s="200" t="s">
        <v>165</v>
      </c>
      <c r="E146" s="37"/>
      <c r="F146" s="201" t="s">
        <v>2022</v>
      </c>
      <c r="G146" s="37"/>
      <c r="H146" s="37"/>
      <c r="I146" s="202"/>
      <c r="J146" s="202"/>
      <c r="K146" s="37"/>
      <c r="L146" s="37"/>
      <c r="M146" s="40"/>
      <c r="N146" s="203"/>
      <c r="O146" s="204"/>
      <c r="P146" s="65"/>
      <c r="Q146" s="65"/>
      <c r="R146" s="65"/>
      <c r="S146" s="65"/>
      <c r="T146" s="65"/>
      <c r="U146" s="65"/>
      <c r="V146" s="65"/>
      <c r="W146" s="65"/>
      <c r="X146" s="66"/>
      <c r="Y146" s="35"/>
      <c r="Z146" s="35"/>
      <c r="AA146" s="35"/>
      <c r="AB146" s="35"/>
      <c r="AC146" s="35"/>
      <c r="AD146" s="35"/>
      <c r="AE146" s="35"/>
      <c r="AT146" s="18" t="s">
        <v>165</v>
      </c>
      <c r="AU146" s="18" t="s">
        <v>71</v>
      </c>
    </row>
    <row r="147" spans="1:65" s="2" customFormat="1" ht="24.2" customHeight="1">
      <c r="A147" s="35"/>
      <c r="B147" s="36"/>
      <c r="C147" s="205" t="s">
        <v>215</v>
      </c>
      <c r="D147" s="205" t="s">
        <v>188</v>
      </c>
      <c r="E147" s="206" t="s">
        <v>2023</v>
      </c>
      <c r="F147" s="207" t="s">
        <v>2024</v>
      </c>
      <c r="G147" s="208" t="s">
        <v>1990</v>
      </c>
      <c r="H147" s="209">
        <v>18</v>
      </c>
      <c r="I147" s="210"/>
      <c r="J147" s="210"/>
      <c r="K147" s="211">
        <f>ROUND(P147*H147,2)</f>
        <v>0</v>
      </c>
      <c r="L147" s="207" t="s">
        <v>162</v>
      </c>
      <c r="M147" s="40"/>
      <c r="N147" s="212"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164</v>
      </c>
      <c r="AT147" s="198" t="s">
        <v>188</v>
      </c>
      <c r="AU147" s="198" t="s">
        <v>71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164</v>
      </c>
      <c r="BM147" s="198" t="s">
        <v>273</v>
      </c>
    </row>
    <row r="148" spans="1:47" s="2" customFormat="1" ht="29.25">
      <c r="A148" s="35"/>
      <c r="B148" s="36"/>
      <c r="C148" s="37"/>
      <c r="D148" s="200" t="s">
        <v>165</v>
      </c>
      <c r="E148" s="37"/>
      <c r="F148" s="201" t="s">
        <v>2025</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71</v>
      </c>
    </row>
    <row r="149" spans="1:65" s="2" customFormat="1" ht="66.75" customHeight="1">
      <c r="A149" s="35"/>
      <c r="B149" s="36"/>
      <c r="C149" s="184" t="s">
        <v>279</v>
      </c>
      <c r="D149" s="184" t="s">
        <v>154</v>
      </c>
      <c r="E149" s="185" t="s">
        <v>2026</v>
      </c>
      <c r="F149" s="186" t="s">
        <v>2027</v>
      </c>
      <c r="G149" s="187" t="s">
        <v>1990</v>
      </c>
      <c r="H149" s="188">
        <v>18</v>
      </c>
      <c r="I149" s="189"/>
      <c r="J149" s="190"/>
      <c r="K149" s="191">
        <f>ROUND(P149*H149,2)</f>
        <v>0</v>
      </c>
      <c r="L149" s="186" t="s">
        <v>162</v>
      </c>
      <c r="M149" s="192"/>
      <c r="N149" s="193" t="s">
        <v>20</v>
      </c>
      <c r="O149" s="194" t="s">
        <v>40</v>
      </c>
      <c r="P149" s="195">
        <f>I149+J149</f>
        <v>0</v>
      </c>
      <c r="Q149" s="195">
        <f>ROUND(I149*H149,2)</f>
        <v>0</v>
      </c>
      <c r="R149" s="195">
        <f>ROUND(J149*H149,2)</f>
        <v>0</v>
      </c>
      <c r="S149" s="65"/>
      <c r="T149" s="196">
        <f>S149*H149</f>
        <v>0</v>
      </c>
      <c r="U149" s="196">
        <v>0</v>
      </c>
      <c r="V149" s="196">
        <f>U149*H149</f>
        <v>0</v>
      </c>
      <c r="W149" s="196">
        <v>0</v>
      </c>
      <c r="X149" s="197">
        <f>W149*H149</f>
        <v>0</v>
      </c>
      <c r="Y149" s="35"/>
      <c r="Z149" s="35"/>
      <c r="AA149" s="35"/>
      <c r="AB149" s="35"/>
      <c r="AC149" s="35"/>
      <c r="AD149" s="35"/>
      <c r="AE149" s="35"/>
      <c r="AR149" s="198" t="s">
        <v>163</v>
      </c>
      <c r="AT149" s="198" t="s">
        <v>154</v>
      </c>
      <c r="AU149" s="198" t="s">
        <v>71</v>
      </c>
      <c r="AY149" s="18" t="s">
        <v>156</v>
      </c>
      <c r="BE149" s="199">
        <f>IF(O149="základní",K149,0)</f>
        <v>0</v>
      </c>
      <c r="BF149" s="199">
        <f>IF(O149="snížená",K149,0)</f>
        <v>0</v>
      </c>
      <c r="BG149" s="199">
        <f>IF(O149="zákl. přenesená",K149,0)</f>
        <v>0</v>
      </c>
      <c r="BH149" s="199">
        <f>IF(O149="sníž. přenesená",K149,0)</f>
        <v>0</v>
      </c>
      <c r="BI149" s="199">
        <f>IF(O149="nulová",K149,0)</f>
        <v>0</v>
      </c>
      <c r="BJ149" s="18" t="s">
        <v>79</v>
      </c>
      <c r="BK149" s="199">
        <f>ROUND(P149*H149,2)</f>
        <v>0</v>
      </c>
      <c r="BL149" s="18" t="s">
        <v>164</v>
      </c>
      <c r="BM149" s="198" t="s">
        <v>277</v>
      </c>
    </row>
    <row r="150" spans="1:47" s="2" customFormat="1" ht="39">
      <c r="A150" s="35"/>
      <c r="B150" s="36"/>
      <c r="C150" s="37"/>
      <c r="D150" s="200" t="s">
        <v>165</v>
      </c>
      <c r="E150" s="37"/>
      <c r="F150" s="201" t="s">
        <v>2027</v>
      </c>
      <c r="G150" s="37"/>
      <c r="H150" s="37"/>
      <c r="I150" s="202"/>
      <c r="J150" s="202"/>
      <c r="K150" s="37"/>
      <c r="L150" s="37"/>
      <c r="M150" s="40"/>
      <c r="N150" s="203"/>
      <c r="O150" s="204"/>
      <c r="P150" s="65"/>
      <c r="Q150" s="65"/>
      <c r="R150" s="65"/>
      <c r="S150" s="65"/>
      <c r="T150" s="65"/>
      <c r="U150" s="65"/>
      <c r="V150" s="65"/>
      <c r="W150" s="65"/>
      <c r="X150" s="66"/>
      <c r="Y150" s="35"/>
      <c r="Z150" s="35"/>
      <c r="AA150" s="35"/>
      <c r="AB150" s="35"/>
      <c r="AC150" s="35"/>
      <c r="AD150" s="35"/>
      <c r="AE150" s="35"/>
      <c r="AT150" s="18" t="s">
        <v>165</v>
      </c>
      <c r="AU150" s="18" t="s">
        <v>71</v>
      </c>
    </row>
    <row r="151" spans="1:65" s="2" customFormat="1" ht="33" customHeight="1">
      <c r="A151" s="35"/>
      <c r="B151" s="36"/>
      <c r="C151" s="184" t="s">
        <v>218</v>
      </c>
      <c r="D151" s="184" t="s">
        <v>154</v>
      </c>
      <c r="E151" s="185" t="s">
        <v>2028</v>
      </c>
      <c r="F151" s="186" t="s">
        <v>2029</v>
      </c>
      <c r="G151" s="187" t="s">
        <v>1990</v>
      </c>
      <c r="H151" s="188">
        <v>1</v>
      </c>
      <c r="I151" s="189"/>
      <c r="J151" s="190"/>
      <c r="K151" s="191">
        <f>ROUND(P151*H151,2)</f>
        <v>0</v>
      </c>
      <c r="L151" s="186" t="s">
        <v>162</v>
      </c>
      <c r="M151" s="192"/>
      <c r="N151" s="193" t="s">
        <v>20</v>
      </c>
      <c r="O151" s="194" t="s">
        <v>40</v>
      </c>
      <c r="P151" s="195">
        <f>I151+J151</f>
        <v>0</v>
      </c>
      <c r="Q151" s="195">
        <f>ROUND(I151*H151,2)</f>
        <v>0</v>
      </c>
      <c r="R151" s="195">
        <f>ROUND(J151*H151,2)</f>
        <v>0</v>
      </c>
      <c r="S151" s="65"/>
      <c r="T151" s="196">
        <f>S151*H151</f>
        <v>0</v>
      </c>
      <c r="U151" s="196">
        <v>0</v>
      </c>
      <c r="V151" s="196">
        <f>U151*H151</f>
        <v>0</v>
      </c>
      <c r="W151" s="196">
        <v>0</v>
      </c>
      <c r="X151" s="197">
        <f>W151*H151</f>
        <v>0</v>
      </c>
      <c r="Y151" s="35"/>
      <c r="Z151" s="35"/>
      <c r="AA151" s="35"/>
      <c r="AB151" s="35"/>
      <c r="AC151" s="35"/>
      <c r="AD151" s="35"/>
      <c r="AE151" s="35"/>
      <c r="AR151" s="198" t="s">
        <v>163</v>
      </c>
      <c r="AT151" s="198" t="s">
        <v>154</v>
      </c>
      <c r="AU151" s="198" t="s">
        <v>71</v>
      </c>
      <c r="AY151" s="18" t="s">
        <v>156</v>
      </c>
      <c r="BE151" s="199">
        <f>IF(O151="základní",K151,0)</f>
        <v>0</v>
      </c>
      <c r="BF151" s="199">
        <f>IF(O151="snížená",K151,0)</f>
        <v>0</v>
      </c>
      <c r="BG151" s="199">
        <f>IF(O151="zákl. přenesená",K151,0)</f>
        <v>0</v>
      </c>
      <c r="BH151" s="199">
        <f>IF(O151="sníž. přenesená",K151,0)</f>
        <v>0</v>
      </c>
      <c r="BI151" s="199">
        <f>IF(O151="nulová",K151,0)</f>
        <v>0</v>
      </c>
      <c r="BJ151" s="18" t="s">
        <v>79</v>
      </c>
      <c r="BK151" s="199">
        <f>ROUND(P151*H151,2)</f>
        <v>0</v>
      </c>
      <c r="BL151" s="18" t="s">
        <v>164</v>
      </c>
      <c r="BM151" s="198" t="s">
        <v>282</v>
      </c>
    </row>
    <row r="152" spans="1:47" s="2" customFormat="1" ht="19.5">
      <c r="A152" s="35"/>
      <c r="B152" s="36"/>
      <c r="C152" s="37"/>
      <c r="D152" s="200" t="s">
        <v>165</v>
      </c>
      <c r="E152" s="37"/>
      <c r="F152" s="201" t="s">
        <v>2029</v>
      </c>
      <c r="G152" s="37"/>
      <c r="H152" s="37"/>
      <c r="I152" s="202"/>
      <c r="J152" s="202"/>
      <c r="K152" s="37"/>
      <c r="L152" s="37"/>
      <c r="M152" s="40"/>
      <c r="N152" s="203"/>
      <c r="O152" s="204"/>
      <c r="P152" s="65"/>
      <c r="Q152" s="65"/>
      <c r="R152" s="65"/>
      <c r="S152" s="65"/>
      <c r="T152" s="65"/>
      <c r="U152" s="65"/>
      <c r="V152" s="65"/>
      <c r="W152" s="65"/>
      <c r="X152" s="66"/>
      <c r="Y152" s="35"/>
      <c r="Z152" s="35"/>
      <c r="AA152" s="35"/>
      <c r="AB152" s="35"/>
      <c r="AC152" s="35"/>
      <c r="AD152" s="35"/>
      <c r="AE152" s="35"/>
      <c r="AT152" s="18" t="s">
        <v>165</v>
      </c>
      <c r="AU152" s="18" t="s">
        <v>71</v>
      </c>
    </row>
    <row r="153" spans="1:65" s="2" customFormat="1" ht="24">
      <c r="A153" s="35"/>
      <c r="B153" s="36"/>
      <c r="C153" s="205" t="s">
        <v>284</v>
      </c>
      <c r="D153" s="205" t="s">
        <v>188</v>
      </c>
      <c r="E153" s="206" t="s">
        <v>2030</v>
      </c>
      <c r="F153" s="207" t="s">
        <v>2031</v>
      </c>
      <c r="G153" s="208" t="s">
        <v>1990</v>
      </c>
      <c r="H153" s="209">
        <v>1</v>
      </c>
      <c r="I153" s="210"/>
      <c r="J153" s="210"/>
      <c r="K153" s="211">
        <f>ROUND(P153*H153,2)</f>
        <v>0</v>
      </c>
      <c r="L153" s="207" t="s">
        <v>162</v>
      </c>
      <c r="M153" s="40"/>
      <c r="N153" s="212" t="s">
        <v>20</v>
      </c>
      <c r="O153" s="194" t="s">
        <v>40</v>
      </c>
      <c r="P153" s="195">
        <f>I153+J153</f>
        <v>0</v>
      </c>
      <c r="Q153" s="195">
        <f>ROUND(I153*H153,2)</f>
        <v>0</v>
      </c>
      <c r="R153" s="195">
        <f>ROUND(J153*H153,2)</f>
        <v>0</v>
      </c>
      <c r="S153" s="65"/>
      <c r="T153" s="196">
        <f>S153*H153</f>
        <v>0</v>
      </c>
      <c r="U153" s="196">
        <v>0</v>
      </c>
      <c r="V153" s="196">
        <f>U153*H153</f>
        <v>0</v>
      </c>
      <c r="W153" s="196">
        <v>0</v>
      </c>
      <c r="X153" s="197">
        <f>W153*H153</f>
        <v>0</v>
      </c>
      <c r="Y153" s="35"/>
      <c r="Z153" s="35"/>
      <c r="AA153" s="35"/>
      <c r="AB153" s="35"/>
      <c r="AC153" s="35"/>
      <c r="AD153" s="35"/>
      <c r="AE153" s="35"/>
      <c r="AR153" s="198" t="s">
        <v>164</v>
      </c>
      <c r="AT153" s="198" t="s">
        <v>188</v>
      </c>
      <c r="AU153" s="198" t="s">
        <v>71</v>
      </c>
      <c r="AY153" s="18" t="s">
        <v>156</v>
      </c>
      <c r="BE153" s="199">
        <f>IF(O153="základní",K153,0)</f>
        <v>0</v>
      </c>
      <c r="BF153" s="199">
        <f>IF(O153="snížená",K153,0)</f>
        <v>0</v>
      </c>
      <c r="BG153" s="199">
        <f>IF(O153="zákl. přenesená",K153,0)</f>
        <v>0</v>
      </c>
      <c r="BH153" s="199">
        <f>IF(O153="sníž. přenesená",K153,0)</f>
        <v>0</v>
      </c>
      <c r="BI153" s="199">
        <f>IF(O153="nulová",K153,0)</f>
        <v>0</v>
      </c>
      <c r="BJ153" s="18" t="s">
        <v>79</v>
      </c>
      <c r="BK153" s="199">
        <f>ROUND(P153*H153,2)</f>
        <v>0</v>
      </c>
      <c r="BL153" s="18" t="s">
        <v>164</v>
      </c>
      <c r="BM153" s="198" t="s">
        <v>287</v>
      </c>
    </row>
    <row r="154" spans="1:47" s="2" customFormat="1" ht="19.5">
      <c r="A154" s="35"/>
      <c r="B154" s="36"/>
      <c r="C154" s="37"/>
      <c r="D154" s="200" t="s">
        <v>165</v>
      </c>
      <c r="E154" s="37"/>
      <c r="F154" s="201" t="s">
        <v>2032</v>
      </c>
      <c r="G154" s="37"/>
      <c r="H154" s="37"/>
      <c r="I154" s="202"/>
      <c r="J154" s="202"/>
      <c r="K154" s="37"/>
      <c r="L154" s="37"/>
      <c r="M154" s="40"/>
      <c r="N154" s="203"/>
      <c r="O154" s="204"/>
      <c r="P154" s="65"/>
      <c r="Q154" s="65"/>
      <c r="R154" s="65"/>
      <c r="S154" s="65"/>
      <c r="T154" s="65"/>
      <c r="U154" s="65"/>
      <c r="V154" s="65"/>
      <c r="W154" s="65"/>
      <c r="X154" s="66"/>
      <c r="Y154" s="35"/>
      <c r="Z154" s="35"/>
      <c r="AA154" s="35"/>
      <c r="AB154" s="35"/>
      <c r="AC154" s="35"/>
      <c r="AD154" s="35"/>
      <c r="AE154" s="35"/>
      <c r="AT154" s="18" t="s">
        <v>165</v>
      </c>
      <c r="AU154" s="18" t="s">
        <v>71</v>
      </c>
    </row>
    <row r="155" spans="1:65" s="2" customFormat="1" ht="24">
      <c r="A155" s="35"/>
      <c r="B155" s="36"/>
      <c r="C155" s="205" t="s">
        <v>222</v>
      </c>
      <c r="D155" s="205" t="s">
        <v>188</v>
      </c>
      <c r="E155" s="206" t="s">
        <v>2033</v>
      </c>
      <c r="F155" s="207" t="s">
        <v>2034</v>
      </c>
      <c r="G155" s="208" t="s">
        <v>1990</v>
      </c>
      <c r="H155" s="209">
        <v>1</v>
      </c>
      <c r="I155" s="210"/>
      <c r="J155" s="210"/>
      <c r="K155" s="211">
        <f>ROUND(P155*H155,2)</f>
        <v>0</v>
      </c>
      <c r="L155" s="207" t="s">
        <v>162</v>
      </c>
      <c r="M155" s="40"/>
      <c r="N155" s="212" t="s">
        <v>20</v>
      </c>
      <c r="O155" s="194" t="s">
        <v>40</v>
      </c>
      <c r="P155" s="195">
        <f>I155+J155</f>
        <v>0</v>
      </c>
      <c r="Q155" s="195">
        <f>ROUND(I155*H155,2)</f>
        <v>0</v>
      </c>
      <c r="R155" s="195">
        <f>ROUND(J155*H155,2)</f>
        <v>0</v>
      </c>
      <c r="S155" s="65"/>
      <c r="T155" s="196">
        <f>S155*H155</f>
        <v>0</v>
      </c>
      <c r="U155" s="196">
        <v>0</v>
      </c>
      <c r="V155" s="196">
        <f>U155*H155</f>
        <v>0</v>
      </c>
      <c r="W155" s="196">
        <v>0</v>
      </c>
      <c r="X155" s="197">
        <f>W155*H155</f>
        <v>0</v>
      </c>
      <c r="Y155" s="35"/>
      <c r="Z155" s="35"/>
      <c r="AA155" s="35"/>
      <c r="AB155" s="35"/>
      <c r="AC155" s="35"/>
      <c r="AD155" s="35"/>
      <c r="AE155" s="35"/>
      <c r="AR155" s="198" t="s">
        <v>164</v>
      </c>
      <c r="AT155" s="198" t="s">
        <v>188</v>
      </c>
      <c r="AU155" s="198" t="s">
        <v>71</v>
      </c>
      <c r="AY155" s="18" t="s">
        <v>156</v>
      </c>
      <c r="BE155" s="199">
        <f>IF(O155="základní",K155,0)</f>
        <v>0</v>
      </c>
      <c r="BF155" s="199">
        <f>IF(O155="snížená",K155,0)</f>
        <v>0</v>
      </c>
      <c r="BG155" s="199">
        <f>IF(O155="zákl. přenesená",K155,0)</f>
        <v>0</v>
      </c>
      <c r="BH155" s="199">
        <f>IF(O155="sníž. přenesená",K155,0)</f>
        <v>0</v>
      </c>
      <c r="BI155" s="199">
        <f>IF(O155="nulová",K155,0)</f>
        <v>0</v>
      </c>
      <c r="BJ155" s="18" t="s">
        <v>79</v>
      </c>
      <c r="BK155" s="199">
        <f>ROUND(P155*H155,2)</f>
        <v>0</v>
      </c>
      <c r="BL155" s="18" t="s">
        <v>164</v>
      </c>
      <c r="BM155" s="198" t="s">
        <v>291</v>
      </c>
    </row>
    <row r="156" spans="1:47" s="2" customFormat="1" ht="19.5">
      <c r="A156" s="35"/>
      <c r="B156" s="36"/>
      <c r="C156" s="37"/>
      <c r="D156" s="200" t="s">
        <v>165</v>
      </c>
      <c r="E156" s="37"/>
      <c r="F156" s="201" t="s">
        <v>2035</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165</v>
      </c>
      <c r="AU156" s="18" t="s">
        <v>71</v>
      </c>
    </row>
    <row r="157" spans="1:65" s="2" customFormat="1" ht="24.2" customHeight="1">
      <c r="A157" s="35"/>
      <c r="B157" s="36"/>
      <c r="C157" s="205" t="s">
        <v>294</v>
      </c>
      <c r="D157" s="205" t="s">
        <v>188</v>
      </c>
      <c r="E157" s="206" t="s">
        <v>2036</v>
      </c>
      <c r="F157" s="207" t="s">
        <v>2037</v>
      </c>
      <c r="G157" s="208" t="s">
        <v>1990</v>
      </c>
      <c r="H157" s="209">
        <v>6</v>
      </c>
      <c r="I157" s="210"/>
      <c r="J157" s="210"/>
      <c r="K157" s="211">
        <f>ROUND(P157*H157,2)</f>
        <v>0</v>
      </c>
      <c r="L157" s="207" t="s">
        <v>162</v>
      </c>
      <c r="M157" s="40"/>
      <c r="N157" s="212" t="s">
        <v>20</v>
      </c>
      <c r="O157" s="194" t="s">
        <v>40</v>
      </c>
      <c r="P157" s="195">
        <f>I157+J157</f>
        <v>0</v>
      </c>
      <c r="Q157" s="195">
        <f>ROUND(I157*H157,2)</f>
        <v>0</v>
      </c>
      <c r="R157" s="195">
        <f>ROUND(J157*H157,2)</f>
        <v>0</v>
      </c>
      <c r="S157" s="65"/>
      <c r="T157" s="196">
        <f>S157*H157</f>
        <v>0</v>
      </c>
      <c r="U157" s="196">
        <v>0</v>
      </c>
      <c r="V157" s="196">
        <f>U157*H157</f>
        <v>0</v>
      </c>
      <c r="W157" s="196">
        <v>0</v>
      </c>
      <c r="X157" s="197">
        <f>W157*H157</f>
        <v>0</v>
      </c>
      <c r="Y157" s="35"/>
      <c r="Z157" s="35"/>
      <c r="AA157" s="35"/>
      <c r="AB157" s="35"/>
      <c r="AC157" s="35"/>
      <c r="AD157" s="35"/>
      <c r="AE157" s="35"/>
      <c r="AR157" s="198" t="s">
        <v>164</v>
      </c>
      <c r="AT157" s="198" t="s">
        <v>188</v>
      </c>
      <c r="AU157" s="198" t="s">
        <v>71</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164</v>
      </c>
      <c r="BM157" s="198" t="s">
        <v>299</v>
      </c>
    </row>
    <row r="158" spans="1:47" s="2" customFormat="1" ht="19.5">
      <c r="A158" s="35"/>
      <c r="B158" s="36"/>
      <c r="C158" s="37"/>
      <c r="D158" s="200" t="s">
        <v>165</v>
      </c>
      <c r="E158" s="37"/>
      <c r="F158" s="201" t="s">
        <v>2037</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71</v>
      </c>
    </row>
    <row r="159" spans="1:65" s="2" customFormat="1" ht="24.2" customHeight="1">
      <c r="A159" s="35"/>
      <c r="B159" s="36"/>
      <c r="C159" s="205" t="s">
        <v>225</v>
      </c>
      <c r="D159" s="205" t="s">
        <v>188</v>
      </c>
      <c r="E159" s="206" t="s">
        <v>2038</v>
      </c>
      <c r="F159" s="207" t="s">
        <v>2039</v>
      </c>
      <c r="G159" s="208" t="s">
        <v>154</v>
      </c>
      <c r="H159" s="209">
        <v>50</v>
      </c>
      <c r="I159" s="210"/>
      <c r="J159" s="210"/>
      <c r="K159" s="211">
        <f>ROUND(P159*H159,2)</f>
        <v>0</v>
      </c>
      <c r="L159" s="207" t="s">
        <v>162</v>
      </c>
      <c r="M159" s="40"/>
      <c r="N159" s="212" t="s">
        <v>20</v>
      </c>
      <c r="O159" s="194" t="s">
        <v>40</v>
      </c>
      <c r="P159" s="195">
        <f>I159+J159</f>
        <v>0</v>
      </c>
      <c r="Q159" s="195">
        <f>ROUND(I159*H159,2)</f>
        <v>0</v>
      </c>
      <c r="R159" s="195">
        <f>ROUND(J159*H159,2)</f>
        <v>0</v>
      </c>
      <c r="S159" s="65"/>
      <c r="T159" s="196">
        <f>S159*H159</f>
        <v>0</v>
      </c>
      <c r="U159" s="196">
        <v>0</v>
      </c>
      <c r="V159" s="196">
        <f>U159*H159</f>
        <v>0</v>
      </c>
      <c r="W159" s="196">
        <v>0</v>
      </c>
      <c r="X159" s="197">
        <f>W159*H159</f>
        <v>0</v>
      </c>
      <c r="Y159" s="35"/>
      <c r="Z159" s="35"/>
      <c r="AA159" s="35"/>
      <c r="AB159" s="35"/>
      <c r="AC159" s="35"/>
      <c r="AD159" s="35"/>
      <c r="AE159" s="35"/>
      <c r="AR159" s="198" t="s">
        <v>164</v>
      </c>
      <c r="AT159" s="198" t="s">
        <v>188</v>
      </c>
      <c r="AU159" s="198" t="s">
        <v>71</v>
      </c>
      <c r="AY159" s="18" t="s">
        <v>156</v>
      </c>
      <c r="BE159" s="199">
        <f>IF(O159="základní",K159,0)</f>
        <v>0</v>
      </c>
      <c r="BF159" s="199">
        <f>IF(O159="snížená",K159,0)</f>
        <v>0</v>
      </c>
      <c r="BG159" s="199">
        <f>IF(O159="zákl. přenesená",K159,0)</f>
        <v>0</v>
      </c>
      <c r="BH159" s="199">
        <f>IF(O159="sníž. přenesená",K159,0)</f>
        <v>0</v>
      </c>
      <c r="BI159" s="199">
        <f>IF(O159="nulová",K159,0)</f>
        <v>0</v>
      </c>
      <c r="BJ159" s="18" t="s">
        <v>79</v>
      </c>
      <c r="BK159" s="199">
        <f>ROUND(P159*H159,2)</f>
        <v>0</v>
      </c>
      <c r="BL159" s="18" t="s">
        <v>164</v>
      </c>
      <c r="BM159" s="198" t="s">
        <v>303</v>
      </c>
    </row>
    <row r="160" spans="1:47" s="2" customFormat="1" ht="19.5">
      <c r="A160" s="35"/>
      <c r="B160" s="36"/>
      <c r="C160" s="37"/>
      <c r="D160" s="200" t="s">
        <v>165</v>
      </c>
      <c r="E160" s="37"/>
      <c r="F160" s="201" t="s">
        <v>2040</v>
      </c>
      <c r="G160" s="37"/>
      <c r="H160" s="37"/>
      <c r="I160" s="202"/>
      <c r="J160" s="202"/>
      <c r="K160" s="37"/>
      <c r="L160" s="37"/>
      <c r="M160" s="40"/>
      <c r="N160" s="203"/>
      <c r="O160" s="204"/>
      <c r="P160" s="65"/>
      <c r="Q160" s="65"/>
      <c r="R160" s="65"/>
      <c r="S160" s="65"/>
      <c r="T160" s="65"/>
      <c r="U160" s="65"/>
      <c r="V160" s="65"/>
      <c r="W160" s="65"/>
      <c r="X160" s="66"/>
      <c r="Y160" s="35"/>
      <c r="Z160" s="35"/>
      <c r="AA160" s="35"/>
      <c r="AB160" s="35"/>
      <c r="AC160" s="35"/>
      <c r="AD160" s="35"/>
      <c r="AE160" s="35"/>
      <c r="AT160" s="18" t="s">
        <v>165</v>
      </c>
      <c r="AU160" s="18" t="s">
        <v>71</v>
      </c>
    </row>
    <row r="161" spans="1:65" s="2" customFormat="1" ht="24.2" customHeight="1">
      <c r="A161" s="35"/>
      <c r="B161" s="36"/>
      <c r="C161" s="205" t="s">
        <v>305</v>
      </c>
      <c r="D161" s="205" t="s">
        <v>188</v>
      </c>
      <c r="E161" s="206" t="s">
        <v>2041</v>
      </c>
      <c r="F161" s="207" t="s">
        <v>2042</v>
      </c>
      <c r="G161" s="208" t="s">
        <v>1981</v>
      </c>
      <c r="H161" s="209">
        <v>2</v>
      </c>
      <c r="I161" s="210"/>
      <c r="J161" s="210"/>
      <c r="K161" s="211">
        <f>ROUND(P161*H161,2)</f>
        <v>0</v>
      </c>
      <c r="L161" s="207" t="s">
        <v>382</v>
      </c>
      <c r="M161" s="40"/>
      <c r="N161" s="212" t="s">
        <v>20</v>
      </c>
      <c r="O161" s="194" t="s">
        <v>40</v>
      </c>
      <c r="P161" s="195">
        <f>I161+J161</f>
        <v>0</v>
      </c>
      <c r="Q161" s="195">
        <f>ROUND(I161*H161,2)</f>
        <v>0</v>
      </c>
      <c r="R161" s="195">
        <f>ROUND(J161*H161,2)</f>
        <v>0</v>
      </c>
      <c r="S161" s="65"/>
      <c r="T161" s="196">
        <f>S161*H161</f>
        <v>0</v>
      </c>
      <c r="U161" s="196">
        <v>0</v>
      </c>
      <c r="V161" s="196">
        <f>U161*H161</f>
        <v>0</v>
      </c>
      <c r="W161" s="196">
        <v>2.2</v>
      </c>
      <c r="X161" s="197">
        <f>W161*H161</f>
        <v>4.4</v>
      </c>
      <c r="Y161" s="35"/>
      <c r="Z161" s="35"/>
      <c r="AA161" s="35"/>
      <c r="AB161" s="35"/>
      <c r="AC161" s="35"/>
      <c r="AD161" s="35"/>
      <c r="AE161" s="35"/>
      <c r="AR161" s="198" t="s">
        <v>164</v>
      </c>
      <c r="AT161" s="198" t="s">
        <v>188</v>
      </c>
      <c r="AU161" s="198" t="s">
        <v>71</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164</v>
      </c>
      <c r="BM161" s="198" t="s">
        <v>308</v>
      </c>
    </row>
    <row r="162" spans="1:47" s="2" customFormat="1" ht="11.25">
      <c r="A162" s="35"/>
      <c r="B162" s="36"/>
      <c r="C162" s="37"/>
      <c r="D162" s="200" t="s">
        <v>165</v>
      </c>
      <c r="E162" s="37"/>
      <c r="F162" s="201" t="s">
        <v>2043</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71</v>
      </c>
    </row>
    <row r="163" spans="1:47" s="2" customFormat="1" ht="11.25">
      <c r="A163" s="35"/>
      <c r="B163" s="36"/>
      <c r="C163" s="37"/>
      <c r="D163" s="218" t="s">
        <v>384</v>
      </c>
      <c r="E163" s="37"/>
      <c r="F163" s="219" t="s">
        <v>2044</v>
      </c>
      <c r="G163" s="37"/>
      <c r="H163" s="37"/>
      <c r="I163" s="202"/>
      <c r="J163" s="202"/>
      <c r="K163" s="37"/>
      <c r="L163" s="37"/>
      <c r="M163" s="40"/>
      <c r="N163" s="203"/>
      <c r="O163" s="204"/>
      <c r="P163" s="65"/>
      <c r="Q163" s="65"/>
      <c r="R163" s="65"/>
      <c r="S163" s="65"/>
      <c r="T163" s="65"/>
      <c r="U163" s="65"/>
      <c r="V163" s="65"/>
      <c r="W163" s="65"/>
      <c r="X163" s="66"/>
      <c r="Y163" s="35"/>
      <c r="Z163" s="35"/>
      <c r="AA163" s="35"/>
      <c r="AB163" s="35"/>
      <c r="AC163" s="35"/>
      <c r="AD163" s="35"/>
      <c r="AE163" s="35"/>
      <c r="AT163" s="18" t="s">
        <v>384</v>
      </c>
      <c r="AU163" s="18" t="s">
        <v>71</v>
      </c>
    </row>
    <row r="164" spans="1:65" s="2" customFormat="1" ht="37.9" customHeight="1">
      <c r="A164" s="35"/>
      <c r="B164" s="36"/>
      <c r="C164" s="205" t="s">
        <v>229</v>
      </c>
      <c r="D164" s="205" t="s">
        <v>188</v>
      </c>
      <c r="E164" s="206" t="s">
        <v>578</v>
      </c>
      <c r="F164" s="207" t="s">
        <v>579</v>
      </c>
      <c r="G164" s="208" t="s">
        <v>1990</v>
      </c>
      <c r="H164" s="209">
        <v>1</v>
      </c>
      <c r="I164" s="210"/>
      <c r="J164" s="210"/>
      <c r="K164" s="211">
        <f>ROUND(P164*H164,2)</f>
        <v>0</v>
      </c>
      <c r="L164" s="207" t="s">
        <v>162</v>
      </c>
      <c r="M164" s="40"/>
      <c r="N164" s="212" t="s">
        <v>20</v>
      </c>
      <c r="O164" s="194" t="s">
        <v>40</v>
      </c>
      <c r="P164" s="195">
        <f>I164+J164</f>
        <v>0</v>
      </c>
      <c r="Q164" s="195">
        <f>ROUND(I164*H164,2)</f>
        <v>0</v>
      </c>
      <c r="R164" s="195">
        <f>ROUND(J164*H164,2)</f>
        <v>0</v>
      </c>
      <c r="S164" s="65"/>
      <c r="T164" s="196">
        <f>S164*H164</f>
        <v>0</v>
      </c>
      <c r="U164" s="196">
        <v>0</v>
      </c>
      <c r="V164" s="196">
        <f>U164*H164</f>
        <v>0</v>
      </c>
      <c r="W164" s="196">
        <v>0</v>
      </c>
      <c r="X164" s="197">
        <f>W164*H164</f>
        <v>0</v>
      </c>
      <c r="Y164" s="35"/>
      <c r="Z164" s="35"/>
      <c r="AA164" s="35"/>
      <c r="AB164" s="35"/>
      <c r="AC164" s="35"/>
      <c r="AD164" s="35"/>
      <c r="AE164" s="35"/>
      <c r="AR164" s="198" t="s">
        <v>164</v>
      </c>
      <c r="AT164" s="198" t="s">
        <v>188</v>
      </c>
      <c r="AU164" s="198" t="s">
        <v>71</v>
      </c>
      <c r="AY164" s="18" t="s">
        <v>156</v>
      </c>
      <c r="BE164" s="199">
        <f>IF(O164="základní",K164,0)</f>
        <v>0</v>
      </c>
      <c r="BF164" s="199">
        <f>IF(O164="snížená",K164,0)</f>
        <v>0</v>
      </c>
      <c r="BG164" s="199">
        <f>IF(O164="zákl. přenesená",K164,0)</f>
        <v>0</v>
      </c>
      <c r="BH164" s="199">
        <f>IF(O164="sníž. přenesená",K164,0)</f>
        <v>0</v>
      </c>
      <c r="BI164" s="199">
        <f>IF(O164="nulová",K164,0)</f>
        <v>0</v>
      </c>
      <c r="BJ164" s="18" t="s">
        <v>79</v>
      </c>
      <c r="BK164" s="199">
        <f>ROUND(P164*H164,2)</f>
        <v>0</v>
      </c>
      <c r="BL164" s="18" t="s">
        <v>164</v>
      </c>
      <c r="BM164" s="198" t="s">
        <v>312</v>
      </c>
    </row>
    <row r="165" spans="1:47" s="2" customFormat="1" ht="58.5">
      <c r="A165" s="35"/>
      <c r="B165" s="36"/>
      <c r="C165" s="37"/>
      <c r="D165" s="200" t="s">
        <v>165</v>
      </c>
      <c r="E165" s="37"/>
      <c r="F165" s="201" t="s">
        <v>581</v>
      </c>
      <c r="G165" s="37"/>
      <c r="H165" s="37"/>
      <c r="I165" s="202"/>
      <c r="J165" s="202"/>
      <c r="K165" s="37"/>
      <c r="L165" s="37"/>
      <c r="M165" s="40"/>
      <c r="N165" s="203"/>
      <c r="O165" s="204"/>
      <c r="P165" s="65"/>
      <c r="Q165" s="65"/>
      <c r="R165" s="65"/>
      <c r="S165" s="65"/>
      <c r="T165" s="65"/>
      <c r="U165" s="65"/>
      <c r="V165" s="65"/>
      <c r="W165" s="65"/>
      <c r="X165" s="66"/>
      <c r="Y165" s="35"/>
      <c r="Z165" s="35"/>
      <c r="AA165" s="35"/>
      <c r="AB165" s="35"/>
      <c r="AC165" s="35"/>
      <c r="AD165" s="35"/>
      <c r="AE165" s="35"/>
      <c r="AT165" s="18" t="s">
        <v>165</v>
      </c>
      <c r="AU165" s="18" t="s">
        <v>71</v>
      </c>
    </row>
    <row r="166" spans="1:65" s="2" customFormat="1" ht="33" customHeight="1">
      <c r="A166" s="35"/>
      <c r="B166" s="36"/>
      <c r="C166" s="205" t="s">
        <v>314</v>
      </c>
      <c r="D166" s="205" t="s">
        <v>188</v>
      </c>
      <c r="E166" s="206" t="s">
        <v>583</v>
      </c>
      <c r="F166" s="207" t="s">
        <v>584</v>
      </c>
      <c r="G166" s="208" t="s">
        <v>1990</v>
      </c>
      <c r="H166" s="209">
        <v>1</v>
      </c>
      <c r="I166" s="210"/>
      <c r="J166" s="210"/>
      <c r="K166" s="211">
        <f>ROUND(P166*H166,2)</f>
        <v>0</v>
      </c>
      <c r="L166" s="207" t="s">
        <v>162</v>
      </c>
      <c r="M166" s="40"/>
      <c r="N166" s="212" t="s">
        <v>20</v>
      </c>
      <c r="O166" s="194" t="s">
        <v>40</v>
      </c>
      <c r="P166" s="195">
        <f>I166+J166</f>
        <v>0</v>
      </c>
      <c r="Q166" s="195">
        <f>ROUND(I166*H166,2)</f>
        <v>0</v>
      </c>
      <c r="R166" s="195">
        <f>ROUND(J166*H166,2)</f>
        <v>0</v>
      </c>
      <c r="S166" s="65"/>
      <c r="T166" s="196">
        <f>S166*H166</f>
        <v>0</v>
      </c>
      <c r="U166" s="196">
        <v>0</v>
      </c>
      <c r="V166" s="196">
        <f>U166*H166</f>
        <v>0</v>
      </c>
      <c r="W166" s="196">
        <v>0</v>
      </c>
      <c r="X166" s="197">
        <f>W166*H166</f>
        <v>0</v>
      </c>
      <c r="Y166" s="35"/>
      <c r="Z166" s="35"/>
      <c r="AA166" s="35"/>
      <c r="AB166" s="35"/>
      <c r="AC166" s="35"/>
      <c r="AD166" s="35"/>
      <c r="AE166" s="35"/>
      <c r="AR166" s="198" t="s">
        <v>164</v>
      </c>
      <c r="AT166" s="198" t="s">
        <v>188</v>
      </c>
      <c r="AU166" s="198" t="s">
        <v>71</v>
      </c>
      <c r="AY166" s="18" t="s">
        <v>156</v>
      </c>
      <c r="BE166" s="199">
        <f>IF(O166="základní",K166,0)</f>
        <v>0</v>
      </c>
      <c r="BF166" s="199">
        <f>IF(O166="snížená",K166,0)</f>
        <v>0</v>
      </c>
      <c r="BG166" s="199">
        <f>IF(O166="zákl. přenesená",K166,0)</f>
        <v>0</v>
      </c>
      <c r="BH166" s="199">
        <f>IF(O166="sníž. přenesená",K166,0)</f>
        <v>0</v>
      </c>
      <c r="BI166" s="199">
        <f>IF(O166="nulová",K166,0)</f>
        <v>0</v>
      </c>
      <c r="BJ166" s="18" t="s">
        <v>79</v>
      </c>
      <c r="BK166" s="199">
        <f>ROUND(P166*H166,2)</f>
        <v>0</v>
      </c>
      <c r="BL166" s="18" t="s">
        <v>164</v>
      </c>
      <c r="BM166" s="198" t="s">
        <v>317</v>
      </c>
    </row>
    <row r="167" spans="1:47" s="2" customFormat="1" ht="19.5">
      <c r="A167" s="35"/>
      <c r="B167" s="36"/>
      <c r="C167" s="37"/>
      <c r="D167" s="200" t="s">
        <v>165</v>
      </c>
      <c r="E167" s="37"/>
      <c r="F167" s="201" t="s">
        <v>584</v>
      </c>
      <c r="G167" s="37"/>
      <c r="H167" s="37"/>
      <c r="I167" s="202"/>
      <c r="J167" s="202"/>
      <c r="K167" s="37"/>
      <c r="L167" s="37"/>
      <c r="M167" s="40"/>
      <c r="N167" s="203"/>
      <c r="O167" s="204"/>
      <c r="P167" s="65"/>
      <c r="Q167" s="65"/>
      <c r="R167" s="65"/>
      <c r="S167" s="65"/>
      <c r="T167" s="65"/>
      <c r="U167" s="65"/>
      <c r="V167" s="65"/>
      <c r="W167" s="65"/>
      <c r="X167" s="66"/>
      <c r="Y167" s="35"/>
      <c r="Z167" s="35"/>
      <c r="AA167" s="35"/>
      <c r="AB167" s="35"/>
      <c r="AC167" s="35"/>
      <c r="AD167" s="35"/>
      <c r="AE167" s="35"/>
      <c r="AT167" s="18" t="s">
        <v>165</v>
      </c>
      <c r="AU167" s="18" t="s">
        <v>71</v>
      </c>
    </row>
    <row r="168" spans="1:65" s="2" customFormat="1" ht="24.2" customHeight="1">
      <c r="A168" s="35"/>
      <c r="B168" s="36"/>
      <c r="C168" s="205" t="s">
        <v>232</v>
      </c>
      <c r="D168" s="205" t="s">
        <v>188</v>
      </c>
      <c r="E168" s="206" t="s">
        <v>2045</v>
      </c>
      <c r="F168" s="207" t="s">
        <v>2046</v>
      </c>
      <c r="G168" s="208" t="s">
        <v>1990</v>
      </c>
      <c r="H168" s="209">
        <v>1</v>
      </c>
      <c r="I168" s="210"/>
      <c r="J168" s="210"/>
      <c r="K168" s="211">
        <f>ROUND(P168*H168,2)</f>
        <v>0</v>
      </c>
      <c r="L168" s="207" t="s">
        <v>162</v>
      </c>
      <c r="M168" s="40"/>
      <c r="N168" s="212" t="s">
        <v>20</v>
      </c>
      <c r="O168" s="194" t="s">
        <v>40</v>
      </c>
      <c r="P168" s="195">
        <f>I168+J168</f>
        <v>0</v>
      </c>
      <c r="Q168" s="195">
        <f>ROUND(I168*H168,2)</f>
        <v>0</v>
      </c>
      <c r="R168" s="195">
        <f>ROUND(J168*H168,2)</f>
        <v>0</v>
      </c>
      <c r="S168" s="65"/>
      <c r="T168" s="196">
        <f>S168*H168</f>
        <v>0</v>
      </c>
      <c r="U168" s="196">
        <v>0</v>
      </c>
      <c r="V168" s="196">
        <f>U168*H168</f>
        <v>0</v>
      </c>
      <c r="W168" s="196">
        <v>0</v>
      </c>
      <c r="X168" s="197">
        <f>W168*H168</f>
        <v>0</v>
      </c>
      <c r="Y168" s="35"/>
      <c r="Z168" s="35"/>
      <c r="AA168" s="35"/>
      <c r="AB168" s="35"/>
      <c r="AC168" s="35"/>
      <c r="AD168" s="35"/>
      <c r="AE168" s="35"/>
      <c r="AR168" s="198" t="s">
        <v>164</v>
      </c>
      <c r="AT168" s="198" t="s">
        <v>188</v>
      </c>
      <c r="AU168" s="198" t="s">
        <v>71</v>
      </c>
      <c r="AY168" s="18" t="s">
        <v>156</v>
      </c>
      <c r="BE168" s="199">
        <f>IF(O168="základní",K168,0)</f>
        <v>0</v>
      </c>
      <c r="BF168" s="199">
        <f>IF(O168="snížená",K168,0)</f>
        <v>0</v>
      </c>
      <c r="BG168" s="199">
        <f>IF(O168="zákl. přenesená",K168,0)</f>
        <v>0</v>
      </c>
      <c r="BH168" s="199">
        <f>IF(O168="sníž. přenesená",K168,0)</f>
        <v>0</v>
      </c>
      <c r="BI168" s="199">
        <f>IF(O168="nulová",K168,0)</f>
        <v>0</v>
      </c>
      <c r="BJ168" s="18" t="s">
        <v>79</v>
      </c>
      <c r="BK168" s="199">
        <f>ROUND(P168*H168,2)</f>
        <v>0</v>
      </c>
      <c r="BL168" s="18" t="s">
        <v>164</v>
      </c>
      <c r="BM168" s="198" t="s">
        <v>321</v>
      </c>
    </row>
    <row r="169" spans="1:47" s="2" customFormat="1" ht="29.25">
      <c r="A169" s="35"/>
      <c r="B169" s="36"/>
      <c r="C169" s="37"/>
      <c r="D169" s="200" t="s">
        <v>165</v>
      </c>
      <c r="E169" s="37"/>
      <c r="F169" s="201" t="s">
        <v>2047</v>
      </c>
      <c r="G169" s="37"/>
      <c r="H169" s="37"/>
      <c r="I169" s="202"/>
      <c r="J169" s="202"/>
      <c r="K169" s="37"/>
      <c r="L169" s="37"/>
      <c r="M169" s="40"/>
      <c r="N169" s="203"/>
      <c r="O169" s="204"/>
      <c r="P169" s="65"/>
      <c r="Q169" s="65"/>
      <c r="R169" s="65"/>
      <c r="S169" s="65"/>
      <c r="T169" s="65"/>
      <c r="U169" s="65"/>
      <c r="V169" s="65"/>
      <c r="W169" s="65"/>
      <c r="X169" s="66"/>
      <c r="Y169" s="35"/>
      <c r="Z169" s="35"/>
      <c r="AA169" s="35"/>
      <c r="AB169" s="35"/>
      <c r="AC169" s="35"/>
      <c r="AD169" s="35"/>
      <c r="AE169" s="35"/>
      <c r="AT169" s="18" t="s">
        <v>165</v>
      </c>
      <c r="AU169" s="18" t="s">
        <v>71</v>
      </c>
    </row>
    <row r="170" spans="1:65" s="2" customFormat="1" ht="24.2" customHeight="1">
      <c r="A170" s="35"/>
      <c r="B170" s="36"/>
      <c r="C170" s="205" t="s">
        <v>323</v>
      </c>
      <c r="D170" s="205" t="s">
        <v>188</v>
      </c>
      <c r="E170" s="206" t="s">
        <v>2048</v>
      </c>
      <c r="F170" s="207" t="s">
        <v>2049</v>
      </c>
      <c r="G170" s="208" t="s">
        <v>2050</v>
      </c>
      <c r="H170" s="209">
        <v>10</v>
      </c>
      <c r="I170" s="210"/>
      <c r="J170" s="210"/>
      <c r="K170" s="211">
        <f>ROUND(P170*H170,2)</f>
        <v>0</v>
      </c>
      <c r="L170" s="207" t="s">
        <v>162</v>
      </c>
      <c r="M170" s="40"/>
      <c r="N170" s="212" t="s">
        <v>20</v>
      </c>
      <c r="O170" s="194" t="s">
        <v>40</v>
      </c>
      <c r="P170" s="195">
        <f>I170+J170</f>
        <v>0</v>
      </c>
      <c r="Q170" s="195">
        <f>ROUND(I170*H170,2)</f>
        <v>0</v>
      </c>
      <c r="R170" s="195">
        <f>ROUND(J170*H170,2)</f>
        <v>0</v>
      </c>
      <c r="S170" s="65"/>
      <c r="T170" s="196">
        <f>S170*H170</f>
        <v>0</v>
      </c>
      <c r="U170" s="196">
        <v>0</v>
      </c>
      <c r="V170" s="196">
        <f>U170*H170</f>
        <v>0</v>
      </c>
      <c r="W170" s="196">
        <v>0</v>
      </c>
      <c r="X170" s="197">
        <f>W170*H170</f>
        <v>0</v>
      </c>
      <c r="Y170" s="35"/>
      <c r="Z170" s="35"/>
      <c r="AA170" s="35"/>
      <c r="AB170" s="35"/>
      <c r="AC170" s="35"/>
      <c r="AD170" s="35"/>
      <c r="AE170" s="35"/>
      <c r="AR170" s="198" t="s">
        <v>164</v>
      </c>
      <c r="AT170" s="198" t="s">
        <v>188</v>
      </c>
      <c r="AU170" s="198" t="s">
        <v>71</v>
      </c>
      <c r="AY170" s="18" t="s">
        <v>156</v>
      </c>
      <c r="BE170" s="199">
        <f>IF(O170="základní",K170,0)</f>
        <v>0</v>
      </c>
      <c r="BF170" s="199">
        <f>IF(O170="snížená",K170,0)</f>
        <v>0</v>
      </c>
      <c r="BG170" s="199">
        <f>IF(O170="zákl. přenesená",K170,0)</f>
        <v>0</v>
      </c>
      <c r="BH170" s="199">
        <f>IF(O170="sníž. přenesená",K170,0)</f>
        <v>0</v>
      </c>
      <c r="BI170" s="199">
        <f>IF(O170="nulová",K170,0)</f>
        <v>0</v>
      </c>
      <c r="BJ170" s="18" t="s">
        <v>79</v>
      </c>
      <c r="BK170" s="199">
        <f>ROUND(P170*H170,2)</f>
        <v>0</v>
      </c>
      <c r="BL170" s="18" t="s">
        <v>164</v>
      </c>
      <c r="BM170" s="198" t="s">
        <v>326</v>
      </c>
    </row>
    <row r="171" spans="1:47" s="2" customFormat="1" ht="19.5">
      <c r="A171" s="35"/>
      <c r="B171" s="36"/>
      <c r="C171" s="37"/>
      <c r="D171" s="200" t="s">
        <v>165</v>
      </c>
      <c r="E171" s="37"/>
      <c r="F171" s="201" t="s">
        <v>2051</v>
      </c>
      <c r="G171" s="37"/>
      <c r="H171" s="37"/>
      <c r="I171" s="202"/>
      <c r="J171" s="202"/>
      <c r="K171" s="37"/>
      <c r="L171" s="37"/>
      <c r="M171" s="40"/>
      <c r="N171" s="203"/>
      <c r="O171" s="204"/>
      <c r="P171" s="65"/>
      <c r="Q171" s="65"/>
      <c r="R171" s="65"/>
      <c r="S171" s="65"/>
      <c r="T171" s="65"/>
      <c r="U171" s="65"/>
      <c r="V171" s="65"/>
      <c r="W171" s="65"/>
      <c r="X171" s="66"/>
      <c r="Y171" s="35"/>
      <c r="Z171" s="35"/>
      <c r="AA171" s="35"/>
      <c r="AB171" s="35"/>
      <c r="AC171" s="35"/>
      <c r="AD171" s="35"/>
      <c r="AE171" s="35"/>
      <c r="AT171" s="18" t="s">
        <v>165</v>
      </c>
      <c r="AU171" s="18" t="s">
        <v>71</v>
      </c>
    </row>
    <row r="172" spans="1:65" s="2" customFormat="1" ht="24.2" customHeight="1">
      <c r="A172" s="35"/>
      <c r="B172" s="36"/>
      <c r="C172" s="205" t="s">
        <v>235</v>
      </c>
      <c r="D172" s="205" t="s">
        <v>188</v>
      </c>
      <c r="E172" s="206" t="s">
        <v>2052</v>
      </c>
      <c r="F172" s="207" t="s">
        <v>1031</v>
      </c>
      <c r="G172" s="208" t="s">
        <v>2050</v>
      </c>
      <c r="H172" s="209">
        <v>4</v>
      </c>
      <c r="I172" s="210"/>
      <c r="J172" s="210"/>
      <c r="K172" s="211">
        <f>ROUND(P172*H172,2)</f>
        <v>0</v>
      </c>
      <c r="L172" s="207" t="s">
        <v>162</v>
      </c>
      <c r="M172" s="40"/>
      <c r="N172" s="212" t="s">
        <v>20</v>
      </c>
      <c r="O172" s="194" t="s">
        <v>40</v>
      </c>
      <c r="P172" s="195">
        <f>I172+J172</f>
        <v>0</v>
      </c>
      <c r="Q172" s="195">
        <f>ROUND(I172*H172,2)</f>
        <v>0</v>
      </c>
      <c r="R172" s="195">
        <f>ROUND(J172*H172,2)</f>
        <v>0</v>
      </c>
      <c r="S172" s="65"/>
      <c r="T172" s="196">
        <f>S172*H172</f>
        <v>0</v>
      </c>
      <c r="U172" s="196">
        <v>0</v>
      </c>
      <c r="V172" s="196">
        <f>U172*H172</f>
        <v>0</v>
      </c>
      <c r="W172" s="196">
        <v>0</v>
      </c>
      <c r="X172" s="197">
        <f>W172*H172</f>
        <v>0</v>
      </c>
      <c r="Y172" s="35"/>
      <c r="Z172" s="35"/>
      <c r="AA172" s="35"/>
      <c r="AB172" s="35"/>
      <c r="AC172" s="35"/>
      <c r="AD172" s="35"/>
      <c r="AE172" s="35"/>
      <c r="AR172" s="198" t="s">
        <v>164</v>
      </c>
      <c r="AT172" s="198" t="s">
        <v>188</v>
      </c>
      <c r="AU172" s="198" t="s">
        <v>71</v>
      </c>
      <c r="AY172" s="18" t="s">
        <v>156</v>
      </c>
      <c r="BE172" s="199">
        <f>IF(O172="základní",K172,0)</f>
        <v>0</v>
      </c>
      <c r="BF172" s="199">
        <f>IF(O172="snížená",K172,0)</f>
        <v>0</v>
      </c>
      <c r="BG172" s="199">
        <f>IF(O172="zákl. přenesená",K172,0)</f>
        <v>0</v>
      </c>
      <c r="BH172" s="199">
        <f>IF(O172="sníž. přenesená",K172,0)</f>
        <v>0</v>
      </c>
      <c r="BI172" s="199">
        <f>IF(O172="nulová",K172,0)</f>
        <v>0</v>
      </c>
      <c r="BJ172" s="18" t="s">
        <v>79</v>
      </c>
      <c r="BK172" s="199">
        <f>ROUND(P172*H172,2)</f>
        <v>0</v>
      </c>
      <c r="BL172" s="18" t="s">
        <v>164</v>
      </c>
      <c r="BM172" s="198" t="s">
        <v>330</v>
      </c>
    </row>
    <row r="173" spans="1:47" s="2" customFormat="1" ht="29.25">
      <c r="A173" s="35"/>
      <c r="B173" s="36"/>
      <c r="C173" s="37"/>
      <c r="D173" s="200" t="s">
        <v>165</v>
      </c>
      <c r="E173" s="37"/>
      <c r="F173" s="201" t="s">
        <v>2053</v>
      </c>
      <c r="G173" s="37"/>
      <c r="H173" s="37"/>
      <c r="I173" s="202"/>
      <c r="J173" s="202"/>
      <c r="K173" s="37"/>
      <c r="L173" s="37"/>
      <c r="M173" s="40"/>
      <c r="N173" s="203"/>
      <c r="O173" s="204"/>
      <c r="P173" s="65"/>
      <c r="Q173" s="65"/>
      <c r="R173" s="65"/>
      <c r="S173" s="65"/>
      <c r="T173" s="65"/>
      <c r="U173" s="65"/>
      <c r="V173" s="65"/>
      <c r="W173" s="65"/>
      <c r="X173" s="66"/>
      <c r="Y173" s="35"/>
      <c r="Z173" s="35"/>
      <c r="AA173" s="35"/>
      <c r="AB173" s="35"/>
      <c r="AC173" s="35"/>
      <c r="AD173" s="35"/>
      <c r="AE173" s="35"/>
      <c r="AT173" s="18" t="s">
        <v>165</v>
      </c>
      <c r="AU173" s="18" t="s">
        <v>71</v>
      </c>
    </row>
    <row r="174" spans="1:65" s="2" customFormat="1" ht="24.2" customHeight="1">
      <c r="A174" s="35"/>
      <c r="B174" s="36"/>
      <c r="C174" s="205" t="s">
        <v>332</v>
      </c>
      <c r="D174" s="205" t="s">
        <v>188</v>
      </c>
      <c r="E174" s="206" t="s">
        <v>2054</v>
      </c>
      <c r="F174" s="207" t="s">
        <v>2055</v>
      </c>
      <c r="G174" s="208" t="s">
        <v>1990</v>
      </c>
      <c r="H174" s="209">
        <v>1</v>
      </c>
      <c r="I174" s="210"/>
      <c r="J174" s="210"/>
      <c r="K174" s="211">
        <f>ROUND(P174*H174,2)</f>
        <v>0</v>
      </c>
      <c r="L174" s="207" t="s">
        <v>162</v>
      </c>
      <c r="M174" s="40"/>
      <c r="N174" s="212" t="s">
        <v>20</v>
      </c>
      <c r="O174" s="194" t="s">
        <v>40</v>
      </c>
      <c r="P174" s="195">
        <f>I174+J174</f>
        <v>0</v>
      </c>
      <c r="Q174" s="195">
        <f>ROUND(I174*H174,2)</f>
        <v>0</v>
      </c>
      <c r="R174" s="195">
        <f>ROUND(J174*H174,2)</f>
        <v>0</v>
      </c>
      <c r="S174" s="65"/>
      <c r="T174" s="196">
        <f>S174*H174</f>
        <v>0</v>
      </c>
      <c r="U174" s="196">
        <v>0</v>
      </c>
      <c r="V174" s="196">
        <f>U174*H174</f>
        <v>0</v>
      </c>
      <c r="W174" s="196">
        <v>0</v>
      </c>
      <c r="X174" s="197">
        <f>W174*H174</f>
        <v>0</v>
      </c>
      <c r="Y174" s="35"/>
      <c r="Z174" s="35"/>
      <c r="AA174" s="35"/>
      <c r="AB174" s="35"/>
      <c r="AC174" s="35"/>
      <c r="AD174" s="35"/>
      <c r="AE174" s="35"/>
      <c r="AR174" s="198" t="s">
        <v>164</v>
      </c>
      <c r="AT174" s="198" t="s">
        <v>188</v>
      </c>
      <c r="AU174" s="198" t="s">
        <v>71</v>
      </c>
      <c r="AY174" s="18" t="s">
        <v>156</v>
      </c>
      <c r="BE174" s="199">
        <f>IF(O174="základní",K174,0)</f>
        <v>0</v>
      </c>
      <c r="BF174" s="199">
        <f>IF(O174="snížená",K174,0)</f>
        <v>0</v>
      </c>
      <c r="BG174" s="199">
        <f>IF(O174="zákl. přenesená",K174,0)</f>
        <v>0</v>
      </c>
      <c r="BH174" s="199">
        <f>IF(O174="sníž. přenesená",K174,0)</f>
        <v>0</v>
      </c>
      <c r="BI174" s="199">
        <f>IF(O174="nulová",K174,0)</f>
        <v>0</v>
      </c>
      <c r="BJ174" s="18" t="s">
        <v>79</v>
      </c>
      <c r="BK174" s="199">
        <f>ROUND(P174*H174,2)</f>
        <v>0</v>
      </c>
      <c r="BL174" s="18" t="s">
        <v>164</v>
      </c>
      <c r="BM174" s="198" t="s">
        <v>335</v>
      </c>
    </row>
    <row r="175" spans="1:47" s="2" customFormat="1" ht="29.25">
      <c r="A175" s="35"/>
      <c r="B175" s="36"/>
      <c r="C175" s="37"/>
      <c r="D175" s="200" t="s">
        <v>165</v>
      </c>
      <c r="E175" s="37"/>
      <c r="F175" s="201" t="s">
        <v>2056</v>
      </c>
      <c r="G175" s="37"/>
      <c r="H175" s="37"/>
      <c r="I175" s="202"/>
      <c r="J175" s="202"/>
      <c r="K175" s="37"/>
      <c r="L175" s="37"/>
      <c r="M175" s="40"/>
      <c r="N175" s="203"/>
      <c r="O175" s="204"/>
      <c r="P175" s="65"/>
      <c r="Q175" s="65"/>
      <c r="R175" s="65"/>
      <c r="S175" s="65"/>
      <c r="T175" s="65"/>
      <c r="U175" s="65"/>
      <c r="V175" s="65"/>
      <c r="W175" s="65"/>
      <c r="X175" s="66"/>
      <c r="Y175" s="35"/>
      <c r="Z175" s="35"/>
      <c r="AA175" s="35"/>
      <c r="AB175" s="35"/>
      <c r="AC175" s="35"/>
      <c r="AD175" s="35"/>
      <c r="AE175" s="35"/>
      <c r="AT175" s="18" t="s">
        <v>165</v>
      </c>
      <c r="AU175" s="18" t="s">
        <v>71</v>
      </c>
    </row>
    <row r="176" spans="1:65" s="2" customFormat="1" ht="24.2" customHeight="1">
      <c r="A176" s="35"/>
      <c r="B176" s="36"/>
      <c r="C176" s="184" t="s">
        <v>341</v>
      </c>
      <c r="D176" s="184" t="s">
        <v>154</v>
      </c>
      <c r="E176" s="185" t="s">
        <v>2057</v>
      </c>
      <c r="F176" s="186" t="s">
        <v>2058</v>
      </c>
      <c r="G176" s="187" t="s">
        <v>379</v>
      </c>
      <c r="H176" s="188">
        <v>350</v>
      </c>
      <c r="I176" s="189"/>
      <c r="J176" s="190"/>
      <c r="K176" s="191">
        <f>ROUND(P176*H176,2)</f>
        <v>0</v>
      </c>
      <c r="L176" s="186" t="s">
        <v>162</v>
      </c>
      <c r="M176" s="192"/>
      <c r="N176" s="193" t="s">
        <v>20</v>
      </c>
      <c r="O176" s="194" t="s">
        <v>40</v>
      </c>
      <c r="P176" s="195">
        <f>I176+J176</f>
        <v>0</v>
      </c>
      <c r="Q176" s="195">
        <f>ROUND(I176*H176,2)</f>
        <v>0</v>
      </c>
      <c r="R176" s="195">
        <f>ROUND(J176*H176,2)</f>
        <v>0</v>
      </c>
      <c r="S176" s="65"/>
      <c r="T176" s="196">
        <f>S176*H176</f>
        <v>0</v>
      </c>
      <c r="U176" s="196">
        <v>0</v>
      </c>
      <c r="V176" s="196">
        <f>U176*H176</f>
        <v>0</v>
      </c>
      <c r="W176" s="196">
        <v>0</v>
      </c>
      <c r="X176" s="197">
        <f>W176*H176</f>
        <v>0</v>
      </c>
      <c r="Y176" s="35"/>
      <c r="Z176" s="35"/>
      <c r="AA176" s="35"/>
      <c r="AB176" s="35"/>
      <c r="AC176" s="35"/>
      <c r="AD176" s="35"/>
      <c r="AE176" s="35"/>
      <c r="AR176" s="198" t="s">
        <v>558</v>
      </c>
      <c r="AT176" s="198" t="s">
        <v>154</v>
      </c>
      <c r="AU176" s="198" t="s">
        <v>71</v>
      </c>
      <c r="AY176" s="18" t="s">
        <v>156</v>
      </c>
      <c r="BE176" s="199">
        <f>IF(O176="základní",K176,0)</f>
        <v>0</v>
      </c>
      <c r="BF176" s="199">
        <f>IF(O176="snížená",K176,0)</f>
        <v>0</v>
      </c>
      <c r="BG176" s="199">
        <f>IF(O176="zákl. přenesená",K176,0)</f>
        <v>0</v>
      </c>
      <c r="BH176" s="199">
        <f>IF(O176="sníž. přenesená",K176,0)</f>
        <v>0</v>
      </c>
      <c r="BI176" s="199">
        <f>IF(O176="nulová",K176,0)</f>
        <v>0</v>
      </c>
      <c r="BJ176" s="18" t="s">
        <v>79</v>
      </c>
      <c r="BK176" s="199">
        <f>ROUND(P176*H176,2)</f>
        <v>0</v>
      </c>
      <c r="BL176" s="18" t="s">
        <v>558</v>
      </c>
      <c r="BM176" s="198" t="s">
        <v>2059</v>
      </c>
    </row>
    <row r="177" spans="1:47" s="2" customFormat="1" ht="19.5">
      <c r="A177" s="35"/>
      <c r="B177" s="36"/>
      <c r="C177" s="37"/>
      <c r="D177" s="200" t="s">
        <v>165</v>
      </c>
      <c r="E177" s="37"/>
      <c r="F177" s="201" t="s">
        <v>2058</v>
      </c>
      <c r="G177" s="37"/>
      <c r="H177" s="37"/>
      <c r="I177" s="202"/>
      <c r="J177" s="202"/>
      <c r="K177" s="37"/>
      <c r="L177" s="37"/>
      <c r="M177" s="40"/>
      <c r="N177" s="203"/>
      <c r="O177" s="204"/>
      <c r="P177" s="65"/>
      <c r="Q177" s="65"/>
      <c r="R177" s="65"/>
      <c r="S177" s="65"/>
      <c r="T177" s="65"/>
      <c r="U177" s="65"/>
      <c r="V177" s="65"/>
      <c r="W177" s="65"/>
      <c r="X177" s="66"/>
      <c r="Y177" s="35"/>
      <c r="Z177" s="35"/>
      <c r="AA177" s="35"/>
      <c r="AB177" s="35"/>
      <c r="AC177" s="35"/>
      <c r="AD177" s="35"/>
      <c r="AE177" s="35"/>
      <c r="AT177" s="18" t="s">
        <v>165</v>
      </c>
      <c r="AU177" s="18" t="s">
        <v>71</v>
      </c>
    </row>
    <row r="178" spans="1:65" s="2" customFormat="1" ht="24.2" customHeight="1">
      <c r="A178" s="35"/>
      <c r="B178" s="36"/>
      <c r="C178" s="184" t="s">
        <v>244</v>
      </c>
      <c r="D178" s="184" t="s">
        <v>154</v>
      </c>
      <c r="E178" s="185" t="s">
        <v>2060</v>
      </c>
      <c r="F178" s="186" t="s">
        <v>1992</v>
      </c>
      <c r="G178" s="187" t="s">
        <v>379</v>
      </c>
      <c r="H178" s="188">
        <v>300</v>
      </c>
      <c r="I178" s="189"/>
      <c r="J178" s="190"/>
      <c r="K178" s="191">
        <f>ROUND(P178*H178,2)</f>
        <v>0</v>
      </c>
      <c r="L178" s="186" t="s">
        <v>162</v>
      </c>
      <c r="M178" s="192"/>
      <c r="N178" s="193" t="s">
        <v>20</v>
      </c>
      <c r="O178" s="194" t="s">
        <v>40</v>
      </c>
      <c r="P178" s="195">
        <f>I178+J178</f>
        <v>0</v>
      </c>
      <c r="Q178" s="195">
        <f>ROUND(I178*H178,2)</f>
        <v>0</v>
      </c>
      <c r="R178" s="195">
        <f>ROUND(J178*H178,2)</f>
        <v>0</v>
      </c>
      <c r="S178" s="65"/>
      <c r="T178" s="196">
        <f>S178*H178</f>
        <v>0</v>
      </c>
      <c r="U178" s="196">
        <v>0</v>
      </c>
      <c r="V178" s="196">
        <f>U178*H178</f>
        <v>0</v>
      </c>
      <c r="W178" s="196">
        <v>0</v>
      </c>
      <c r="X178" s="197">
        <f>W178*H178</f>
        <v>0</v>
      </c>
      <c r="Y178" s="35"/>
      <c r="Z178" s="35"/>
      <c r="AA178" s="35"/>
      <c r="AB178" s="35"/>
      <c r="AC178" s="35"/>
      <c r="AD178" s="35"/>
      <c r="AE178" s="35"/>
      <c r="AR178" s="198" t="s">
        <v>558</v>
      </c>
      <c r="AT178" s="198" t="s">
        <v>154</v>
      </c>
      <c r="AU178" s="198" t="s">
        <v>71</v>
      </c>
      <c r="AY178" s="18" t="s">
        <v>156</v>
      </c>
      <c r="BE178" s="199">
        <f>IF(O178="základní",K178,0)</f>
        <v>0</v>
      </c>
      <c r="BF178" s="199">
        <f>IF(O178="snížená",K178,0)</f>
        <v>0</v>
      </c>
      <c r="BG178" s="199">
        <f>IF(O178="zákl. přenesená",K178,0)</f>
        <v>0</v>
      </c>
      <c r="BH178" s="199">
        <f>IF(O178="sníž. přenesená",K178,0)</f>
        <v>0</v>
      </c>
      <c r="BI178" s="199">
        <f>IF(O178="nulová",K178,0)</f>
        <v>0</v>
      </c>
      <c r="BJ178" s="18" t="s">
        <v>79</v>
      </c>
      <c r="BK178" s="199">
        <f>ROUND(P178*H178,2)</f>
        <v>0</v>
      </c>
      <c r="BL178" s="18" t="s">
        <v>558</v>
      </c>
      <c r="BM178" s="198" t="s">
        <v>2061</v>
      </c>
    </row>
    <row r="179" spans="1:47" s="2" customFormat="1" ht="19.5">
      <c r="A179" s="35"/>
      <c r="B179" s="36"/>
      <c r="C179" s="37"/>
      <c r="D179" s="200" t="s">
        <v>165</v>
      </c>
      <c r="E179" s="37"/>
      <c r="F179" s="201" t="s">
        <v>1992</v>
      </c>
      <c r="G179" s="37"/>
      <c r="H179" s="37"/>
      <c r="I179" s="202"/>
      <c r="J179" s="202"/>
      <c r="K179" s="37"/>
      <c r="L179" s="37"/>
      <c r="M179" s="40"/>
      <c r="N179" s="203"/>
      <c r="O179" s="204"/>
      <c r="P179" s="65"/>
      <c r="Q179" s="65"/>
      <c r="R179" s="65"/>
      <c r="S179" s="65"/>
      <c r="T179" s="65"/>
      <c r="U179" s="65"/>
      <c r="V179" s="65"/>
      <c r="W179" s="65"/>
      <c r="X179" s="66"/>
      <c r="Y179" s="35"/>
      <c r="Z179" s="35"/>
      <c r="AA179" s="35"/>
      <c r="AB179" s="35"/>
      <c r="AC179" s="35"/>
      <c r="AD179" s="35"/>
      <c r="AE179" s="35"/>
      <c r="AT179" s="18" t="s">
        <v>165</v>
      </c>
      <c r="AU179" s="18" t="s">
        <v>71</v>
      </c>
    </row>
    <row r="180" spans="1:65" s="2" customFormat="1" ht="24.2" customHeight="1">
      <c r="A180" s="35"/>
      <c r="B180" s="36"/>
      <c r="C180" s="205" t="s">
        <v>350</v>
      </c>
      <c r="D180" s="205" t="s">
        <v>188</v>
      </c>
      <c r="E180" s="206" t="s">
        <v>2062</v>
      </c>
      <c r="F180" s="207" t="s">
        <v>2063</v>
      </c>
      <c r="G180" s="208" t="s">
        <v>379</v>
      </c>
      <c r="H180" s="209">
        <v>350</v>
      </c>
      <c r="I180" s="210"/>
      <c r="J180" s="210"/>
      <c r="K180" s="211">
        <f>ROUND(P180*H180,2)</f>
        <v>0</v>
      </c>
      <c r="L180" s="207" t="s">
        <v>162</v>
      </c>
      <c r="M180" s="40"/>
      <c r="N180" s="212"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2064</v>
      </c>
      <c r="AT180" s="198" t="s">
        <v>188</v>
      </c>
      <c r="AU180" s="198" t="s">
        <v>71</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2064</v>
      </c>
      <c r="BM180" s="198" t="s">
        <v>2065</v>
      </c>
    </row>
    <row r="181" spans="1:47" s="2" customFormat="1" ht="19.5">
      <c r="A181" s="35"/>
      <c r="B181" s="36"/>
      <c r="C181" s="37"/>
      <c r="D181" s="200" t="s">
        <v>165</v>
      </c>
      <c r="E181" s="37"/>
      <c r="F181" s="201" t="s">
        <v>2066</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71</v>
      </c>
    </row>
    <row r="182" spans="1:65" s="2" customFormat="1" ht="24.2" customHeight="1">
      <c r="A182" s="35"/>
      <c r="B182" s="36"/>
      <c r="C182" s="205" t="s">
        <v>248</v>
      </c>
      <c r="D182" s="205" t="s">
        <v>188</v>
      </c>
      <c r="E182" s="206" t="s">
        <v>2067</v>
      </c>
      <c r="F182" s="207" t="s">
        <v>2068</v>
      </c>
      <c r="G182" s="208" t="s">
        <v>379</v>
      </c>
      <c r="H182" s="209">
        <v>300</v>
      </c>
      <c r="I182" s="210"/>
      <c r="J182" s="210"/>
      <c r="K182" s="211">
        <f>ROUND(P182*H182,2)</f>
        <v>0</v>
      </c>
      <c r="L182" s="207" t="s">
        <v>162</v>
      </c>
      <c r="M182" s="40"/>
      <c r="N182" s="212" t="s">
        <v>20</v>
      </c>
      <c r="O182" s="194" t="s">
        <v>40</v>
      </c>
      <c r="P182" s="195">
        <f>I182+J182</f>
        <v>0</v>
      </c>
      <c r="Q182" s="195">
        <f>ROUND(I182*H182,2)</f>
        <v>0</v>
      </c>
      <c r="R182" s="195">
        <f>ROUND(J182*H182,2)</f>
        <v>0</v>
      </c>
      <c r="S182" s="65"/>
      <c r="T182" s="196">
        <f>S182*H182</f>
        <v>0</v>
      </c>
      <c r="U182" s="196">
        <v>0</v>
      </c>
      <c r="V182" s="196">
        <f>U182*H182</f>
        <v>0</v>
      </c>
      <c r="W182" s="196">
        <v>0</v>
      </c>
      <c r="X182" s="197">
        <f>W182*H182</f>
        <v>0</v>
      </c>
      <c r="Y182" s="35"/>
      <c r="Z182" s="35"/>
      <c r="AA182" s="35"/>
      <c r="AB182" s="35"/>
      <c r="AC182" s="35"/>
      <c r="AD182" s="35"/>
      <c r="AE182" s="35"/>
      <c r="AR182" s="198" t="s">
        <v>2064</v>
      </c>
      <c r="AT182" s="198" t="s">
        <v>188</v>
      </c>
      <c r="AU182" s="198" t="s">
        <v>71</v>
      </c>
      <c r="AY182" s="18" t="s">
        <v>156</v>
      </c>
      <c r="BE182" s="199">
        <f>IF(O182="základní",K182,0)</f>
        <v>0</v>
      </c>
      <c r="BF182" s="199">
        <f>IF(O182="snížená",K182,0)</f>
        <v>0</v>
      </c>
      <c r="BG182" s="199">
        <f>IF(O182="zákl. přenesená",K182,0)</f>
        <v>0</v>
      </c>
      <c r="BH182" s="199">
        <f>IF(O182="sníž. přenesená",K182,0)</f>
        <v>0</v>
      </c>
      <c r="BI182" s="199">
        <f>IF(O182="nulová",K182,0)</f>
        <v>0</v>
      </c>
      <c r="BJ182" s="18" t="s">
        <v>79</v>
      </c>
      <c r="BK182" s="199">
        <f>ROUND(P182*H182,2)</f>
        <v>0</v>
      </c>
      <c r="BL182" s="18" t="s">
        <v>2064</v>
      </c>
      <c r="BM182" s="198" t="s">
        <v>2069</v>
      </c>
    </row>
    <row r="183" spans="1:47" s="2" customFormat="1" ht="19.5">
      <c r="A183" s="35"/>
      <c r="B183" s="36"/>
      <c r="C183" s="37"/>
      <c r="D183" s="200" t="s">
        <v>165</v>
      </c>
      <c r="E183" s="37"/>
      <c r="F183" s="201" t="s">
        <v>2068</v>
      </c>
      <c r="G183" s="37"/>
      <c r="H183" s="37"/>
      <c r="I183" s="202"/>
      <c r="J183" s="202"/>
      <c r="K183" s="37"/>
      <c r="L183" s="37"/>
      <c r="M183" s="40"/>
      <c r="N183" s="203"/>
      <c r="O183" s="204"/>
      <c r="P183" s="65"/>
      <c r="Q183" s="65"/>
      <c r="R183" s="65"/>
      <c r="S183" s="65"/>
      <c r="T183" s="65"/>
      <c r="U183" s="65"/>
      <c r="V183" s="65"/>
      <c r="W183" s="65"/>
      <c r="X183" s="66"/>
      <c r="Y183" s="35"/>
      <c r="Z183" s="35"/>
      <c r="AA183" s="35"/>
      <c r="AB183" s="35"/>
      <c r="AC183" s="35"/>
      <c r="AD183" s="35"/>
      <c r="AE183" s="35"/>
      <c r="AT183" s="18" t="s">
        <v>165</v>
      </c>
      <c r="AU183" s="18" t="s">
        <v>71</v>
      </c>
    </row>
    <row r="184" spans="1:65" s="2" customFormat="1" ht="44.25" customHeight="1">
      <c r="A184" s="35"/>
      <c r="B184" s="36"/>
      <c r="C184" s="205" t="s">
        <v>239</v>
      </c>
      <c r="D184" s="205" t="s">
        <v>188</v>
      </c>
      <c r="E184" s="206" t="s">
        <v>2070</v>
      </c>
      <c r="F184" s="207" t="s">
        <v>2071</v>
      </c>
      <c r="G184" s="208" t="s">
        <v>161</v>
      </c>
      <c r="H184" s="209">
        <v>15</v>
      </c>
      <c r="I184" s="210"/>
      <c r="J184" s="210"/>
      <c r="K184" s="211">
        <f>ROUND(P184*H184,2)</f>
        <v>0</v>
      </c>
      <c r="L184" s="207" t="s">
        <v>162</v>
      </c>
      <c r="M184" s="40"/>
      <c r="N184" s="212" t="s">
        <v>20</v>
      </c>
      <c r="O184" s="194" t="s">
        <v>40</v>
      </c>
      <c r="P184" s="195">
        <f>I184+J184</f>
        <v>0</v>
      </c>
      <c r="Q184" s="195">
        <f>ROUND(I184*H184,2)</f>
        <v>0</v>
      </c>
      <c r="R184" s="195">
        <f>ROUND(J184*H184,2)</f>
        <v>0</v>
      </c>
      <c r="S184" s="65"/>
      <c r="T184" s="196">
        <f>S184*H184</f>
        <v>0</v>
      </c>
      <c r="U184" s="196">
        <v>0</v>
      </c>
      <c r="V184" s="196">
        <f>U184*H184</f>
        <v>0</v>
      </c>
      <c r="W184" s="196">
        <v>0</v>
      </c>
      <c r="X184" s="197">
        <f>W184*H184</f>
        <v>0</v>
      </c>
      <c r="Y184" s="35"/>
      <c r="Z184" s="35"/>
      <c r="AA184" s="35"/>
      <c r="AB184" s="35"/>
      <c r="AC184" s="35"/>
      <c r="AD184" s="35"/>
      <c r="AE184" s="35"/>
      <c r="AR184" s="198" t="s">
        <v>2064</v>
      </c>
      <c r="AT184" s="198" t="s">
        <v>188</v>
      </c>
      <c r="AU184" s="198" t="s">
        <v>71</v>
      </c>
      <c r="AY184" s="18" t="s">
        <v>156</v>
      </c>
      <c r="BE184" s="199">
        <f>IF(O184="základní",K184,0)</f>
        <v>0</v>
      </c>
      <c r="BF184" s="199">
        <f>IF(O184="snížená",K184,0)</f>
        <v>0</v>
      </c>
      <c r="BG184" s="199">
        <f>IF(O184="zákl. přenesená",K184,0)</f>
        <v>0</v>
      </c>
      <c r="BH184" s="199">
        <f>IF(O184="sníž. přenesená",K184,0)</f>
        <v>0</v>
      </c>
      <c r="BI184" s="199">
        <f>IF(O184="nulová",K184,0)</f>
        <v>0</v>
      </c>
      <c r="BJ184" s="18" t="s">
        <v>79</v>
      </c>
      <c r="BK184" s="199">
        <f>ROUND(P184*H184,2)</f>
        <v>0</v>
      </c>
      <c r="BL184" s="18" t="s">
        <v>2064</v>
      </c>
      <c r="BM184" s="198" t="s">
        <v>2072</v>
      </c>
    </row>
    <row r="185" spans="1:47" s="2" customFormat="1" ht="39">
      <c r="A185" s="35"/>
      <c r="B185" s="36"/>
      <c r="C185" s="37"/>
      <c r="D185" s="200" t="s">
        <v>165</v>
      </c>
      <c r="E185" s="37"/>
      <c r="F185" s="201" t="s">
        <v>2073</v>
      </c>
      <c r="G185" s="37"/>
      <c r="H185" s="37"/>
      <c r="I185" s="202"/>
      <c r="J185" s="202"/>
      <c r="K185" s="37"/>
      <c r="L185" s="37"/>
      <c r="M185" s="40"/>
      <c r="N185" s="214"/>
      <c r="O185" s="215"/>
      <c r="P185" s="216"/>
      <c r="Q185" s="216"/>
      <c r="R185" s="216"/>
      <c r="S185" s="216"/>
      <c r="T185" s="216"/>
      <c r="U185" s="216"/>
      <c r="V185" s="216"/>
      <c r="W185" s="216"/>
      <c r="X185" s="217"/>
      <c r="Y185" s="35"/>
      <c r="Z185" s="35"/>
      <c r="AA185" s="35"/>
      <c r="AB185" s="35"/>
      <c r="AC185" s="35"/>
      <c r="AD185" s="35"/>
      <c r="AE185" s="35"/>
      <c r="AT185" s="18" t="s">
        <v>165</v>
      </c>
      <c r="AU185" s="18" t="s">
        <v>71</v>
      </c>
    </row>
    <row r="186" spans="1:31" s="2" customFormat="1" ht="6.95" customHeight="1">
      <c r="A186" s="35"/>
      <c r="B186" s="48"/>
      <c r="C186" s="49"/>
      <c r="D186" s="49"/>
      <c r="E186" s="49"/>
      <c r="F186" s="49"/>
      <c r="G186" s="49"/>
      <c r="H186" s="49"/>
      <c r="I186" s="49"/>
      <c r="J186" s="49"/>
      <c r="K186" s="49"/>
      <c r="L186" s="49"/>
      <c r="M186" s="40"/>
      <c r="N186" s="35"/>
      <c r="P186" s="35"/>
      <c r="Q186" s="35"/>
      <c r="R186" s="35"/>
      <c r="S186" s="35"/>
      <c r="T186" s="35"/>
      <c r="U186" s="35"/>
      <c r="V186" s="35"/>
      <c r="W186" s="35"/>
      <c r="X186" s="35"/>
      <c r="Y186" s="35"/>
      <c r="Z186" s="35"/>
      <c r="AA186" s="35"/>
      <c r="AB186" s="35"/>
      <c r="AC186" s="35"/>
      <c r="AD186" s="35"/>
      <c r="AE186" s="35"/>
    </row>
  </sheetData>
  <sheetProtection algorithmName="SHA-512" hashValue="DEnBi/Wdri9HrR/HCq9zKeNai9ENRt9WjQGROh8voFktzIu5kGP/jUB7YTJtMR4l3S0Rzficg1UUW+iE+eQ0Eg==" saltValue="cXEwwlhufBpkK+LnTEI1IZDhMAxO3PQbrSXOrXp3qtFO3rUYIfJCY7OJab+1Wq9E4XLerXc9Ub4j353TN4/GBQ==" spinCount="100000" sheet="1" objects="1" scenarios="1" formatColumns="0" formatRows="0" autoFilter="0"/>
  <autoFilter ref="C80:L185"/>
  <mergeCells count="9">
    <mergeCell ref="E52:H52"/>
    <mergeCell ref="E71:H71"/>
    <mergeCell ref="E73:H73"/>
    <mergeCell ref="M2:Z2"/>
    <mergeCell ref="E7:H7"/>
    <mergeCell ref="E9:H9"/>
    <mergeCell ref="E18:H18"/>
    <mergeCell ref="E27:H27"/>
    <mergeCell ref="E50:H50"/>
  </mergeCells>
  <hyperlinks>
    <hyperlink ref="F84" r:id="rId1" display="https://podminky.urs.cz/item/CS_URS_2022_02/132212122"/>
    <hyperlink ref="F87" r:id="rId2" display="https://podminky.urs.cz/item/CS_URS_2022_02/174104111"/>
    <hyperlink ref="F90" r:id="rId3" display="https://podminky.urs.cz/item/CS_URS_2022_02/181951112"/>
    <hyperlink ref="F93" r:id="rId4" display="https://podminky.urs.cz/item/CS_URS_2022_02/141721214"/>
    <hyperlink ref="F98" r:id="rId5" display="https://podminky.urs.cz/item/CS_URS_2022_02/131212502"/>
    <hyperlink ref="F101" r:id="rId6" display="https://podminky.urs.cz/item/CS_URS_2022_02/275321411"/>
    <hyperlink ref="F108" r:id="rId7" display="https://podminky.urs.cz/item/CS_URS_2022_02/460520174"/>
    <hyperlink ref="F163" r:id="rId8" display="https://podminky.urs.cz/item/CS_URS_2022_02/460080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116</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2:13" s="1" customFormat="1" ht="12" customHeight="1">
      <c r="B8" s="21"/>
      <c r="D8" s="116" t="s">
        <v>121</v>
      </c>
      <c r="M8" s="21"/>
    </row>
    <row r="9" spans="1:31" s="2" customFormat="1" ht="16.5" customHeight="1">
      <c r="A9" s="35"/>
      <c r="B9" s="40"/>
      <c r="C9" s="35"/>
      <c r="D9" s="35"/>
      <c r="E9" s="385" t="s">
        <v>1959</v>
      </c>
      <c r="F9" s="388"/>
      <c r="G9" s="388"/>
      <c r="H9" s="388"/>
      <c r="I9" s="35"/>
      <c r="J9" s="35"/>
      <c r="K9" s="35"/>
      <c r="L9" s="35"/>
      <c r="M9" s="117"/>
      <c r="S9" s="35"/>
      <c r="T9" s="35"/>
      <c r="U9" s="35"/>
      <c r="V9" s="35"/>
      <c r="W9" s="35"/>
      <c r="X9" s="35"/>
      <c r="Y9" s="35"/>
      <c r="Z9" s="35"/>
      <c r="AA9" s="35"/>
      <c r="AB9" s="35"/>
      <c r="AC9" s="35"/>
      <c r="AD9" s="35"/>
      <c r="AE9" s="35"/>
    </row>
    <row r="10" spans="1:31" s="2" customFormat="1" ht="12" customHeight="1">
      <c r="A10" s="35"/>
      <c r="B10" s="40"/>
      <c r="C10" s="35"/>
      <c r="D10" s="116" t="s">
        <v>2074</v>
      </c>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6.5" customHeight="1">
      <c r="A11" s="35"/>
      <c r="B11" s="40"/>
      <c r="C11" s="35"/>
      <c r="D11" s="35"/>
      <c r="E11" s="387" t="s">
        <v>2075</v>
      </c>
      <c r="F11" s="388"/>
      <c r="G11" s="388"/>
      <c r="H11" s="388"/>
      <c r="I11" s="35"/>
      <c r="J11" s="35"/>
      <c r="K11" s="35"/>
      <c r="L11" s="35"/>
      <c r="M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35"/>
      <c r="J12" s="35"/>
      <c r="K12" s="35"/>
      <c r="L12" s="35"/>
      <c r="M12" s="117"/>
      <c r="S12" s="35"/>
      <c r="T12" s="35"/>
      <c r="U12" s="35"/>
      <c r="V12" s="35"/>
      <c r="W12" s="35"/>
      <c r="X12" s="35"/>
      <c r="Y12" s="35"/>
      <c r="Z12" s="35"/>
      <c r="AA12" s="35"/>
      <c r="AB12" s="35"/>
      <c r="AC12" s="35"/>
      <c r="AD12" s="35"/>
      <c r="AE12" s="35"/>
    </row>
    <row r="13" spans="1:31" s="2" customFormat="1" ht="12" customHeight="1">
      <c r="A13" s="35"/>
      <c r="B13" s="40"/>
      <c r="C13" s="35"/>
      <c r="D13" s="116" t="s">
        <v>19</v>
      </c>
      <c r="E13" s="35"/>
      <c r="F13" s="107" t="s">
        <v>20</v>
      </c>
      <c r="G13" s="35"/>
      <c r="H13" s="35"/>
      <c r="I13" s="116" t="s">
        <v>21</v>
      </c>
      <c r="J13" s="107" t="s">
        <v>20</v>
      </c>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22</v>
      </c>
      <c r="E14" s="35"/>
      <c r="F14" s="107" t="s">
        <v>23</v>
      </c>
      <c r="G14" s="35"/>
      <c r="H14" s="35"/>
      <c r="I14" s="116" t="s">
        <v>24</v>
      </c>
      <c r="J14" s="118" t="str">
        <f>'Rekapitulace zakázky'!AN8</f>
        <v>4. 10. 2022</v>
      </c>
      <c r="K14" s="35"/>
      <c r="L14" s="35"/>
      <c r="M14" s="117"/>
      <c r="S14" s="35"/>
      <c r="T14" s="35"/>
      <c r="U14" s="35"/>
      <c r="V14" s="35"/>
      <c r="W14" s="35"/>
      <c r="X14" s="35"/>
      <c r="Y14" s="35"/>
      <c r="Z14" s="35"/>
      <c r="AA14" s="35"/>
      <c r="AB14" s="35"/>
      <c r="AC14" s="35"/>
      <c r="AD14" s="35"/>
      <c r="AE14" s="35"/>
    </row>
    <row r="15" spans="1:31" s="2" customFormat="1" ht="10.9" customHeight="1">
      <c r="A15" s="35"/>
      <c r="B15" s="40"/>
      <c r="C15" s="35"/>
      <c r="D15" s="35"/>
      <c r="E15" s="35"/>
      <c r="F15" s="35"/>
      <c r="G15" s="35"/>
      <c r="H15" s="35"/>
      <c r="I15" s="35"/>
      <c r="J15" s="35"/>
      <c r="K15" s="35"/>
      <c r="L15" s="35"/>
      <c r="M15" s="117"/>
      <c r="S15" s="35"/>
      <c r="T15" s="35"/>
      <c r="U15" s="35"/>
      <c r="V15" s="35"/>
      <c r="W15" s="35"/>
      <c r="X15" s="35"/>
      <c r="Y15" s="35"/>
      <c r="Z15" s="35"/>
      <c r="AA15" s="35"/>
      <c r="AB15" s="35"/>
      <c r="AC15" s="35"/>
      <c r="AD15" s="35"/>
      <c r="AE15" s="35"/>
    </row>
    <row r="16" spans="1:31" s="2" customFormat="1" ht="12" customHeight="1">
      <c r="A16" s="35"/>
      <c r="B16" s="40"/>
      <c r="C16" s="35"/>
      <c r="D16" s="116" t="s">
        <v>26</v>
      </c>
      <c r="E16" s="35"/>
      <c r="F16" s="35"/>
      <c r="G16" s="35"/>
      <c r="H16" s="35"/>
      <c r="I16" s="116" t="s">
        <v>27</v>
      </c>
      <c r="J16" s="107" t="s">
        <v>20</v>
      </c>
      <c r="K16" s="35"/>
      <c r="L16" s="35"/>
      <c r="M16" s="117"/>
      <c r="S16" s="35"/>
      <c r="T16" s="35"/>
      <c r="U16" s="35"/>
      <c r="V16" s="35"/>
      <c r="W16" s="35"/>
      <c r="X16" s="35"/>
      <c r="Y16" s="35"/>
      <c r="Z16" s="35"/>
      <c r="AA16" s="35"/>
      <c r="AB16" s="35"/>
      <c r="AC16" s="35"/>
      <c r="AD16" s="35"/>
      <c r="AE16" s="35"/>
    </row>
    <row r="17" spans="1:31" s="2" customFormat="1" ht="18" customHeight="1">
      <c r="A17" s="35"/>
      <c r="B17" s="40"/>
      <c r="C17" s="35"/>
      <c r="D17" s="35"/>
      <c r="E17" s="107" t="s">
        <v>23</v>
      </c>
      <c r="F17" s="35"/>
      <c r="G17" s="35"/>
      <c r="H17" s="35"/>
      <c r="I17" s="116" t="s">
        <v>28</v>
      </c>
      <c r="J17" s="107" t="s">
        <v>20</v>
      </c>
      <c r="K17" s="35"/>
      <c r="L17" s="35"/>
      <c r="M17" s="117"/>
      <c r="S17" s="35"/>
      <c r="T17" s="35"/>
      <c r="U17" s="35"/>
      <c r="V17" s="35"/>
      <c r="W17" s="35"/>
      <c r="X17" s="35"/>
      <c r="Y17" s="35"/>
      <c r="Z17" s="35"/>
      <c r="AA17" s="35"/>
      <c r="AB17" s="35"/>
      <c r="AC17" s="35"/>
      <c r="AD17" s="35"/>
      <c r="AE17" s="35"/>
    </row>
    <row r="18" spans="1:31" s="2" customFormat="1" ht="6.95" customHeight="1">
      <c r="A18" s="35"/>
      <c r="B18" s="40"/>
      <c r="C18" s="35"/>
      <c r="D18" s="35"/>
      <c r="E18" s="35"/>
      <c r="F18" s="35"/>
      <c r="G18" s="35"/>
      <c r="H18" s="35"/>
      <c r="I18" s="35"/>
      <c r="J18" s="35"/>
      <c r="K18" s="35"/>
      <c r="L18" s="35"/>
      <c r="M18" s="117"/>
      <c r="S18" s="35"/>
      <c r="T18" s="35"/>
      <c r="U18" s="35"/>
      <c r="V18" s="35"/>
      <c r="W18" s="35"/>
      <c r="X18" s="35"/>
      <c r="Y18" s="35"/>
      <c r="Z18" s="35"/>
      <c r="AA18" s="35"/>
      <c r="AB18" s="35"/>
      <c r="AC18" s="35"/>
      <c r="AD18" s="35"/>
      <c r="AE18" s="35"/>
    </row>
    <row r="19" spans="1:31" s="2" customFormat="1" ht="12" customHeight="1">
      <c r="A19" s="35"/>
      <c r="B19" s="40"/>
      <c r="C19" s="35"/>
      <c r="D19" s="116" t="s">
        <v>29</v>
      </c>
      <c r="E19" s="35"/>
      <c r="F19" s="35"/>
      <c r="G19" s="35"/>
      <c r="H19" s="35"/>
      <c r="I19" s="116" t="s">
        <v>27</v>
      </c>
      <c r="J19" s="31" t="str">
        <f>'Rekapitulace zakázky'!AN13</f>
        <v>Vyplň údaj</v>
      </c>
      <c r="K19" s="35"/>
      <c r="L19" s="35"/>
      <c r="M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6" t="s">
        <v>28</v>
      </c>
      <c r="J20" s="31" t="str">
        <f>'Rekapitulace zakázky'!AN14</f>
        <v>Vyplň údaj</v>
      </c>
      <c r="K20" s="35"/>
      <c r="L20" s="35"/>
      <c r="M20" s="117"/>
      <c r="S20" s="35"/>
      <c r="T20" s="35"/>
      <c r="U20" s="35"/>
      <c r="V20" s="35"/>
      <c r="W20" s="35"/>
      <c r="X20" s="35"/>
      <c r="Y20" s="35"/>
      <c r="Z20" s="35"/>
      <c r="AA20" s="35"/>
      <c r="AB20" s="35"/>
      <c r="AC20" s="35"/>
      <c r="AD20" s="35"/>
      <c r="AE20" s="35"/>
    </row>
    <row r="21" spans="1:31" s="2" customFormat="1" ht="6.95" customHeight="1">
      <c r="A21" s="35"/>
      <c r="B21" s="40"/>
      <c r="C21" s="35"/>
      <c r="D21" s="35"/>
      <c r="E21" s="35"/>
      <c r="F21" s="35"/>
      <c r="G21" s="35"/>
      <c r="H21" s="35"/>
      <c r="I21" s="35"/>
      <c r="J21" s="35"/>
      <c r="K21" s="35"/>
      <c r="L21" s="35"/>
      <c r="M21" s="117"/>
      <c r="S21" s="35"/>
      <c r="T21" s="35"/>
      <c r="U21" s="35"/>
      <c r="V21" s="35"/>
      <c r="W21" s="35"/>
      <c r="X21" s="35"/>
      <c r="Y21" s="35"/>
      <c r="Z21" s="35"/>
      <c r="AA21" s="35"/>
      <c r="AB21" s="35"/>
      <c r="AC21" s="35"/>
      <c r="AD21" s="35"/>
      <c r="AE21" s="35"/>
    </row>
    <row r="22" spans="1:31" s="2" customFormat="1" ht="12" customHeight="1">
      <c r="A22" s="35"/>
      <c r="B22" s="40"/>
      <c r="C22" s="35"/>
      <c r="D22" s="116" t="s">
        <v>31</v>
      </c>
      <c r="E22" s="35"/>
      <c r="F22" s="35"/>
      <c r="G22" s="35"/>
      <c r="H22" s="35"/>
      <c r="I22" s="116" t="s">
        <v>27</v>
      </c>
      <c r="J22" s="107" t="s">
        <v>20</v>
      </c>
      <c r="K22" s="35"/>
      <c r="L22" s="35"/>
      <c r="M22" s="117"/>
      <c r="S22" s="35"/>
      <c r="T22" s="35"/>
      <c r="U22" s="35"/>
      <c r="V22" s="35"/>
      <c r="W22" s="35"/>
      <c r="X22" s="35"/>
      <c r="Y22" s="35"/>
      <c r="Z22" s="35"/>
      <c r="AA22" s="35"/>
      <c r="AB22" s="35"/>
      <c r="AC22" s="35"/>
      <c r="AD22" s="35"/>
      <c r="AE22" s="35"/>
    </row>
    <row r="23" spans="1:31" s="2" customFormat="1" ht="18" customHeight="1">
      <c r="A23" s="35"/>
      <c r="B23" s="40"/>
      <c r="C23" s="35"/>
      <c r="D23" s="35"/>
      <c r="E23" s="107" t="s">
        <v>23</v>
      </c>
      <c r="F23" s="35"/>
      <c r="G23" s="35"/>
      <c r="H23" s="35"/>
      <c r="I23" s="116" t="s">
        <v>28</v>
      </c>
      <c r="J23" s="107" t="s">
        <v>20</v>
      </c>
      <c r="K23" s="35"/>
      <c r="L23" s="35"/>
      <c r="M23" s="117"/>
      <c r="S23" s="35"/>
      <c r="T23" s="35"/>
      <c r="U23" s="35"/>
      <c r="V23" s="35"/>
      <c r="W23" s="35"/>
      <c r="X23" s="35"/>
      <c r="Y23" s="35"/>
      <c r="Z23" s="35"/>
      <c r="AA23" s="35"/>
      <c r="AB23" s="35"/>
      <c r="AC23" s="35"/>
      <c r="AD23" s="35"/>
      <c r="AE23" s="35"/>
    </row>
    <row r="24" spans="1:31" s="2" customFormat="1" ht="6.95" customHeight="1">
      <c r="A24" s="35"/>
      <c r="B24" s="40"/>
      <c r="C24" s="35"/>
      <c r="D24" s="35"/>
      <c r="E24" s="35"/>
      <c r="F24" s="35"/>
      <c r="G24" s="35"/>
      <c r="H24" s="35"/>
      <c r="I24" s="35"/>
      <c r="J24" s="35"/>
      <c r="K24" s="35"/>
      <c r="L24" s="35"/>
      <c r="M24" s="117"/>
      <c r="S24" s="35"/>
      <c r="T24" s="35"/>
      <c r="U24" s="35"/>
      <c r="V24" s="35"/>
      <c r="W24" s="35"/>
      <c r="X24" s="35"/>
      <c r="Y24" s="35"/>
      <c r="Z24" s="35"/>
      <c r="AA24" s="35"/>
      <c r="AB24" s="35"/>
      <c r="AC24" s="35"/>
      <c r="AD24" s="35"/>
      <c r="AE24" s="35"/>
    </row>
    <row r="25" spans="1:31" s="2" customFormat="1" ht="12" customHeight="1">
      <c r="A25" s="35"/>
      <c r="B25" s="40"/>
      <c r="C25" s="35"/>
      <c r="D25" s="116" t="s">
        <v>32</v>
      </c>
      <c r="E25" s="35"/>
      <c r="F25" s="35"/>
      <c r="G25" s="35"/>
      <c r="H25" s="35"/>
      <c r="I25" s="116" t="s">
        <v>27</v>
      </c>
      <c r="J25" s="107" t="s">
        <v>20</v>
      </c>
      <c r="K25" s="35"/>
      <c r="L25" s="35"/>
      <c r="M25" s="117"/>
      <c r="S25" s="35"/>
      <c r="T25" s="35"/>
      <c r="U25" s="35"/>
      <c r="V25" s="35"/>
      <c r="W25" s="35"/>
      <c r="X25" s="35"/>
      <c r="Y25" s="35"/>
      <c r="Z25" s="35"/>
      <c r="AA25" s="35"/>
      <c r="AB25" s="35"/>
      <c r="AC25" s="35"/>
      <c r="AD25" s="35"/>
      <c r="AE25" s="35"/>
    </row>
    <row r="26" spans="1:31" s="2" customFormat="1" ht="18" customHeight="1">
      <c r="A26" s="35"/>
      <c r="B26" s="40"/>
      <c r="C26" s="35"/>
      <c r="D26" s="35"/>
      <c r="E26" s="107" t="s">
        <v>2076</v>
      </c>
      <c r="F26" s="35"/>
      <c r="G26" s="35"/>
      <c r="H26" s="35"/>
      <c r="I26" s="116" t="s">
        <v>28</v>
      </c>
      <c r="J26" s="107" t="s">
        <v>20</v>
      </c>
      <c r="K26" s="35"/>
      <c r="L26" s="35"/>
      <c r="M26" s="117"/>
      <c r="S26" s="35"/>
      <c r="T26" s="35"/>
      <c r="U26" s="35"/>
      <c r="V26" s="35"/>
      <c r="W26" s="35"/>
      <c r="X26" s="35"/>
      <c r="Y26" s="35"/>
      <c r="Z26" s="35"/>
      <c r="AA26" s="35"/>
      <c r="AB26" s="35"/>
      <c r="AC26" s="35"/>
      <c r="AD26" s="35"/>
      <c r="AE26" s="35"/>
    </row>
    <row r="27" spans="1:31" s="2" customFormat="1" ht="6.95" customHeight="1">
      <c r="A27" s="35"/>
      <c r="B27" s="40"/>
      <c r="C27" s="35"/>
      <c r="D27" s="35"/>
      <c r="E27" s="35"/>
      <c r="F27" s="35"/>
      <c r="G27" s="35"/>
      <c r="H27" s="35"/>
      <c r="I27" s="35"/>
      <c r="J27" s="35"/>
      <c r="K27" s="35"/>
      <c r="L27" s="35"/>
      <c r="M27" s="117"/>
      <c r="S27" s="35"/>
      <c r="T27" s="35"/>
      <c r="U27" s="35"/>
      <c r="V27" s="35"/>
      <c r="W27" s="35"/>
      <c r="X27" s="35"/>
      <c r="Y27" s="35"/>
      <c r="Z27" s="35"/>
      <c r="AA27" s="35"/>
      <c r="AB27" s="35"/>
      <c r="AC27" s="35"/>
      <c r="AD27" s="35"/>
      <c r="AE27" s="35"/>
    </row>
    <row r="28" spans="1:31" s="2" customFormat="1" ht="12" customHeight="1">
      <c r="A28" s="35"/>
      <c r="B28" s="40"/>
      <c r="C28" s="35"/>
      <c r="D28" s="116" t="s">
        <v>33</v>
      </c>
      <c r="E28" s="35"/>
      <c r="F28" s="35"/>
      <c r="G28" s="35"/>
      <c r="H28" s="35"/>
      <c r="I28" s="35"/>
      <c r="J28" s="35"/>
      <c r="K28" s="35"/>
      <c r="L28" s="35"/>
      <c r="M28" s="117"/>
      <c r="S28" s="35"/>
      <c r="T28" s="35"/>
      <c r="U28" s="35"/>
      <c r="V28" s="35"/>
      <c r="W28" s="35"/>
      <c r="X28" s="35"/>
      <c r="Y28" s="35"/>
      <c r="Z28" s="35"/>
      <c r="AA28" s="35"/>
      <c r="AB28" s="35"/>
      <c r="AC28" s="35"/>
      <c r="AD28" s="35"/>
      <c r="AE28" s="35"/>
    </row>
    <row r="29" spans="1:31" s="8" customFormat="1" ht="16.5" customHeight="1">
      <c r="A29" s="119"/>
      <c r="B29" s="120"/>
      <c r="C29" s="119"/>
      <c r="D29" s="119"/>
      <c r="E29" s="391" t="s">
        <v>20</v>
      </c>
      <c r="F29" s="391"/>
      <c r="G29" s="391"/>
      <c r="H29" s="391"/>
      <c r="I29" s="119"/>
      <c r="J29" s="119"/>
      <c r="K29" s="119"/>
      <c r="L29" s="119"/>
      <c r="M29" s="121"/>
      <c r="S29" s="119"/>
      <c r="T29" s="119"/>
      <c r="U29" s="119"/>
      <c r="V29" s="119"/>
      <c r="W29" s="119"/>
      <c r="X29" s="119"/>
      <c r="Y29" s="119"/>
      <c r="Z29" s="119"/>
      <c r="AA29" s="119"/>
      <c r="AB29" s="119"/>
      <c r="AC29" s="119"/>
      <c r="AD29" s="119"/>
      <c r="AE29" s="119"/>
    </row>
    <row r="30" spans="1:31" s="2" customFormat="1" ht="6.95" customHeight="1">
      <c r="A30" s="35"/>
      <c r="B30" s="40"/>
      <c r="C30" s="35"/>
      <c r="D30" s="35"/>
      <c r="E30" s="35"/>
      <c r="F30" s="35"/>
      <c r="G30" s="35"/>
      <c r="H30" s="35"/>
      <c r="I30" s="35"/>
      <c r="J30" s="35"/>
      <c r="K30" s="35"/>
      <c r="L30" s="35"/>
      <c r="M30" s="117"/>
      <c r="S30" s="35"/>
      <c r="T30" s="35"/>
      <c r="U30" s="35"/>
      <c r="V30" s="35"/>
      <c r="W30" s="35"/>
      <c r="X30" s="35"/>
      <c r="Y30" s="35"/>
      <c r="Z30" s="35"/>
      <c r="AA30" s="35"/>
      <c r="AB30" s="35"/>
      <c r="AC30" s="35"/>
      <c r="AD30" s="35"/>
      <c r="AE30" s="35"/>
    </row>
    <row r="31" spans="1:31" s="2" customFormat="1" ht="6.95" customHeight="1">
      <c r="A31" s="35"/>
      <c r="B31" s="40"/>
      <c r="C31" s="35"/>
      <c r="D31" s="122"/>
      <c r="E31" s="122"/>
      <c r="F31" s="122"/>
      <c r="G31" s="122"/>
      <c r="H31" s="122"/>
      <c r="I31" s="122"/>
      <c r="J31" s="122"/>
      <c r="K31" s="122"/>
      <c r="L31" s="122"/>
      <c r="M31" s="117"/>
      <c r="S31" s="35"/>
      <c r="T31" s="35"/>
      <c r="U31" s="35"/>
      <c r="V31" s="35"/>
      <c r="W31" s="35"/>
      <c r="X31" s="35"/>
      <c r="Y31" s="35"/>
      <c r="Z31" s="35"/>
      <c r="AA31" s="35"/>
      <c r="AB31" s="35"/>
      <c r="AC31" s="35"/>
      <c r="AD31" s="35"/>
      <c r="AE31" s="35"/>
    </row>
    <row r="32" spans="1:31" s="2" customFormat="1" ht="12">
      <c r="A32" s="35"/>
      <c r="B32" s="40"/>
      <c r="C32" s="35"/>
      <c r="D32" s="35"/>
      <c r="E32" s="116" t="s">
        <v>123</v>
      </c>
      <c r="F32" s="35"/>
      <c r="G32" s="35"/>
      <c r="H32" s="35"/>
      <c r="I32" s="35"/>
      <c r="J32" s="35"/>
      <c r="K32" s="123">
        <f>I65</f>
        <v>0</v>
      </c>
      <c r="L32" s="35"/>
      <c r="M32" s="117"/>
      <c r="S32" s="35"/>
      <c r="T32" s="35"/>
      <c r="U32" s="35"/>
      <c r="V32" s="35"/>
      <c r="W32" s="35"/>
      <c r="X32" s="35"/>
      <c r="Y32" s="35"/>
      <c r="Z32" s="35"/>
      <c r="AA32" s="35"/>
      <c r="AB32" s="35"/>
      <c r="AC32" s="35"/>
      <c r="AD32" s="35"/>
      <c r="AE32" s="35"/>
    </row>
    <row r="33" spans="1:31" s="2" customFormat="1" ht="12">
      <c r="A33" s="35"/>
      <c r="B33" s="40"/>
      <c r="C33" s="35"/>
      <c r="D33" s="35"/>
      <c r="E33" s="116" t="s">
        <v>124</v>
      </c>
      <c r="F33" s="35"/>
      <c r="G33" s="35"/>
      <c r="H33" s="35"/>
      <c r="I33" s="35"/>
      <c r="J33" s="35"/>
      <c r="K33" s="123">
        <f>J65</f>
        <v>0</v>
      </c>
      <c r="L33" s="35"/>
      <c r="M33" s="117"/>
      <c r="S33" s="35"/>
      <c r="T33" s="35"/>
      <c r="U33" s="35"/>
      <c r="V33" s="35"/>
      <c r="W33" s="35"/>
      <c r="X33" s="35"/>
      <c r="Y33" s="35"/>
      <c r="Z33" s="35"/>
      <c r="AA33" s="35"/>
      <c r="AB33" s="35"/>
      <c r="AC33" s="35"/>
      <c r="AD33" s="35"/>
      <c r="AE33" s="35"/>
    </row>
    <row r="34" spans="1:31" s="2" customFormat="1" ht="25.35" customHeight="1">
      <c r="A34" s="35"/>
      <c r="B34" s="40"/>
      <c r="C34" s="35"/>
      <c r="D34" s="124" t="s">
        <v>35</v>
      </c>
      <c r="E34" s="35"/>
      <c r="F34" s="35"/>
      <c r="G34" s="35"/>
      <c r="H34" s="35"/>
      <c r="I34" s="35"/>
      <c r="J34" s="35"/>
      <c r="K34" s="125">
        <f>ROUND(K89,2)</f>
        <v>0</v>
      </c>
      <c r="L34" s="35"/>
      <c r="M34" s="117"/>
      <c r="S34" s="35"/>
      <c r="T34" s="35"/>
      <c r="U34" s="35"/>
      <c r="V34" s="35"/>
      <c r="W34" s="35"/>
      <c r="X34" s="35"/>
      <c r="Y34" s="35"/>
      <c r="Z34" s="35"/>
      <c r="AA34" s="35"/>
      <c r="AB34" s="35"/>
      <c r="AC34" s="35"/>
      <c r="AD34" s="35"/>
      <c r="AE34" s="35"/>
    </row>
    <row r="35" spans="1:31" s="2" customFormat="1" ht="6.95" customHeight="1">
      <c r="A35" s="35"/>
      <c r="B35" s="40"/>
      <c r="C35" s="35"/>
      <c r="D35" s="122"/>
      <c r="E35" s="122"/>
      <c r="F35" s="122"/>
      <c r="G35" s="122"/>
      <c r="H35" s="122"/>
      <c r="I35" s="122"/>
      <c r="J35" s="122"/>
      <c r="K35" s="122"/>
      <c r="L35" s="122"/>
      <c r="M35" s="117"/>
      <c r="S35" s="35"/>
      <c r="T35" s="35"/>
      <c r="U35" s="35"/>
      <c r="V35" s="35"/>
      <c r="W35" s="35"/>
      <c r="X35" s="35"/>
      <c r="Y35" s="35"/>
      <c r="Z35" s="35"/>
      <c r="AA35" s="35"/>
      <c r="AB35" s="35"/>
      <c r="AC35" s="35"/>
      <c r="AD35" s="35"/>
      <c r="AE35" s="35"/>
    </row>
    <row r="36" spans="1:31" s="2" customFormat="1" ht="14.45" customHeight="1">
      <c r="A36" s="35"/>
      <c r="B36" s="40"/>
      <c r="C36" s="35"/>
      <c r="D36" s="35"/>
      <c r="E36" s="35"/>
      <c r="F36" s="126" t="s">
        <v>37</v>
      </c>
      <c r="G36" s="35"/>
      <c r="H36" s="35"/>
      <c r="I36" s="126" t="s">
        <v>36</v>
      </c>
      <c r="J36" s="35"/>
      <c r="K36" s="126" t="s">
        <v>38</v>
      </c>
      <c r="L36" s="35"/>
      <c r="M36" s="117"/>
      <c r="S36" s="35"/>
      <c r="T36" s="35"/>
      <c r="U36" s="35"/>
      <c r="V36" s="35"/>
      <c r="W36" s="35"/>
      <c r="X36" s="35"/>
      <c r="Y36" s="35"/>
      <c r="Z36" s="35"/>
      <c r="AA36" s="35"/>
      <c r="AB36" s="35"/>
      <c r="AC36" s="35"/>
      <c r="AD36" s="35"/>
      <c r="AE36" s="35"/>
    </row>
    <row r="37" spans="1:31" s="2" customFormat="1" ht="14.45" customHeight="1">
      <c r="A37" s="35"/>
      <c r="B37" s="40"/>
      <c r="C37" s="35"/>
      <c r="D37" s="127" t="s">
        <v>39</v>
      </c>
      <c r="E37" s="116" t="s">
        <v>40</v>
      </c>
      <c r="F37" s="123">
        <f>ROUND((SUM(BE89:BE114)),2)</f>
        <v>0</v>
      </c>
      <c r="G37" s="35"/>
      <c r="H37" s="35"/>
      <c r="I37" s="128">
        <v>0.21</v>
      </c>
      <c r="J37" s="35"/>
      <c r="K37" s="123">
        <f>ROUND(((SUM(BE89:BE114))*I37),2)</f>
        <v>0</v>
      </c>
      <c r="L37" s="35"/>
      <c r="M37" s="117"/>
      <c r="S37" s="35"/>
      <c r="T37" s="35"/>
      <c r="U37" s="35"/>
      <c r="V37" s="35"/>
      <c r="W37" s="35"/>
      <c r="X37" s="35"/>
      <c r="Y37" s="35"/>
      <c r="Z37" s="35"/>
      <c r="AA37" s="35"/>
      <c r="AB37" s="35"/>
      <c r="AC37" s="35"/>
      <c r="AD37" s="35"/>
      <c r="AE37" s="35"/>
    </row>
    <row r="38" spans="1:31" s="2" customFormat="1" ht="14.45" customHeight="1">
      <c r="A38" s="35"/>
      <c r="B38" s="40"/>
      <c r="C38" s="35"/>
      <c r="D38" s="35"/>
      <c r="E38" s="116" t="s">
        <v>41</v>
      </c>
      <c r="F38" s="123">
        <f>ROUND((SUM(BF89:BF114)),2)</f>
        <v>0</v>
      </c>
      <c r="G38" s="35"/>
      <c r="H38" s="35"/>
      <c r="I38" s="128">
        <v>0.15</v>
      </c>
      <c r="J38" s="35"/>
      <c r="K38" s="123">
        <f>ROUND(((SUM(BF89:BF114))*I38),2)</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42</v>
      </c>
      <c r="F39" s="123">
        <f>ROUND((SUM(BG89:BG114)),2)</f>
        <v>0</v>
      </c>
      <c r="G39" s="35"/>
      <c r="H39" s="35"/>
      <c r="I39" s="128">
        <v>0.21</v>
      </c>
      <c r="J39" s="35"/>
      <c r="K39" s="123">
        <f>0</f>
        <v>0</v>
      </c>
      <c r="L39" s="35"/>
      <c r="M39" s="117"/>
      <c r="S39" s="35"/>
      <c r="T39" s="35"/>
      <c r="U39" s="35"/>
      <c r="V39" s="35"/>
      <c r="W39" s="35"/>
      <c r="X39" s="35"/>
      <c r="Y39" s="35"/>
      <c r="Z39" s="35"/>
      <c r="AA39" s="35"/>
      <c r="AB39" s="35"/>
      <c r="AC39" s="35"/>
      <c r="AD39" s="35"/>
      <c r="AE39" s="35"/>
    </row>
    <row r="40" spans="1:31" s="2" customFormat="1" ht="14.45" customHeight="1" hidden="1">
      <c r="A40" s="35"/>
      <c r="B40" s="40"/>
      <c r="C40" s="35"/>
      <c r="D40" s="35"/>
      <c r="E40" s="116" t="s">
        <v>43</v>
      </c>
      <c r="F40" s="123">
        <f>ROUND((SUM(BH89:BH114)),2)</f>
        <v>0</v>
      </c>
      <c r="G40" s="35"/>
      <c r="H40" s="35"/>
      <c r="I40" s="128">
        <v>0.15</v>
      </c>
      <c r="J40" s="35"/>
      <c r="K40" s="123">
        <f>0</f>
        <v>0</v>
      </c>
      <c r="L40" s="35"/>
      <c r="M40" s="117"/>
      <c r="S40" s="35"/>
      <c r="T40" s="35"/>
      <c r="U40" s="35"/>
      <c r="V40" s="35"/>
      <c r="W40" s="35"/>
      <c r="X40" s="35"/>
      <c r="Y40" s="35"/>
      <c r="Z40" s="35"/>
      <c r="AA40" s="35"/>
      <c r="AB40" s="35"/>
      <c r="AC40" s="35"/>
      <c r="AD40" s="35"/>
      <c r="AE40" s="35"/>
    </row>
    <row r="41" spans="1:31" s="2" customFormat="1" ht="14.45" customHeight="1" hidden="1">
      <c r="A41" s="35"/>
      <c r="B41" s="40"/>
      <c r="C41" s="35"/>
      <c r="D41" s="35"/>
      <c r="E41" s="116" t="s">
        <v>44</v>
      </c>
      <c r="F41" s="123">
        <f>ROUND((SUM(BI89:BI114)),2)</f>
        <v>0</v>
      </c>
      <c r="G41" s="35"/>
      <c r="H41" s="35"/>
      <c r="I41" s="128">
        <v>0</v>
      </c>
      <c r="J41" s="35"/>
      <c r="K41" s="123">
        <f>0</f>
        <v>0</v>
      </c>
      <c r="L41" s="35"/>
      <c r="M41" s="117"/>
      <c r="S41" s="35"/>
      <c r="T41" s="35"/>
      <c r="U41" s="35"/>
      <c r="V41" s="35"/>
      <c r="W41" s="35"/>
      <c r="X41" s="35"/>
      <c r="Y41" s="35"/>
      <c r="Z41" s="35"/>
      <c r="AA41" s="35"/>
      <c r="AB41" s="35"/>
      <c r="AC41" s="35"/>
      <c r="AD41" s="35"/>
      <c r="AE41" s="35"/>
    </row>
    <row r="42" spans="1:31" s="2" customFormat="1" ht="6.95" customHeight="1">
      <c r="A42" s="35"/>
      <c r="B42" s="40"/>
      <c r="C42" s="35"/>
      <c r="D42" s="35"/>
      <c r="E42" s="35"/>
      <c r="F42" s="35"/>
      <c r="G42" s="35"/>
      <c r="H42" s="35"/>
      <c r="I42" s="35"/>
      <c r="J42" s="35"/>
      <c r="K42" s="35"/>
      <c r="L42" s="35"/>
      <c r="M42" s="117"/>
      <c r="S42" s="35"/>
      <c r="T42" s="35"/>
      <c r="U42" s="35"/>
      <c r="V42" s="35"/>
      <c r="W42" s="35"/>
      <c r="X42" s="35"/>
      <c r="Y42" s="35"/>
      <c r="Z42" s="35"/>
      <c r="AA42" s="35"/>
      <c r="AB42" s="35"/>
      <c r="AC42" s="35"/>
      <c r="AD42" s="35"/>
      <c r="AE42" s="35"/>
    </row>
    <row r="43" spans="1:31" s="2" customFormat="1" ht="25.35" customHeight="1">
      <c r="A43" s="35"/>
      <c r="B43" s="40"/>
      <c r="C43" s="129"/>
      <c r="D43" s="130" t="s">
        <v>45</v>
      </c>
      <c r="E43" s="131"/>
      <c r="F43" s="131"/>
      <c r="G43" s="132" t="s">
        <v>46</v>
      </c>
      <c r="H43" s="133" t="s">
        <v>47</v>
      </c>
      <c r="I43" s="131"/>
      <c r="J43" s="131"/>
      <c r="K43" s="134">
        <f>SUM(K34:K41)</f>
        <v>0</v>
      </c>
      <c r="L43" s="135"/>
      <c r="M43" s="117"/>
      <c r="S43" s="35"/>
      <c r="T43" s="35"/>
      <c r="U43" s="35"/>
      <c r="V43" s="35"/>
      <c r="W43" s="35"/>
      <c r="X43" s="35"/>
      <c r="Y43" s="35"/>
      <c r="Z43" s="35"/>
      <c r="AA43" s="35"/>
      <c r="AB43" s="35"/>
      <c r="AC43" s="35"/>
      <c r="AD43" s="35"/>
      <c r="AE43" s="35"/>
    </row>
    <row r="44" spans="1:31" s="2" customFormat="1" ht="14.45" customHeight="1">
      <c r="A44" s="35"/>
      <c r="B44" s="136"/>
      <c r="C44" s="137"/>
      <c r="D44" s="137"/>
      <c r="E44" s="137"/>
      <c r="F44" s="137"/>
      <c r="G44" s="137"/>
      <c r="H44" s="137"/>
      <c r="I44" s="137"/>
      <c r="J44" s="137"/>
      <c r="K44" s="137"/>
      <c r="L44" s="137"/>
      <c r="M44" s="117"/>
      <c r="S44" s="35"/>
      <c r="T44" s="35"/>
      <c r="U44" s="35"/>
      <c r="V44" s="35"/>
      <c r="W44" s="35"/>
      <c r="X44" s="35"/>
      <c r="Y44" s="35"/>
      <c r="Z44" s="35"/>
      <c r="AA44" s="35"/>
      <c r="AB44" s="35"/>
      <c r="AC44" s="35"/>
      <c r="AD44" s="35"/>
      <c r="AE44" s="35"/>
    </row>
    <row r="48" spans="1:31" s="2" customFormat="1" ht="6.95" customHeight="1">
      <c r="A48" s="35"/>
      <c r="B48" s="138"/>
      <c r="C48" s="139"/>
      <c r="D48" s="139"/>
      <c r="E48" s="139"/>
      <c r="F48" s="139"/>
      <c r="G48" s="139"/>
      <c r="H48" s="139"/>
      <c r="I48" s="139"/>
      <c r="J48" s="139"/>
      <c r="K48" s="139"/>
      <c r="L48" s="139"/>
      <c r="M48" s="117"/>
      <c r="S48" s="35"/>
      <c r="T48" s="35"/>
      <c r="U48" s="35"/>
      <c r="V48" s="35"/>
      <c r="W48" s="35"/>
      <c r="X48" s="35"/>
      <c r="Y48" s="35"/>
      <c r="Z48" s="35"/>
      <c r="AA48" s="35"/>
      <c r="AB48" s="35"/>
      <c r="AC48" s="35"/>
      <c r="AD48" s="35"/>
      <c r="AE48" s="35"/>
    </row>
    <row r="49" spans="1:31" s="2" customFormat="1" ht="24.95" customHeight="1">
      <c r="A49" s="35"/>
      <c r="B49" s="36"/>
      <c r="C49" s="24" t="s">
        <v>125</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6.95" customHeight="1">
      <c r="A50" s="35"/>
      <c r="B50" s="36"/>
      <c r="C50" s="37"/>
      <c r="D50" s="37"/>
      <c r="E50" s="37"/>
      <c r="F50" s="37"/>
      <c r="G50" s="37"/>
      <c r="H50" s="37"/>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17</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92" t="str">
        <f>E7</f>
        <v>Oprava nástupiště v žst. Rumburk 1_K NACENĚNÍ_OPRAVA č.1</v>
      </c>
      <c r="F52" s="393"/>
      <c r="G52" s="393"/>
      <c r="H52" s="393"/>
      <c r="I52" s="37"/>
      <c r="J52" s="37"/>
      <c r="K52" s="37"/>
      <c r="L52" s="37"/>
      <c r="M52" s="117"/>
      <c r="S52" s="35"/>
      <c r="T52" s="35"/>
      <c r="U52" s="35"/>
      <c r="V52" s="35"/>
      <c r="W52" s="35"/>
      <c r="X52" s="35"/>
      <c r="Y52" s="35"/>
      <c r="Z52" s="35"/>
      <c r="AA52" s="35"/>
      <c r="AB52" s="35"/>
      <c r="AC52" s="35"/>
      <c r="AD52" s="35"/>
      <c r="AE52" s="35"/>
    </row>
    <row r="53" spans="2:13" s="1" customFormat="1" ht="12" customHeight="1">
      <c r="B53" s="22"/>
      <c r="C53" s="30" t="s">
        <v>121</v>
      </c>
      <c r="D53" s="23"/>
      <c r="E53" s="23"/>
      <c r="F53" s="23"/>
      <c r="G53" s="23"/>
      <c r="H53" s="23"/>
      <c r="I53" s="23"/>
      <c r="J53" s="23"/>
      <c r="K53" s="23"/>
      <c r="L53" s="23"/>
      <c r="M53" s="21"/>
    </row>
    <row r="54" spans="1:31" s="2" customFormat="1" ht="16.5" customHeight="1">
      <c r="A54" s="35"/>
      <c r="B54" s="36"/>
      <c r="C54" s="37"/>
      <c r="D54" s="37"/>
      <c r="E54" s="392" t="s">
        <v>1959</v>
      </c>
      <c r="F54" s="394"/>
      <c r="G54" s="394"/>
      <c r="H54" s="394"/>
      <c r="I54" s="37"/>
      <c r="J54" s="37"/>
      <c r="K54" s="37"/>
      <c r="L54" s="37"/>
      <c r="M54" s="117"/>
      <c r="S54" s="35"/>
      <c r="T54" s="35"/>
      <c r="U54" s="35"/>
      <c r="V54" s="35"/>
      <c r="W54" s="35"/>
      <c r="X54" s="35"/>
      <c r="Y54" s="35"/>
      <c r="Z54" s="35"/>
      <c r="AA54" s="35"/>
      <c r="AB54" s="35"/>
      <c r="AC54" s="35"/>
      <c r="AD54" s="35"/>
      <c r="AE54" s="35"/>
    </row>
    <row r="55" spans="1:31" s="2" customFormat="1" ht="12" customHeight="1">
      <c r="A55" s="35"/>
      <c r="B55" s="36"/>
      <c r="C55" s="30" t="s">
        <v>2074</v>
      </c>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6.5" customHeight="1">
      <c r="A56" s="35"/>
      <c r="B56" s="36"/>
      <c r="C56" s="37"/>
      <c r="D56" s="37"/>
      <c r="E56" s="345" t="str">
        <f>E11</f>
        <v>SO 02-14.1 - Zemní práce</v>
      </c>
      <c r="F56" s="394"/>
      <c r="G56" s="394"/>
      <c r="H56" s="394"/>
      <c r="I56" s="37"/>
      <c r="J56" s="37"/>
      <c r="K56" s="37"/>
      <c r="L56" s="37"/>
      <c r="M56" s="117"/>
      <c r="S56" s="35"/>
      <c r="T56" s="35"/>
      <c r="U56" s="35"/>
      <c r="V56" s="35"/>
      <c r="W56" s="35"/>
      <c r="X56" s="35"/>
      <c r="Y56" s="35"/>
      <c r="Z56" s="35"/>
      <c r="AA56" s="35"/>
      <c r="AB56" s="35"/>
      <c r="AC56" s="35"/>
      <c r="AD56" s="35"/>
      <c r="AE56" s="35"/>
    </row>
    <row r="57" spans="1:31" s="2" customFormat="1" ht="6.95" customHeight="1">
      <c r="A57" s="35"/>
      <c r="B57" s="36"/>
      <c r="C57" s="37"/>
      <c r="D57" s="37"/>
      <c r="E57" s="37"/>
      <c r="F57" s="37"/>
      <c r="G57" s="37"/>
      <c r="H57" s="37"/>
      <c r="I57" s="37"/>
      <c r="J57" s="37"/>
      <c r="K57" s="37"/>
      <c r="L57" s="37"/>
      <c r="M57" s="117"/>
      <c r="S57" s="35"/>
      <c r="T57" s="35"/>
      <c r="U57" s="35"/>
      <c r="V57" s="35"/>
      <c r="W57" s="35"/>
      <c r="X57" s="35"/>
      <c r="Y57" s="35"/>
      <c r="Z57" s="35"/>
      <c r="AA57" s="35"/>
      <c r="AB57" s="35"/>
      <c r="AC57" s="35"/>
      <c r="AD57" s="35"/>
      <c r="AE57" s="35"/>
    </row>
    <row r="58" spans="1:31" s="2" customFormat="1" ht="12" customHeight="1">
      <c r="A58" s="35"/>
      <c r="B58" s="36"/>
      <c r="C58" s="30" t="s">
        <v>22</v>
      </c>
      <c r="D58" s="37"/>
      <c r="E58" s="37"/>
      <c r="F58" s="28" t="str">
        <f>F14</f>
        <v xml:space="preserve"> </v>
      </c>
      <c r="G58" s="37"/>
      <c r="H58" s="37"/>
      <c r="I58" s="30" t="s">
        <v>24</v>
      </c>
      <c r="J58" s="60" t="str">
        <f>IF(J14="","",J14)</f>
        <v>4. 10. 2022</v>
      </c>
      <c r="K58" s="37"/>
      <c r="L58" s="37"/>
      <c r="M58" s="117"/>
      <c r="S58" s="35"/>
      <c r="T58" s="35"/>
      <c r="U58" s="35"/>
      <c r="V58" s="35"/>
      <c r="W58" s="35"/>
      <c r="X58" s="35"/>
      <c r="Y58" s="35"/>
      <c r="Z58" s="35"/>
      <c r="AA58" s="35"/>
      <c r="AB58" s="35"/>
      <c r="AC58" s="35"/>
      <c r="AD58" s="35"/>
      <c r="AE58" s="35"/>
    </row>
    <row r="59" spans="1:31" s="2" customFormat="1" ht="6.95" customHeight="1">
      <c r="A59" s="35"/>
      <c r="B59" s="36"/>
      <c r="C59" s="37"/>
      <c r="D59" s="37"/>
      <c r="E59" s="37"/>
      <c r="F59" s="37"/>
      <c r="G59" s="37"/>
      <c r="H59" s="37"/>
      <c r="I59" s="37"/>
      <c r="J59" s="37"/>
      <c r="K59" s="37"/>
      <c r="L59" s="37"/>
      <c r="M59" s="117"/>
      <c r="S59" s="35"/>
      <c r="T59" s="35"/>
      <c r="U59" s="35"/>
      <c r="V59" s="35"/>
      <c r="W59" s="35"/>
      <c r="X59" s="35"/>
      <c r="Y59" s="35"/>
      <c r="Z59" s="35"/>
      <c r="AA59" s="35"/>
      <c r="AB59" s="35"/>
      <c r="AC59" s="35"/>
      <c r="AD59" s="35"/>
      <c r="AE59" s="35"/>
    </row>
    <row r="60" spans="1:31" s="2" customFormat="1" ht="15.2" customHeight="1">
      <c r="A60" s="35"/>
      <c r="B60" s="36"/>
      <c r="C60" s="30" t="s">
        <v>26</v>
      </c>
      <c r="D60" s="37"/>
      <c r="E60" s="37"/>
      <c r="F60" s="28" t="str">
        <f>E17</f>
        <v xml:space="preserve"> </v>
      </c>
      <c r="G60" s="37"/>
      <c r="H60" s="37"/>
      <c r="I60" s="30" t="s">
        <v>31</v>
      </c>
      <c r="J60" s="33" t="str">
        <f>E23</f>
        <v xml:space="preserve"> </v>
      </c>
      <c r="K60" s="37"/>
      <c r="L60" s="37"/>
      <c r="M60" s="117"/>
      <c r="S60" s="35"/>
      <c r="T60" s="35"/>
      <c r="U60" s="35"/>
      <c r="V60" s="35"/>
      <c r="W60" s="35"/>
      <c r="X60" s="35"/>
      <c r="Y60" s="35"/>
      <c r="Z60" s="35"/>
      <c r="AA60" s="35"/>
      <c r="AB60" s="35"/>
      <c r="AC60" s="35"/>
      <c r="AD60" s="35"/>
      <c r="AE60" s="35"/>
    </row>
    <row r="61" spans="1:31" s="2" customFormat="1" ht="15.2" customHeight="1">
      <c r="A61" s="35"/>
      <c r="B61" s="36"/>
      <c r="C61" s="30" t="s">
        <v>29</v>
      </c>
      <c r="D61" s="37"/>
      <c r="E61" s="37"/>
      <c r="F61" s="28" t="str">
        <f>IF(E20="","",E20)</f>
        <v>Vyplň údaj</v>
      </c>
      <c r="G61" s="37"/>
      <c r="H61" s="37"/>
      <c r="I61" s="30" t="s">
        <v>32</v>
      </c>
      <c r="J61" s="33" t="str">
        <f>E26</f>
        <v>Jilich</v>
      </c>
      <c r="K61" s="37"/>
      <c r="L61" s="37"/>
      <c r="M61" s="117"/>
      <c r="S61" s="35"/>
      <c r="T61" s="35"/>
      <c r="U61" s="35"/>
      <c r="V61" s="35"/>
      <c r="W61" s="35"/>
      <c r="X61" s="35"/>
      <c r="Y61" s="35"/>
      <c r="Z61" s="35"/>
      <c r="AA61" s="35"/>
      <c r="AB61" s="35"/>
      <c r="AC61" s="35"/>
      <c r="AD61" s="35"/>
      <c r="AE61" s="35"/>
    </row>
    <row r="62" spans="1:31" s="2" customFormat="1" ht="10.35" customHeight="1">
      <c r="A62" s="35"/>
      <c r="B62" s="36"/>
      <c r="C62" s="37"/>
      <c r="D62" s="37"/>
      <c r="E62" s="37"/>
      <c r="F62" s="37"/>
      <c r="G62" s="37"/>
      <c r="H62" s="37"/>
      <c r="I62" s="37"/>
      <c r="J62" s="37"/>
      <c r="K62" s="37"/>
      <c r="L62" s="37"/>
      <c r="M62" s="117"/>
      <c r="S62" s="35"/>
      <c r="T62" s="35"/>
      <c r="U62" s="35"/>
      <c r="V62" s="35"/>
      <c r="W62" s="35"/>
      <c r="X62" s="35"/>
      <c r="Y62" s="35"/>
      <c r="Z62" s="35"/>
      <c r="AA62" s="35"/>
      <c r="AB62" s="35"/>
      <c r="AC62" s="35"/>
      <c r="AD62" s="35"/>
      <c r="AE62" s="35"/>
    </row>
    <row r="63" spans="1:31" s="2" customFormat="1" ht="29.25" customHeight="1">
      <c r="A63" s="35"/>
      <c r="B63" s="36"/>
      <c r="C63" s="140" t="s">
        <v>126</v>
      </c>
      <c r="D63" s="141"/>
      <c r="E63" s="141"/>
      <c r="F63" s="141"/>
      <c r="G63" s="141"/>
      <c r="H63" s="141"/>
      <c r="I63" s="142" t="s">
        <v>127</v>
      </c>
      <c r="J63" s="142" t="s">
        <v>128</v>
      </c>
      <c r="K63" s="142" t="s">
        <v>129</v>
      </c>
      <c r="L63" s="141"/>
      <c r="M63" s="117"/>
      <c r="S63" s="35"/>
      <c r="T63" s="35"/>
      <c r="U63" s="35"/>
      <c r="V63" s="35"/>
      <c r="W63" s="35"/>
      <c r="X63" s="35"/>
      <c r="Y63" s="35"/>
      <c r="Z63" s="35"/>
      <c r="AA63" s="35"/>
      <c r="AB63" s="35"/>
      <c r="AC63" s="35"/>
      <c r="AD63" s="35"/>
      <c r="AE63" s="35"/>
    </row>
    <row r="64" spans="1:31" s="2" customFormat="1" ht="10.35" customHeight="1">
      <c r="A64" s="35"/>
      <c r="B64" s="36"/>
      <c r="C64" s="37"/>
      <c r="D64" s="37"/>
      <c r="E64" s="37"/>
      <c r="F64" s="37"/>
      <c r="G64" s="37"/>
      <c r="H64" s="37"/>
      <c r="I64" s="37"/>
      <c r="J64" s="37"/>
      <c r="K64" s="37"/>
      <c r="L64" s="37"/>
      <c r="M64" s="117"/>
      <c r="S64" s="35"/>
      <c r="T64" s="35"/>
      <c r="U64" s="35"/>
      <c r="V64" s="35"/>
      <c r="W64" s="35"/>
      <c r="X64" s="35"/>
      <c r="Y64" s="35"/>
      <c r="Z64" s="35"/>
      <c r="AA64" s="35"/>
      <c r="AB64" s="35"/>
      <c r="AC64" s="35"/>
      <c r="AD64" s="35"/>
      <c r="AE64" s="35"/>
    </row>
    <row r="65" spans="1:47" s="2" customFormat="1" ht="22.9" customHeight="1">
      <c r="A65" s="35"/>
      <c r="B65" s="36"/>
      <c r="C65" s="143" t="s">
        <v>69</v>
      </c>
      <c r="D65" s="37"/>
      <c r="E65" s="37"/>
      <c r="F65" s="37"/>
      <c r="G65" s="37"/>
      <c r="H65" s="37"/>
      <c r="I65" s="78">
        <f aca="true" t="shared" si="0" ref="I65:J67">Q89</f>
        <v>0</v>
      </c>
      <c r="J65" s="78">
        <f t="shared" si="0"/>
        <v>0</v>
      </c>
      <c r="K65" s="78">
        <f>K89</f>
        <v>0</v>
      </c>
      <c r="L65" s="37"/>
      <c r="M65" s="117"/>
      <c r="S65" s="35"/>
      <c r="T65" s="35"/>
      <c r="U65" s="35"/>
      <c r="V65" s="35"/>
      <c r="W65" s="35"/>
      <c r="X65" s="35"/>
      <c r="Y65" s="35"/>
      <c r="Z65" s="35"/>
      <c r="AA65" s="35"/>
      <c r="AB65" s="35"/>
      <c r="AC65" s="35"/>
      <c r="AD65" s="35"/>
      <c r="AE65" s="35"/>
      <c r="AU65" s="18" t="s">
        <v>130</v>
      </c>
    </row>
    <row r="66" spans="2:13" s="9" customFormat="1" ht="24.95" customHeight="1">
      <c r="B66" s="144"/>
      <c r="C66" s="145"/>
      <c r="D66" s="146" t="s">
        <v>370</v>
      </c>
      <c r="E66" s="147"/>
      <c r="F66" s="147"/>
      <c r="G66" s="147"/>
      <c r="H66" s="147"/>
      <c r="I66" s="148">
        <f t="shared" si="0"/>
        <v>0</v>
      </c>
      <c r="J66" s="148">
        <f t="shared" si="0"/>
        <v>0</v>
      </c>
      <c r="K66" s="148">
        <f>K90</f>
        <v>0</v>
      </c>
      <c r="L66" s="145"/>
      <c r="M66" s="149"/>
    </row>
    <row r="67" spans="2:13" s="10" customFormat="1" ht="19.9" customHeight="1">
      <c r="B67" s="150"/>
      <c r="C67" s="101"/>
      <c r="D67" s="151" t="s">
        <v>372</v>
      </c>
      <c r="E67" s="152"/>
      <c r="F67" s="152"/>
      <c r="G67" s="152"/>
      <c r="H67" s="152"/>
      <c r="I67" s="153">
        <f t="shared" si="0"/>
        <v>0</v>
      </c>
      <c r="J67" s="153">
        <f t="shared" si="0"/>
        <v>0</v>
      </c>
      <c r="K67" s="153">
        <f>K91</f>
        <v>0</v>
      </c>
      <c r="L67" s="101"/>
      <c r="M67" s="154"/>
    </row>
    <row r="68" spans="1:31" s="2" customFormat="1" ht="21.75" customHeight="1">
      <c r="A68" s="35"/>
      <c r="B68" s="36"/>
      <c r="C68" s="37"/>
      <c r="D68" s="37"/>
      <c r="E68" s="37"/>
      <c r="F68" s="37"/>
      <c r="G68" s="37"/>
      <c r="H68" s="37"/>
      <c r="I68" s="37"/>
      <c r="J68" s="37"/>
      <c r="K68" s="37"/>
      <c r="L68" s="37"/>
      <c r="M68" s="117"/>
      <c r="S68" s="35"/>
      <c r="T68" s="35"/>
      <c r="U68" s="35"/>
      <c r="V68" s="35"/>
      <c r="W68" s="35"/>
      <c r="X68" s="35"/>
      <c r="Y68" s="35"/>
      <c r="Z68" s="35"/>
      <c r="AA68" s="35"/>
      <c r="AB68" s="35"/>
      <c r="AC68" s="35"/>
      <c r="AD68" s="35"/>
      <c r="AE68" s="35"/>
    </row>
    <row r="69" spans="1:31" s="2" customFormat="1" ht="6.95" customHeight="1">
      <c r="A69" s="35"/>
      <c r="B69" s="48"/>
      <c r="C69" s="49"/>
      <c r="D69" s="49"/>
      <c r="E69" s="49"/>
      <c r="F69" s="49"/>
      <c r="G69" s="49"/>
      <c r="H69" s="49"/>
      <c r="I69" s="49"/>
      <c r="J69" s="49"/>
      <c r="K69" s="49"/>
      <c r="L69" s="49"/>
      <c r="M69" s="117"/>
      <c r="S69" s="35"/>
      <c r="T69" s="35"/>
      <c r="U69" s="35"/>
      <c r="V69" s="35"/>
      <c r="W69" s="35"/>
      <c r="X69" s="35"/>
      <c r="Y69" s="35"/>
      <c r="Z69" s="35"/>
      <c r="AA69" s="35"/>
      <c r="AB69" s="35"/>
      <c r="AC69" s="35"/>
      <c r="AD69" s="35"/>
      <c r="AE69" s="35"/>
    </row>
    <row r="73" spans="1:31" s="2" customFormat="1" ht="6.95" customHeight="1">
      <c r="A73" s="35"/>
      <c r="B73" s="50"/>
      <c r="C73" s="51"/>
      <c r="D73" s="51"/>
      <c r="E73" s="51"/>
      <c r="F73" s="51"/>
      <c r="G73" s="51"/>
      <c r="H73" s="51"/>
      <c r="I73" s="51"/>
      <c r="J73" s="51"/>
      <c r="K73" s="51"/>
      <c r="L73" s="51"/>
      <c r="M73" s="117"/>
      <c r="S73" s="35"/>
      <c r="T73" s="35"/>
      <c r="U73" s="35"/>
      <c r="V73" s="35"/>
      <c r="W73" s="35"/>
      <c r="X73" s="35"/>
      <c r="Y73" s="35"/>
      <c r="Z73" s="35"/>
      <c r="AA73" s="35"/>
      <c r="AB73" s="35"/>
      <c r="AC73" s="35"/>
      <c r="AD73" s="35"/>
      <c r="AE73" s="35"/>
    </row>
    <row r="74" spans="1:31" s="2" customFormat="1" ht="24.95" customHeight="1">
      <c r="A74" s="35"/>
      <c r="B74" s="36"/>
      <c r="C74" s="24" t="s">
        <v>137</v>
      </c>
      <c r="D74" s="37"/>
      <c r="E74" s="37"/>
      <c r="F74" s="37"/>
      <c r="G74" s="37"/>
      <c r="H74" s="37"/>
      <c r="I74" s="37"/>
      <c r="J74" s="37"/>
      <c r="K74" s="37"/>
      <c r="L74" s="37"/>
      <c r="M74" s="11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2" customHeight="1">
      <c r="A76" s="35"/>
      <c r="B76" s="36"/>
      <c r="C76" s="30" t="s">
        <v>17</v>
      </c>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6.5" customHeight="1">
      <c r="A77" s="35"/>
      <c r="B77" s="36"/>
      <c r="C77" s="37"/>
      <c r="D77" s="37"/>
      <c r="E77" s="392" t="str">
        <f>E7</f>
        <v>Oprava nástupiště v žst. Rumburk 1_K NACENĚNÍ_OPRAVA č.1</v>
      </c>
      <c r="F77" s="393"/>
      <c r="G77" s="393"/>
      <c r="H77" s="393"/>
      <c r="I77" s="37"/>
      <c r="J77" s="37"/>
      <c r="K77" s="37"/>
      <c r="L77" s="37"/>
      <c r="M77" s="117"/>
      <c r="S77" s="35"/>
      <c r="T77" s="35"/>
      <c r="U77" s="35"/>
      <c r="V77" s="35"/>
      <c r="W77" s="35"/>
      <c r="X77" s="35"/>
      <c r="Y77" s="35"/>
      <c r="Z77" s="35"/>
      <c r="AA77" s="35"/>
      <c r="AB77" s="35"/>
      <c r="AC77" s="35"/>
      <c r="AD77" s="35"/>
      <c r="AE77" s="35"/>
    </row>
    <row r="78" spans="2:13" s="1" customFormat="1" ht="12" customHeight="1">
      <c r="B78" s="22"/>
      <c r="C78" s="30" t="s">
        <v>121</v>
      </c>
      <c r="D78" s="23"/>
      <c r="E78" s="23"/>
      <c r="F78" s="23"/>
      <c r="G78" s="23"/>
      <c r="H78" s="23"/>
      <c r="I78" s="23"/>
      <c r="J78" s="23"/>
      <c r="K78" s="23"/>
      <c r="L78" s="23"/>
      <c r="M78" s="21"/>
    </row>
    <row r="79" spans="1:31" s="2" customFormat="1" ht="16.5" customHeight="1">
      <c r="A79" s="35"/>
      <c r="B79" s="36"/>
      <c r="C79" s="37"/>
      <c r="D79" s="37"/>
      <c r="E79" s="392" t="s">
        <v>1959</v>
      </c>
      <c r="F79" s="394"/>
      <c r="G79" s="394"/>
      <c r="H79" s="394"/>
      <c r="I79" s="37"/>
      <c r="J79" s="37"/>
      <c r="K79" s="37"/>
      <c r="L79" s="37"/>
      <c r="M79" s="117"/>
      <c r="S79" s="35"/>
      <c r="T79" s="35"/>
      <c r="U79" s="35"/>
      <c r="V79" s="35"/>
      <c r="W79" s="35"/>
      <c r="X79" s="35"/>
      <c r="Y79" s="35"/>
      <c r="Z79" s="35"/>
      <c r="AA79" s="35"/>
      <c r="AB79" s="35"/>
      <c r="AC79" s="35"/>
      <c r="AD79" s="35"/>
      <c r="AE79" s="35"/>
    </row>
    <row r="80" spans="1:31" s="2" customFormat="1" ht="12" customHeight="1">
      <c r="A80" s="35"/>
      <c r="B80" s="36"/>
      <c r="C80" s="30" t="s">
        <v>2074</v>
      </c>
      <c r="D80" s="37"/>
      <c r="E80" s="37"/>
      <c r="F80" s="37"/>
      <c r="G80" s="37"/>
      <c r="H80" s="37"/>
      <c r="I80" s="37"/>
      <c r="J80" s="37"/>
      <c r="K80" s="37"/>
      <c r="L80" s="37"/>
      <c r="M80" s="117"/>
      <c r="S80" s="35"/>
      <c r="T80" s="35"/>
      <c r="U80" s="35"/>
      <c r="V80" s="35"/>
      <c r="W80" s="35"/>
      <c r="X80" s="35"/>
      <c r="Y80" s="35"/>
      <c r="Z80" s="35"/>
      <c r="AA80" s="35"/>
      <c r="AB80" s="35"/>
      <c r="AC80" s="35"/>
      <c r="AD80" s="35"/>
      <c r="AE80" s="35"/>
    </row>
    <row r="81" spans="1:31" s="2" customFormat="1" ht="16.5" customHeight="1">
      <c r="A81" s="35"/>
      <c r="B81" s="36"/>
      <c r="C81" s="37"/>
      <c r="D81" s="37"/>
      <c r="E81" s="345" t="str">
        <f>E11</f>
        <v>SO 02-14.1 - Zemní práce</v>
      </c>
      <c r="F81" s="394"/>
      <c r="G81" s="394"/>
      <c r="H81" s="394"/>
      <c r="I81" s="37"/>
      <c r="J81" s="37"/>
      <c r="K81" s="37"/>
      <c r="L81" s="37"/>
      <c r="M81" s="117"/>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2" customFormat="1" ht="12" customHeight="1">
      <c r="A83" s="35"/>
      <c r="B83" s="36"/>
      <c r="C83" s="30" t="s">
        <v>22</v>
      </c>
      <c r="D83" s="37"/>
      <c r="E83" s="37"/>
      <c r="F83" s="28" t="str">
        <f>F14</f>
        <v xml:space="preserve"> </v>
      </c>
      <c r="G83" s="37"/>
      <c r="H83" s="37"/>
      <c r="I83" s="30" t="s">
        <v>24</v>
      </c>
      <c r="J83" s="60" t="str">
        <f>IF(J14="","",J14)</f>
        <v>4. 10. 2022</v>
      </c>
      <c r="K83" s="37"/>
      <c r="L83" s="37"/>
      <c r="M83" s="117"/>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37"/>
      <c r="M84" s="117"/>
      <c r="S84" s="35"/>
      <c r="T84" s="35"/>
      <c r="U84" s="35"/>
      <c r="V84" s="35"/>
      <c r="W84" s="35"/>
      <c r="X84" s="35"/>
      <c r="Y84" s="35"/>
      <c r="Z84" s="35"/>
      <c r="AA84" s="35"/>
      <c r="AB84" s="35"/>
      <c r="AC84" s="35"/>
      <c r="AD84" s="35"/>
      <c r="AE84" s="35"/>
    </row>
    <row r="85" spans="1:31" s="2" customFormat="1" ht="15.2" customHeight="1">
      <c r="A85" s="35"/>
      <c r="B85" s="36"/>
      <c r="C85" s="30" t="s">
        <v>26</v>
      </c>
      <c r="D85" s="37"/>
      <c r="E85" s="37"/>
      <c r="F85" s="28" t="str">
        <f>E17</f>
        <v xml:space="preserve"> </v>
      </c>
      <c r="G85" s="37"/>
      <c r="H85" s="37"/>
      <c r="I85" s="30" t="s">
        <v>31</v>
      </c>
      <c r="J85" s="33" t="str">
        <f>E23</f>
        <v xml:space="preserve"> </v>
      </c>
      <c r="K85" s="37"/>
      <c r="L85" s="37"/>
      <c r="M85" s="117"/>
      <c r="S85" s="35"/>
      <c r="T85" s="35"/>
      <c r="U85" s="35"/>
      <c r="V85" s="35"/>
      <c r="W85" s="35"/>
      <c r="X85" s="35"/>
      <c r="Y85" s="35"/>
      <c r="Z85" s="35"/>
      <c r="AA85" s="35"/>
      <c r="AB85" s="35"/>
      <c r="AC85" s="35"/>
      <c r="AD85" s="35"/>
      <c r="AE85" s="35"/>
    </row>
    <row r="86" spans="1:31" s="2" customFormat="1" ht="15.2" customHeight="1">
      <c r="A86" s="35"/>
      <c r="B86" s="36"/>
      <c r="C86" s="30" t="s">
        <v>29</v>
      </c>
      <c r="D86" s="37"/>
      <c r="E86" s="37"/>
      <c r="F86" s="28" t="str">
        <f>IF(E20="","",E20)</f>
        <v>Vyplň údaj</v>
      </c>
      <c r="G86" s="37"/>
      <c r="H86" s="37"/>
      <c r="I86" s="30" t="s">
        <v>32</v>
      </c>
      <c r="J86" s="33" t="str">
        <f>E26</f>
        <v>Jilich</v>
      </c>
      <c r="K86" s="37"/>
      <c r="L86" s="37"/>
      <c r="M86" s="117"/>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37"/>
      <c r="J87" s="37"/>
      <c r="K87" s="37"/>
      <c r="L87" s="37"/>
      <c r="M87" s="117"/>
      <c r="S87" s="35"/>
      <c r="T87" s="35"/>
      <c r="U87" s="35"/>
      <c r="V87" s="35"/>
      <c r="W87" s="35"/>
      <c r="X87" s="35"/>
      <c r="Y87" s="35"/>
      <c r="Z87" s="35"/>
      <c r="AA87" s="35"/>
      <c r="AB87" s="35"/>
      <c r="AC87" s="35"/>
      <c r="AD87" s="35"/>
      <c r="AE87" s="35"/>
    </row>
    <row r="88" spans="1:31" s="11" customFormat="1" ht="29.25" customHeight="1">
      <c r="A88" s="155"/>
      <c r="B88" s="156"/>
      <c r="C88" s="157" t="s">
        <v>138</v>
      </c>
      <c r="D88" s="158" t="s">
        <v>54</v>
      </c>
      <c r="E88" s="158" t="s">
        <v>50</v>
      </c>
      <c r="F88" s="158" t="s">
        <v>51</v>
      </c>
      <c r="G88" s="158" t="s">
        <v>139</v>
      </c>
      <c r="H88" s="158" t="s">
        <v>140</v>
      </c>
      <c r="I88" s="158" t="s">
        <v>141</v>
      </c>
      <c r="J88" s="158" t="s">
        <v>142</v>
      </c>
      <c r="K88" s="158" t="s">
        <v>129</v>
      </c>
      <c r="L88" s="159" t="s">
        <v>143</v>
      </c>
      <c r="M88" s="160"/>
      <c r="N88" s="69" t="s">
        <v>20</v>
      </c>
      <c r="O88" s="70" t="s">
        <v>39</v>
      </c>
      <c r="P88" s="70" t="s">
        <v>144</v>
      </c>
      <c r="Q88" s="70" t="s">
        <v>145</v>
      </c>
      <c r="R88" s="70" t="s">
        <v>146</v>
      </c>
      <c r="S88" s="70" t="s">
        <v>147</v>
      </c>
      <c r="T88" s="70" t="s">
        <v>148</v>
      </c>
      <c r="U88" s="70" t="s">
        <v>149</v>
      </c>
      <c r="V88" s="70" t="s">
        <v>150</v>
      </c>
      <c r="W88" s="70" t="s">
        <v>151</v>
      </c>
      <c r="X88" s="71" t="s">
        <v>152</v>
      </c>
      <c r="Y88" s="155"/>
      <c r="Z88" s="155"/>
      <c r="AA88" s="155"/>
      <c r="AB88" s="155"/>
      <c r="AC88" s="155"/>
      <c r="AD88" s="155"/>
      <c r="AE88" s="155"/>
    </row>
    <row r="89" spans="1:63" s="2" customFormat="1" ht="22.9" customHeight="1">
      <c r="A89" s="35"/>
      <c r="B89" s="36"/>
      <c r="C89" s="76" t="s">
        <v>153</v>
      </c>
      <c r="D89" s="37"/>
      <c r="E89" s="37"/>
      <c r="F89" s="37"/>
      <c r="G89" s="37"/>
      <c r="H89" s="37"/>
      <c r="I89" s="37"/>
      <c r="J89" s="37"/>
      <c r="K89" s="161">
        <f>BK89</f>
        <v>0</v>
      </c>
      <c r="L89" s="37"/>
      <c r="M89" s="40"/>
      <c r="N89" s="72"/>
      <c r="O89" s="162"/>
      <c r="P89" s="73"/>
      <c r="Q89" s="163">
        <f>Q90</f>
        <v>0</v>
      </c>
      <c r="R89" s="163">
        <f>R90</f>
        <v>0</v>
      </c>
      <c r="S89" s="73"/>
      <c r="T89" s="164">
        <f>T90</f>
        <v>0</v>
      </c>
      <c r="U89" s="73"/>
      <c r="V89" s="164">
        <f>V90</f>
        <v>0.10445</v>
      </c>
      <c r="W89" s="73"/>
      <c r="X89" s="165">
        <f>X90</f>
        <v>0</v>
      </c>
      <c r="Y89" s="35"/>
      <c r="Z89" s="35"/>
      <c r="AA89" s="35"/>
      <c r="AB89" s="35"/>
      <c r="AC89" s="35"/>
      <c r="AD89" s="35"/>
      <c r="AE89" s="35"/>
      <c r="AT89" s="18" t="s">
        <v>70</v>
      </c>
      <c r="AU89" s="18" t="s">
        <v>130</v>
      </c>
      <c r="BK89" s="166">
        <f>BK90</f>
        <v>0</v>
      </c>
    </row>
    <row r="90" spans="2:63" s="12" customFormat="1" ht="25.9" customHeight="1">
      <c r="B90" s="167"/>
      <c r="C90" s="168"/>
      <c r="D90" s="169" t="s">
        <v>70</v>
      </c>
      <c r="E90" s="170" t="s">
        <v>154</v>
      </c>
      <c r="F90" s="170" t="s">
        <v>402</v>
      </c>
      <c r="G90" s="168"/>
      <c r="H90" s="168"/>
      <c r="I90" s="171"/>
      <c r="J90" s="171"/>
      <c r="K90" s="172">
        <f>BK90</f>
        <v>0</v>
      </c>
      <c r="L90" s="168"/>
      <c r="M90" s="173"/>
      <c r="N90" s="174"/>
      <c r="O90" s="175"/>
      <c r="P90" s="175"/>
      <c r="Q90" s="176">
        <f>Q91</f>
        <v>0</v>
      </c>
      <c r="R90" s="176">
        <f>R91</f>
        <v>0</v>
      </c>
      <c r="S90" s="175"/>
      <c r="T90" s="177">
        <f>T91</f>
        <v>0</v>
      </c>
      <c r="U90" s="175"/>
      <c r="V90" s="177">
        <f>V91</f>
        <v>0.10445</v>
      </c>
      <c r="W90" s="175"/>
      <c r="X90" s="178">
        <f>X91</f>
        <v>0</v>
      </c>
      <c r="AR90" s="179" t="s">
        <v>155</v>
      </c>
      <c r="AT90" s="180" t="s">
        <v>70</v>
      </c>
      <c r="AU90" s="180" t="s">
        <v>71</v>
      </c>
      <c r="AY90" s="179" t="s">
        <v>156</v>
      </c>
      <c r="BK90" s="181">
        <f>BK91</f>
        <v>0</v>
      </c>
    </row>
    <row r="91" spans="2:63" s="12" customFormat="1" ht="22.9" customHeight="1">
      <c r="B91" s="167"/>
      <c r="C91" s="168"/>
      <c r="D91" s="169" t="s">
        <v>70</v>
      </c>
      <c r="E91" s="182" t="s">
        <v>428</v>
      </c>
      <c r="F91" s="182" t="s">
        <v>429</v>
      </c>
      <c r="G91" s="168"/>
      <c r="H91" s="168"/>
      <c r="I91" s="171"/>
      <c r="J91" s="171"/>
      <c r="K91" s="183">
        <f>BK91</f>
        <v>0</v>
      </c>
      <c r="L91" s="168"/>
      <c r="M91" s="173"/>
      <c r="N91" s="174"/>
      <c r="O91" s="175"/>
      <c r="P91" s="175"/>
      <c r="Q91" s="176">
        <f>SUM(Q92:Q114)</f>
        <v>0</v>
      </c>
      <c r="R91" s="176">
        <f>SUM(R92:R114)</f>
        <v>0</v>
      </c>
      <c r="S91" s="175"/>
      <c r="T91" s="177">
        <f>SUM(T92:T114)</f>
        <v>0</v>
      </c>
      <c r="U91" s="175"/>
      <c r="V91" s="177">
        <f>SUM(V92:V114)</f>
        <v>0.10445</v>
      </c>
      <c r="W91" s="175"/>
      <c r="X91" s="178">
        <f>SUM(X92:X114)</f>
        <v>0</v>
      </c>
      <c r="AR91" s="179" t="s">
        <v>155</v>
      </c>
      <c r="AT91" s="180" t="s">
        <v>70</v>
      </c>
      <c r="AU91" s="180" t="s">
        <v>79</v>
      </c>
      <c r="AY91" s="179" t="s">
        <v>156</v>
      </c>
      <c r="BK91" s="181">
        <f>SUM(BK92:BK114)</f>
        <v>0</v>
      </c>
    </row>
    <row r="92" spans="1:65" s="2" customFormat="1" ht="24.2" customHeight="1">
      <c r="A92" s="35"/>
      <c r="B92" s="36"/>
      <c r="C92" s="205" t="s">
        <v>203</v>
      </c>
      <c r="D92" s="205" t="s">
        <v>188</v>
      </c>
      <c r="E92" s="206" t="s">
        <v>2077</v>
      </c>
      <c r="F92" s="207" t="s">
        <v>2078</v>
      </c>
      <c r="G92" s="208" t="s">
        <v>297</v>
      </c>
      <c r="H92" s="209">
        <v>12</v>
      </c>
      <c r="I92" s="210"/>
      <c r="J92" s="210"/>
      <c r="K92" s="211">
        <f>ROUND(P92*H92,2)</f>
        <v>0</v>
      </c>
      <c r="L92" s="207" t="s">
        <v>382</v>
      </c>
      <c r="M92" s="40"/>
      <c r="N92" s="212" t="s">
        <v>20</v>
      </c>
      <c r="O92" s="194" t="s">
        <v>40</v>
      </c>
      <c r="P92" s="195">
        <f>I92+J92</f>
        <v>0</v>
      </c>
      <c r="Q92" s="195">
        <f>ROUND(I92*H92,2)</f>
        <v>0</v>
      </c>
      <c r="R92" s="195">
        <f>ROUND(J92*H92,2)</f>
        <v>0</v>
      </c>
      <c r="S92" s="65"/>
      <c r="T92" s="196">
        <f>S92*H92</f>
        <v>0</v>
      </c>
      <c r="U92" s="196">
        <v>0</v>
      </c>
      <c r="V92" s="196">
        <f>U92*H92</f>
        <v>0</v>
      </c>
      <c r="W92" s="196">
        <v>0</v>
      </c>
      <c r="X92" s="197">
        <f>W92*H92</f>
        <v>0</v>
      </c>
      <c r="Y92" s="35"/>
      <c r="Z92" s="35"/>
      <c r="AA92" s="35"/>
      <c r="AB92" s="35"/>
      <c r="AC92" s="35"/>
      <c r="AD92" s="35"/>
      <c r="AE92" s="35"/>
      <c r="AR92" s="198" t="s">
        <v>282</v>
      </c>
      <c r="AT92" s="198" t="s">
        <v>188</v>
      </c>
      <c r="AU92" s="198" t="s">
        <v>81</v>
      </c>
      <c r="AY92" s="18" t="s">
        <v>156</v>
      </c>
      <c r="BE92" s="199">
        <f>IF(O92="základní",K92,0)</f>
        <v>0</v>
      </c>
      <c r="BF92" s="199">
        <f>IF(O92="snížená",K92,0)</f>
        <v>0</v>
      </c>
      <c r="BG92" s="199">
        <f>IF(O92="zákl. přenesená",K92,0)</f>
        <v>0</v>
      </c>
      <c r="BH92" s="199">
        <f>IF(O92="sníž. přenesená",K92,0)</f>
        <v>0</v>
      </c>
      <c r="BI92" s="199">
        <f>IF(O92="nulová",K92,0)</f>
        <v>0</v>
      </c>
      <c r="BJ92" s="18" t="s">
        <v>79</v>
      </c>
      <c r="BK92" s="199">
        <f>ROUND(P92*H92,2)</f>
        <v>0</v>
      </c>
      <c r="BL92" s="18" t="s">
        <v>282</v>
      </c>
      <c r="BM92" s="198" t="s">
        <v>2079</v>
      </c>
    </row>
    <row r="93" spans="1:47" s="2" customFormat="1" ht="19.5">
      <c r="A93" s="35"/>
      <c r="B93" s="36"/>
      <c r="C93" s="37"/>
      <c r="D93" s="200" t="s">
        <v>165</v>
      </c>
      <c r="E93" s="37"/>
      <c r="F93" s="201" t="s">
        <v>2078</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165</v>
      </c>
      <c r="AU93" s="18" t="s">
        <v>81</v>
      </c>
    </row>
    <row r="94" spans="1:47" s="2" customFormat="1" ht="11.25">
      <c r="A94" s="35"/>
      <c r="B94" s="36"/>
      <c r="C94" s="37"/>
      <c r="D94" s="218" t="s">
        <v>384</v>
      </c>
      <c r="E94" s="37"/>
      <c r="F94" s="219" t="s">
        <v>2080</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384</v>
      </c>
      <c r="AU94" s="18" t="s">
        <v>81</v>
      </c>
    </row>
    <row r="95" spans="1:65" s="2" customFormat="1" ht="24.2" customHeight="1">
      <c r="A95" s="35"/>
      <c r="B95" s="36"/>
      <c r="C95" s="205" t="s">
        <v>79</v>
      </c>
      <c r="D95" s="205" t="s">
        <v>188</v>
      </c>
      <c r="E95" s="206" t="s">
        <v>2081</v>
      </c>
      <c r="F95" s="207" t="s">
        <v>2082</v>
      </c>
      <c r="G95" s="208" t="s">
        <v>379</v>
      </c>
      <c r="H95" s="209">
        <v>250</v>
      </c>
      <c r="I95" s="210"/>
      <c r="J95" s="210"/>
      <c r="K95" s="211">
        <f>ROUND(P95*H95,2)</f>
        <v>0</v>
      </c>
      <c r="L95" s="207" t="s">
        <v>2083</v>
      </c>
      <c r="M95" s="40"/>
      <c r="N95" s="212"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282</v>
      </c>
      <c r="AT95" s="198" t="s">
        <v>188</v>
      </c>
      <c r="AU95" s="198" t="s">
        <v>81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282</v>
      </c>
      <c r="BM95" s="198" t="s">
        <v>2084</v>
      </c>
    </row>
    <row r="96" spans="1:47" s="2" customFormat="1" ht="19.5">
      <c r="A96" s="35"/>
      <c r="B96" s="36"/>
      <c r="C96" s="37"/>
      <c r="D96" s="200" t="s">
        <v>165</v>
      </c>
      <c r="E96" s="37"/>
      <c r="F96" s="201" t="s">
        <v>2082</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81</v>
      </c>
    </row>
    <row r="97" spans="1:47" s="2" customFormat="1" ht="11.25">
      <c r="A97" s="35"/>
      <c r="B97" s="36"/>
      <c r="C97" s="37"/>
      <c r="D97" s="218" t="s">
        <v>384</v>
      </c>
      <c r="E97" s="37"/>
      <c r="F97" s="219" t="s">
        <v>2085</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384</v>
      </c>
      <c r="AU97" s="18" t="s">
        <v>81</v>
      </c>
    </row>
    <row r="98" spans="1:65" s="2" customFormat="1" ht="37.9" customHeight="1">
      <c r="A98" s="35"/>
      <c r="B98" s="36"/>
      <c r="C98" s="205" t="s">
        <v>196</v>
      </c>
      <c r="D98" s="205" t="s">
        <v>188</v>
      </c>
      <c r="E98" s="206" t="s">
        <v>2086</v>
      </c>
      <c r="F98" s="207" t="s">
        <v>2087</v>
      </c>
      <c r="G98" s="208" t="s">
        <v>379</v>
      </c>
      <c r="H98" s="209">
        <v>10</v>
      </c>
      <c r="I98" s="210"/>
      <c r="J98" s="210"/>
      <c r="K98" s="211">
        <f>ROUND(P98*H98,2)</f>
        <v>0</v>
      </c>
      <c r="L98" s="207" t="s">
        <v>382</v>
      </c>
      <c r="M98" s="40"/>
      <c r="N98" s="212" t="s">
        <v>20</v>
      </c>
      <c r="O98" s="194" t="s">
        <v>40</v>
      </c>
      <c r="P98" s="195">
        <f>I98+J98</f>
        <v>0</v>
      </c>
      <c r="Q98" s="195">
        <f>ROUND(I98*H98,2)</f>
        <v>0</v>
      </c>
      <c r="R98" s="195">
        <f>ROUND(J98*H98,2)</f>
        <v>0</v>
      </c>
      <c r="S98" s="65"/>
      <c r="T98" s="196">
        <f>S98*H98</f>
        <v>0</v>
      </c>
      <c r="U98" s="196">
        <v>0.00366</v>
      </c>
      <c r="V98" s="196">
        <f>U98*H98</f>
        <v>0.0366</v>
      </c>
      <c r="W98" s="196">
        <v>0</v>
      </c>
      <c r="X98" s="197">
        <f>W98*H98</f>
        <v>0</v>
      </c>
      <c r="Y98" s="35"/>
      <c r="Z98" s="35"/>
      <c r="AA98" s="35"/>
      <c r="AB98" s="35"/>
      <c r="AC98" s="35"/>
      <c r="AD98" s="35"/>
      <c r="AE98" s="35"/>
      <c r="AR98" s="198" t="s">
        <v>282</v>
      </c>
      <c r="AT98" s="198" t="s">
        <v>188</v>
      </c>
      <c r="AU98" s="198" t="s">
        <v>81</v>
      </c>
      <c r="AY98" s="18" t="s">
        <v>156</v>
      </c>
      <c r="BE98" s="199">
        <f>IF(O98="základní",K98,0)</f>
        <v>0</v>
      </c>
      <c r="BF98" s="199">
        <f>IF(O98="snížená",K98,0)</f>
        <v>0</v>
      </c>
      <c r="BG98" s="199">
        <f>IF(O98="zákl. přenesená",K98,0)</f>
        <v>0</v>
      </c>
      <c r="BH98" s="199">
        <f>IF(O98="sníž. přenesená",K98,0)</f>
        <v>0</v>
      </c>
      <c r="BI98" s="199">
        <f>IF(O98="nulová",K98,0)</f>
        <v>0</v>
      </c>
      <c r="BJ98" s="18" t="s">
        <v>79</v>
      </c>
      <c r="BK98" s="199">
        <f>ROUND(P98*H98,2)</f>
        <v>0</v>
      </c>
      <c r="BL98" s="18" t="s">
        <v>282</v>
      </c>
      <c r="BM98" s="198" t="s">
        <v>2088</v>
      </c>
    </row>
    <row r="99" spans="1:47" s="2" customFormat="1" ht="29.25">
      <c r="A99" s="35"/>
      <c r="B99" s="36"/>
      <c r="C99" s="37"/>
      <c r="D99" s="200" t="s">
        <v>165</v>
      </c>
      <c r="E99" s="37"/>
      <c r="F99" s="201" t="s">
        <v>2087</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165</v>
      </c>
      <c r="AU99" s="18" t="s">
        <v>81</v>
      </c>
    </row>
    <row r="100" spans="1:47" s="2" customFormat="1" ht="11.25">
      <c r="A100" s="35"/>
      <c r="B100" s="36"/>
      <c r="C100" s="37"/>
      <c r="D100" s="218" t="s">
        <v>384</v>
      </c>
      <c r="E100" s="37"/>
      <c r="F100" s="219" t="s">
        <v>2089</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384</v>
      </c>
      <c r="AU100" s="18" t="s">
        <v>81</v>
      </c>
    </row>
    <row r="101" spans="1:65" s="2" customFormat="1" ht="24">
      <c r="A101" s="35"/>
      <c r="B101" s="36"/>
      <c r="C101" s="184" t="s">
        <v>179</v>
      </c>
      <c r="D101" s="184" t="s">
        <v>154</v>
      </c>
      <c r="E101" s="185" t="s">
        <v>1977</v>
      </c>
      <c r="F101" s="186" t="s">
        <v>1978</v>
      </c>
      <c r="G101" s="187" t="s">
        <v>379</v>
      </c>
      <c r="H101" s="188">
        <v>10</v>
      </c>
      <c r="I101" s="189"/>
      <c r="J101" s="190"/>
      <c r="K101" s="191">
        <f>ROUND(P101*H101,2)</f>
        <v>0</v>
      </c>
      <c r="L101" s="186" t="s">
        <v>382</v>
      </c>
      <c r="M101" s="192"/>
      <c r="N101" s="193" t="s">
        <v>20</v>
      </c>
      <c r="O101" s="194" t="s">
        <v>40</v>
      </c>
      <c r="P101" s="195">
        <f>I101+J101</f>
        <v>0</v>
      </c>
      <c r="Q101" s="195">
        <f>ROUND(I101*H101,2)</f>
        <v>0</v>
      </c>
      <c r="R101" s="195">
        <f>ROUND(J101*H101,2)</f>
        <v>0</v>
      </c>
      <c r="S101" s="65"/>
      <c r="T101" s="196">
        <f>S101*H101</f>
        <v>0</v>
      </c>
      <c r="U101" s="196">
        <v>0.00449</v>
      </c>
      <c r="V101" s="196">
        <f>U101*H101</f>
        <v>0.0449</v>
      </c>
      <c r="W101" s="196">
        <v>0</v>
      </c>
      <c r="X101" s="197">
        <f>W101*H101</f>
        <v>0</v>
      </c>
      <c r="Y101" s="35"/>
      <c r="Z101" s="35"/>
      <c r="AA101" s="35"/>
      <c r="AB101" s="35"/>
      <c r="AC101" s="35"/>
      <c r="AD101" s="35"/>
      <c r="AE101" s="35"/>
      <c r="AR101" s="198" t="s">
        <v>411</v>
      </c>
      <c r="AT101" s="198" t="s">
        <v>154</v>
      </c>
      <c r="AU101" s="198" t="s">
        <v>81</v>
      </c>
      <c r="AY101" s="18" t="s">
        <v>156</v>
      </c>
      <c r="BE101" s="199">
        <f>IF(O101="základní",K101,0)</f>
        <v>0</v>
      </c>
      <c r="BF101" s="199">
        <f>IF(O101="snížená",K101,0)</f>
        <v>0</v>
      </c>
      <c r="BG101" s="199">
        <f>IF(O101="zákl. přenesená",K101,0)</f>
        <v>0</v>
      </c>
      <c r="BH101" s="199">
        <f>IF(O101="sníž. přenesená",K101,0)</f>
        <v>0</v>
      </c>
      <c r="BI101" s="199">
        <f>IF(O101="nulová",K101,0)</f>
        <v>0</v>
      </c>
      <c r="BJ101" s="18" t="s">
        <v>79</v>
      </c>
      <c r="BK101" s="199">
        <f>ROUND(P101*H101,2)</f>
        <v>0</v>
      </c>
      <c r="BL101" s="18" t="s">
        <v>282</v>
      </c>
      <c r="BM101" s="198" t="s">
        <v>2090</v>
      </c>
    </row>
    <row r="102" spans="1:47" s="2" customFormat="1" ht="11.25">
      <c r="A102" s="35"/>
      <c r="B102" s="36"/>
      <c r="C102" s="37"/>
      <c r="D102" s="200" t="s">
        <v>165</v>
      </c>
      <c r="E102" s="37"/>
      <c r="F102" s="201" t="s">
        <v>1978</v>
      </c>
      <c r="G102" s="37"/>
      <c r="H102" s="37"/>
      <c r="I102" s="202"/>
      <c r="J102" s="202"/>
      <c r="K102" s="37"/>
      <c r="L102" s="37"/>
      <c r="M102" s="40"/>
      <c r="N102" s="203"/>
      <c r="O102" s="204"/>
      <c r="P102" s="65"/>
      <c r="Q102" s="65"/>
      <c r="R102" s="65"/>
      <c r="S102" s="65"/>
      <c r="T102" s="65"/>
      <c r="U102" s="65"/>
      <c r="V102" s="65"/>
      <c r="W102" s="65"/>
      <c r="X102" s="66"/>
      <c r="Y102" s="35"/>
      <c r="Z102" s="35"/>
      <c r="AA102" s="35"/>
      <c r="AB102" s="35"/>
      <c r="AC102" s="35"/>
      <c r="AD102" s="35"/>
      <c r="AE102" s="35"/>
      <c r="AT102" s="18" t="s">
        <v>165</v>
      </c>
      <c r="AU102" s="18" t="s">
        <v>81</v>
      </c>
    </row>
    <row r="103" spans="1:65" s="2" customFormat="1" ht="24.2" customHeight="1">
      <c r="A103" s="35"/>
      <c r="B103" s="36"/>
      <c r="C103" s="205" t="s">
        <v>176</v>
      </c>
      <c r="D103" s="205" t="s">
        <v>188</v>
      </c>
      <c r="E103" s="206" t="s">
        <v>2091</v>
      </c>
      <c r="F103" s="207" t="s">
        <v>1994</v>
      </c>
      <c r="G103" s="208" t="s">
        <v>379</v>
      </c>
      <c r="H103" s="209">
        <v>300</v>
      </c>
      <c r="I103" s="210"/>
      <c r="J103" s="210"/>
      <c r="K103" s="211">
        <f>ROUND(P103*H103,2)</f>
        <v>0</v>
      </c>
      <c r="L103" s="207" t="s">
        <v>382</v>
      </c>
      <c r="M103" s="40"/>
      <c r="N103" s="212" t="s">
        <v>20</v>
      </c>
      <c r="O103" s="194" t="s">
        <v>40</v>
      </c>
      <c r="P103" s="195">
        <f>I103+J103</f>
        <v>0</v>
      </c>
      <c r="Q103" s="195">
        <f>ROUND(I103*H103,2)</f>
        <v>0</v>
      </c>
      <c r="R103" s="195">
        <f>ROUND(J103*H103,2)</f>
        <v>0</v>
      </c>
      <c r="S103" s="65"/>
      <c r="T103" s="196">
        <f>S103*H103</f>
        <v>0</v>
      </c>
      <c r="U103" s="196">
        <v>0</v>
      </c>
      <c r="V103" s="196">
        <f>U103*H103</f>
        <v>0</v>
      </c>
      <c r="W103" s="196">
        <v>0</v>
      </c>
      <c r="X103" s="197">
        <f>W103*H103</f>
        <v>0</v>
      </c>
      <c r="Y103" s="35"/>
      <c r="Z103" s="35"/>
      <c r="AA103" s="35"/>
      <c r="AB103" s="35"/>
      <c r="AC103" s="35"/>
      <c r="AD103" s="35"/>
      <c r="AE103" s="35"/>
      <c r="AR103" s="198" t="s">
        <v>282</v>
      </c>
      <c r="AT103" s="198" t="s">
        <v>188</v>
      </c>
      <c r="AU103" s="198" t="s">
        <v>81</v>
      </c>
      <c r="AY103" s="18" t="s">
        <v>156</v>
      </c>
      <c r="BE103" s="199">
        <f>IF(O103="základní",K103,0)</f>
        <v>0</v>
      </c>
      <c r="BF103" s="199">
        <f>IF(O103="snížená",K103,0)</f>
        <v>0</v>
      </c>
      <c r="BG103" s="199">
        <f>IF(O103="zákl. přenesená",K103,0)</f>
        <v>0</v>
      </c>
      <c r="BH103" s="199">
        <f>IF(O103="sníž. přenesená",K103,0)</f>
        <v>0</v>
      </c>
      <c r="BI103" s="199">
        <f>IF(O103="nulová",K103,0)</f>
        <v>0</v>
      </c>
      <c r="BJ103" s="18" t="s">
        <v>79</v>
      </c>
      <c r="BK103" s="199">
        <f>ROUND(P103*H103,2)</f>
        <v>0</v>
      </c>
      <c r="BL103" s="18" t="s">
        <v>282</v>
      </c>
      <c r="BM103" s="198" t="s">
        <v>2092</v>
      </c>
    </row>
    <row r="104" spans="1:47" s="2" customFormat="1" ht="19.5">
      <c r="A104" s="35"/>
      <c r="B104" s="36"/>
      <c r="C104" s="37"/>
      <c r="D104" s="200" t="s">
        <v>165</v>
      </c>
      <c r="E104" s="37"/>
      <c r="F104" s="201" t="s">
        <v>1994</v>
      </c>
      <c r="G104" s="37"/>
      <c r="H104" s="37"/>
      <c r="I104" s="202"/>
      <c r="J104" s="202"/>
      <c r="K104" s="37"/>
      <c r="L104" s="37"/>
      <c r="M104" s="40"/>
      <c r="N104" s="203"/>
      <c r="O104" s="204"/>
      <c r="P104" s="65"/>
      <c r="Q104" s="65"/>
      <c r="R104" s="65"/>
      <c r="S104" s="65"/>
      <c r="T104" s="65"/>
      <c r="U104" s="65"/>
      <c r="V104" s="65"/>
      <c r="W104" s="65"/>
      <c r="X104" s="66"/>
      <c r="Y104" s="35"/>
      <c r="Z104" s="35"/>
      <c r="AA104" s="35"/>
      <c r="AB104" s="35"/>
      <c r="AC104" s="35"/>
      <c r="AD104" s="35"/>
      <c r="AE104" s="35"/>
      <c r="AT104" s="18" t="s">
        <v>165</v>
      </c>
      <c r="AU104" s="18" t="s">
        <v>81</v>
      </c>
    </row>
    <row r="105" spans="1:47" s="2" customFormat="1" ht="11.25">
      <c r="A105" s="35"/>
      <c r="B105" s="36"/>
      <c r="C105" s="37"/>
      <c r="D105" s="218" t="s">
        <v>384</v>
      </c>
      <c r="E105" s="37"/>
      <c r="F105" s="219" t="s">
        <v>2093</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384</v>
      </c>
      <c r="AU105" s="18" t="s">
        <v>81</v>
      </c>
    </row>
    <row r="106" spans="1:65" s="2" customFormat="1" ht="24.2" customHeight="1">
      <c r="A106" s="35"/>
      <c r="B106" s="36"/>
      <c r="C106" s="205" t="s">
        <v>180</v>
      </c>
      <c r="D106" s="205" t="s">
        <v>188</v>
      </c>
      <c r="E106" s="206" t="s">
        <v>2094</v>
      </c>
      <c r="F106" s="207" t="s">
        <v>2095</v>
      </c>
      <c r="G106" s="208" t="s">
        <v>379</v>
      </c>
      <c r="H106" s="209">
        <v>250</v>
      </c>
      <c r="I106" s="210"/>
      <c r="J106" s="210"/>
      <c r="K106" s="211">
        <f>ROUND(P106*H106,2)</f>
        <v>0</v>
      </c>
      <c r="L106" s="207" t="s">
        <v>2083</v>
      </c>
      <c r="M106" s="40"/>
      <c r="N106" s="212" t="s">
        <v>20</v>
      </c>
      <c r="O106" s="194" t="s">
        <v>40</v>
      </c>
      <c r="P106" s="195">
        <f>I106+J106</f>
        <v>0</v>
      </c>
      <c r="Q106" s="195">
        <f>ROUND(I106*H106,2)</f>
        <v>0</v>
      </c>
      <c r="R106" s="195">
        <f>ROUND(J106*H106,2)</f>
        <v>0</v>
      </c>
      <c r="S106" s="65"/>
      <c r="T106" s="196">
        <f>S106*H106</f>
        <v>0</v>
      </c>
      <c r="U106" s="196">
        <v>9.18E-05</v>
      </c>
      <c r="V106" s="196">
        <f>U106*H106</f>
        <v>0.022949999999999998</v>
      </c>
      <c r="W106" s="196">
        <v>0</v>
      </c>
      <c r="X106" s="197">
        <f>W106*H106</f>
        <v>0</v>
      </c>
      <c r="Y106" s="35"/>
      <c r="Z106" s="35"/>
      <c r="AA106" s="35"/>
      <c r="AB106" s="35"/>
      <c r="AC106" s="35"/>
      <c r="AD106" s="35"/>
      <c r="AE106" s="35"/>
      <c r="AR106" s="198" t="s">
        <v>282</v>
      </c>
      <c r="AT106" s="198" t="s">
        <v>188</v>
      </c>
      <c r="AU106" s="198" t="s">
        <v>81</v>
      </c>
      <c r="AY106" s="18" t="s">
        <v>156</v>
      </c>
      <c r="BE106" s="199">
        <f>IF(O106="základní",K106,0)</f>
        <v>0</v>
      </c>
      <c r="BF106" s="199">
        <f>IF(O106="snížená",K106,0)</f>
        <v>0</v>
      </c>
      <c r="BG106" s="199">
        <f>IF(O106="zákl. přenesená",K106,0)</f>
        <v>0</v>
      </c>
      <c r="BH106" s="199">
        <f>IF(O106="sníž. přenesená",K106,0)</f>
        <v>0</v>
      </c>
      <c r="BI106" s="199">
        <f>IF(O106="nulová",K106,0)</f>
        <v>0</v>
      </c>
      <c r="BJ106" s="18" t="s">
        <v>79</v>
      </c>
      <c r="BK106" s="199">
        <f>ROUND(P106*H106,2)</f>
        <v>0</v>
      </c>
      <c r="BL106" s="18" t="s">
        <v>282</v>
      </c>
      <c r="BM106" s="198" t="s">
        <v>2096</v>
      </c>
    </row>
    <row r="107" spans="1:47" s="2" customFormat="1" ht="11.25">
      <c r="A107" s="35"/>
      <c r="B107" s="36"/>
      <c r="C107" s="37"/>
      <c r="D107" s="200" t="s">
        <v>165</v>
      </c>
      <c r="E107" s="37"/>
      <c r="F107" s="201" t="s">
        <v>2095</v>
      </c>
      <c r="G107" s="37"/>
      <c r="H107" s="37"/>
      <c r="I107" s="202"/>
      <c r="J107" s="202"/>
      <c r="K107" s="37"/>
      <c r="L107" s="37"/>
      <c r="M107" s="40"/>
      <c r="N107" s="203"/>
      <c r="O107" s="204"/>
      <c r="P107" s="65"/>
      <c r="Q107" s="65"/>
      <c r="R107" s="65"/>
      <c r="S107" s="65"/>
      <c r="T107" s="65"/>
      <c r="U107" s="65"/>
      <c r="V107" s="65"/>
      <c r="W107" s="65"/>
      <c r="X107" s="66"/>
      <c r="Y107" s="35"/>
      <c r="Z107" s="35"/>
      <c r="AA107" s="35"/>
      <c r="AB107" s="35"/>
      <c r="AC107" s="35"/>
      <c r="AD107" s="35"/>
      <c r="AE107" s="35"/>
      <c r="AT107" s="18" t="s">
        <v>165</v>
      </c>
      <c r="AU107" s="18" t="s">
        <v>81</v>
      </c>
    </row>
    <row r="108" spans="1:47" s="2" customFormat="1" ht="11.25">
      <c r="A108" s="35"/>
      <c r="B108" s="36"/>
      <c r="C108" s="37"/>
      <c r="D108" s="218" t="s">
        <v>384</v>
      </c>
      <c r="E108" s="37"/>
      <c r="F108" s="219" t="s">
        <v>2097</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384</v>
      </c>
      <c r="AU108" s="18" t="s">
        <v>81</v>
      </c>
    </row>
    <row r="109" spans="1:65" s="2" customFormat="1" ht="24.2" customHeight="1">
      <c r="A109" s="35"/>
      <c r="B109" s="36"/>
      <c r="C109" s="205" t="s">
        <v>163</v>
      </c>
      <c r="D109" s="205" t="s">
        <v>188</v>
      </c>
      <c r="E109" s="206" t="s">
        <v>2098</v>
      </c>
      <c r="F109" s="207" t="s">
        <v>2099</v>
      </c>
      <c r="G109" s="208" t="s">
        <v>379</v>
      </c>
      <c r="H109" s="209">
        <v>250</v>
      </c>
      <c r="I109" s="210"/>
      <c r="J109" s="210"/>
      <c r="K109" s="211">
        <f>ROUND(P109*H109,2)</f>
        <v>0</v>
      </c>
      <c r="L109" s="207" t="s">
        <v>2083</v>
      </c>
      <c r="M109" s="40"/>
      <c r="N109" s="212" t="s">
        <v>20</v>
      </c>
      <c r="O109" s="194" t="s">
        <v>40</v>
      </c>
      <c r="P109" s="195">
        <f>I109+J109</f>
        <v>0</v>
      </c>
      <c r="Q109" s="195">
        <f>ROUND(I109*H109,2)</f>
        <v>0</v>
      </c>
      <c r="R109" s="195">
        <f>ROUND(J109*H109,2)</f>
        <v>0</v>
      </c>
      <c r="S109" s="65"/>
      <c r="T109" s="196">
        <f>S109*H109</f>
        <v>0</v>
      </c>
      <c r="U109" s="196">
        <v>0</v>
      </c>
      <c r="V109" s="196">
        <f>U109*H109</f>
        <v>0</v>
      </c>
      <c r="W109" s="196">
        <v>0</v>
      </c>
      <c r="X109" s="197">
        <f>W109*H109</f>
        <v>0</v>
      </c>
      <c r="Y109" s="35"/>
      <c r="Z109" s="35"/>
      <c r="AA109" s="35"/>
      <c r="AB109" s="35"/>
      <c r="AC109" s="35"/>
      <c r="AD109" s="35"/>
      <c r="AE109" s="35"/>
      <c r="AR109" s="198" t="s">
        <v>282</v>
      </c>
      <c r="AT109" s="198" t="s">
        <v>188</v>
      </c>
      <c r="AU109" s="198" t="s">
        <v>81</v>
      </c>
      <c r="AY109" s="18" t="s">
        <v>156</v>
      </c>
      <c r="BE109" s="199">
        <f>IF(O109="základní",K109,0)</f>
        <v>0</v>
      </c>
      <c r="BF109" s="199">
        <f>IF(O109="snížená",K109,0)</f>
        <v>0</v>
      </c>
      <c r="BG109" s="199">
        <f>IF(O109="zákl. přenesená",K109,0)</f>
        <v>0</v>
      </c>
      <c r="BH109" s="199">
        <f>IF(O109="sníž. přenesená",K109,0)</f>
        <v>0</v>
      </c>
      <c r="BI109" s="199">
        <f>IF(O109="nulová",K109,0)</f>
        <v>0</v>
      </c>
      <c r="BJ109" s="18" t="s">
        <v>79</v>
      </c>
      <c r="BK109" s="199">
        <f>ROUND(P109*H109,2)</f>
        <v>0</v>
      </c>
      <c r="BL109" s="18" t="s">
        <v>282</v>
      </c>
      <c r="BM109" s="198" t="s">
        <v>2100</v>
      </c>
    </row>
    <row r="110" spans="1:47" s="2" customFormat="1" ht="19.5">
      <c r="A110" s="35"/>
      <c r="B110" s="36"/>
      <c r="C110" s="37"/>
      <c r="D110" s="200" t="s">
        <v>165</v>
      </c>
      <c r="E110" s="37"/>
      <c r="F110" s="201" t="s">
        <v>2099</v>
      </c>
      <c r="G110" s="37"/>
      <c r="H110" s="37"/>
      <c r="I110" s="202"/>
      <c r="J110" s="202"/>
      <c r="K110" s="37"/>
      <c r="L110" s="37"/>
      <c r="M110" s="40"/>
      <c r="N110" s="203"/>
      <c r="O110" s="204"/>
      <c r="P110" s="65"/>
      <c r="Q110" s="65"/>
      <c r="R110" s="65"/>
      <c r="S110" s="65"/>
      <c r="T110" s="65"/>
      <c r="U110" s="65"/>
      <c r="V110" s="65"/>
      <c r="W110" s="65"/>
      <c r="X110" s="66"/>
      <c r="Y110" s="35"/>
      <c r="Z110" s="35"/>
      <c r="AA110" s="35"/>
      <c r="AB110" s="35"/>
      <c r="AC110" s="35"/>
      <c r="AD110" s="35"/>
      <c r="AE110" s="35"/>
      <c r="AT110" s="18" t="s">
        <v>165</v>
      </c>
      <c r="AU110" s="18" t="s">
        <v>81</v>
      </c>
    </row>
    <row r="111" spans="1:47" s="2" customFormat="1" ht="11.25">
      <c r="A111" s="35"/>
      <c r="B111" s="36"/>
      <c r="C111" s="37"/>
      <c r="D111" s="218" t="s">
        <v>384</v>
      </c>
      <c r="E111" s="37"/>
      <c r="F111" s="219" t="s">
        <v>2101</v>
      </c>
      <c r="G111" s="37"/>
      <c r="H111" s="37"/>
      <c r="I111" s="202"/>
      <c r="J111" s="202"/>
      <c r="K111" s="37"/>
      <c r="L111" s="37"/>
      <c r="M111" s="40"/>
      <c r="N111" s="203"/>
      <c r="O111" s="204"/>
      <c r="P111" s="65"/>
      <c r="Q111" s="65"/>
      <c r="R111" s="65"/>
      <c r="S111" s="65"/>
      <c r="T111" s="65"/>
      <c r="U111" s="65"/>
      <c r="V111" s="65"/>
      <c r="W111" s="65"/>
      <c r="X111" s="66"/>
      <c r="Y111" s="35"/>
      <c r="Z111" s="35"/>
      <c r="AA111" s="35"/>
      <c r="AB111" s="35"/>
      <c r="AC111" s="35"/>
      <c r="AD111" s="35"/>
      <c r="AE111" s="35"/>
      <c r="AT111" s="18" t="s">
        <v>384</v>
      </c>
      <c r="AU111" s="18" t="s">
        <v>81</v>
      </c>
    </row>
    <row r="112" spans="1:65" s="2" customFormat="1" ht="24.2" customHeight="1">
      <c r="A112" s="35"/>
      <c r="B112" s="36"/>
      <c r="C112" s="205" t="s">
        <v>187</v>
      </c>
      <c r="D112" s="205" t="s">
        <v>188</v>
      </c>
      <c r="E112" s="206" t="s">
        <v>2102</v>
      </c>
      <c r="F112" s="207" t="s">
        <v>2103</v>
      </c>
      <c r="G112" s="208" t="s">
        <v>1096</v>
      </c>
      <c r="H112" s="209">
        <v>300</v>
      </c>
      <c r="I112" s="210"/>
      <c r="J112" s="210"/>
      <c r="K112" s="211">
        <f>ROUND(P112*H112,2)</f>
        <v>0</v>
      </c>
      <c r="L112" s="207" t="s">
        <v>2083</v>
      </c>
      <c r="M112" s="40"/>
      <c r="N112" s="212" t="s">
        <v>20</v>
      </c>
      <c r="O112" s="194" t="s">
        <v>40</v>
      </c>
      <c r="P112" s="195">
        <f>I112+J112</f>
        <v>0</v>
      </c>
      <c r="Q112" s="195">
        <f>ROUND(I112*H112,2)</f>
        <v>0</v>
      </c>
      <c r="R112" s="195">
        <f>ROUND(J112*H112,2)</f>
        <v>0</v>
      </c>
      <c r="S112" s="65"/>
      <c r="T112" s="196">
        <f>S112*H112</f>
        <v>0</v>
      </c>
      <c r="U112" s="196">
        <v>0</v>
      </c>
      <c r="V112" s="196">
        <f>U112*H112</f>
        <v>0</v>
      </c>
      <c r="W112" s="196">
        <v>0</v>
      </c>
      <c r="X112" s="197">
        <f>W112*H112</f>
        <v>0</v>
      </c>
      <c r="Y112" s="35"/>
      <c r="Z112" s="35"/>
      <c r="AA112" s="35"/>
      <c r="AB112" s="35"/>
      <c r="AC112" s="35"/>
      <c r="AD112" s="35"/>
      <c r="AE112" s="35"/>
      <c r="AR112" s="198" t="s">
        <v>282</v>
      </c>
      <c r="AT112" s="198" t="s">
        <v>188</v>
      </c>
      <c r="AU112" s="198" t="s">
        <v>81</v>
      </c>
      <c r="AY112" s="18" t="s">
        <v>156</v>
      </c>
      <c r="BE112" s="199">
        <f>IF(O112="základní",K112,0)</f>
        <v>0</v>
      </c>
      <c r="BF112" s="199">
        <f>IF(O112="snížená",K112,0)</f>
        <v>0</v>
      </c>
      <c r="BG112" s="199">
        <f>IF(O112="zákl. přenesená",K112,0)</f>
        <v>0</v>
      </c>
      <c r="BH112" s="199">
        <f>IF(O112="sníž. přenesená",K112,0)</f>
        <v>0</v>
      </c>
      <c r="BI112" s="199">
        <f>IF(O112="nulová",K112,0)</f>
        <v>0</v>
      </c>
      <c r="BJ112" s="18" t="s">
        <v>79</v>
      </c>
      <c r="BK112" s="199">
        <f>ROUND(P112*H112,2)</f>
        <v>0</v>
      </c>
      <c r="BL112" s="18" t="s">
        <v>282</v>
      </c>
      <c r="BM112" s="198" t="s">
        <v>2104</v>
      </c>
    </row>
    <row r="113" spans="1:47" s="2" customFormat="1" ht="19.5">
      <c r="A113" s="35"/>
      <c r="B113" s="36"/>
      <c r="C113" s="37"/>
      <c r="D113" s="200" t="s">
        <v>165</v>
      </c>
      <c r="E113" s="37"/>
      <c r="F113" s="201" t="s">
        <v>2103</v>
      </c>
      <c r="G113" s="37"/>
      <c r="H113" s="37"/>
      <c r="I113" s="202"/>
      <c r="J113" s="202"/>
      <c r="K113" s="37"/>
      <c r="L113" s="37"/>
      <c r="M113" s="40"/>
      <c r="N113" s="203"/>
      <c r="O113" s="204"/>
      <c r="P113" s="65"/>
      <c r="Q113" s="65"/>
      <c r="R113" s="65"/>
      <c r="S113" s="65"/>
      <c r="T113" s="65"/>
      <c r="U113" s="65"/>
      <c r="V113" s="65"/>
      <c r="W113" s="65"/>
      <c r="X113" s="66"/>
      <c r="Y113" s="35"/>
      <c r="Z113" s="35"/>
      <c r="AA113" s="35"/>
      <c r="AB113" s="35"/>
      <c r="AC113" s="35"/>
      <c r="AD113" s="35"/>
      <c r="AE113" s="35"/>
      <c r="AT113" s="18" t="s">
        <v>165</v>
      </c>
      <c r="AU113" s="18" t="s">
        <v>81</v>
      </c>
    </row>
    <row r="114" spans="1:47" s="2" customFormat="1" ht="11.25">
      <c r="A114" s="35"/>
      <c r="B114" s="36"/>
      <c r="C114" s="37"/>
      <c r="D114" s="218" t="s">
        <v>384</v>
      </c>
      <c r="E114" s="37"/>
      <c r="F114" s="219" t="s">
        <v>2105</v>
      </c>
      <c r="G114" s="37"/>
      <c r="H114" s="37"/>
      <c r="I114" s="202"/>
      <c r="J114" s="202"/>
      <c r="K114" s="37"/>
      <c r="L114" s="37"/>
      <c r="M114" s="40"/>
      <c r="N114" s="214"/>
      <c r="O114" s="215"/>
      <c r="P114" s="216"/>
      <c r="Q114" s="216"/>
      <c r="R114" s="216"/>
      <c r="S114" s="216"/>
      <c r="T114" s="216"/>
      <c r="U114" s="216"/>
      <c r="V114" s="216"/>
      <c r="W114" s="216"/>
      <c r="X114" s="217"/>
      <c r="Y114" s="35"/>
      <c r="Z114" s="35"/>
      <c r="AA114" s="35"/>
      <c r="AB114" s="35"/>
      <c r="AC114" s="35"/>
      <c r="AD114" s="35"/>
      <c r="AE114" s="35"/>
      <c r="AT114" s="18" t="s">
        <v>384</v>
      </c>
      <c r="AU114" s="18" t="s">
        <v>81</v>
      </c>
    </row>
    <row r="115" spans="1:31" s="2" customFormat="1" ht="6.95" customHeight="1">
      <c r="A115" s="35"/>
      <c r="B115" s="48"/>
      <c r="C115" s="49"/>
      <c r="D115" s="49"/>
      <c r="E115" s="49"/>
      <c r="F115" s="49"/>
      <c r="G115" s="49"/>
      <c r="H115" s="49"/>
      <c r="I115" s="49"/>
      <c r="J115" s="49"/>
      <c r="K115" s="49"/>
      <c r="L115" s="49"/>
      <c r="M115" s="40"/>
      <c r="N115" s="35"/>
      <c r="P115" s="35"/>
      <c r="Q115" s="35"/>
      <c r="R115" s="35"/>
      <c r="S115" s="35"/>
      <c r="T115" s="35"/>
      <c r="U115" s="35"/>
      <c r="V115" s="35"/>
      <c r="W115" s="35"/>
      <c r="X115" s="35"/>
      <c r="Y115" s="35"/>
      <c r="Z115" s="35"/>
      <c r="AA115" s="35"/>
      <c r="AB115" s="35"/>
      <c r="AC115" s="35"/>
      <c r="AD115" s="35"/>
      <c r="AE115" s="35"/>
    </row>
  </sheetData>
  <sheetProtection algorithmName="SHA-512" hashValue="MLtFrw1Ml/wi0xrnTRakRJOaeKDGWcWHmmz+1bJxz5vnsRjcvuUT7xLNfaZBmgC7ARhoCRVRXqKv4hDIK0Yp1w==" saltValue="PvpmcYfY/Njya2uz+hAOJWCqwcLogQ6xe6ieVGmSJdQ+1TLybR3fm8f9ycjo2rDn+xTmRYdg1JNgx9MygFmBtw==" spinCount="100000" sheet="1" objects="1" scenarios="1" formatColumns="0" formatRows="0" autoFilter="0"/>
  <autoFilter ref="C88:L114"/>
  <mergeCells count="12">
    <mergeCell ref="E81:H81"/>
    <mergeCell ref="M2:Z2"/>
    <mergeCell ref="E52:H52"/>
    <mergeCell ref="E54:H54"/>
    <mergeCell ref="E56:H56"/>
    <mergeCell ref="E77:H77"/>
    <mergeCell ref="E79:H79"/>
    <mergeCell ref="E7:H7"/>
    <mergeCell ref="E9:H9"/>
    <mergeCell ref="E11:H11"/>
    <mergeCell ref="E20:H20"/>
    <mergeCell ref="E29:H29"/>
  </mergeCells>
  <hyperlinks>
    <hyperlink ref="F94" r:id="rId1" display="https://podminky.urs.cz/item/CS_URS_2022_02/460141112"/>
    <hyperlink ref="F97" r:id="rId2" display="https://podminky.urs.cz/item/CS_URS_2022_01/460161172"/>
    <hyperlink ref="F100" r:id="rId3" display="https://podminky.urs.cz/item/CS_URS_2022_02/460631214"/>
    <hyperlink ref="F105" r:id="rId4" display="https://podminky.urs.cz/item/CS_URS_2022_02/460791214"/>
    <hyperlink ref="F108" r:id="rId5" display="https://podminky.urs.cz/item/CS_URS_2022_01/460490013"/>
    <hyperlink ref="F111" r:id="rId6" display="https://podminky.urs.cz/item/CS_URS_2022_01/460431182"/>
    <hyperlink ref="F114" r:id="rId7" display="https://podminky.urs.cz/item/CS_URS_2022_01/4604811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119</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136</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ROUND(K82,2)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ROUND((SUM(BE82:BE126)),2)</f>
        <v>0</v>
      </c>
      <c r="G35" s="35"/>
      <c r="H35" s="35"/>
      <c r="I35" s="128">
        <v>0.21</v>
      </c>
      <c r="J35" s="35"/>
      <c r="K35" s="123">
        <f>ROUND(((SUM(BE82:BE126))*I35),2)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ROUND((SUM(BF82:BF126)),2)</f>
        <v>0</v>
      </c>
      <c r="G36" s="35"/>
      <c r="H36" s="35"/>
      <c r="I36" s="128">
        <v>0.15</v>
      </c>
      <c r="J36" s="35"/>
      <c r="K36" s="123">
        <f>ROUND(((SUM(BF82:BF126))*I36),2)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ROUND((SUM(BG82:BG126)),2)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ROUND((SUM(BH82:BH126)),2)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ROUND((SUM(BI82:BI126)),2)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VRN - Vedlejší rozpočtové náklady</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Q82</f>
        <v>0</v>
      </c>
      <c r="J61" s="78">
        <f>R82</f>
        <v>0</v>
      </c>
      <c r="K61" s="78">
        <f>K82</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136</v>
      </c>
      <c r="E62" s="147"/>
      <c r="F62" s="147"/>
      <c r="G62" s="147"/>
      <c r="H62" s="147"/>
      <c r="I62" s="148">
        <f>Q83</f>
        <v>0</v>
      </c>
      <c r="J62" s="148">
        <f>R83</f>
        <v>0</v>
      </c>
      <c r="K62" s="148">
        <f>K83</f>
        <v>0</v>
      </c>
      <c r="L62" s="145"/>
      <c r="M62" s="149"/>
    </row>
    <row r="63" spans="1:31" s="2" customFormat="1" ht="21.75" customHeight="1">
      <c r="A63" s="35"/>
      <c r="B63" s="36"/>
      <c r="C63" s="37"/>
      <c r="D63" s="37"/>
      <c r="E63" s="37"/>
      <c r="F63" s="37"/>
      <c r="G63" s="37"/>
      <c r="H63" s="37"/>
      <c r="I63" s="37"/>
      <c r="J63" s="37"/>
      <c r="K63" s="37"/>
      <c r="L63" s="37"/>
      <c r="M63" s="117"/>
      <c r="S63" s="35"/>
      <c r="T63" s="35"/>
      <c r="U63" s="35"/>
      <c r="V63" s="35"/>
      <c r="W63" s="35"/>
      <c r="X63" s="35"/>
      <c r="Y63" s="35"/>
      <c r="Z63" s="35"/>
      <c r="AA63" s="35"/>
      <c r="AB63" s="35"/>
      <c r="AC63" s="35"/>
      <c r="AD63" s="35"/>
      <c r="AE63" s="35"/>
    </row>
    <row r="64" spans="1:31" s="2" customFormat="1" ht="6.95" customHeight="1">
      <c r="A64" s="35"/>
      <c r="B64" s="48"/>
      <c r="C64" s="49"/>
      <c r="D64" s="49"/>
      <c r="E64" s="49"/>
      <c r="F64" s="49"/>
      <c r="G64" s="49"/>
      <c r="H64" s="49"/>
      <c r="I64" s="49"/>
      <c r="J64" s="49"/>
      <c r="K64" s="49"/>
      <c r="L64" s="49"/>
      <c r="M64" s="117"/>
      <c r="S64" s="35"/>
      <c r="T64" s="35"/>
      <c r="U64" s="35"/>
      <c r="V64" s="35"/>
      <c r="W64" s="35"/>
      <c r="X64" s="35"/>
      <c r="Y64" s="35"/>
      <c r="Z64" s="35"/>
      <c r="AA64" s="35"/>
      <c r="AB64" s="35"/>
      <c r="AC64" s="35"/>
      <c r="AD64" s="35"/>
      <c r="AE64" s="35"/>
    </row>
    <row r="68" spans="1:31" s="2" customFormat="1" ht="6.95" customHeight="1">
      <c r="A68" s="35"/>
      <c r="B68" s="50"/>
      <c r="C68" s="51"/>
      <c r="D68" s="51"/>
      <c r="E68" s="51"/>
      <c r="F68" s="51"/>
      <c r="G68" s="51"/>
      <c r="H68" s="51"/>
      <c r="I68" s="51"/>
      <c r="J68" s="51"/>
      <c r="K68" s="51"/>
      <c r="L68" s="51"/>
      <c r="M68" s="117"/>
      <c r="S68" s="35"/>
      <c r="T68" s="35"/>
      <c r="U68" s="35"/>
      <c r="V68" s="35"/>
      <c r="W68" s="35"/>
      <c r="X68" s="35"/>
      <c r="Y68" s="35"/>
      <c r="Z68" s="35"/>
      <c r="AA68" s="35"/>
      <c r="AB68" s="35"/>
      <c r="AC68" s="35"/>
      <c r="AD68" s="35"/>
      <c r="AE68" s="35"/>
    </row>
    <row r="69" spans="1:31" s="2" customFormat="1" ht="24.95" customHeight="1">
      <c r="A69" s="35"/>
      <c r="B69" s="36"/>
      <c r="C69" s="24" t="s">
        <v>137</v>
      </c>
      <c r="D69" s="37"/>
      <c r="E69" s="37"/>
      <c r="F69" s="37"/>
      <c r="G69" s="37"/>
      <c r="H69" s="37"/>
      <c r="I69" s="37"/>
      <c r="J69" s="37"/>
      <c r="K69" s="37"/>
      <c r="L69" s="37"/>
      <c r="M69" s="117"/>
      <c r="S69" s="35"/>
      <c r="T69" s="35"/>
      <c r="U69" s="35"/>
      <c r="V69" s="35"/>
      <c r="W69" s="35"/>
      <c r="X69" s="35"/>
      <c r="Y69" s="35"/>
      <c r="Z69" s="35"/>
      <c r="AA69" s="35"/>
      <c r="AB69" s="35"/>
      <c r="AC69" s="35"/>
      <c r="AD69" s="35"/>
      <c r="AE69" s="35"/>
    </row>
    <row r="70" spans="1:31" s="2" customFormat="1" ht="6.95" customHeight="1">
      <c r="A70" s="35"/>
      <c r="B70" s="36"/>
      <c r="C70" s="37"/>
      <c r="D70" s="37"/>
      <c r="E70" s="37"/>
      <c r="F70" s="37"/>
      <c r="G70" s="37"/>
      <c r="H70" s="37"/>
      <c r="I70" s="37"/>
      <c r="J70" s="37"/>
      <c r="K70" s="37"/>
      <c r="L70" s="37"/>
      <c r="M70" s="117"/>
      <c r="S70" s="35"/>
      <c r="T70" s="35"/>
      <c r="U70" s="35"/>
      <c r="V70" s="35"/>
      <c r="W70" s="35"/>
      <c r="X70" s="35"/>
      <c r="Y70" s="35"/>
      <c r="Z70" s="35"/>
      <c r="AA70" s="35"/>
      <c r="AB70" s="35"/>
      <c r="AC70" s="35"/>
      <c r="AD70" s="35"/>
      <c r="AE70" s="35"/>
    </row>
    <row r="71" spans="1:31" s="2" customFormat="1" ht="12" customHeight="1">
      <c r="A71" s="35"/>
      <c r="B71" s="36"/>
      <c r="C71" s="30" t="s">
        <v>17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16.5" customHeight="1">
      <c r="A72" s="35"/>
      <c r="B72" s="36"/>
      <c r="C72" s="37"/>
      <c r="D72" s="37"/>
      <c r="E72" s="392" t="str">
        <f>E7</f>
        <v>Oprava nástupiště v žst. Rumburk 1_K NACENĚNÍ_OPRAVA č.1</v>
      </c>
      <c r="F72" s="393"/>
      <c r="G72" s="393"/>
      <c r="H72" s="393"/>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121</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45" t="str">
        <f>E9</f>
        <v>VRN - Vedlejší rozpočtové náklady</v>
      </c>
      <c r="F74" s="394"/>
      <c r="G74" s="394"/>
      <c r="H74" s="394"/>
      <c r="I74" s="37"/>
      <c r="J74" s="37"/>
      <c r="K74" s="37"/>
      <c r="L74" s="37"/>
      <c r="M74" s="11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2" customHeight="1">
      <c r="A76" s="35"/>
      <c r="B76" s="36"/>
      <c r="C76" s="30" t="s">
        <v>22</v>
      </c>
      <c r="D76" s="37"/>
      <c r="E76" s="37"/>
      <c r="F76" s="28" t="str">
        <f>F12</f>
        <v xml:space="preserve"> </v>
      </c>
      <c r="G76" s="37"/>
      <c r="H76" s="37"/>
      <c r="I76" s="30" t="s">
        <v>24</v>
      </c>
      <c r="J76" s="60" t="str">
        <f>IF(J12="","",J12)</f>
        <v>4. 10. 2022</v>
      </c>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5.2" customHeight="1">
      <c r="A78" s="35"/>
      <c r="B78" s="36"/>
      <c r="C78" s="30" t="s">
        <v>26</v>
      </c>
      <c r="D78" s="37"/>
      <c r="E78" s="37"/>
      <c r="F78" s="28" t="str">
        <f>E15</f>
        <v xml:space="preserve"> </v>
      </c>
      <c r="G78" s="37"/>
      <c r="H78" s="37"/>
      <c r="I78" s="30" t="s">
        <v>31</v>
      </c>
      <c r="J78" s="33" t="str">
        <f>E21</f>
        <v xml:space="preserve"> </v>
      </c>
      <c r="K78" s="37"/>
      <c r="L78" s="37"/>
      <c r="M78" s="117"/>
      <c r="S78" s="35"/>
      <c r="T78" s="35"/>
      <c r="U78" s="35"/>
      <c r="V78" s="35"/>
      <c r="W78" s="35"/>
      <c r="X78" s="35"/>
      <c r="Y78" s="35"/>
      <c r="Z78" s="35"/>
      <c r="AA78" s="35"/>
      <c r="AB78" s="35"/>
      <c r="AC78" s="35"/>
      <c r="AD78" s="35"/>
      <c r="AE78" s="35"/>
    </row>
    <row r="79" spans="1:31" s="2" customFormat="1" ht="15.2" customHeight="1">
      <c r="A79" s="35"/>
      <c r="B79" s="36"/>
      <c r="C79" s="30" t="s">
        <v>29</v>
      </c>
      <c r="D79" s="37"/>
      <c r="E79" s="37"/>
      <c r="F79" s="28" t="str">
        <f>IF(E18="","",E18)</f>
        <v>Vyplň údaj</v>
      </c>
      <c r="G79" s="37"/>
      <c r="H79" s="37"/>
      <c r="I79" s="30" t="s">
        <v>32</v>
      </c>
      <c r="J79" s="33" t="str">
        <f>E24</f>
        <v xml:space="preserve"> </v>
      </c>
      <c r="K79" s="37"/>
      <c r="L79" s="37"/>
      <c r="M79" s="117"/>
      <c r="S79" s="35"/>
      <c r="T79" s="35"/>
      <c r="U79" s="35"/>
      <c r="V79" s="35"/>
      <c r="W79" s="35"/>
      <c r="X79" s="35"/>
      <c r="Y79" s="35"/>
      <c r="Z79" s="35"/>
      <c r="AA79" s="35"/>
      <c r="AB79" s="35"/>
      <c r="AC79" s="35"/>
      <c r="AD79" s="35"/>
      <c r="AE79" s="35"/>
    </row>
    <row r="80" spans="1:31" s="2" customFormat="1" ht="10.35" customHeight="1">
      <c r="A80" s="35"/>
      <c r="B80" s="36"/>
      <c r="C80" s="37"/>
      <c r="D80" s="37"/>
      <c r="E80" s="37"/>
      <c r="F80" s="37"/>
      <c r="G80" s="37"/>
      <c r="H80" s="37"/>
      <c r="I80" s="37"/>
      <c r="J80" s="37"/>
      <c r="K80" s="37"/>
      <c r="L80" s="37"/>
      <c r="M80" s="117"/>
      <c r="S80" s="35"/>
      <c r="T80" s="35"/>
      <c r="U80" s="35"/>
      <c r="V80" s="35"/>
      <c r="W80" s="35"/>
      <c r="X80" s="35"/>
      <c r="Y80" s="35"/>
      <c r="Z80" s="35"/>
      <c r="AA80" s="35"/>
      <c r="AB80" s="35"/>
      <c r="AC80" s="35"/>
      <c r="AD80" s="35"/>
      <c r="AE80" s="35"/>
    </row>
    <row r="81" spans="1:31" s="11" customFormat="1" ht="29.25" customHeight="1">
      <c r="A81" s="155"/>
      <c r="B81" s="156"/>
      <c r="C81" s="157" t="s">
        <v>138</v>
      </c>
      <c r="D81" s="158" t="s">
        <v>54</v>
      </c>
      <c r="E81" s="158" t="s">
        <v>50</v>
      </c>
      <c r="F81" s="158" t="s">
        <v>51</v>
      </c>
      <c r="G81" s="158" t="s">
        <v>139</v>
      </c>
      <c r="H81" s="158" t="s">
        <v>140</v>
      </c>
      <c r="I81" s="158" t="s">
        <v>141</v>
      </c>
      <c r="J81" s="158" t="s">
        <v>142</v>
      </c>
      <c r="K81" s="158" t="s">
        <v>129</v>
      </c>
      <c r="L81" s="159" t="s">
        <v>143</v>
      </c>
      <c r="M81" s="160"/>
      <c r="N81" s="69" t="s">
        <v>20</v>
      </c>
      <c r="O81" s="70" t="s">
        <v>39</v>
      </c>
      <c r="P81" s="70" t="s">
        <v>144</v>
      </c>
      <c r="Q81" s="70" t="s">
        <v>145</v>
      </c>
      <c r="R81" s="70" t="s">
        <v>146</v>
      </c>
      <c r="S81" s="70" t="s">
        <v>147</v>
      </c>
      <c r="T81" s="70" t="s">
        <v>148</v>
      </c>
      <c r="U81" s="70" t="s">
        <v>149</v>
      </c>
      <c r="V81" s="70" t="s">
        <v>150</v>
      </c>
      <c r="W81" s="70" t="s">
        <v>151</v>
      </c>
      <c r="X81" s="71" t="s">
        <v>152</v>
      </c>
      <c r="Y81" s="155"/>
      <c r="Z81" s="155"/>
      <c r="AA81" s="155"/>
      <c r="AB81" s="155"/>
      <c r="AC81" s="155"/>
      <c r="AD81" s="155"/>
      <c r="AE81" s="155"/>
    </row>
    <row r="82" spans="1:63" s="2" customFormat="1" ht="22.9" customHeight="1">
      <c r="A82" s="35"/>
      <c r="B82" s="36"/>
      <c r="C82" s="76" t="s">
        <v>153</v>
      </c>
      <c r="D82" s="37"/>
      <c r="E82" s="37"/>
      <c r="F82" s="37"/>
      <c r="G82" s="37"/>
      <c r="H82" s="37"/>
      <c r="I82" s="37"/>
      <c r="J82" s="37"/>
      <c r="K82" s="161">
        <f>BK82</f>
        <v>0</v>
      </c>
      <c r="L82" s="37"/>
      <c r="M82" s="40"/>
      <c r="N82" s="72"/>
      <c r="O82" s="162"/>
      <c r="P82" s="73"/>
      <c r="Q82" s="163">
        <f>Q83</f>
        <v>0</v>
      </c>
      <c r="R82" s="163">
        <f>R83</f>
        <v>0</v>
      </c>
      <c r="S82" s="73"/>
      <c r="T82" s="164">
        <f>T83</f>
        <v>0</v>
      </c>
      <c r="U82" s="73"/>
      <c r="V82" s="164">
        <f>V83</f>
        <v>0</v>
      </c>
      <c r="W82" s="73"/>
      <c r="X82" s="165">
        <f>X83</f>
        <v>0</v>
      </c>
      <c r="Y82" s="35"/>
      <c r="Z82" s="35"/>
      <c r="AA82" s="35"/>
      <c r="AB82" s="35"/>
      <c r="AC82" s="35"/>
      <c r="AD82" s="35"/>
      <c r="AE82" s="35"/>
      <c r="AT82" s="18" t="s">
        <v>70</v>
      </c>
      <c r="AU82" s="18" t="s">
        <v>130</v>
      </c>
      <c r="BK82" s="166">
        <f>BK83</f>
        <v>0</v>
      </c>
    </row>
    <row r="83" spans="2:63" s="12" customFormat="1" ht="25.9" customHeight="1">
      <c r="B83" s="167"/>
      <c r="C83" s="168"/>
      <c r="D83" s="169" t="s">
        <v>70</v>
      </c>
      <c r="E83" s="170" t="s">
        <v>117</v>
      </c>
      <c r="F83" s="170" t="s">
        <v>118</v>
      </c>
      <c r="G83" s="168"/>
      <c r="H83" s="168"/>
      <c r="I83" s="171"/>
      <c r="J83" s="171"/>
      <c r="K83" s="172">
        <f>BK83</f>
        <v>0</v>
      </c>
      <c r="L83" s="168"/>
      <c r="M83" s="173"/>
      <c r="N83" s="174"/>
      <c r="O83" s="175"/>
      <c r="P83" s="175"/>
      <c r="Q83" s="176">
        <f>SUM(Q84:Q126)</f>
        <v>0</v>
      </c>
      <c r="R83" s="176">
        <f>SUM(R84:R126)</f>
        <v>0</v>
      </c>
      <c r="S83" s="175"/>
      <c r="T83" s="177">
        <f>SUM(T84:T126)</f>
        <v>0</v>
      </c>
      <c r="U83" s="175"/>
      <c r="V83" s="177">
        <f>SUM(V84:V126)</f>
        <v>0</v>
      </c>
      <c r="W83" s="175"/>
      <c r="X83" s="178">
        <f>SUM(X84:X126)</f>
        <v>0</v>
      </c>
      <c r="AR83" s="179" t="s">
        <v>173</v>
      </c>
      <c r="AT83" s="180" t="s">
        <v>70</v>
      </c>
      <c r="AU83" s="180" t="s">
        <v>71</v>
      </c>
      <c r="AY83" s="179" t="s">
        <v>156</v>
      </c>
      <c r="BK83" s="181">
        <f>SUM(BK84:BK126)</f>
        <v>0</v>
      </c>
    </row>
    <row r="84" spans="1:65" s="2" customFormat="1" ht="33" customHeight="1">
      <c r="A84" s="35"/>
      <c r="B84" s="36"/>
      <c r="C84" s="205" t="s">
        <v>79</v>
      </c>
      <c r="D84" s="205" t="s">
        <v>188</v>
      </c>
      <c r="E84" s="206" t="s">
        <v>2106</v>
      </c>
      <c r="F84" s="207" t="s">
        <v>2107</v>
      </c>
      <c r="G84" s="208" t="s">
        <v>161</v>
      </c>
      <c r="H84" s="209">
        <v>4</v>
      </c>
      <c r="I84" s="210"/>
      <c r="J84" s="210"/>
      <c r="K84" s="211">
        <f>ROUND(P84*H84,2)</f>
        <v>0</v>
      </c>
      <c r="L84" s="207" t="s">
        <v>162</v>
      </c>
      <c r="M84" s="40"/>
      <c r="N84" s="212" t="s">
        <v>20</v>
      </c>
      <c r="O84" s="194" t="s">
        <v>40</v>
      </c>
      <c r="P84" s="195">
        <f>I84+J84</f>
        <v>0</v>
      </c>
      <c r="Q84" s="195">
        <f>ROUND(I84*H84,2)</f>
        <v>0</v>
      </c>
      <c r="R84" s="195">
        <f>ROUND(J84*H84,2)</f>
        <v>0</v>
      </c>
      <c r="S84" s="65"/>
      <c r="T84" s="196">
        <f>S84*H84</f>
        <v>0</v>
      </c>
      <c r="U84" s="196">
        <v>0</v>
      </c>
      <c r="V84" s="196">
        <f>U84*H84</f>
        <v>0</v>
      </c>
      <c r="W84" s="196">
        <v>0</v>
      </c>
      <c r="X84" s="197">
        <f>W84*H84</f>
        <v>0</v>
      </c>
      <c r="Y84" s="35"/>
      <c r="Z84" s="35"/>
      <c r="AA84" s="35"/>
      <c r="AB84" s="35"/>
      <c r="AC84" s="35"/>
      <c r="AD84" s="35"/>
      <c r="AE84" s="35"/>
      <c r="AR84" s="198" t="s">
        <v>164</v>
      </c>
      <c r="AT84" s="198" t="s">
        <v>188</v>
      </c>
      <c r="AU84" s="198" t="s">
        <v>79</v>
      </c>
      <c r="AY84" s="18" t="s">
        <v>156</v>
      </c>
      <c r="BE84" s="199">
        <f>IF(O84="základní",K84,0)</f>
        <v>0</v>
      </c>
      <c r="BF84" s="199">
        <f>IF(O84="snížená",K84,0)</f>
        <v>0</v>
      </c>
      <c r="BG84" s="199">
        <f>IF(O84="zákl. přenesená",K84,0)</f>
        <v>0</v>
      </c>
      <c r="BH84" s="199">
        <f>IF(O84="sníž. přenesená",K84,0)</f>
        <v>0</v>
      </c>
      <c r="BI84" s="199">
        <f>IF(O84="nulová",K84,0)</f>
        <v>0</v>
      </c>
      <c r="BJ84" s="18" t="s">
        <v>79</v>
      </c>
      <c r="BK84" s="199">
        <f>ROUND(P84*H84,2)</f>
        <v>0</v>
      </c>
      <c r="BL84" s="18" t="s">
        <v>164</v>
      </c>
      <c r="BM84" s="198" t="s">
        <v>81</v>
      </c>
    </row>
    <row r="85" spans="1:47" s="2" customFormat="1" ht="48.75">
      <c r="A85" s="35"/>
      <c r="B85" s="36"/>
      <c r="C85" s="37"/>
      <c r="D85" s="200" t="s">
        <v>165</v>
      </c>
      <c r="E85" s="37"/>
      <c r="F85" s="201" t="s">
        <v>2108</v>
      </c>
      <c r="G85" s="37"/>
      <c r="H85" s="37"/>
      <c r="I85" s="202"/>
      <c r="J85" s="202"/>
      <c r="K85" s="37"/>
      <c r="L85" s="37"/>
      <c r="M85" s="40"/>
      <c r="N85" s="203"/>
      <c r="O85" s="204"/>
      <c r="P85" s="65"/>
      <c r="Q85" s="65"/>
      <c r="R85" s="65"/>
      <c r="S85" s="65"/>
      <c r="T85" s="65"/>
      <c r="U85" s="65"/>
      <c r="V85" s="65"/>
      <c r="W85" s="65"/>
      <c r="X85" s="66"/>
      <c r="Y85" s="35"/>
      <c r="Z85" s="35"/>
      <c r="AA85" s="35"/>
      <c r="AB85" s="35"/>
      <c r="AC85" s="35"/>
      <c r="AD85" s="35"/>
      <c r="AE85" s="35"/>
      <c r="AT85" s="18" t="s">
        <v>165</v>
      </c>
      <c r="AU85" s="18" t="s">
        <v>79</v>
      </c>
    </row>
    <row r="86" spans="1:65" s="2" customFormat="1" ht="21.75" customHeight="1">
      <c r="A86" s="35"/>
      <c r="B86" s="36"/>
      <c r="C86" s="205" t="s">
        <v>81</v>
      </c>
      <c r="D86" s="205" t="s">
        <v>188</v>
      </c>
      <c r="E86" s="206" t="s">
        <v>2109</v>
      </c>
      <c r="F86" s="207" t="s">
        <v>2110</v>
      </c>
      <c r="G86" s="208" t="s">
        <v>1315</v>
      </c>
      <c r="H86" s="209">
        <v>1</v>
      </c>
      <c r="I86" s="210"/>
      <c r="J86" s="210"/>
      <c r="K86" s="211">
        <f>ROUND(P86*H86,2)</f>
        <v>0</v>
      </c>
      <c r="L86" s="207" t="s">
        <v>20</v>
      </c>
      <c r="M86" s="40"/>
      <c r="N86" s="212" t="s">
        <v>20</v>
      </c>
      <c r="O86" s="194" t="s">
        <v>40</v>
      </c>
      <c r="P86" s="195">
        <f>I86+J86</f>
        <v>0</v>
      </c>
      <c r="Q86" s="195">
        <f>ROUND(I86*H86,2)</f>
        <v>0</v>
      </c>
      <c r="R86" s="195">
        <f>ROUND(J86*H86,2)</f>
        <v>0</v>
      </c>
      <c r="S86" s="65"/>
      <c r="T86" s="196">
        <f>S86*H86</f>
        <v>0</v>
      </c>
      <c r="U86" s="196">
        <v>0</v>
      </c>
      <c r="V86" s="196">
        <f>U86*H86</f>
        <v>0</v>
      </c>
      <c r="W86" s="196">
        <v>0</v>
      </c>
      <c r="X86" s="197">
        <f>W86*H86</f>
        <v>0</v>
      </c>
      <c r="Y86" s="35"/>
      <c r="Z86" s="35"/>
      <c r="AA86" s="35"/>
      <c r="AB86" s="35"/>
      <c r="AC86" s="35"/>
      <c r="AD86" s="35"/>
      <c r="AE86" s="35"/>
      <c r="AR86" s="198" t="s">
        <v>164</v>
      </c>
      <c r="AT86" s="198" t="s">
        <v>188</v>
      </c>
      <c r="AU86" s="198" t="s">
        <v>79</v>
      </c>
      <c r="AY86" s="18" t="s">
        <v>156</v>
      </c>
      <c r="BE86" s="199">
        <f>IF(O86="základní",K86,0)</f>
        <v>0</v>
      </c>
      <c r="BF86" s="199">
        <f>IF(O86="snížená",K86,0)</f>
        <v>0</v>
      </c>
      <c r="BG86" s="199">
        <f>IF(O86="zákl. přenesená",K86,0)</f>
        <v>0</v>
      </c>
      <c r="BH86" s="199">
        <f>IF(O86="sníž. přenesená",K86,0)</f>
        <v>0</v>
      </c>
      <c r="BI86" s="199">
        <f>IF(O86="nulová",K86,0)</f>
        <v>0</v>
      </c>
      <c r="BJ86" s="18" t="s">
        <v>79</v>
      </c>
      <c r="BK86" s="199">
        <f>ROUND(P86*H86,2)</f>
        <v>0</v>
      </c>
      <c r="BL86" s="18" t="s">
        <v>164</v>
      </c>
      <c r="BM86" s="198" t="s">
        <v>164</v>
      </c>
    </row>
    <row r="87" spans="1:47" s="2" customFormat="1" ht="11.25">
      <c r="A87" s="35"/>
      <c r="B87" s="36"/>
      <c r="C87" s="37"/>
      <c r="D87" s="200" t="s">
        <v>165</v>
      </c>
      <c r="E87" s="37"/>
      <c r="F87" s="201" t="s">
        <v>2110</v>
      </c>
      <c r="G87" s="37"/>
      <c r="H87" s="37"/>
      <c r="I87" s="202"/>
      <c r="J87" s="202"/>
      <c r="K87" s="37"/>
      <c r="L87" s="37"/>
      <c r="M87" s="40"/>
      <c r="N87" s="203"/>
      <c r="O87" s="204"/>
      <c r="P87" s="65"/>
      <c r="Q87" s="65"/>
      <c r="R87" s="65"/>
      <c r="S87" s="65"/>
      <c r="T87" s="65"/>
      <c r="U87" s="65"/>
      <c r="V87" s="65"/>
      <c r="W87" s="65"/>
      <c r="X87" s="66"/>
      <c r="Y87" s="35"/>
      <c r="Z87" s="35"/>
      <c r="AA87" s="35"/>
      <c r="AB87" s="35"/>
      <c r="AC87" s="35"/>
      <c r="AD87" s="35"/>
      <c r="AE87" s="35"/>
      <c r="AT87" s="18" t="s">
        <v>165</v>
      </c>
      <c r="AU87" s="18" t="s">
        <v>79</v>
      </c>
    </row>
    <row r="88" spans="1:65" s="2" customFormat="1" ht="24.2" customHeight="1">
      <c r="A88" s="35"/>
      <c r="B88" s="36"/>
      <c r="C88" s="205" t="s">
        <v>155</v>
      </c>
      <c r="D88" s="205" t="s">
        <v>188</v>
      </c>
      <c r="E88" s="206" t="s">
        <v>2001</v>
      </c>
      <c r="F88" s="207" t="s">
        <v>2002</v>
      </c>
      <c r="G88" s="208" t="s">
        <v>339</v>
      </c>
      <c r="H88" s="213"/>
      <c r="I88" s="210"/>
      <c r="J88" s="210"/>
      <c r="K88" s="211">
        <f>ROUND(P88*H88,2)</f>
        <v>0</v>
      </c>
      <c r="L88" s="207" t="s">
        <v>162</v>
      </c>
      <c r="M88" s="40"/>
      <c r="N88" s="212" t="s">
        <v>20</v>
      </c>
      <c r="O88" s="194" t="s">
        <v>40</v>
      </c>
      <c r="P88" s="195">
        <f>I88+J88</f>
        <v>0</v>
      </c>
      <c r="Q88" s="195">
        <f>ROUND(I88*H88,2)</f>
        <v>0</v>
      </c>
      <c r="R88" s="195">
        <f>ROUND(J88*H88,2)</f>
        <v>0</v>
      </c>
      <c r="S88" s="65"/>
      <c r="T88" s="196">
        <f>S88*H88</f>
        <v>0</v>
      </c>
      <c r="U88" s="196">
        <v>0</v>
      </c>
      <c r="V88" s="196">
        <f>U88*H88</f>
        <v>0</v>
      </c>
      <c r="W88" s="196">
        <v>0</v>
      </c>
      <c r="X88" s="197">
        <f>W88*H88</f>
        <v>0</v>
      </c>
      <c r="Y88" s="35"/>
      <c r="Z88" s="35"/>
      <c r="AA88" s="35"/>
      <c r="AB88" s="35"/>
      <c r="AC88" s="35"/>
      <c r="AD88" s="35"/>
      <c r="AE88" s="35"/>
      <c r="AR88" s="198" t="s">
        <v>164</v>
      </c>
      <c r="AT88" s="198" t="s">
        <v>188</v>
      </c>
      <c r="AU88" s="198" t="s">
        <v>79</v>
      </c>
      <c r="AY88" s="18" t="s">
        <v>156</v>
      </c>
      <c r="BE88" s="199">
        <f>IF(O88="základní",K88,0)</f>
        <v>0</v>
      </c>
      <c r="BF88" s="199">
        <f>IF(O88="snížená",K88,0)</f>
        <v>0</v>
      </c>
      <c r="BG88" s="199">
        <f>IF(O88="zákl. přenesená",K88,0)</f>
        <v>0</v>
      </c>
      <c r="BH88" s="199">
        <f>IF(O88="sníž. přenesená",K88,0)</f>
        <v>0</v>
      </c>
      <c r="BI88" s="199">
        <f>IF(O88="nulová",K88,0)</f>
        <v>0</v>
      </c>
      <c r="BJ88" s="18" t="s">
        <v>79</v>
      </c>
      <c r="BK88" s="199">
        <f>ROUND(P88*H88,2)</f>
        <v>0</v>
      </c>
      <c r="BL88" s="18" t="s">
        <v>164</v>
      </c>
      <c r="BM88" s="198" t="s">
        <v>170</v>
      </c>
    </row>
    <row r="89" spans="1:47" s="2" customFormat="1" ht="11.25">
      <c r="A89" s="35"/>
      <c r="B89" s="36"/>
      <c r="C89" s="37"/>
      <c r="D89" s="200" t="s">
        <v>165</v>
      </c>
      <c r="E89" s="37"/>
      <c r="F89" s="201" t="s">
        <v>2002</v>
      </c>
      <c r="G89" s="37"/>
      <c r="H89" s="37"/>
      <c r="I89" s="202"/>
      <c r="J89" s="202"/>
      <c r="K89" s="37"/>
      <c r="L89" s="37"/>
      <c r="M89" s="40"/>
      <c r="N89" s="203"/>
      <c r="O89" s="204"/>
      <c r="P89" s="65"/>
      <c r="Q89" s="65"/>
      <c r="R89" s="65"/>
      <c r="S89" s="65"/>
      <c r="T89" s="65"/>
      <c r="U89" s="65"/>
      <c r="V89" s="65"/>
      <c r="W89" s="65"/>
      <c r="X89" s="66"/>
      <c r="Y89" s="35"/>
      <c r="Z89" s="35"/>
      <c r="AA89" s="35"/>
      <c r="AB89" s="35"/>
      <c r="AC89" s="35"/>
      <c r="AD89" s="35"/>
      <c r="AE89" s="35"/>
      <c r="AT89" s="18" t="s">
        <v>165</v>
      </c>
      <c r="AU89" s="18" t="s">
        <v>79</v>
      </c>
    </row>
    <row r="90" spans="2:51" s="15" customFormat="1" ht="11.25">
      <c r="B90" s="243"/>
      <c r="C90" s="244"/>
      <c r="D90" s="200" t="s">
        <v>1060</v>
      </c>
      <c r="E90" s="245" t="s">
        <v>20</v>
      </c>
      <c r="F90" s="246" t="s">
        <v>2111</v>
      </c>
      <c r="G90" s="244"/>
      <c r="H90" s="245" t="s">
        <v>20</v>
      </c>
      <c r="I90" s="247"/>
      <c r="J90" s="247"/>
      <c r="K90" s="244"/>
      <c r="L90" s="244"/>
      <c r="M90" s="248"/>
      <c r="N90" s="249"/>
      <c r="O90" s="250"/>
      <c r="P90" s="250"/>
      <c r="Q90" s="250"/>
      <c r="R90" s="250"/>
      <c r="S90" s="250"/>
      <c r="T90" s="250"/>
      <c r="U90" s="250"/>
      <c r="V90" s="250"/>
      <c r="W90" s="250"/>
      <c r="X90" s="251"/>
      <c r="AT90" s="252" t="s">
        <v>1060</v>
      </c>
      <c r="AU90" s="252" t="s">
        <v>79</v>
      </c>
      <c r="AV90" s="15" t="s">
        <v>79</v>
      </c>
      <c r="AW90" s="15" t="s">
        <v>5</v>
      </c>
      <c r="AX90" s="15" t="s">
        <v>71</v>
      </c>
      <c r="AY90" s="252" t="s">
        <v>156</v>
      </c>
    </row>
    <row r="91" spans="2:51" s="13" customFormat="1" ht="11.25">
      <c r="B91" s="221"/>
      <c r="C91" s="222"/>
      <c r="D91" s="200" t="s">
        <v>1060</v>
      </c>
      <c r="E91" s="223" t="s">
        <v>20</v>
      </c>
      <c r="F91" s="224" t="s">
        <v>79</v>
      </c>
      <c r="G91" s="222"/>
      <c r="H91" s="225">
        <v>1</v>
      </c>
      <c r="I91" s="226"/>
      <c r="J91" s="226"/>
      <c r="K91" s="222"/>
      <c r="L91" s="222"/>
      <c r="M91" s="227"/>
      <c r="N91" s="228"/>
      <c r="O91" s="229"/>
      <c r="P91" s="229"/>
      <c r="Q91" s="229"/>
      <c r="R91" s="229"/>
      <c r="S91" s="229"/>
      <c r="T91" s="229"/>
      <c r="U91" s="229"/>
      <c r="V91" s="229"/>
      <c r="W91" s="229"/>
      <c r="X91" s="230"/>
      <c r="AT91" s="231" t="s">
        <v>1060</v>
      </c>
      <c r="AU91" s="231" t="s">
        <v>79</v>
      </c>
      <c r="AV91" s="13" t="s">
        <v>81</v>
      </c>
      <c r="AW91" s="13" t="s">
        <v>5</v>
      </c>
      <c r="AX91" s="13" t="s">
        <v>71</v>
      </c>
      <c r="AY91" s="231" t="s">
        <v>156</v>
      </c>
    </row>
    <row r="92" spans="2:51" s="14" customFormat="1" ht="11.25">
      <c r="B92" s="232"/>
      <c r="C92" s="233"/>
      <c r="D92" s="200" t="s">
        <v>1060</v>
      </c>
      <c r="E92" s="234" t="s">
        <v>20</v>
      </c>
      <c r="F92" s="235" t="s">
        <v>1062</v>
      </c>
      <c r="G92" s="233"/>
      <c r="H92" s="236">
        <v>1</v>
      </c>
      <c r="I92" s="237"/>
      <c r="J92" s="237"/>
      <c r="K92" s="233"/>
      <c r="L92" s="233"/>
      <c r="M92" s="238"/>
      <c r="N92" s="239"/>
      <c r="O92" s="240"/>
      <c r="P92" s="240"/>
      <c r="Q92" s="240"/>
      <c r="R92" s="240"/>
      <c r="S92" s="240"/>
      <c r="T92" s="240"/>
      <c r="U92" s="240"/>
      <c r="V92" s="240"/>
      <c r="W92" s="240"/>
      <c r="X92" s="241"/>
      <c r="AT92" s="242" t="s">
        <v>1060</v>
      </c>
      <c r="AU92" s="242" t="s">
        <v>79</v>
      </c>
      <c r="AV92" s="14" t="s">
        <v>164</v>
      </c>
      <c r="AW92" s="14" t="s">
        <v>5</v>
      </c>
      <c r="AX92" s="14" t="s">
        <v>79</v>
      </c>
      <c r="AY92" s="242" t="s">
        <v>156</v>
      </c>
    </row>
    <row r="93" spans="1:65" s="2" customFormat="1" ht="33" customHeight="1">
      <c r="A93" s="35"/>
      <c r="B93" s="36"/>
      <c r="C93" s="205" t="s">
        <v>164</v>
      </c>
      <c r="D93" s="205" t="s">
        <v>188</v>
      </c>
      <c r="E93" s="206" t="s">
        <v>2112</v>
      </c>
      <c r="F93" s="207" t="s">
        <v>2113</v>
      </c>
      <c r="G93" s="208" t="s">
        <v>432</v>
      </c>
      <c r="H93" s="209">
        <v>1.61</v>
      </c>
      <c r="I93" s="210"/>
      <c r="J93" s="210"/>
      <c r="K93" s="211">
        <f>ROUND(P93*H93,2)</f>
        <v>0</v>
      </c>
      <c r="L93" s="207" t="s">
        <v>162</v>
      </c>
      <c r="M93" s="40"/>
      <c r="N93" s="212" t="s">
        <v>20</v>
      </c>
      <c r="O93" s="194" t="s">
        <v>40</v>
      </c>
      <c r="P93" s="195">
        <f>I93+J93</f>
        <v>0</v>
      </c>
      <c r="Q93" s="195">
        <f>ROUND(I93*H93,2)</f>
        <v>0</v>
      </c>
      <c r="R93" s="195">
        <f>ROUND(J93*H93,2)</f>
        <v>0</v>
      </c>
      <c r="S93" s="65"/>
      <c r="T93" s="196">
        <f>S93*H93</f>
        <v>0</v>
      </c>
      <c r="U93" s="196">
        <v>0</v>
      </c>
      <c r="V93" s="196">
        <f>U93*H93</f>
        <v>0</v>
      </c>
      <c r="W93" s="196">
        <v>0</v>
      </c>
      <c r="X93" s="197">
        <f>W93*H93</f>
        <v>0</v>
      </c>
      <c r="Y93" s="35"/>
      <c r="Z93" s="35"/>
      <c r="AA93" s="35"/>
      <c r="AB93" s="35"/>
      <c r="AC93" s="35"/>
      <c r="AD93" s="35"/>
      <c r="AE93" s="35"/>
      <c r="AR93" s="198" t="s">
        <v>164</v>
      </c>
      <c r="AT93" s="198" t="s">
        <v>188</v>
      </c>
      <c r="AU93" s="198" t="s">
        <v>79</v>
      </c>
      <c r="AY93" s="18" t="s">
        <v>156</v>
      </c>
      <c r="BE93" s="199">
        <f>IF(O93="základní",K93,0)</f>
        <v>0</v>
      </c>
      <c r="BF93" s="199">
        <f>IF(O93="snížená",K93,0)</f>
        <v>0</v>
      </c>
      <c r="BG93" s="199">
        <f>IF(O93="zákl. přenesená",K93,0)</f>
        <v>0</v>
      </c>
      <c r="BH93" s="199">
        <f>IF(O93="sníž. přenesená",K93,0)</f>
        <v>0</v>
      </c>
      <c r="BI93" s="199">
        <f>IF(O93="nulová",K93,0)</f>
        <v>0</v>
      </c>
      <c r="BJ93" s="18" t="s">
        <v>79</v>
      </c>
      <c r="BK93" s="199">
        <f>ROUND(P93*H93,2)</f>
        <v>0</v>
      </c>
      <c r="BL93" s="18" t="s">
        <v>164</v>
      </c>
      <c r="BM93" s="198" t="s">
        <v>163</v>
      </c>
    </row>
    <row r="94" spans="1:47" s="2" customFormat="1" ht="68.25">
      <c r="A94" s="35"/>
      <c r="B94" s="36"/>
      <c r="C94" s="37"/>
      <c r="D94" s="200" t="s">
        <v>165</v>
      </c>
      <c r="E94" s="37"/>
      <c r="F94" s="201" t="s">
        <v>2114</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165</v>
      </c>
      <c r="AU94" s="18" t="s">
        <v>79</v>
      </c>
    </row>
    <row r="95" spans="1:65" s="2" customFormat="1" ht="24.2" customHeight="1">
      <c r="A95" s="35"/>
      <c r="B95" s="36"/>
      <c r="C95" s="205" t="s">
        <v>173</v>
      </c>
      <c r="D95" s="205" t="s">
        <v>188</v>
      </c>
      <c r="E95" s="206" t="s">
        <v>905</v>
      </c>
      <c r="F95" s="207" t="s">
        <v>906</v>
      </c>
      <c r="G95" s="208" t="s">
        <v>1315</v>
      </c>
      <c r="H95" s="209">
        <v>1</v>
      </c>
      <c r="I95" s="210"/>
      <c r="J95" s="210"/>
      <c r="K95" s="211">
        <f>ROUND(P95*H95,2)</f>
        <v>0</v>
      </c>
      <c r="L95" s="207" t="s">
        <v>20</v>
      </c>
      <c r="M95" s="40"/>
      <c r="N95" s="212"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164</v>
      </c>
      <c r="AT95" s="198" t="s">
        <v>188</v>
      </c>
      <c r="AU95" s="198" t="s">
        <v>79</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164</v>
      </c>
      <c r="BM95" s="198" t="s">
        <v>176</v>
      </c>
    </row>
    <row r="96" spans="1:47" s="2" customFormat="1" ht="48.75">
      <c r="A96" s="35"/>
      <c r="B96" s="36"/>
      <c r="C96" s="37"/>
      <c r="D96" s="200" t="s">
        <v>165</v>
      </c>
      <c r="E96" s="37"/>
      <c r="F96" s="201" t="s">
        <v>908</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79</v>
      </c>
    </row>
    <row r="97" spans="1:47" s="2" customFormat="1" ht="19.5">
      <c r="A97" s="35"/>
      <c r="B97" s="36"/>
      <c r="C97" s="37"/>
      <c r="D97" s="200" t="s">
        <v>880</v>
      </c>
      <c r="E97" s="37"/>
      <c r="F97" s="220" t="s">
        <v>2115</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880</v>
      </c>
      <c r="AU97" s="18" t="s">
        <v>79</v>
      </c>
    </row>
    <row r="98" spans="1:65" s="2" customFormat="1" ht="33" customHeight="1">
      <c r="A98" s="35"/>
      <c r="B98" s="36"/>
      <c r="C98" s="205" t="s">
        <v>170</v>
      </c>
      <c r="D98" s="205" t="s">
        <v>188</v>
      </c>
      <c r="E98" s="206" t="s">
        <v>2116</v>
      </c>
      <c r="F98" s="207" t="s">
        <v>2117</v>
      </c>
      <c r="G98" s="208" t="s">
        <v>1315</v>
      </c>
      <c r="H98" s="209">
        <v>1</v>
      </c>
      <c r="I98" s="210"/>
      <c r="J98" s="210"/>
      <c r="K98" s="211">
        <f>ROUND(P98*H98,2)</f>
        <v>0</v>
      </c>
      <c r="L98" s="207" t="s">
        <v>20</v>
      </c>
      <c r="M98" s="40"/>
      <c r="N98" s="212" t="s">
        <v>20</v>
      </c>
      <c r="O98" s="194" t="s">
        <v>40</v>
      </c>
      <c r="P98" s="195">
        <f>I98+J98</f>
        <v>0</v>
      </c>
      <c r="Q98" s="195">
        <f>ROUND(I98*H98,2)</f>
        <v>0</v>
      </c>
      <c r="R98" s="195">
        <f>ROUND(J98*H98,2)</f>
        <v>0</v>
      </c>
      <c r="S98" s="65"/>
      <c r="T98" s="196">
        <f>S98*H98</f>
        <v>0</v>
      </c>
      <c r="U98" s="196">
        <v>0</v>
      </c>
      <c r="V98" s="196">
        <f>U98*H98</f>
        <v>0</v>
      </c>
      <c r="W98" s="196">
        <v>0</v>
      </c>
      <c r="X98" s="197">
        <f>W98*H98</f>
        <v>0</v>
      </c>
      <c r="Y98" s="35"/>
      <c r="Z98" s="35"/>
      <c r="AA98" s="35"/>
      <c r="AB98" s="35"/>
      <c r="AC98" s="35"/>
      <c r="AD98" s="35"/>
      <c r="AE98" s="35"/>
      <c r="AR98" s="198" t="s">
        <v>164</v>
      </c>
      <c r="AT98" s="198" t="s">
        <v>188</v>
      </c>
      <c r="AU98" s="198" t="s">
        <v>79</v>
      </c>
      <c r="AY98" s="18" t="s">
        <v>156</v>
      </c>
      <c r="BE98" s="199">
        <f>IF(O98="základní",K98,0)</f>
        <v>0</v>
      </c>
      <c r="BF98" s="199">
        <f>IF(O98="snížená",K98,0)</f>
        <v>0</v>
      </c>
      <c r="BG98" s="199">
        <f>IF(O98="zákl. přenesená",K98,0)</f>
        <v>0</v>
      </c>
      <c r="BH98" s="199">
        <f>IF(O98="sníž. přenesená",K98,0)</f>
        <v>0</v>
      </c>
      <c r="BI98" s="199">
        <f>IF(O98="nulová",K98,0)</f>
        <v>0</v>
      </c>
      <c r="BJ98" s="18" t="s">
        <v>79</v>
      </c>
      <c r="BK98" s="199">
        <f>ROUND(P98*H98,2)</f>
        <v>0</v>
      </c>
      <c r="BL98" s="18" t="s">
        <v>164</v>
      </c>
      <c r="BM98" s="198" t="s">
        <v>179</v>
      </c>
    </row>
    <row r="99" spans="1:47" s="2" customFormat="1" ht="19.5">
      <c r="A99" s="35"/>
      <c r="B99" s="36"/>
      <c r="C99" s="37"/>
      <c r="D99" s="200" t="s">
        <v>165</v>
      </c>
      <c r="E99" s="37"/>
      <c r="F99" s="201" t="s">
        <v>2117</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165</v>
      </c>
      <c r="AU99" s="18" t="s">
        <v>79</v>
      </c>
    </row>
    <row r="100" spans="1:47" s="2" customFormat="1" ht="19.5">
      <c r="A100" s="35"/>
      <c r="B100" s="36"/>
      <c r="C100" s="37"/>
      <c r="D100" s="200" t="s">
        <v>880</v>
      </c>
      <c r="E100" s="37"/>
      <c r="F100" s="220" t="s">
        <v>2118</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880</v>
      </c>
      <c r="AU100" s="18" t="s">
        <v>79</v>
      </c>
    </row>
    <row r="101" spans="2:51" s="15" customFormat="1" ht="11.25">
      <c r="B101" s="243"/>
      <c r="C101" s="244"/>
      <c r="D101" s="200" t="s">
        <v>1060</v>
      </c>
      <c r="E101" s="245" t="s">
        <v>20</v>
      </c>
      <c r="F101" s="246" t="s">
        <v>2119</v>
      </c>
      <c r="G101" s="244"/>
      <c r="H101" s="245" t="s">
        <v>20</v>
      </c>
      <c r="I101" s="247"/>
      <c r="J101" s="247"/>
      <c r="K101" s="244"/>
      <c r="L101" s="244"/>
      <c r="M101" s="248"/>
      <c r="N101" s="249"/>
      <c r="O101" s="250"/>
      <c r="P101" s="250"/>
      <c r="Q101" s="250"/>
      <c r="R101" s="250"/>
      <c r="S101" s="250"/>
      <c r="T101" s="250"/>
      <c r="U101" s="250"/>
      <c r="V101" s="250"/>
      <c r="W101" s="250"/>
      <c r="X101" s="251"/>
      <c r="AT101" s="252" t="s">
        <v>1060</v>
      </c>
      <c r="AU101" s="252" t="s">
        <v>79</v>
      </c>
      <c r="AV101" s="15" t="s">
        <v>79</v>
      </c>
      <c r="AW101" s="15" t="s">
        <v>5</v>
      </c>
      <c r="AX101" s="15" t="s">
        <v>71</v>
      </c>
      <c r="AY101" s="252" t="s">
        <v>156</v>
      </c>
    </row>
    <row r="102" spans="2:51" s="13" customFormat="1" ht="11.25">
      <c r="B102" s="221"/>
      <c r="C102" s="222"/>
      <c r="D102" s="200" t="s">
        <v>1060</v>
      </c>
      <c r="E102" s="223" t="s">
        <v>20</v>
      </c>
      <c r="F102" s="224" t="s">
        <v>79</v>
      </c>
      <c r="G102" s="222"/>
      <c r="H102" s="225">
        <v>1</v>
      </c>
      <c r="I102" s="226"/>
      <c r="J102" s="226"/>
      <c r="K102" s="222"/>
      <c r="L102" s="222"/>
      <c r="M102" s="227"/>
      <c r="N102" s="228"/>
      <c r="O102" s="229"/>
      <c r="P102" s="229"/>
      <c r="Q102" s="229"/>
      <c r="R102" s="229"/>
      <c r="S102" s="229"/>
      <c r="T102" s="229"/>
      <c r="U102" s="229"/>
      <c r="V102" s="229"/>
      <c r="W102" s="229"/>
      <c r="X102" s="230"/>
      <c r="AT102" s="231" t="s">
        <v>1060</v>
      </c>
      <c r="AU102" s="231" t="s">
        <v>79</v>
      </c>
      <c r="AV102" s="13" t="s">
        <v>81</v>
      </c>
      <c r="AW102" s="13" t="s">
        <v>5</v>
      </c>
      <c r="AX102" s="13" t="s">
        <v>71</v>
      </c>
      <c r="AY102" s="231" t="s">
        <v>156</v>
      </c>
    </row>
    <row r="103" spans="2:51" s="14" customFormat="1" ht="11.25">
      <c r="B103" s="232"/>
      <c r="C103" s="233"/>
      <c r="D103" s="200" t="s">
        <v>1060</v>
      </c>
      <c r="E103" s="234" t="s">
        <v>20</v>
      </c>
      <c r="F103" s="235" t="s">
        <v>1062</v>
      </c>
      <c r="G103" s="233"/>
      <c r="H103" s="236">
        <v>1</v>
      </c>
      <c r="I103" s="237"/>
      <c r="J103" s="237"/>
      <c r="K103" s="233"/>
      <c r="L103" s="233"/>
      <c r="M103" s="238"/>
      <c r="N103" s="239"/>
      <c r="O103" s="240"/>
      <c r="P103" s="240"/>
      <c r="Q103" s="240"/>
      <c r="R103" s="240"/>
      <c r="S103" s="240"/>
      <c r="T103" s="240"/>
      <c r="U103" s="240"/>
      <c r="V103" s="240"/>
      <c r="W103" s="240"/>
      <c r="X103" s="241"/>
      <c r="AT103" s="242" t="s">
        <v>1060</v>
      </c>
      <c r="AU103" s="242" t="s">
        <v>79</v>
      </c>
      <c r="AV103" s="14" t="s">
        <v>164</v>
      </c>
      <c r="AW103" s="14" t="s">
        <v>5</v>
      </c>
      <c r="AX103" s="14" t="s">
        <v>79</v>
      </c>
      <c r="AY103" s="242" t="s">
        <v>156</v>
      </c>
    </row>
    <row r="104" spans="1:65" s="2" customFormat="1" ht="24.2" customHeight="1">
      <c r="A104" s="35"/>
      <c r="B104" s="36"/>
      <c r="C104" s="205" t="s">
        <v>180</v>
      </c>
      <c r="D104" s="205" t="s">
        <v>188</v>
      </c>
      <c r="E104" s="206" t="s">
        <v>2120</v>
      </c>
      <c r="F104" s="207" t="s">
        <v>2121</v>
      </c>
      <c r="G104" s="208" t="s">
        <v>161</v>
      </c>
      <c r="H104" s="209">
        <v>15</v>
      </c>
      <c r="I104" s="210"/>
      <c r="J104" s="210"/>
      <c r="K104" s="211">
        <f>ROUND(P104*H104,2)</f>
        <v>0</v>
      </c>
      <c r="L104" s="207" t="s">
        <v>20</v>
      </c>
      <c r="M104" s="40"/>
      <c r="N104" s="212" t="s">
        <v>20</v>
      </c>
      <c r="O104" s="194" t="s">
        <v>40</v>
      </c>
      <c r="P104" s="195">
        <f>I104+J104</f>
        <v>0</v>
      </c>
      <c r="Q104" s="195">
        <f>ROUND(I104*H104,2)</f>
        <v>0</v>
      </c>
      <c r="R104" s="195">
        <f>ROUND(J104*H104,2)</f>
        <v>0</v>
      </c>
      <c r="S104" s="65"/>
      <c r="T104" s="196">
        <f>S104*H104</f>
        <v>0</v>
      </c>
      <c r="U104" s="196">
        <v>0</v>
      </c>
      <c r="V104" s="196">
        <f>U104*H104</f>
        <v>0</v>
      </c>
      <c r="W104" s="196">
        <v>0</v>
      </c>
      <c r="X104" s="197">
        <f>W104*H104</f>
        <v>0</v>
      </c>
      <c r="Y104" s="35"/>
      <c r="Z104" s="35"/>
      <c r="AA104" s="35"/>
      <c r="AB104" s="35"/>
      <c r="AC104" s="35"/>
      <c r="AD104" s="35"/>
      <c r="AE104" s="35"/>
      <c r="AR104" s="198" t="s">
        <v>164</v>
      </c>
      <c r="AT104" s="198" t="s">
        <v>188</v>
      </c>
      <c r="AU104" s="198" t="s">
        <v>79</v>
      </c>
      <c r="AY104" s="18" t="s">
        <v>156</v>
      </c>
      <c r="BE104" s="199">
        <f>IF(O104="základní",K104,0)</f>
        <v>0</v>
      </c>
      <c r="BF104" s="199">
        <f>IF(O104="snížená",K104,0)</f>
        <v>0</v>
      </c>
      <c r="BG104" s="199">
        <f>IF(O104="zákl. přenesená",K104,0)</f>
        <v>0</v>
      </c>
      <c r="BH104" s="199">
        <f>IF(O104="sníž. přenesená",K104,0)</f>
        <v>0</v>
      </c>
      <c r="BI104" s="199">
        <f>IF(O104="nulová",K104,0)</f>
        <v>0</v>
      </c>
      <c r="BJ104" s="18" t="s">
        <v>79</v>
      </c>
      <c r="BK104" s="199">
        <f>ROUND(P104*H104,2)</f>
        <v>0</v>
      </c>
      <c r="BL104" s="18" t="s">
        <v>164</v>
      </c>
      <c r="BM104" s="198" t="s">
        <v>183</v>
      </c>
    </row>
    <row r="105" spans="1:47" s="2" customFormat="1" ht="19.5">
      <c r="A105" s="35"/>
      <c r="B105" s="36"/>
      <c r="C105" s="37"/>
      <c r="D105" s="200" t="s">
        <v>165</v>
      </c>
      <c r="E105" s="37"/>
      <c r="F105" s="201" t="s">
        <v>2121</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165</v>
      </c>
      <c r="AU105" s="18" t="s">
        <v>79</v>
      </c>
    </row>
    <row r="106" spans="1:47" s="2" customFormat="1" ht="19.5">
      <c r="A106" s="35"/>
      <c r="B106" s="36"/>
      <c r="C106" s="37"/>
      <c r="D106" s="200" t="s">
        <v>880</v>
      </c>
      <c r="E106" s="37"/>
      <c r="F106" s="220" t="s">
        <v>2122</v>
      </c>
      <c r="G106" s="37"/>
      <c r="H106" s="37"/>
      <c r="I106" s="202"/>
      <c r="J106" s="202"/>
      <c r="K106" s="37"/>
      <c r="L106" s="37"/>
      <c r="M106" s="40"/>
      <c r="N106" s="203"/>
      <c r="O106" s="204"/>
      <c r="P106" s="65"/>
      <c r="Q106" s="65"/>
      <c r="R106" s="65"/>
      <c r="S106" s="65"/>
      <c r="T106" s="65"/>
      <c r="U106" s="65"/>
      <c r="V106" s="65"/>
      <c r="W106" s="65"/>
      <c r="X106" s="66"/>
      <c r="Y106" s="35"/>
      <c r="Z106" s="35"/>
      <c r="AA106" s="35"/>
      <c r="AB106" s="35"/>
      <c r="AC106" s="35"/>
      <c r="AD106" s="35"/>
      <c r="AE106" s="35"/>
      <c r="AT106" s="18" t="s">
        <v>880</v>
      </c>
      <c r="AU106" s="18" t="s">
        <v>79</v>
      </c>
    </row>
    <row r="107" spans="1:65" s="2" customFormat="1" ht="24.2" customHeight="1">
      <c r="A107" s="35"/>
      <c r="B107" s="36"/>
      <c r="C107" s="205" t="s">
        <v>163</v>
      </c>
      <c r="D107" s="205" t="s">
        <v>188</v>
      </c>
      <c r="E107" s="206" t="s">
        <v>2123</v>
      </c>
      <c r="F107" s="207" t="s">
        <v>2124</v>
      </c>
      <c r="G107" s="208" t="s">
        <v>1315</v>
      </c>
      <c r="H107" s="209">
        <v>1</v>
      </c>
      <c r="I107" s="210"/>
      <c r="J107" s="210"/>
      <c r="K107" s="211">
        <f>ROUND(P107*H107,2)</f>
        <v>0</v>
      </c>
      <c r="L107" s="207" t="s">
        <v>20</v>
      </c>
      <c r="M107" s="40"/>
      <c r="N107" s="212"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164</v>
      </c>
      <c r="AT107" s="198" t="s">
        <v>188</v>
      </c>
      <c r="AU107" s="198" t="s">
        <v>79</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164</v>
      </c>
      <c r="BM107" s="198" t="s">
        <v>186</v>
      </c>
    </row>
    <row r="108" spans="1:47" s="2" customFormat="1" ht="58.5">
      <c r="A108" s="35"/>
      <c r="B108" s="36"/>
      <c r="C108" s="37"/>
      <c r="D108" s="200" t="s">
        <v>165</v>
      </c>
      <c r="E108" s="37"/>
      <c r="F108" s="201" t="s">
        <v>2125</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79</v>
      </c>
    </row>
    <row r="109" spans="1:47" s="2" customFormat="1" ht="19.5">
      <c r="A109" s="35"/>
      <c r="B109" s="36"/>
      <c r="C109" s="37"/>
      <c r="D109" s="200" t="s">
        <v>880</v>
      </c>
      <c r="E109" s="37"/>
      <c r="F109" s="220" t="s">
        <v>2115</v>
      </c>
      <c r="G109" s="37"/>
      <c r="H109" s="37"/>
      <c r="I109" s="202"/>
      <c r="J109" s="202"/>
      <c r="K109" s="37"/>
      <c r="L109" s="37"/>
      <c r="M109" s="40"/>
      <c r="N109" s="203"/>
      <c r="O109" s="204"/>
      <c r="P109" s="65"/>
      <c r="Q109" s="65"/>
      <c r="R109" s="65"/>
      <c r="S109" s="65"/>
      <c r="T109" s="65"/>
      <c r="U109" s="65"/>
      <c r="V109" s="65"/>
      <c r="W109" s="65"/>
      <c r="X109" s="66"/>
      <c r="Y109" s="35"/>
      <c r="Z109" s="35"/>
      <c r="AA109" s="35"/>
      <c r="AB109" s="35"/>
      <c r="AC109" s="35"/>
      <c r="AD109" s="35"/>
      <c r="AE109" s="35"/>
      <c r="AT109" s="18" t="s">
        <v>880</v>
      </c>
      <c r="AU109" s="18" t="s">
        <v>79</v>
      </c>
    </row>
    <row r="110" spans="2:51" s="15" customFormat="1" ht="11.25">
      <c r="B110" s="243"/>
      <c r="C110" s="244"/>
      <c r="D110" s="200" t="s">
        <v>1060</v>
      </c>
      <c r="E110" s="245" t="s">
        <v>20</v>
      </c>
      <c r="F110" s="246" t="s">
        <v>2126</v>
      </c>
      <c r="G110" s="244"/>
      <c r="H110" s="245" t="s">
        <v>20</v>
      </c>
      <c r="I110" s="247"/>
      <c r="J110" s="247"/>
      <c r="K110" s="244"/>
      <c r="L110" s="244"/>
      <c r="M110" s="248"/>
      <c r="N110" s="249"/>
      <c r="O110" s="250"/>
      <c r="P110" s="250"/>
      <c r="Q110" s="250"/>
      <c r="R110" s="250"/>
      <c r="S110" s="250"/>
      <c r="T110" s="250"/>
      <c r="U110" s="250"/>
      <c r="V110" s="250"/>
      <c r="W110" s="250"/>
      <c r="X110" s="251"/>
      <c r="AT110" s="252" t="s">
        <v>1060</v>
      </c>
      <c r="AU110" s="252" t="s">
        <v>79</v>
      </c>
      <c r="AV110" s="15" t="s">
        <v>79</v>
      </c>
      <c r="AW110" s="15" t="s">
        <v>5</v>
      </c>
      <c r="AX110" s="15" t="s">
        <v>71</v>
      </c>
      <c r="AY110" s="252" t="s">
        <v>156</v>
      </c>
    </row>
    <row r="111" spans="2:51" s="13" customFormat="1" ht="11.25">
      <c r="B111" s="221"/>
      <c r="C111" s="222"/>
      <c r="D111" s="200" t="s">
        <v>1060</v>
      </c>
      <c r="E111" s="223" t="s">
        <v>20</v>
      </c>
      <c r="F111" s="224" t="s">
        <v>79</v>
      </c>
      <c r="G111" s="222"/>
      <c r="H111" s="225">
        <v>1</v>
      </c>
      <c r="I111" s="226"/>
      <c r="J111" s="226"/>
      <c r="K111" s="222"/>
      <c r="L111" s="222"/>
      <c r="M111" s="227"/>
      <c r="N111" s="228"/>
      <c r="O111" s="229"/>
      <c r="P111" s="229"/>
      <c r="Q111" s="229"/>
      <c r="R111" s="229"/>
      <c r="S111" s="229"/>
      <c r="T111" s="229"/>
      <c r="U111" s="229"/>
      <c r="V111" s="229"/>
      <c r="W111" s="229"/>
      <c r="X111" s="230"/>
      <c r="AT111" s="231" t="s">
        <v>1060</v>
      </c>
      <c r="AU111" s="231" t="s">
        <v>79</v>
      </c>
      <c r="AV111" s="13" t="s">
        <v>81</v>
      </c>
      <c r="AW111" s="13" t="s">
        <v>5</v>
      </c>
      <c r="AX111" s="13" t="s">
        <v>71</v>
      </c>
      <c r="AY111" s="231" t="s">
        <v>156</v>
      </c>
    </row>
    <row r="112" spans="2:51" s="14" customFormat="1" ht="11.25">
      <c r="B112" s="232"/>
      <c r="C112" s="233"/>
      <c r="D112" s="200" t="s">
        <v>1060</v>
      </c>
      <c r="E112" s="234" t="s">
        <v>20</v>
      </c>
      <c r="F112" s="235" t="s">
        <v>1062</v>
      </c>
      <c r="G112" s="233"/>
      <c r="H112" s="236">
        <v>1</v>
      </c>
      <c r="I112" s="237"/>
      <c r="J112" s="237"/>
      <c r="K112" s="233"/>
      <c r="L112" s="233"/>
      <c r="M112" s="238"/>
      <c r="N112" s="239"/>
      <c r="O112" s="240"/>
      <c r="P112" s="240"/>
      <c r="Q112" s="240"/>
      <c r="R112" s="240"/>
      <c r="S112" s="240"/>
      <c r="T112" s="240"/>
      <c r="U112" s="240"/>
      <c r="V112" s="240"/>
      <c r="W112" s="240"/>
      <c r="X112" s="241"/>
      <c r="AT112" s="242" t="s">
        <v>1060</v>
      </c>
      <c r="AU112" s="242" t="s">
        <v>79</v>
      </c>
      <c r="AV112" s="14" t="s">
        <v>164</v>
      </c>
      <c r="AW112" s="14" t="s">
        <v>5</v>
      </c>
      <c r="AX112" s="14" t="s">
        <v>79</v>
      </c>
      <c r="AY112" s="242" t="s">
        <v>156</v>
      </c>
    </row>
    <row r="113" spans="1:65" s="2" customFormat="1" ht="16.5" customHeight="1">
      <c r="A113" s="35"/>
      <c r="B113" s="36"/>
      <c r="C113" s="205" t="s">
        <v>187</v>
      </c>
      <c r="D113" s="205" t="s">
        <v>188</v>
      </c>
      <c r="E113" s="206" t="s">
        <v>2127</v>
      </c>
      <c r="F113" s="207" t="s">
        <v>2128</v>
      </c>
      <c r="G113" s="208" t="s">
        <v>1315</v>
      </c>
      <c r="H113" s="209">
        <v>5</v>
      </c>
      <c r="I113" s="210"/>
      <c r="J113" s="210"/>
      <c r="K113" s="211">
        <f>ROUND(P113*H113,2)</f>
        <v>0</v>
      </c>
      <c r="L113" s="207" t="s">
        <v>20</v>
      </c>
      <c r="M113" s="40"/>
      <c r="N113" s="212" t="s">
        <v>20</v>
      </c>
      <c r="O113" s="194" t="s">
        <v>40</v>
      </c>
      <c r="P113" s="195">
        <f>I113+J113</f>
        <v>0</v>
      </c>
      <c r="Q113" s="195">
        <f>ROUND(I113*H113,2)</f>
        <v>0</v>
      </c>
      <c r="R113" s="195">
        <f>ROUND(J113*H113,2)</f>
        <v>0</v>
      </c>
      <c r="S113" s="65"/>
      <c r="T113" s="196">
        <f>S113*H113</f>
        <v>0</v>
      </c>
      <c r="U113" s="196">
        <v>0</v>
      </c>
      <c r="V113" s="196">
        <f>U113*H113</f>
        <v>0</v>
      </c>
      <c r="W113" s="196">
        <v>0</v>
      </c>
      <c r="X113" s="197">
        <f>W113*H113</f>
        <v>0</v>
      </c>
      <c r="Y113" s="35"/>
      <c r="Z113" s="35"/>
      <c r="AA113" s="35"/>
      <c r="AB113" s="35"/>
      <c r="AC113" s="35"/>
      <c r="AD113" s="35"/>
      <c r="AE113" s="35"/>
      <c r="AR113" s="198" t="s">
        <v>164</v>
      </c>
      <c r="AT113" s="198" t="s">
        <v>188</v>
      </c>
      <c r="AU113" s="198" t="s">
        <v>79</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192</v>
      </c>
    </row>
    <row r="114" spans="1:47" s="2" customFormat="1" ht="11.25">
      <c r="A114" s="35"/>
      <c r="B114" s="36"/>
      <c r="C114" s="37"/>
      <c r="D114" s="200" t="s">
        <v>165</v>
      </c>
      <c r="E114" s="37"/>
      <c r="F114" s="201" t="s">
        <v>2128</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79</v>
      </c>
    </row>
    <row r="115" spans="1:47" s="2" customFormat="1" ht="19.5">
      <c r="A115" s="35"/>
      <c r="B115" s="36"/>
      <c r="C115" s="37"/>
      <c r="D115" s="200" t="s">
        <v>880</v>
      </c>
      <c r="E115" s="37"/>
      <c r="F115" s="220" t="s">
        <v>2129</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880</v>
      </c>
      <c r="AU115" s="18" t="s">
        <v>79</v>
      </c>
    </row>
    <row r="116" spans="1:65" s="2" customFormat="1" ht="66.75" customHeight="1">
      <c r="A116" s="35"/>
      <c r="B116" s="36"/>
      <c r="C116" s="205" t="s">
        <v>176</v>
      </c>
      <c r="D116" s="205" t="s">
        <v>188</v>
      </c>
      <c r="E116" s="206" t="s">
        <v>2130</v>
      </c>
      <c r="F116" s="207" t="s">
        <v>2131</v>
      </c>
      <c r="G116" s="208" t="s">
        <v>1315</v>
      </c>
      <c r="H116" s="209">
        <v>1</v>
      </c>
      <c r="I116" s="210"/>
      <c r="J116" s="210"/>
      <c r="K116" s="211">
        <f>ROUND(P116*H116,2)</f>
        <v>0</v>
      </c>
      <c r="L116" s="207" t="s">
        <v>20</v>
      </c>
      <c r="M116" s="40"/>
      <c r="N116" s="212" t="s">
        <v>20</v>
      </c>
      <c r="O116" s="194" t="s">
        <v>40</v>
      </c>
      <c r="P116" s="195">
        <f>I116+J116</f>
        <v>0</v>
      </c>
      <c r="Q116" s="195">
        <f>ROUND(I116*H116,2)</f>
        <v>0</v>
      </c>
      <c r="R116" s="195">
        <f>ROUND(J116*H116,2)</f>
        <v>0</v>
      </c>
      <c r="S116" s="65"/>
      <c r="T116" s="196">
        <f>S116*H116</f>
        <v>0</v>
      </c>
      <c r="U116" s="196">
        <v>0</v>
      </c>
      <c r="V116" s="196">
        <f>U116*H116</f>
        <v>0</v>
      </c>
      <c r="W116" s="196">
        <v>0</v>
      </c>
      <c r="X116" s="197">
        <f>W116*H116</f>
        <v>0</v>
      </c>
      <c r="Y116" s="35"/>
      <c r="Z116" s="35"/>
      <c r="AA116" s="35"/>
      <c r="AB116" s="35"/>
      <c r="AC116" s="35"/>
      <c r="AD116" s="35"/>
      <c r="AE116" s="35"/>
      <c r="AR116" s="198" t="s">
        <v>164</v>
      </c>
      <c r="AT116" s="198" t="s">
        <v>188</v>
      </c>
      <c r="AU116" s="198" t="s">
        <v>79</v>
      </c>
      <c r="AY116" s="18" t="s">
        <v>156</v>
      </c>
      <c r="BE116" s="199">
        <f>IF(O116="základní",K116,0)</f>
        <v>0</v>
      </c>
      <c r="BF116" s="199">
        <f>IF(O116="snížená",K116,0)</f>
        <v>0</v>
      </c>
      <c r="BG116" s="199">
        <f>IF(O116="zákl. přenesená",K116,0)</f>
        <v>0</v>
      </c>
      <c r="BH116" s="199">
        <f>IF(O116="sníž. přenesená",K116,0)</f>
        <v>0</v>
      </c>
      <c r="BI116" s="199">
        <f>IF(O116="nulová",K116,0)</f>
        <v>0</v>
      </c>
      <c r="BJ116" s="18" t="s">
        <v>79</v>
      </c>
      <c r="BK116" s="199">
        <f>ROUND(P116*H116,2)</f>
        <v>0</v>
      </c>
      <c r="BL116" s="18" t="s">
        <v>164</v>
      </c>
      <c r="BM116" s="198" t="s">
        <v>195</v>
      </c>
    </row>
    <row r="117" spans="1:47" s="2" customFormat="1" ht="39">
      <c r="A117" s="35"/>
      <c r="B117" s="36"/>
      <c r="C117" s="37"/>
      <c r="D117" s="200" t="s">
        <v>165</v>
      </c>
      <c r="E117" s="37"/>
      <c r="F117" s="201" t="s">
        <v>2131</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165</v>
      </c>
      <c r="AU117" s="18" t="s">
        <v>79</v>
      </c>
    </row>
    <row r="118" spans="1:47" s="2" customFormat="1" ht="19.5">
      <c r="A118" s="35"/>
      <c r="B118" s="36"/>
      <c r="C118" s="37"/>
      <c r="D118" s="200" t="s">
        <v>880</v>
      </c>
      <c r="E118" s="37"/>
      <c r="F118" s="220" t="s">
        <v>2118</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880</v>
      </c>
      <c r="AU118" s="18" t="s">
        <v>79</v>
      </c>
    </row>
    <row r="119" spans="1:65" s="2" customFormat="1" ht="24.2" customHeight="1">
      <c r="A119" s="35"/>
      <c r="B119" s="36"/>
      <c r="C119" s="205" t="s">
        <v>196</v>
      </c>
      <c r="D119" s="205" t="s">
        <v>188</v>
      </c>
      <c r="E119" s="206" t="s">
        <v>2132</v>
      </c>
      <c r="F119" s="207" t="s">
        <v>2133</v>
      </c>
      <c r="G119" s="208" t="s">
        <v>379</v>
      </c>
      <c r="H119" s="209">
        <v>340</v>
      </c>
      <c r="I119" s="210"/>
      <c r="J119" s="210"/>
      <c r="K119" s="211">
        <f>ROUND(P119*H119,2)</f>
        <v>0</v>
      </c>
      <c r="L119" s="207" t="s">
        <v>162</v>
      </c>
      <c r="M119" s="40"/>
      <c r="N119" s="212"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164</v>
      </c>
      <c r="AT119" s="198" t="s">
        <v>188</v>
      </c>
      <c r="AU119" s="198" t="s">
        <v>79</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199</v>
      </c>
    </row>
    <row r="120" spans="1:47" s="2" customFormat="1" ht="58.5">
      <c r="A120" s="35"/>
      <c r="B120" s="36"/>
      <c r="C120" s="37"/>
      <c r="D120" s="200" t="s">
        <v>165</v>
      </c>
      <c r="E120" s="37"/>
      <c r="F120" s="201" t="s">
        <v>2134</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79</v>
      </c>
    </row>
    <row r="121" spans="1:65" s="2" customFormat="1" ht="76.35" customHeight="1">
      <c r="A121" s="35"/>
      <c r="B121" s="36"/>
      <c r="C121" s="205" t="s">
        <v>179</v>
      </c>
      <c r="D121" s="205" t="s">
        <v>188</v>
      </c>
      <c r="E121" s="206" t="s">
        <v>2135</v>
      </c>
      <c r="F121" s="207" t="s">
        <v>2136</v>
      </c>
      <c r="G121" s="208" t="s">
        <v>1315</v>
      </c>
      <c r="H121" s="209">
        <v>1</v>
      </c>
      <c r="I121" s="210"/>
      <c r="J121" s="210"/>
      <c r="K121" s="211">
        <f>ROUND(P121*H121,2)</f>
        <v>0</v>
      </c>
      <c r="L121" s="207" t="s">
        <v>20</v>
      </c>
      <c r="M121" s="40"/>
      <c r="N121" s="212" t="s">
        <v>20</v>
      </c>
      <c r="O121" s="194" t="s">
        <v>40</v>
      </c>
      <c r="P121" s="195">
        <f>I121+J121</f>
        <v>0</v>
      </c>
      <c r="Q121" s="195">
        <f>ROUND(I121*H121,2)</f>
        <v>0</v>
      </c>
      <c r="R121" s="195">
        <f>ROUND(J121*H121,2)</f>
        <v>0</v>
      </c>
      <c r="S121" s="65"/>
      <c r="T121" s="196">
        <f>S121*H121</f>
        <v>0</v>
      </c>
      <c r="U121" s="196">
        <v>0</v>
      </c>
      <c r="V121" s="196">
        <f>U121*H121</f>
        <v>0</v>
      </c>
      <c r="W121" s="196">
        <v>0</v>
      </c>
      <c r="X121" s="197">
        <f>W121*H121</f>
        <v>0</v>
      </c>
      <c r="Y121" s="35"/>
      <c r="Z121" s="35"/>
      <c r="AA121" s="35"/>
      <c r="AB121" s="35"/>
      <c r="AC121" s="35"/>
      <c r="AD121" s="35"/>
      <c r="AE121" s="35"/>
      <c r="AR121" s="198" t="s">
        <v>164</v>
      </c>
      <c r="AT121" s="198" t="s">
        <v>188</v>
      </c>
      <c r="AU121" s="198" t="s">
        <v>79</v>
      </c>
      <c r="AY121" s="18" t="s">
        <v>156</v>
      </c>
      <c r="BE121" s="199">
        <f>IF(O121="základní",K121,0)</f>
        <v>0</v>
      </c>
      <c r="BF121" s="199">
        <f>IF(O121="snížená",K121,0)</f>
        <v>0</v>
      </c>
      <c r="BG121" s="199">
        <f>IF(O121="zákl. přenesená",K121,0)</f>
        <v>0</v>
      </c>
      <c r="BH121" s="199">
        <f>IF(O121="sníž. přenesená",K121,0)</f>
        <v>0</v>
      </c>
      <c r="BI121" s="199">
        <f>IF(O121="nulová",K121,0)</f>
        <v>0</v>
      </c>
      <c r="BJ121" s="18" t="s">
        <v>79</v>
      </c>
      <c r="BK121" s="199">
        <f>ROUND(P121*H121,2)</f>
        <v>0</v>
      </c>
      <c r="BL121" s="18" t="s">
        <v>164</v>
      </c>
      <c r="BM121" s="198" t="s">
        <v>202</v>
      </c>
    </row>
    <row r="122" spans="1:47" s="2" customFormat="1" ht="48.75">
      <c r="A122" s="35"/>
      <c r="B122" s="36"/>
      <c r="C122" s="37"/>
      <c r="D122" s="200" t="s">
        <v>165</v>
      </c>
      <c r="E122" s="37"/>
      <c r="F122" s="201" t="s">
        <v>2136</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165</v>
      </c>
      <c r="AU122" s="18" t="s">
        <v>79</v>
      </c>
    </row>
    <row r="123" spans="1:47" s="2" customFormat="1" ht="19.5">
      <c r="A123" s="35"/>
      <c r="B123" s="36"/>
      <c r="C123" s="37"/>
      <c r="D123" s="200" t="s">
        <v>880</v>
      </c>
      <c r="E123" s="37"/>
      <c r="F123" s="220" t="s">
        <v>2137</v>
      </c>
      <c r="G123" s="37"/>
      <c r="H123" s="37"/>
      <c r="I123" s="202"/>
      <c r="J123" s="202"/>
      <c r="K123" s="37"/>
      <c r="L123" s="37"/>
      <c r="M123" s="40"/>
      <c r="N123" s="203"/>
      <c r="O123" s="204"/>
      <c r="P123" s="65"/>
      <c r="Q123" s="65"/>
      <c r="R123" s="65"/>
      <c r="S123" s="65"/>
      <c r="T123" s="65"/>
      <c r="U123" s="65"/>
      <c r="V123" s="65"/>
      <c r="W123" s="65"/>
      <c r="X123" s="66"/>
      <c r="Y123" s="35"/>
      <c r="Z123" s="35"/>
      <c r="AA123" s="35"/>
      <c r="AB123" s="35"/>
      <c r="AC123" s="35"/>
      <c r="AD123" s="35"/>
      <c r="AE123" s="35"/>
      <c r="AT123" s="18" t="s">
        <v>880</v>
      </c>
      <c r="AU123" s="18" t="s">
        <v>79</v>
      </c>
    </row>
    <row r="124" spans="2:51" s="15" customFormat="1" ht="33.75">
      <c r="B124" s="243"/>
      <c r="C124" s="244"/>
      <c r="D124" s="200" t="s">
        <v>1060</v>
      </c>
      <c r="E124" s="245" t="s">
        <v>20</v>
      </c>
      <c r="F124" s="246" t="s">
        <v>2138</v>
      </c>
      <c r="G124" s="244"/>
      <c r="H124" s="245" t="s">
        <v>20</v>
      </c>
      <c r="I124" s="247"/>
      <c r="J124" s="247"/>
      <c r="K124" s="244"/>
      <c r="L124" s="244"/>
      <c r="M124" s="248"/>
      <c r="N124" s="249"/>
      <c r="O124" s="250"/>
      <c r="P124" s="250"/>
      <c r="Q124" s="250"/>
      <c r="R124" s="250"/>
      <c r="S124" s="250"/>
      <c r="T124" s="250"/>
      <c r="U124" s="250"/>
      <c r="V124" s="250"/>
      <c r="W124" s="250"/>
      <c r="X124" s="251"/>
      <c r="AT124" s="252" t="s">
        <v>1060</v>
      </c>
      <c r="AU124" s="252" t="s">
        <v>79</v>
      </c>
      <c r="AV124" s="15" t="s">
        <v>79</v>
      </c>
      <c r="AW124" s="15" t="s">
        <v>5</v>
      </c>
      <c r="AX124" s="15" t="s">
        <v>71</v>
      </c>
      <c r="AY124" s="252" t="s">
        <v>156</v>
      </c>
    </row>
    <row r="125" spans="2:51" s="15" customFormat="1" ht="33.75">
      <c r="B125" s="243"/>
      <c r="C125" s="244"/>
      <c r="D125" s="200" t="s">
        <v>1060</v>
      </c>
      <c r="E125" s="245" t="s">
        <v>20</v>
      </c>
      <c r="F125" s="246" t="s">
        <v>2139</v>
      </c>
      <c r="G125" s="244"/>
      <c r="H125" s="245" t="s">
        <v>20</v>
      </c>
      <c r="I125" s="247"/>
      <c r="J125" s="247"/>
      <c r="K125" s="244"/>
      <c r="L125" s="244"/>
      <c r="M125" s="248"/>
      <c r="N125" s="249"/>
      <c r="O125" s="250"/>
      <c r="P125" s="250"/>
      <c r="Q125" s="250"/>
      <c r="R125" s="250"/>
      <c r="S125" s="250"/>
      <c r="T125" s="250"/>
      <c r="U125" s="250"/>
      <c r="V125" s="250"/>
      <c r="W125" s="250"/>
      <c r="X125" s="251"/>
      <c r="AT125" s="252" t="s">
        <v>1060</v>
      </c>
      <c r="AU125" s="252" t="s">
        <v>79</v>
      </c>
      <c r="AV125" s="15" t="s">
        <v>79</v>
      </c>
      <c r="AW125" s="15" t="s">
        <v>5</v>
      </c>
      <c r="AX125" s="15" t="s">
        <v>71</v>
      </c>
      <c r="AY125" s="252" t="s">
        <v>156</v>
      </c>
    </row>
    <row r="126" spans="2:51" s="13" customFormat="1" ht="11.25">
      <c r="B126" s="221"/>
      <c r="C126" s="222"/>
      <c r="D126" s="200" t="s">
        <v>1060</v>
      </c>
      <c r="E126" s="223" t="s">
        <v>20</v>
      </c>
      <c r="F126" s="224" t="s">
        <v>79</v>
      </c>
      <c r="G126" s="222"/>
      <c r="H126" s="225">
        <v>1</v>
      </c>
      <c r="I126" s="226"/>
      <c r="J126" s="226"/>
      <c r="K126" s="222"/>
      <c r="L126" s="222"/>
      <c r="M126" s="227"/>
      <c r="N126" s="256"/>
      <c r="O126" s="257"/>
      <c r="P126" s="257"/>
      <c r="Q126" s="257"/>
      <c r="R126" s="257"/>
      <c r="S126" s="257"/>
      <c r="T126" s="257"/>
      <c r="U126" s="257"/>
      <c r="V126" s="257"/>
      <c r="W126" s="257"/>
      <c r="X126" s="258"/>
      <c r="AT126" s="231" t="s">
        <v>1060</v>
      </c>
      <c r="AU126" s="231" t="s">
        <v>79</v>
      </c>
      <c r="AV126" s="13" t="s">
        <v>81</v>
      </c>
      <c r="AW126" s="13" t="s">
        <v>5</v>
      </c>
      <c r="AX126" s="13" t="s">
        <v>79</v>
      </c>
      <c r="AY126" s="231" t="s">
        <v>156</v>
      </c>
    </row>
    <row r="127" spans="1:31" s="2" customFormat="1" ht="6.95" customHeight="1">
      <c r="A127" s="35"/>
      <c r="B127" s="48"/>
      <c r="C127" s="49"/>
      <c r="D127" s="49"/>
      <c r="E127" s="49"/>
      <c r="F127" s="49"/>
      <c r="G127" s="49"/>
      <c r="H127" s="49"/>
      <c r="I127" s="49"/>
      <c r="J127" s="49"/>
      <c r="K127" s="49"/>
      <c r="L127" s="49"/>
      <c r="M127" s="40"/>
      <c r="N127" s="35"/>
      <c r="P127" s="35"/>
      <c r="Q127" s="35"/>
      <c r="R127" s="35"/>
      <c r="S127" s="35"/>
      <c r="T127" s="35"/>
      <c r="U127" s="35"/>
      <c r="V127" s="35"/>
      <c r="W127" s="35"/>
      <c r="X127" s="35"/>
      <c r="Y127" s="35"/>
      <c r="Z127" s="35"/>
      <c r="AA127" s="35"/>
      <c r="AB127" s="35"/>
      <c r="AC127" s="35"/>
      <c r="AD127" s="35"/>
      <c r="AE127" s="35"/>
    </row>
  </sheetData>
  <sheetProtection algorithmName="SHA-512" hashValue="n7rcKuIzgBg/SLCPUFaz+sucTeQ54UfCY+Zs0Na/lv0WKJdhkcZmd29++9Aeut/sd9GZhLFyYOnKnC9WA9x80g==" saltValue="4f83Rawm4iVRH1zZiEtZ0RQ7FV+J5Nas8LrPLPV41VRtr509P4LxtfFcZLUnDTqQFGI0U7LoMCnzmti79HS4Nw==" spinCount="100000" sheet="1" objects="1" scenarios="1" formatColumns="0" formatRows="0" autoFilter="0"/>
  <autoFilter ref="C81:L126"/>
  <mergeCells count="9">
    <mergeCell ref="E52:H52"/>
    <mergeCell ref="E72:H72"/>
    <mergeCell ref="E74:H74"/>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23"/>
  <sheetViews>
    <sheetView showGridLines="0" workbookViewId="0" topLeftCell="A1"/>
  </sheetViews>
  <sheetFormatPr defaultColWidth="9.140625" defaultRowHeight="12"/>
  <cols>
    <col min="1" max="1" width="8.28125" style="259" customWidth="1"/>
    <col min="2" max="2" width="1.7109375" style="259" customWidth="1"/>
    <col min="3" max="4" width="5.00390625" style="259" customWidth="1"/>
    <col min="5" max="5" width="11.7109375" style="259" customWidth="1"/>
    <col min="6" max="6" width="9.140625" style="259" customWidth="1"/>
    <col min="7" max="7" width="5.00390625" style="259" customWidth="1"/>
    <col min="8" max="8" width="77.8515625" style="259" customWidth="1"/>
    <col min="9" max="10" width="20.00390625" style="259" customWidth="1"/>
    <col min="11" max="11" width="1.7109375" style="259" customWidth="1"/>
  </cols>
  <sheetData>
    <row r="1" s="1" customFormat="1" ht="37.5" customHeight="1"/>
    <row r="2" spans="2:11" s="1" customFormat="1" ht="7.5" customHeight="1">
      <c r="B2" s="260"/>
      <c r="C2" s="261"/>
      <c r="D2" s="261"/>
      <c r="E2" s="261"/>
      <c r="F2" s="261"/>
      <c r="G2" s="261"/>
      <c r="H2" s="261"/>
      <c r="I2" s="261"/>
      <c r="J2" s="261"/>
      <c r="K2" s="262"/>
    </row>
    <row r="3" spans="2:11" s="16" customFormat="1" ht="45" customHeight="1">
      <c r="B3" s="263"/>
      <c r="C3" s="396" t="s">
        <v>2140</v>
      </c>
      <c r="D3" s="396"/>
      <c r="E3" s="396"/>
      <c r="F3" s="396"/>
      <c r="G3" s="396"/>
      <c r="H3" s="396"/>
      <c r="I3" s="396"/>
      <c r="J3" s="396"/>
      <c r="K3" s="264"/>
    </row>
    <row r="4" spans="2:11" s="1" customFormat="1" ht="25.5" customHeight="1">
      <c r="B4" s="265"/>
      <c r="C4" s="401" t="s">
        <v>2141</v>
      </c>
      <c r="D4" s="401"/>
      <c r="E4" s="401"/>
      <c r="F4" s="401"/>
      <c r="G4" s="401"/>
      <c r="H4" s="401"/>
      <c r="I4" s="401"/>
      <c r="J4" s="401"/>
      <c r="K4" s="266"/>
    </row>
    <row r="5" spans="2:11" s="1" customFormat="1" ht="5.25" customHeight="1">
      <c r="B5" s="265"/>
      <c r="C5" s="267"/>
      <c r="D5" s="267"/>
      <c r="E5" s="267"/>
      <c r="F5" s="267"/>
      <c r="G5" s="267"/>
      <c r="H5" s="267"/>
      <c r="I5" s="267"/>
      <c r="J5" s="267"/>
      <c r="K5" s="266"/>
    </row>
    <row r="6" spans="2:11" s="1" customFormat="1" ht="15" customHeight="1">
      <c r="B6" s="265"/>
      <c r="C6" s="400" t="s">
        <v>2142</v>
      </c>
      <c r="D6" s="400"/>
      <c r="E6" s="400"/>
      <c r="F6" s="400"/>
      <c r="G6" s="400"/>
      <c r="H6" s="400"/>
      <c r="I6" s="400"/>
      <c r="J6" s="400"/>
      <c r="K6" s="266"/>
    </row>
    <row r="7" spans="2:11" s="1" customFormat="1" ht="15" customHeight="1">
      <c r="B7" s="269"/>
      <c r="C7" s="400" t="s">
        <v>2143</v>
      </c>
      <c r="D7" s="400"/>
      <c r="E7" s="400"/>
      <c r="F7" s="400"/>
      <c r="G7" s="400"/>
      <c r="H7" s="400"/>
      <c r="I7" s="400"/>
      <c r="J7" s="400"/>
      <c r="K7" s="266"/>
    </row>
    <row r="8" spans="2:11" s="1" customFormat="1" ht="12.75" customHeight="1">
      <c r="B8" s="269"/>
      <c r="C8" s="268"/>
      <c r="D8" s="268"/>
      <c r="E8" s="268"/>
      <c r="F8" s="268"/>
      <c r="G8" s="268"/>
      <c r="H8" s="268"/>
      <c r="I8" s="268"/>
      <c r="J8" s="268"/>
      <c r="K8" s="266"/>
    </row>
    <row r="9" spans="2:11" s="1" customFormat="1" ht="15" customHeight="1">
      <c r="B9" s="269"/>
      <c r="C9" s="400" t="s">
        <v>2144</v>
      </c>
      <c r="D9" s="400"/>
      <c r="E9" s="400"/>
      <c r="F9" s="400"/>
      <c r="G9" s="400"/>
      <c r="H9" s="400"/>
      <c r="I9" s="400"/>
      <c r="J9" s="400"/>
      <c r="K9" s="266"/>
    </row>
    <row r="10" spans="2:11" s="1" customFormat="1" ht="15" customHeight="1">
      <c r="B10" s="269"/>
      <c r="C10" s="268"/>
      <c r="D10" s="400" t="s">
        <v>2145</v>
      </c>
      <c r="E10" s="400"/>
      <c r="F10" s="400"/>
      <c r="G10" s="400"/>
      <c r="H10" s="400"/>
      <c r="I10" s="400"/>
      <c r="J10" s="400"/>
      <c r="K10" s="266"/>
    </row>
    <row r="11" spans="2:11" s="1" customFormat="1" ht="15" customHeight="1">
      <c r="B11" s="269"/>
      <c r="C11" s="270"/>
      <c r="D11" s="400" t="s">
        <v>2146</v>
      </c>
      <c r="E11" s="400"/>
      <c r="F11" s="400"/>
      <c r="G11" s="400"/>
      <c r="H11" s="400"/>
      <c r="I11" s="400"/>
      <c r="J11" s="400"/>
      <c r="K11" s="266"/>
    </row>
    <row r="12" spans="2:11" s="1" customFormat="1" ht="15" customHeight="1">
      <c r="B12" s="269"/>
      <c r="C12" s="270"/>
      <c r="D12" s="268"/>
      <c r="E12" s="268"/>
      <c r="F12" s="268"/>
      <c r="G12" s="268"/>
      <c r="H12" s="268"/>
      <c r="I12" s="268"/>
      <c r="J12" s="268"/>
      <c r="K12" s="266"/>
    </row>
    <row r="13" spans="2:11" s="1" customFormat="1" ht="15" customHeight="1">
      <c r="B13" s="269"/>
      <c r="C13" s="270"/>
      <c r="D13" s="271" t="s">
        <v>2147</v>
      </c>
      <c r="E13" s="268"/>
      <c r="F13" s="268"/>
      <c r="G13" s="268"/>
      <c r="H13" s="268"/>
      <c r="I13" s="268"/>
      <c r="J13" s="268"/>
      <c r="K13" s="266"/>
    </row>
    <row r="14" spans="2:11" s="1" customFormat="1" ht="12.75" customHeight="1">
      <c r="B14" s="269"/>
      <c r="C14" s="270"/>
      <c r="D14" s="270"/>
      <c r="E14" s="270"/>
      <c r="F14" s="270"/>
      <c r="G14" s="270"/>
      <c r="H14" s="270"/>
      <c r="I14" s="270"/>
      <c r="J14" s="270"/>
      <c r="K14" s="266"/>
    </row>
    <row r="15" spans="2:11" s="1" customFormat="1" ht="15" customHeight="1">
      <c r="B15" s="269"/>
      <c r="C15" s="270"/>
      <c r="D15" s="400" t="s">
        <v>2148</v>
      </c>
      <c r="E15" s="400"/>
      <c r="F15" s="400"/>
      <c r="G15" s="400"/>
      <c r="H15" s="400"/>
      <c r="I15" s="400"/>
      <c r="J15" s="400"/>
      <c r="K15" s="266"/>
    </row>
    <row r="16" spans="2:11" s="1" customFormat="1" ht="15" customHeight="1">
      <c r="B16" s="269"/>
      <c r="C16" s="270"/>
      <c r="D16" s="400" t="s">
        <v>2149</v>
      </c>
      <c r="E16" s="400"/>
      <c r="F16" s="400"/>
      <c r="G16" s="400"/>
      <c r="H16" s="400"/>
      <c r="I16" s="400"/>
      <c r="J16" s="400"/>
      <c r="K16" s="266"/>
    </row>
    <row r="17" spans="2:11" s="1" customFormat="1" ht="15" customHeight="1">
      <c r="B17" s="269"/>
      <c r="C17" s="270"/>
      <c r="D17" s="400" t="s">
        <v>2150</v>
      </c>
      <c r="E17" s="400"/>
      <c r="F17" s="400"/>
      <c r="G17" s="400"/>
      <c r="H17" s="400"/>
      <c r="I17" s="400"/>
      <c r="J17" s="400"/>
      <c r="K17" s="266"/>
    </row>
    <row r="18" spans="2:11" s="1" customFormat="1" ht="15" customHeight="1">
      <c r="B18" s="269"/>
      <c r="C18" s="270"/>
      <c r="D18" s="270"/>
      <c r="E18" s="272" t="s">
        <v>78</v>
      </c>
      <c r="F18" s="400" t="s">
        <v>2151</v>
      </c>
      <c r="G18" s="400"/>
      <c r="H18" s="400"/>
      <c r="I18" s="400"/>
      <c r="J18" s="400"/>
      <c r="K18" s="266"/>
    </row>
    <row r="19" spans="2:11" s="1" customFormat="1" ht="15" customHeight="1">
      <c r="B19" s="269"/>
      <c r="C19" s="270"/>
      <c r="D19" s="270"/>
      <c r="E19" s="272" t="s">
        <v>2152</v>
      </c>
      <c r="F19" s="400" t="s">
        <v>2153</v>
      </c>
      <c r="G19" s="400"/>
      <c r="H19" s="400"/>
      <c r="I19" s="400"/>
      <c r="J19" s="400"/>
      <c r="K19" s="266"/>
    </row>
    <row r="20" spans="2:11" s="1" customFormat="1" ht="15" customHeight="1">
      <c r="B20" s="269"/>
      <c r="C20" s="270"/>
      <c r="D20" s="270"/>
      <c r="E20" s="272" t="s">
        <v>2154</v>
      </c>
      <c r="F20" s="400" t="s">
        <v>2155</v>
      </c>
      <c r="G20" s="400"/>
      <c r="H20" s="400"/>
      <c r="I20" s="400"/>
      <c r="J20" s="400"/>
      <c r="K20" s="266"/>
    </row>
    <row r="21" spans="2:11" s="1" customFormat="1" ht="15" customHeight="1">
      <c r="B21" s="269"/>
      <c r="C21" s="270"/>
      <c r="D21" s="270"/>
      <c r="E21" s="272" t="s">
        <v>2156</v>
      </c>
      <c r="F21" s="400" t="s">
        <v>2157</v>
      </c>
      <c r="G21" s="400"/>
      <c r="H21" s="400"/>
      <c r="I21" s="400"/>
      <c r="J21" s="400"/>
      <c r="K21" s="266"/>
    </row>
    <row r="22" spans="2:11" s="1" customFormat="1" ht="15" customHeight="1">
      <c r="B22" s="269"/>
      <c r="C22" s="270"/>
      <c r="D22" s="270"/>
      <c r="E22" s="272" t="s">
        <v>292</v>
      </c>
      <c r="F22" s="400" t="s">
        <v>293</v>
      </c>
      <c r="G22" s="400"/>
      <c r="H22" s="400"/>
      <c r="I22" s="400"/>
      <c r="J22" s="400"/>
      <c r="K22" s="266"/>
    </row>
    <row r="23" spans="2:11" s="1" customFormat="1" ht="15" customHeight="1">
      <c r="B23" s="269"/>
      <c r="C23" s="270"/>
      <c r="D23" s="270"/>
      <c r="E23" s="272" t="s">
        <v>112</v>
      </c>
      <c r="F23" s="400" t="s">
        <v>2158</v>
      </c>
      <c r="G23" s="400"/>
      <c r="H23" s="400"/>
      <c r="I23" s="400"/>
      <c r="J23" s="400"/>
      <c r="K23" s="266"/>
    </row>
    <row r="24" spans="2:11" s="1" customFormat="1" ht="12.75" customHeight="1">
      <c r="B24" s="269"/>
      <c r="C24" s="270"/>
      <c r="D24" s="270"/>
      <c r="E24" s="270"/>
      <c r="F24" s="270"/>
      <c r="G24" s="270"/>
      <c r="H24" s="270"/>
      <c r="I24" s="270"/>
      <c r="J24" s="270"/>
      <c r="K24" s="266"/>
    </row>
    <row r="25" spans="2:11" s="1" customFormat="1" ht="15" customHeight="1">
      <c r="B25" s="269"/>
      <c r="C25" s="400" t="s">
        <v>2159</v>
      </c>
      <c r="D25" s="400"/>
      <c r="E25" s="400"/>
      <c r="F25" s="400"/>
      <c r="G25" s="400"/>
      <c r="H25" s="400"/>
      <c r="I25" s="400"/>
      <c r="J25" s="400"/>
      <c r="K25" s="266"/>
    </row>
    <row r="26" spans="2:11" s="1" customFormat="1" ht="15" customHeight="1">
      <c r="B26" s="269"/>
      <c r="C26" s="400" t="s">
        <v>2160</v>
      </c>
      <c r="D26" s="400"/>
      <c r="E26" s="400"/>
      <c r="F26" s="400"/>
      <c r="G26" s="400"/>
      <c r="H26" s="400"/>
      <c r="I26" s="400"/>
      <c r="J26" s="400"/>
      <c r="K26" s="266"/>
    </row>
    <row r="27" spans="2:11" s="1" customFormat="1" ht="15" customHeight="1">
      <c r="B27" s="269"/>
      <c r="C27" s="268"/>
      <c r="D27" s="400" t="s">
        <v>2161</v>
      </c>
      <c r="E27" s="400"/>
      <c r="F27" s="400"/>
      <c r="G27" s="400"/>
      <c r="H27" s="400"/>
      <c r="I27" s="400"/>
      <c r="J27" s="400"/>
      <c r="K27" s="266"/>
    </row>
    <row r="28" spans="2:11" s="1" customFormat="1" ht="15" customHeight="1">
      <c r="B28" s="269"/>
      <c r="C28" s="270"/>
      <c r="D28" s="400" t="s">
        <v>2162</v>
      </c>
      <c r="E28" s="400"/>
      <c r="F28" s="400"/>
      <c r="G28" s="400"/>
      <c r="H28" s="400"/>
      <c r="I28" s="400"/>
      <c r="J28" s="400"/>
      <c r="K28" s="266"/>
    </row>
    <row r="29" spans="2:11" s="1" customFormat="1" ht="12.75" customHeight="1">
      <c r="B29" s="269"/>
      <c r="C29" s="270"/>
      <c r="D29" s="270"/>
      <c r="E29" s="270"/>
      <c r="F29" s="270"/>
      <c r="G29" s="270"/>
      <c r="H29" s="270"/>
      <c r="I29" s="270"/>
      <c r="J29" s="270"/>
      <c r="K29" s="266"/>
    </row>
    <row r="30" spans="2:11" s="1" customFormat="1" ht="15" customHeight="1">
      <c r="B30" s="269"/>
      <c r="C30" s="270"/>
      <c r="D30" s="400" t="s">
        <v>2163</v>
      </c>
      <c r="E30" s="400"/>
      <c r="F30" s="400"/>
      <c r="G30" s="400"/>
      <c r="H30" s="400"/>
      <c r="I30" s="400"/>
      <c r="J30" s="400"/>
      <c r="K30" s="266"/>
    </row>
    <row r="31" spans="2:11" s="1" customFormat="1" ht="15" customHeight="1">
      <c r="B31" s="269"/>
      <c r="C31" s="270"/>
      <c r="D31" s="400" t="s">
        <v>2164</v>
      </c>
      <c r="E31" s="400"/>
      <c r="F31" s="400"/>
      <c r="G31" s="400"/>
      <c r="H31" s="400"/>
      <c r="I31" s="400"/>
      <c r="J31" s="400"/>
      <c r="K31" s="266"/>
    </row>
    <row r="32" spans="2:11" s="1" customFormat="1" ht="12.75" customHeight="1">
      <c r="B32" s="269"/>
      <c r="C32" s="270"/>
      <c r="D32" s="270"/>
      <c r="E32" s="270"/>
      <c r="F32" s="270"/>
      <c r="G32" s="270"/>
      <c r="H32" s="270"/>
      <c r="I32" s="270"/>
      <c r="J32" s="270"/>
      <c r="K32" s="266"/>
    </row>
    <row r="33" spans="2:11" s="1" customFormat="1" ht="15" customHeight="1">
      <c r="B33" s="269"/>
      <c r="C33" s="270"/>
      <c r="D33" s="400" t="s">
        <v>2165</v>
      </c>
      <c r="E33" s="400"/>
      <c r="F33" s="400"/>
      <c r="G33" s="400"/>
      <c r="H33" s="400"/>
      <c r="I33" s="400"/>
      <c r="J33" s="400"/>
      <c r="K33" s="266"/>
    </row>
    <row r="34" spans="2:11" s="1" customFormat="1" ht="15" customHeight="1">
      <c r="B34" s="269"/>
      <c r="C34" s="270"/>
      <c r="D34" s="400" t="s">
        <v>2166</v>
      </c>
      <c r="E34" s="400"/>
      <c r="F34" s="400"/>
      <c r="G34" s="400"/>
      <c r="H34" s="400"/>
      <c r="I34" s="400"/>
      <c r="J34" s="400"/>
      <c r="K34" s="266"/>
    </row>
    <row r="35" spans="2:11" s="1" customFormat="1" ht="15" customHeight="1">
      <c r="B35" s="269"/>
      <c r="C35" s="270"/>
      <c r="D35" s="400" t="s">
        <v>2167</v>
      </c>
      <c r="E35" s="400"/>
      <c r="F35" s="400"/>
      <c r="G35" s="400"/>
      <c r="H35" s="400"/>
      <c r="I35" s="400"/>
      <c r="J35" s="400"/>
      <c r="K35" s="266"/>
    </row>
    <row r="36" spans="2:11" s="1" customFormat="1" ht="15" customHeight="1">
      <c r="B36" s="269"/>
      <c r="C36" s="270"/>
      <c r="D36" s="268"/>
      <c r="E36" s="271" t="s">
        <v>138</v>
      </c>
      <c r="F36" s="268"/>
      <c r="G36" s="400" t="s">
        <v>2168</v>
      </c>
      <c r="H36" s="400"/>
      <c r="I36" s="400"/>
      <c r="J36" s="400"/>
      <c r="K36" s="266"/>
    </row>
    <row r="37" spans="2:11" s="1" customFormat="1" ht="30.75" customHeight="1">
      <c r="B37" s="269"/>
      <c r="C37" s="270"/>
      <c r="D37" s="268"/>
      <c r="E37" s="271" t="s">
        <v>2169</v>
      </c>
      <c r="F37" s="268"/>
      <c r="G37" s="400" t="s">
        <v>2170</v>
      </c>
      <c r="H37" s="400"/>
      <c r="I37" s="400"/>
      <c r="J37" s="400"/>
      <c r="K37" s="266"/>
    </row>
    <row r="38" spans="2:11" s="1" customFormat="1" ht="15" customHeight="1">
      <c r="B38" s="269"/>
      <c r="C38" s="270"/>
      <c r="D38" s="268"/>
      <c r="E38" s="271" t="s">
        <v>50</v>
      </c>
      <c r="F38" s="268"/>
      <c r="G38" s="400" t="s">
        <v>2171</v>
      </c>
      <c r="H38" s="400"/>
      <c r="I38" s="400"/>
      <c r="J38" s="400"/>
      <c r="K38" s="266"/>
    </row>
    <row r="39" spans="2:11" s="1" customFormat="1" ht="15" customHeight="1">
      <c r="B39" s="269"/>
      <c r="C39" s="270"/>
      <c r="D39" s="268"/>
      <c r="E39" s="271" t="s">
        <v>51</v>
      </c>
      <c r="F39" s="268"/>
      <c r="G39" s="400" t="s">
        <v>2172</v>
      </c>
      <c r="H39" s="400"/>
      <c r="I39" s="400"/>
      <c r="J39" s="400"/>
      <c r="K39" s="266"/>
    </row>
    <row r="40" spans="2:11" s="1" customFormat="1" ht="15" customHeight="1">
      <c r="B40" s="269"/>
      <c r="C40" s="270"/>
      <c r="D40" s="268"/>
      <c r="E40" s="271" t="s">
        <v>139</v>
      </c>
      <c r="F40" s="268"/>
      <c r="G40" s="400" t="s">
        <v>2173</v>
      </c>
      <c r="H40" s="400"/>
      <c r="I40" s="400"/>
      <c r="J40" s="400"/>
      <c r="K40" s="266"/>
    </row>
    <row r="41" spans="2:11" s="1" customFormat="1" ht="15" customHeight="1">
      <c r="B41" s="269"/>
      <c r="C41" s="270"/>
      <c r="D41" s="268"/>
      <c r="E41" s="271" t="s">
        <v>140</v>
      </c>
      <c r="F41" s="268"/>
      <c r="G41" s="400" t="s">
        <v>2174</v>
      </c>
      <c r="H41" s="400"/>
      <c r="I41" s="400"/>
      <c r="J41" s="400"/>
      <c r="K41" s="266"/>
    </row>
    <row r="42" spans="2:11" s="1" customFormat="1" ht="15" customHeight="1">
      <c r="B42" s="269"/>
      <c r="C42" s="270"/>
      <c r="D42" s="268"/>
      <c r="E42" s="271" t="s">
        <v>2175</v>
      </c>
      <c r="F42" s="268"/>
      <c r="G42" s="400" t="s">
        <v>2176</v>
      </c>
      <c r="H42" s="400"/>
      <c r="I42" s="400"/>
      <c r="J42" s="400"/>
      <c r="K42" s="266"/>
    </row>
    <row r="43" spans="2:11" s="1" customFormat="1" ht="15" customHeight="1">
      <c r="B43" s="269"/>
      <c r="C43" s="270"/>
      <c r="D43" s="268"/>
      <c r="E43" s="271"/>
      <c r="F43" s="268"/>
      <c r="G43" s="400" t="s">
        <v>2177</v>
      </c>
      <c r="H43" s="400"/>
      <c r="I43" s="400"/>
      <c r="J43" s="400"/>
      <c r="K43" s="266"/>
    </row>
    <row r="44" spans="2:11" s="1" customFormat="1" ht="15" customHeight="1">
      <c r="B44" s="269"/>
      <c r="C44" s="270"/>
      <c r="D44" s="268"/>
      <c r="E44" s="271" t="s">
        <v>2178</v>
      </c>
      <c r="F44" s="268"/>
      <c r="G44" s="400" t="s">
        <v>2179</v>
      </c>
      <c r="H44" s="400"/>
      <c r="I44" s="400"/>
      <c r="J44" s="400"/>
      <c r="K44" s="266"/>
    </row>
    <row r="45" spans="2:11" s="1" customFormat="1" ht="15" customHeight="1">
      <c r="B45" s="269"/>
      <c r="C45" s="270"/>
      <c r="D45" s="268"/>
      <c r="E45" s="271" t="s">
        <v>143</v>
      </c>
      <c r="F45" s="268"/>
      <c r="G45" s="400" t="s">
        <v>2180</v>
      </c>
      <c r="H45" s="400"/>
      <c r="I45" s="400"/>
      <c r="J45" s="400"/>
      <c r="K45" s="266"/>
    </row>
    <row r="46" spans="2:11" s="1" customFormat="1" ht="12.75" customHeight="1">
      <c r="B46" s="269"/>
      <c r="C46" s="270"/>
      <c r="D46" s="268"/>
      <c r="E46" s="268"/>
      <c r="F46" s="268"/>
      <c r="G46" s="268"/>
      <c r="H46" s="268"/>
      <c r="I46" s="268"/>
      <c r="J46" s="268"/>
      <c r="K46" s="266"/>
    </row>
    <row r="47" spans="2:11" s="1" customFormat="1" ht="15" customHeight="1">
      <c r="B47" s="269"/>
      <c r="C47" s="270"/>
      <c r="D47" s="400" t="s">
        <v>2181</v>
      </c>
      <c r="E47" s="400"/>
      <c r="F47" s="400"/>
      <c r="G47" s="400"/>
      <c r="H47" s="400"/>
      <c r="I47" s="400"/>
      <c r="J47" s="400"/>
      <c r="K47" s="266"/>
    </row>
    <row r="48" spans="2:11" s="1" customFormat="1" ht="15" customHeight="1">
      <c r="B48" s="269"/>
      <c r="C48" s="270"/>
      <c r="D48" s="270"/>
      <c r="E48" s="400" t="s">
        <v>2182</v>
      </c>
      <c r="F48" s="400"/>
      <c r="G48" s="400"/>
      <c r="H48" s="400"/>
      <c r="I48" s="400"/>
      <c r="J48" s="400"/>
      <c r="K48" s="266"/>
    </row>
    <row r="49" spans="2:11" s="1" customFormat="1" ht="15" customHeight="1">
      <c r="B49" s="269"/>
      <c r="C49" s="270"/>
      <c r="D49" s="270"/>
      <c r="E49" s="400" t="s">
        <v>2183</v>
      </c>
      <c r="F49" s="400"/>
      <c r="G49" s="400"/>
      <c r="H49" s="400"/>
      <c r="I49" s="400"/>
      <c r="J49" s="400"/>
      <c r="K49" s="266"/>
    </row>
    <row r="50" spans="2:11" s="1" customFormat="1" ht="15" customHeight="1">
      <c r="B50" s="269"/>
      <c r="C50" s="270"/>
      <c r="D50" s="270"/>
      <c r="E50" s="400" t="s">
        <v>2184</v>
      </c>
      <c r="F50" s="400"/>
      <c r="G50" s="400"/>
      <c r="H50" s="400"/>
      <c r="I50" s="400"/>
      <c r="J50" s="400"/>
      <c r="K50" s="266"/>
    </row>
    <row r="51" spans="2:11" s="1" customFormat="1" ht="15" customHeight="1">
      <c r="B51" s="269"/>
      <c r="C51" s="270"/>
      <c r="D51" s="400" t="s">
        <v>2185</v>
      </c>
      <c r="E51" s="400"/>
      <c r="F51" s="400"/>
      <c r="G51" s="400"/>
      <c r="H51" s="400"/>
      <c r="I51" s="400"/>
      <c r="J51" s="400"/>
      <c r="K51" s="266"/>
    </row>
    <row r="52" spans="2:11" s="1" customFormat="1" ht="25.5" customHeight="1">
      <c r="B52" s="265"/>
      <c r="C52" s="401" t="s">
        <v>2186</v>
      </c>
      <c r="D52" s="401"/>
      <c r="E52" s="401"/>
      <c r="F52" s="401"/>
      <c r="G52" s="401"/>
      <c r="H52" s="401"/>
      <c r="I52" s="401"/>
      <c r="J52" s="401"/>
      <c r="K52" s="266"/>
    </row>
    <row r="53" spans="2:11" s="1" customFormat="1" ht="5.25" customHeight="1">
      <c r="B53" s="265"/>
      <c r="C53" s="267"/>
      <c r="D53" s="267"/>
      <c r="E53" s="267"/>
      <c r="F53" s="267"/>
      <c r="G53" s="267"/>
      <c r="H53" s="267"/>
      <c r="I53" s="267"/>
      <c r="J53" s="267"/>
      <c r="K53" s="266"/>
    </row>
    <row r="54" spans="2:11" s="1" customFormat="1" ht="15" customHeight="1">
      <c r="B54" s="265"/>
      <c r="C54" s="400" t="s">
        <v>2187</v>
      </c>
      <c r="D54" s="400"/>
      <c r="E54" s="400"/>
      <c r="F54" s="400"/>
      <c r="G54" s="400"/>
      <c r="H54" s="400"/>
      <c r="I54" s="400"/>
      <c r="J54" s="400"/>
      <c r="K54" s="266"/>
    </row>
    <row r="55" spans="2:11" s="1" customFormat="1" ht="15" customHeight="1">
      <c r="B55" s="265"/>
      <c r="C55" s="400" t="s">
        <v>2188</v>
      </c>
      <c r="D55" s="400"/>
      <c r="E55" s="400"/>
      <c r="F55" s="400"/>
      <c r="G55" s="400"/>
      <c r="H55" s="400"/>
      <c r="I55" s="400"/>
      <c r="J55" s="400"/>
      <c r="K55" s="266"/>
    </row>
    <row r="56" spans="2:11" s="1" customFormat="1" ht="12.75" customHeight="1">
      <c r="B56" s="265"/>
      <c r="C56" s="268"/>
      <c r="D56" s="268"/>
      <c r="E56" s="268"/>
      <c r="F56" s="268"/>
      <c r="G56" s="268"/>
      <c r="H56" s="268"/>
      <c r="I56" s="268"/>
      <c r="J56" s="268"/>
      <c r="K56" s="266"/>
    </row>
    <row r="57" spans="2:11" s="1" customFormat="1" ht="15" customHeight="1">
      <c r="B57" s="265"/>
      <c r="C57" s="400" t="s">
        <v>2189</v>
      </c>
      <c r="D57" s="400"/>
      <c r="E57" s="400"/>
      <c r="F57" s="400"/>
      <c r="G57" s="400"/>
      <c r="H57" s="400"/>
      <c r="I57" s="400"/>
      <c r="J57" s="400"/>
      <c r="K57" s="266"/>
    </row>
    <row r="58" spans="2:11" s="1" customFormat="1" ht="15" customHeight="1">
      <c r="B58" s="265"/>
      <c r="C58" s="270"/>
      <c r="D58" s="400" t="s">
        <v>2190</v>
      </c>
      <c r="E58" s="400"/>
      <c r="F58" s="400"/>
      <c r="G58" s="400"/>
      <c r="H58" s="400"/>
      <c r="I58" s="400"/>
      <c r="J58" s="400"/>
      <c r="K58" s="266"/>
    </row>
    <row r="59" spans="2:11" s="1" customFormat="1" ht="15" customHeight="1">
      <c r="B59" s="265"/>
      <c r="C59" s="270"/>
      <c r="D59" s="400" t="s">
        <v>2191</v>
      </c>
      <c r="E59" s="400"/>
      <c r="F59" s="400"/>
      <c r="G59" s="400"/>
      <c r="H59" s="400"/>
      <c r="I59" s="400"/>
      <c r="J59" s="400"/>
      <c r="K59" s="266"/>
    </row>
    <row r="60" spans="2:11" s="1" customFormat="1" ht="15" customHeight="1">
      <c r="B60" s="265"/>
      <c r="C60" s="270"/>
      <c r="D60" s="400" t="s">
        <v>2192</v>
      </c>
      <c r="E60" s="400"/>
      <c r="F60" s="400"/>
      <c r="G60" s="400"/>
      <c r="H60" s="400"/>
      <c r="I60" s="400"/>
      <c r="J60" s="400"/>
      <c r="K60" s="266"/>
    </row>
    <row r="61" spans="2:11" s="1" customFormat="1" ht="15" customHeight="1">
      <c r="B61" s="265"/>
      <c r="C61" s="270"/>
      <c r="D61" s="400" t="s">
        <v>2193</v>
      </c>
      <c r="E61" s="400"/>
      <c r="F61" s="400"/>
      <c r="G61" s="400"/>
      <c r="H61" s="400"/>
      <c r="I61" s="400"/>
      <c r="J61" s="400"/>
      <c r="K61" s="266"/>
    </row>
    <row r="62" spans="2:11" s="1" customFormat="1" ht="15" customHeight="1">
      <c r="B62" s="265"/>
      <c r="C62" s="270"/>
      <c r="D62" s="402" t="s">
        <v>2194</v>
      </c>
      <c r="E62" s="402"/>
      <c r="F62" s="402"/>
      <c r="G62" s="402"/>
      <c r="H62" s="402"/>
      <c r="I62" s="402"/>
      <c r="J62" s="402"/>
      <c r="K62" s="266"/>
    </row>
    <row r="63" spans="2:11" s="1" customFormat="1" ht="15" customHeight="1">
      <c r="B63" s="265"/>
      <c r="C63" s="270"/>
      <c r="D63" s="400" t="s">
        <v>2195</v>
      </c>
      <c r="E63" s="400"/>
      <c r="F63" s="400"/>
      <c r="G63" s="400"/>
      <c r="H63" s="400"/>
      <c r="I63" s="400"/>
      <c r="J63" s="400"/>
      <c r="K63" s="266"/>
    </row>
    <row r="64" spans="2:11" s="1" customFormat="1" ht="12.75" customHeight="1">
      <c r="B64" s="265"/>
      <c r="C64" s="270"/>
      <c r="D64" s="270"/>
      <c r="E64" s="273"/>
      <c r="F64" s="270"/>
      <c r="G64" s="270"/>
      <c r="H64" s="270"/>
      <c r="I64" s="270"/>
      <c r="J64" s="270"/>
      <c r="K64" s="266"/>
    </row>
    <row r="65" spans="2:11" s="1" customFormat="1" ht="15" customHeight="1">
      <c r="B65" s="265"/>
      <c r="C65" s="270"/>
      <c r="D65" s="400" t="s">
        <v>2196</v>
      </c>
      <c r="E65" s="400"/>
      <c r="F65" s="400"/>
      <c r="G65" s="400"/>
      <c r="H65" s="400"/>
      <c r="I65" s="400"/>
      <c r="J65" s="400"/>
      <c r="K65" s="266"/>
    </row>
    <row r="66" spans="2:11" s="1" customFormat="1" ht="15" customHeight="1">
      <c r="B66" s="265"/>
      <c r="C66" s="270"/>
      <c r="D66" s="402" t="s">
        <v>2197</v>
      </c>
      <c r="E66" s="402"/>
      <c r="F66" s="402"/>
      <c r="G66" s="402"/>
      <c r="H66" s="402"/>
      <c r="I66" s="402"/>
      <c r="J66" s="402"/>
      <c r="K66" s="266"/>
    </row>
    <row r="67" spans="2:11" s="1" customFormat="1" ht="15" customHeight="1">
      <c r="B67" s="265"/>
      <c r="C67" s="270"/>
      <c r="D67" s="400" t="s">
        <v>2198</v>
      </c>
      <c r="E67" s="400"/>
      <c r="F67" s="400"/>
      <c r="G67" s="400"/>
      <c r="H67" s="400"/>
      <c r="I67" s="400"/>
      <c r="J67" s="400"/>
      <c r="K67" s="266"/>
    </row>
    <row r="68" spans="2:11" s="1" customFormat="1" ht="15" customHeight="1">
      <c r="B68" s="265"/>
      <c r="C68" s="270"/>
      <c r="D68" s="400" t="s">
        <v>2199</v>
      </c>
      <c r="E68" s="400"/>
      <c r="F68" s="400"/>
      <c r="G68" s="400"/>
      <c r="H68" s="400"/>
      <c r="I68" s="400"/>
      <c r="J68" s="400"/>
      <c r="K68" s="266"/>
    </row>
    <row r="69" spans="2:11" s="1" customFormat="1" ht="15" customHeight="1">
      <c r="B69" s="265"/>
      <c r="C69" s="270"/>
      <c r="D69" s="400" t="s">
        <v>2200</v>
      </c>
      <c r="E69" s="400"/>
      <c r="F69" s="400"/>
      <c r="G69" s="400"/>
      <c r="H69" s="400"/>
      <c r="I69" s="400"/>
      <c r="J69" s="400"/>
      <c r="K69" s="266"/>
    </row>
    <row r="70" spans="2:11" s="1" customFormat="1" ht="15" customHeight="1">
      <c r="B70" s="265"/>
      <c r="C70" s="270"/>
      <c r="D70" s="400" t="s">
        <v>2201</v>
      </c>
      <c r="E70" s="400"/>
      <c r="F70" s="400"/>
      <c r="G70" s="400"/>
      <c r="H70" s="400"/>
      <c r="I70" s="400"/>
      <c r="J70" s="400"/>
      <c r="K70" s="266"/>
    </row>
    <row r="71" spans="2:11" s="1" customFormat="1" ht="12.75" customHeight="1">
      <c r="B71" s="274"/>
      <c r="C71" s="275"/>
      <c r="D71" s="275"/>
      <c r="E71" s="275"/>
      <c r="F71" s="275"/>
      <c r="G71" s="275"/>
      <c r="H71" s="275"/>
      <c r="I71" s="275"/>
      <c r="J71" s="275"/>
      <c r="K71" s="276"/>
    </row>
    <row r="72" spans="2:11" s="1" customFormat="1" ht="18.75" customHeight="1">
      <c r="B72" s="277"/>
      <c r="C72" s="277"/>
      <c r="D72" s="277"/>
      <c r="E72" s="277"/>
      <c r="F72" s="277"/>
      <c r="G72" s="277"/>
      <c r="H72" s="277"/>
      <c r="I72" s="277"/>
      <c r="J72" s="277"/>
      <c r="K72" s="278"/>
    </row>
    <row r="73" spans="2:11" s="1" customFormat="1" ht="18.75" customHeight="1">
      <c r="B73" s="278"/>
      <c r="C73" s="278"/>
      <c r="D73" s="278"/>
      <c r="E73" s="278"/>
      <c r="F73" s="278"/>
      <c r="G73" s="278"/>
      <c r="H73" s="278"/>
      <c r="I73" s="278"/>
      <c r="J73" s="278"/>
      <c r="K73" s="278"/>
    </row>
    <row r="74" spans="2:11" s="1" customFormat="1" ht="7.5" customHeight="1">
      <c r="B74" s="279"/>
      <c r="C74" s="280"/>
      <c r="D74" s="280"/>
      <c r="E74" s="280"/>
      <c r="F74" s="280"/>
      <c r="G74" s="280"/>
      <c r="H74" s="280"/>
      <c r="I74" s="280"/>
      <c r="J74" s="280"/>
      <c r="K74" s="281"/>
    </row>
    <row r="75" spans="2:11" s="1" customFormat="1" ht="45" customHeight="1">
      <c r="B75" s="282"/>
      <c r="C75" s="395" t="s">
        <v>2202</v>
      </c>
      <c r="D75" s="395"/>
      <c r="E75" s="395"/>
      <c r="F75" s="395"/>
      <c r="G75" s="395"/>
      <c r="H75" s="395"/>
      <c r="I75" s="395"/>
      <c r="J75" s="395"/>
      <c r="K75" s="283"/>
    </row>
    <row r="76" spans="2:11" s="1" customFormat="1" ht="17.25" customHeight="1">
      <c r="B76" s="282"/>
      <c r="C76" s="284" t="s">
        <v>2203</v>
      </c>
      <c r="D76" s="284"/>
      <c r="E76" s="284"/>
      <c r="F76" s="284" t="s">
        <v>2204</v>
      </c>
      <c r="G76" s="285"/>
      <c r="H76" s="284" t="s">
        <v>51</v>
      </c>
      <c r="I76" s="284" t="s">
        <v>54</v>
      </c>
      <c r="J76" s="284" t="s">
        <v>2205</v>
      </c>
      <c r="K76" s="283"/>
    </row>
    <row r="77" spans="2:11" s="1" customFormat="1" ht="17.25" customHeight="1">
      <c r="B77" s="282"/>
      <c r="C77" s="286" t="s">
        <v>2206</v>
      </c>
      <c r="D77" s="286"/>
      <c r="E77" s="286"/>
      <c r="F77" s="287" t="s">
        <v>2207</v>
      </c>
      <c r="G77" s="288"/>
      <c r="H77" s="286"/>
      <c r="I77" s="286"/>
      <c r="J77" s="286" t="s">
        <v>2208</v>
      </c>
      <c r="K77" s="283"/>
    </row>
    <row r="78" spans="2:11" s="1" customFormat="1" ht="5.25" customHeight="1">
      <c r="B78" s="282"/>
      <c r="C78" s="289"/>
      <c r="D78" s="289"/>
      <c r="E78" s="289"/>
      <c r="F78" s="289"/>
      <c r="G78" s="290"/>
      <c r="H78" s="289"/>
      <c r="I78" s="289"/>
      <c r="J78" s="289"/>
      <c r="K78" s="283"/>
    </row>
    <row r="79" spans="2:11" s="1" customFormat="1" ht="15" customHeight="1">
      <c r="B79" s="282"/>
      <c r="C79" s="271" t="s">
        <v>50</v>
      </c>
      <c r="D79" s="291"/>
      <c r="E79" s="291"/>
      <c r="F79" s="292" t="s">
        <v>2209</v>
      </c>
      <c r="G79" s="293"/>
      <c r="H79" s="271" t="s">
        <v>2210</v>
      </c>
      <c r="I79" s="271" t="s">
        <v>2211</v>
      </c>
      <c r="J79" s="271">
        <v>20</v>
      </c>
      <c r="K79" s="283"/>
    </row>
    <row r="80" spans="2:11" s="1" customFormat="1" ht="15" customHeight="1">
      <c r="B80" s="282"/>
      <c r="C80" s="271" t="s">
        <v>2212</v>
      </c>
      <c r="D80" s="271"/>
      <c r="E80" s="271"/>
      <c r="F80" s="292" t="s">
        <v>2209</v>
      </c>
      <c r="G80" s="293"/>
      <c r="H80" s="271" t="s">
        <v>2213</v>
      </c>
      <c r="I80" s="271" t="s">
        <v>2211</v>
      </c>
      <c r="J80" s="271">
        <v>120</v>
      </c>
      <c r="K80" s="283"/>
    </row>
    <row r="81" spans="2:11" s="1" customFormat="1" ht="15" customHeight="1">
      <c r="B81" s="294"/>
      <c r="C81" s="271" t="s">
        <v>2214</v>
      </c>
      <c r="D81" s="271"/>
      <c r="E81" s="271"/>
      <c r="F81" s="292" t="s">
        <v>2215</v>
      </c>
      <c r="G81" s="293"/>
      <c r="H81" s="271" t="s">
        <v>2216</v>
      </c>
      <c r="I81" s="271" t="s">
        <v>2211</v>
      </c>
      <c r="J81" s="271">
        <v>50</v>
      </c>
      <c r="K81" s="283"/>
    </row>
    <row r="82" spans="2:11" s="1" customFormat="1" ht="15" customHeight="1">
      <c r="B82" s="294"/>
      <c r="C82" s="271" t="s">
        <v>2217</v>
      </c>
      <c r="D82" s="271"/>
      <c r="E82" s="271"/>
      <c r="F82" s="292" t="s">
        <v>2209</v>
      </c>
      <c r="G82" s="293"/>
      <c r="H82" s="271" t="s">
        <v>2218</v>
      </c>
      <c r="I82" s="271" t="s">
        <v>2219</v>
      </c>
      <c r="J82" s="271"/>
      <c r="K82" s="283"/>
    </row>
    <row r="83" spans="2:11" s="1" customFormat="1" ht="15" customHeight="1">
      <c r="B83" s="294"/>
      <c r="C83" s="295" t="s">
        <v>2220</v>
      </c>
      <c r="D83" s="295"/>
      <c r="E83" s="295"/>
      <c r="F83" s="296" t="s">
        <v>2215</v>
      </c>
      <c r="G83" s="295"/>
      <c r="H83" s="295" t="s">
        <v>2221</v>
      </c>
      <c r="I83" s="295" t="s">
        <v>2211</v>
      </c>
      <c r="J83" s="295">
        <v>15</v>
      </c>
      <c r="K83" s="283"/>
    </row>
    <row r="84" spans="2:11" s="1" customFormat="1" ht="15" customHeight="1">
      <c r="B84" s="294"/>
      <c r="C84" s="295" t="s">
        <v>2222</v>
      </c>
      <c r="D84" s="295"/>
      <c r="E84" s="295"/>
      <c r="F84" s="296" t="s">
        <v>2215</v>
      </c>
      <c r="G84" s="295"/>
      <c r="H84" s="295" t="s">
        <v>2223</v>
      </c>
      <c r="I84" s="295" t="s">
        <v>2211</v>
      </c>
      <c r="J84" s="295">
        <v>15</v>
      </c>
      <c r="K84" s="283"/>
    </row>
    <row r="85" spans="2:11" s="1" customFormat="1" ht="15" customHeight="1">
      <c r="B85" s="294"/>
      <c r="C85" s="295" t="s">
        <v>2224</v>
      </c>
      <c r="D85" s="295"/>
      <c r="E85" s="295"/>
      <c r="F85" s="296" t="s">
        <v>2215</v>
      </c>
      <c r="G85" s="295"/>
      <c r="H85" s="295" t="s">
        <v>2225</v>
      </c>
      <c r="I85" s="295" t="s">
        <v>2211</v>
      </c>
      <c r="J85" s="295">
        <v>20</v>
      </c>
      <c r="K85" s="283"/>
    </row>
    <row r="86" spans="2:11" s="1" customFormat="1" ht="15" customHeight="1">
      <c r="B86" s="294"/>
      <c r="C86" s="295" t="s">
        <v>2226</v>
      </c>
      <c r="D86" s="295"/>
      <c r="E86" s="295"/>
      <c r="F86" s="296" t="s">
        <v>2215</v>
      </c>
      <c r="G86" s="295"/>
      <c r="H86" s="295" t="s">
        <v>2227</v>
      </c>
      <c r="I86" s="295" t="s">
        <v>2211</v>
      </c>
      <c r="J86" s="295">
        <v>20</v>
      </c>
      <c r="K86" s="283"/>
    </row>
    <row r="87" spans="2:11" s="1" customFormat="1" ht="15" customHeight="1">
      <c r="B87" s="294"/>
      <c r="C87" s="271" t="s">
        <v>2228</v>
      </c>
      <c r="D87" s="271"/>
      <c r="E87" s="271"/>
      <c r="F87" s="292" t="s">
        <v>2215</v>
      </c>
      <c r="G87" s="293"/>
      <c r="H87" s="271" t="s">
        <v>2229</v>
      </c>
      <c r="I87" s="271" t="s">
        <v>2211</v>
      </c>
      <c r="J87" s="271">
        <v>50</v>
      </c>
      <c r="K87" s="283"/>
    </row>
    <row r="88" spans="2:11" s="1" customFormat="1" ht="15" customHeight="1">
      <c r="B88" s="294"/>
      <c r="C88" s="271" t="s">
        <v>2230</v>
      </c>
      <c r="D88" s="271"/>
      <c r="E88" s="271"/>
      <c r="F88" s="292" t="s">
        <v>2215</v>
      </c>
      <c r="G88" s="293"/>
      <c r="H88" s="271" t="s">
        <v>2231</v>
      </c>
      <c r="I88" s="271" t="s">
        <v>2211</v>
      </c>
      <c r="J88" s="271">
        <v>20</v>
      </c>
      <c r="K88" s="283"/>
    </row>
    <row r="89" spans="2:11" s="1" customFormat="1" ht="15" customHeight="1">
      <c r="B89" s="294"/>
      <c r="C89" s="271" t="s">
        <v>2232</v>
      </c>
      <c r="D89" s="271"/>
      <c r="E89" s="271"/>
      <c r="F89" s="292" t="s">
        <v>2215</v>
      </c>
      <c r="G89" s="293"/>
      <c r="H89" s="271" t="s">
        <v>2233</v>
      </c>
      <c r="I89" s="271" t="s">
        <v>2211</v>
      </c>
      <c r="J89" s="271">
        <v>20</v>
      </c>
      <c r="K89" s="283"/>
    </row>
    <row r="90" spans="2:11" s="1" customFormat="1" ht="15" customHeight="1">
      <c r="B90" s="294"/>
      <c r="C90" s="271" t="s">
        <v>2234</v>
      </c>
      <c r="D90" s="271"/>
      <c r="E90" s="271"/>
      <c r="F90" s="292" t="s">
        <v>2215</v>
      </c>
      <c r="G90" s="293"/>
      <c r="H90" s="271" t="s">
        <v>2235</v>
      </c>
      <c r="I90" s="271" t="s">
        <v>2211</v>
      </c>
      <c r="J90" s="271">
        <v>50</v>
      </c>
      <c r="K90" s="283"/>
    </row>
    <row r="91" spans="2:11" s="1" customFormat="1" ht="15" customHeight="1">
      <c r="B91" s="294"/>
      <c r="C91" s="271" t="s">
        <v>2236</v>
      </c>
      <c r="D91" s="271"/>
      <c r="E91" s="271"/>
      <c r="F91" s="292" t="s">
        <v>2215</v>
      </c>
      <c r="G91" s="293"/>
      <c r="H91" s="271" t="s">
        <v>2236</v>
      </c>
      <c r="I91" s="271" t="s">
        <v>2211</v>
      </c>
      <c r="J91" s="271">
        <v>50</v>
      </c>
      <c r="K91" s="283"/>
    </row>
    <row r="92" spans="2:11" s="1" customFormat="1" ht="15" customHeight="1">
      <c r="B92" s="294"/>
      <c r="C92" s="271" t="s">
        <v>2237</v>
      </c>
      <c r="D92" s="271"/>
      <c r="E92" s="271"/>
      <c r="F92" s="292" t="s">
        <v>2215</v>
      </c>
      <c r="G92" s="293"/>
      <c r="H92" s="271" t="s">
        <v>2238</v>
      </c>
      <c r="I92" s="271" t="s">
        <v>2211</v>
      </c>
      <c r="J92" s="271">
        <v>255</v>
      </c>
      <c r="K92" s="283"/>
    </row>
    <row r="93" spans="2:11" s="1" customFormat="1" ht="15" customHeight="1">
      <c r="B93" s="294"/>
      <c r="C93" s="271" t="s">
        <v>2239</v>
      </c>
      <c r="D93" s="271"/>
      <c r="E93" s="271"/>
      <c r="F93" s="292" t="s">
        <v>2209</v>
      </c>
      <c r="G93" s="293"/>
      <c r="H93" s="271" t="s">
        <v>2240</v>
      </c>
      <c r="I93" s="271" t="s">
        <v>2241</v>
      </c>
      <c r="J93" s="271"/>
      <c r="K93" s="283"/>
    </row>
    <row r="94" spans="2:11" s="1" customFormat="1" ht="15" customHeight="1">
      <c r="B94" s="294"/>
      <c r="C94" s="271" t="s">
        <v>2242</v>
      </c>
      <c r="D94" s="271"/>
      <c r="E94" s="271"/>
      <c r="F94" s="292" t="s">
        <v>2209</v>
      </c>
      <c r="G94" s="293"/>
      <c r="H94" s="271" t="s">
        <v>2243</v>
      </c>
      <c r="I94" s="271" t="s">
        <v>2244</v>
      </c>
      <c r="J94" s="271"/>
      <c r="K94" s="283"/>
    </row>
    <row r="95" spans="2:11" s="1" customFormat="1" ht="15" customHeight="1">
      <c r="B95" s="294"/>
      <c r="C95" s="271" t="s">
        <v>2245</v>
      </c>
      <c r="D95" s="271"/>
      <c r="E95" s="271"/>
      <c r="F95" s="292" t="s">
        <v>2209</v>
      </c>
      <c r="G95" s="293"/>
      <c r="H95" s="271" t="s">
        <v>2245</v>
      </c>
      <c r="I95" s="271" t="s">
        <v>2244</v>
      </c>
      <c r="J95" s="271"/>
      <c r="K95" s="283"/>
    </row>
    <row r="96" spans="2:11" s="1" customFormat="1" ht="15" customHeight="1">
      <c r="B96" s="294"/>
      <c r="C96" s="271" t="s">
        <v>35</v>
      </c>
      <c r="D96" s="271"/>
      <c r="E96" s="271"/>
      <c r="F96" s="292" t="s">
        <v>2209</v>
      </c>
      <c r="G96" s="293"/>
      <c r="H96" s="271" t="s">
        <v>2246</v>
      </c>
      <c r="I96" s="271" t="s">
        <v>2244</v>
      </c>
      <c r="J96" s="271"/>
      <c r="K96" s="283"/>
    </row>
    <row r="97" spans="2:11" s="1" customFormat="1" ht="15" customHeight="1">
      <c r="B97" s="294"/>
      <c r="C97" s="271" t="s">
        <v>45</v>
      </c>
      <c r="D97" s="271"/>
      <c r="E97" s="271"/>
      <c r="F97" s="292" t="s">
        <v>2209</v>
      </c>
      <c r="G97" s="293"/>
      <c r="H97" s="271" t="s">
        <v>2247</v>
      </c>
      <c r="I97" s="271" t="s">
        <v>2244</v>
      </c>
      <c r="J97" s="271"/>
      <c r="K97" s="283"/>
    </row>
    <row r="98" spans="2:11" s="1" customFormat="1" ht="15" customHeight="1">
      <c r="B98" s="297"/>
      <c r="C98" s="298"/>
      <c r="D98" s="298"/>
      <c r="E98" s="298"/>
      <c r="F98" s="298"/>
      <c r="G98" s="298"/>
      <c r="H98" s="298"/>
      <c r="I98" s="298"/>
      <c r="J98" s="298"/>
      <c r="K98" s="299"/>
    </row>
    <row r="99" spans="2:11" s="1" customFormat="1" ht="18.75" customHeight="1">
      <c r="B99" s="300"/>
      <c r="C99" s="301"/>
      <c r="D99" s="301"/>
      <c r="E99" s="301"/>
      <c r="F99" s="301"/>
      <c r="G99" s="301"/>
      <c r="H99" s="301"/>
      <c r="I99" s="301"/>
      <c r="J99" s="301"/>
      <c r="K99" s="300"/>
    </row>
    <row r="100" spans="2:11" s="1" customFormat="1" ht="18.75" customHeight="1">
      <c r="B100" s="278"/>
      <c r="C100" s="278"/>
      <c r="D100" s="278"/>
      <c r="E100" s="278"/>
      <c r="F100" s="278"/>
      <c r="G100" s="278"/>
      <c r="H100" s="278"/>
      <c r="I100" s="278"/>
      <c r="J100" s="278"/>
      <c r="K100" s="278"/>
    </row>
    <row r="101" spans="2:11" s="1" customFormat="1" ht="7.5" customHeight="1">
      <c r="B101" s="279"/>
      <c r="C101" s="280"/>
      <c r="D101" s="280"/>
      <c r="E101" s="280"/>
      <c r="F101" s="280"/>
      <c r="G101" s="280"/>
      <c r="H101" s="280"/>
      <c r="I101" s="280"/>
      <c r="J101" s="280"/>
      <c r="K101" s="281"/>
    </row>
    <row r="102" spans="2:11" s="1" customFormat="1" ht="45" customHeight="1">
      <c r="B102" s="282"/>
      <c r="C102" s="395" t="s">
        <v>2248</v>
      </c>
      <c r="D102" s="395"/>
      <c r="E102" s="395"/>
      <c r="F102" s="395"/>
      <c r="G102" s="395"/>
      <c r="H102" s="395"/>
      <c r="I102" s="395"/>
      <c r="J102" s="395"/>
      <c r="K102" s="283"/>
    </row>
    <row r="103" spans="2:11" s="1" customFormat="1" ht="17.25" customHeight="1">
      <c r="B103" s="282"/>
      <c r="C103" s="284" t="s">
        <v>2203</v>
      </c>
      <c r="D103" s="284"/>
      <c r="E103" s="284"/>
      <c r="F103" s="284" t="s">
        <v>2204</v>
      </c>
      <c r="G103" s="285"/>
      <c r="H103" s="284" t="s">
        <v>51</v>
      </c>
      <c r="I103" s="284" t="s">
        <v>54</v>
      </c>
      <c r="J103" s="284" t="s">
        <v>2205</v>
      </c>
      <c r="K103" s="283"/>
    </row>
    <row r="104" spans="2:11" s="1" customFormat="1" ht="17.25" customHeight="1">
      <c r="B104" s="282"/>
      <c r="C104" s="286" t="s">
        <v>2206</v>
      </c>
      <c r="D104" s="286"/>
      <c r="E104" s="286"/>
      <c r="F104" s="287" t="s">
        <v>2207</v>
      </c>
      <c r="G104" s="288"/>
      <c r="H104" s="286"/>
      <c r="I104" s="286"/>
      <c r="J104" s="286" t="s">
        <v>2208</v>
      </c>
      <c r="K104" s="283"/>
    </row>
    <row r="105" spans="2:11" s="1" customFormat="1" ht="5.25" customHeight="1">
      <c r="B105" s="282"/>
      <c r="C105" s="284"/>
      <c r="D105" s="284"/>
      <c r="E105" s="284"/>
      <c r="F105" s="284"/>
      <c r="G105" s="302"/>
      <c r="H105" s="284"/>
      <c r="I105" s="284"/>
      <c r="J105" s="284"/>
      <c r="K105" s="283"/>
    </row>
    <row r="106" spans="2:11" s="1" customFormat="1" ht="15" customHeight="1">
      <c r="B106" s="282"/>
      <c r="C106" s="271" t="s">
        <v>50</v>
      </c>
      <c r="D106" s="291"/>
      <c r="E106" s="291"/>
      <c r="F106" s="292" t="s">
        <v>2209</v>
      </c>
      <c r="G106" s="271"/>
      <c r="H106" s="271" t="s">
        <v>2249</v>
      </c>
      <c r="I106" s="271" t="s">
        <v>2211</v>
      </c>
      <c r="J106" s="271">
        <v>20</v>
      </c>
      <c r="K106" s="283"/>
    </row>
    <row r="107" spans="2:11" s="1" customFormat="1" ht="15" customHeight="1">
      <c r="B107" s="282"/>
      <c r="C107" s="271" t="s">
        <v>2212</v>
      </c>
      <c r="D107" s="271"/>
      <c r="E107" s="271"/>
      <c r="F107" s="292" t="s">
        <v>2209</v>
      </c>
      <c r="G107" s="271"/>
      <c r="H107" s="271" t="s">
        <v>2249</v>
      </c>
      <c r="I107" s="271" t="s">
        <v>2211</v>
      </c>
      <c r="J107" s="271">
        <v>120</v>
      </c>
      <c r="K107" s="283"/>
    </row>
    <row r="108" spans="2:11" s="1" customFormat="1" ht="15" customHeight="1">
      <c r="B108" s="294"/>
      <c r="C108" s="271" t="s">
        <v>2214</v>
      </c>
      <c r="D108" s="271"/>
      <c r="E108" s="271"/>
      <c r="F108" s="292" t="s">
        <v>2215</v>
      </c>
      <c r="G108" s="271"/>
      <c r="H108" s="271" t="s">
        <v>2249</v>
      </c>
      <c r="I108" s="271" t="s">
        <v>2211</v>
      </c>
      <c r="J108" s="271">
        <v>50</v>
      </c>
      <c r="K108" s="283"/>
    </row>
    <row r="109" spans="2:11" s="1" customFormat="1" ht="15" customHeight="1">
      <c r="B109" s="294"/>
      <c r="C109" s="271" t="s">
        <v>2217</v>
      </c>
      <c r="D109" s="271"/>
      <c r="E109" s="271"/>
      <c r="F109" s="292" t="s">
        <v>2209</v>
      </c>
      <c r="G109" s="271"/>
      <c r="H109" s="271" t="s">
        <v>2249</v>
      </c>
      <c r="I109" s="271" t="s">
        <v>2219</v>
      </c>
      <c r="J109" s="271"/>
      <c r="K109" s="283"/>
    </row>
    <row r="110" spans="2:11" s="1" customFormat="1" ht="15" customHeight="1">
      <c r="B110" s="294"/>
      <c r="C110" s="271" t="s">
        <v>2228</v>
      </c>
      <c r="D110" s="271"/>
      <c r="E110" s="271"/>
      <c r="F110" s="292" t="s">
        <v>2215</v>
      </c>
      <c r="G110" s="271"/>
      <c r="H110" s="271" t="s">
        <v>2249</v>
      </c>
      <c r="I110" s="271" t="s">
        <v>2211</v>
      </c>
      <c r="J110" s="271">
        <v>50</v>
      </c>
      <c r="K110" s="283"/>
    </row>
    <row r="111" spans="2:11" s="1" customFormat="1" ht="15" customHeight="1">
      <c r="B111" s="294"/>
      <c r="C111" s="271" t="s">
        <v>2236</v>
      </c>
      <c r="D111" s="271"/>
      <c r="E111" s="271"/>
      <c r="F111" s="292" t="s">
        <v>2215</v>
      </c>
      <c r="G111" s="271"/>
      <c r="H111" s="271" t="s">
        <v>2249</v>
      </c>
      <c r="I111" s="271" t="s">
        <v>2211</v>
      </c>
      <c r="J111" s="271">
        <v>50</v>
      </c>
      <c r="K111" s="283"/>
    </row>
    <row r="112" spans="2:11" s="1" customFormat="1" ht="15" customHeight="1">
      <c r="B112" s="294"/>
      <c r="C112" s="271" t="s">
        <v>2234</v>
      </c>
      <c r="D112" s="271"/>
      <c r="E112" s="271"/>
      <c r="F112" s="292" t="s">
        <v>2215</v>
      </c>
      <c r="G112" s="271"/>
      <c r="H112" s="271" t="s">
        <v>2249</v>
      </c>
      <c r="I112" s="271" t="s">
        <v>2211</v>
      </c>
      <c r="J112" s="271">
        <v>50</v>
      </c>
      <c r="K112" s="283"/>
    </row>
    <row r="113" spans="2:11" s="1" customFormat="1" ht="15" customHeight="1">
      <c r="B113" s="294"/>
      <c r="C113" s="271" t="s">
        <v>50</v>
      </c>
      <c r="D113" s="271"/>
      <c r="E113" s="271"/>
      <c r="F113" s="292" t="s">
        <v>2209</v>
      </c>
      <c r="G113" s="271"/>
      <c r="H113" s="271" t="s">
        <v>2250</v>
      </c>
      <c r="I113" s="271" t="s">
        <v>2211</v>
      </c>
      <c r="J113" s="271">
        <v>20</v>
      </c>
      <c r="K113" s="283"/>
    </row>
    <row r="114" spans="2:11" s="1" customFormat="1" ht="15" customHeight="1">
      <c r="B114" s="294"/>
      <c r="C114" s="271" t="s">
        <v>2251</v>
      </c>
      <c r="D114" s="271"/>
      <c r="E114" s="271"/>
      <c r="F114" s="292" t="s">
        <v>2209</v>
      </c>
      <c r="G114" s="271"/>
      <c r="H114" s="271" t="s">
        <v>2252</v>
      </c>
      <c r="I114" s="271" t="s">
        <v>2211</v>
      </c>
      <c r="J114" s="271">
        <v>120</v>
      </c>
      <c r="K114" s="283"/>
    </row>
    <row r="115" spans="2:11" s="1" customFormat="1" ht="15" customHeight="1">
      <c r="B115" s="294"/>
      <c r="C115" s="271" t="s">
        <v>35</v>
      </c>
      <c r="D115" s="271"/>
      <c r="E115" s="271"/>
      <c r="F115" s="292" t="s">
        <v>2209</v>
      </c>
      <c r="G115" s="271"/>
      <c r="H115" s="271" t="s">
        <v>2253</v>
      </c>
      <c r="I115" s="271" t="s">
        <v>2244</v>
      </c>
      <c r="J115" s="271"/>
      <c r="K115" s="283"/>
    </row>
    <row r="116" spans="2:11" s="1" customFormat="1" ht="15" customHeight="1">
      <c r="B116" s="294"/>
      <c r="C116" s="271" t="s">
        <v>45</v>
      </c>
      <c r="D116" s="271"/>
      <c r="E116" s="271"/>
      <c r="F116" s="292" t="s">
        <v>2209</v>
      </c>
      <c r="G116" s="271"/>
      <c r="H116" s="271" t="s">
        <v>2254</v>
      </c>
      <c r="I116" s="271" t="s">
        <v>2244</v>
      </c>
      <c r="J116" s="271"/>
      <c r="K116" s="283"/>
    </row>
    <row r="117" spans="2:11" s="1" customFormat="1" ht="15" customHeight="1">
      <c r="B117" s="294"/>
      <c r="C117" s="271" t="s">
        <v>54</v>
      </c>
      <c r="D117" s="271"/>
      <c r="E117" s="271"/>
      <c r="F117" s="292" t="s">
        <v>2209</v>
      </c>
      <c r="G117" s="271"/>
      <c r="H117" s="271" t="s">
        <v>2255</v>
      </c>
      <c r="I117" s="271" t="s">
        <v>2256</v>
      </c>
      <c r="J117" s="271"/>
      <c r="K117" s="283"/>
    </row>
    <row r="118" spans="2:11" s="1" customFormat="1" ht="15" customHeight="1">
      <c r="B118" s="297"/>
      <c r="C118" s="303"/>
      <c r="D118" s="303"/>
      <c r="E118" s="303"/>
      <c r="F118" s="303"/>
      <c r="G118" s="303"/>
      <c r="H118" s="303"/>
      <c r="I118" s="303"/>
      <c r="J118" s="303"/>
      <c r="K118" s="299"/>
    </row>
    <row r="119" spans="2:11" s="1" customFormat="1" ht="18.75" customHeight="1">
      <c r="B119" s="304"/>
      <c r="C119" s="305"/>
      <c r="D119" s="305"/>
      <c r="E119" s="305"/>
      <c r="F119" s="306"/>
      <c r="G119" s="305"/>
      <c r="H119" s="305"/>
      <c r="I119" s="305"/>
      <c r="J119" s="305"/>
      <c r="K119" s="304"/>
    </row>
    <row r="120" spans="2:11" s="1" customFormat="1" ht="18.75" customHeight="1">
      <c r="B120" s="278"/>
      <c r="C120" s="278"/>
      <c r="D120" s="278"/>
      <c r="E120" s="278"/>
      <c r="F120" s="278"/>
      <c r="G120" s="278"/>
      <c r="H120" s="278"/>
      <c r="I120" s="278"/>
      <c r="J120" s="278"/>
      <c r="K120" s="278"/>
    </row>
    <row r="121" spans="2:11" s="1" customFormat="1" ht="7.5" customHeight="1">
      <c r="B121" s="307"/>
      <c r="C121" s="308"/>
      <c r="D121" s="308"/>
      <c r="E121" s="308"/>
      <c r="F121" s="308"/>
      <c r="G121" s="308"/>
      <c r="H121" s="308"/>
      <c r="I121" s="308"/>
      <c r="J121" s="308"/>
      <c r="K121" s="309"/>
    </row>
    <row r="122" spans="2:11" s="1" customFormat="1" ht="45" customHeight="1">
      <c r="B122" s="310"/>
      <c r="C122" s="396" t="s">
        <v>2257</v>
      </c>
      <c r="D122" s="396"/>
      <c r="E122" s="396"/>
      <c r="F122" s="396"/>
      <c r="G122" s="396"/>
      <c r="H122" s="396"/>
      <c r="I122" s="396"/>
      <c r="J122" s="396"/>
      <c r="K122" s="311"/>
    </row>
    <row r="123" spans="2:11" s="1" customFormat="1" ht="17.25" customHeight="1">
      <c r="B123" s="312"/>
      <c r="C123" s="284" t="s">
        <v>2203</v>
      </c>
      <c r="D123" s="284"/>
      <c r="E123" s="284"/>
      <c r="F123" s="284" t="s">
        <v>2204</v>
      </c>
      <c r="G123" s="285"/>
      <c r="H123" s="284" t="s">
        <v>51</v>
      </c>
      <c r="I123" s="284" t="s">
        <v>54</v>
      </c>
      <c r="J123" s="284" t="s">
        <v>2205</v>
      </c>
      <c r="K123" s="313"/>
    </row>
    <row r="124" spans="2:11" s="1" customFormat="1" ht="17.25" customHeight="1">
      <c r="B124" s="312"/>
      <c r="C124" s="286" t="s">
        <v>2206</v>
      </c>
      <c r="D124" s="286"/>
      <c r="E124" s="286"/>
      <c r="F124" s="287" t="s">
        <v>2207</v>
      </c>
      <c r="G124" s="288"/>
      <c r="H124" s="286"/>
      <c r="I124" s="286"/>
      <c r="J124" s="286" t="s">
        <v>2208</v>
      </c>
      <c r="K124" s="313"/>
    </row>
    <row r="125" spans="2:11" s="1" customFormat="1" ht="5.25" customHeight="1">
      <c r="B125" s="314"/>
      <c r="C125" s="289"/>
      <c r="D125" s="289"/>
      <c r="E125" s="289"/>
      <c r="F125" s="289"/>
      <c r="G125" s="315"/>
      <c r="H125" s="289"/>
      <c r="I125" s="289"/>
      <c r="J125" s="289"/>
      <c r="K125" s="316"/>
    </row>
    <row r="126" spans="2:11" s="1" customFormat="1" ht="15" customHeight="1">
      <c r="B126" s="314"/>
      <c r="C126" s="271" t="s">
        <v>2212</v>
      </c>
      <c r="D126" s="291"/>
      <c r="E126" s="291"/>
      <c r="F126" s="292" t="s">
        <v>2209</v>
      </c>
      <c r="G126" s="271"/>
      <c r="H126" s="271" t="s">
        <v>2249</v>
      </c>
      <c r="I126" s="271" t="s">
        <v>2211</v>
      </c>
      <c r="J126" s="271">
        <v>120</v>
      </c>
      <c r="K126" s="317"/>
    </row>
    <row r="127" spans="2:11" s="1" customFormat="1" ht="15" customHeight="1">
      <c r="B127" s="314"/>
      <c r="C127" s="271" t="s">
        <v>2258</v>
      </c>
      <c r="D127" s="271"/>
      <c r="E127" s="271"/>
      <c r="F127" s="292" t="s">
        <v>2209</v>
      </c>
      <c r="G127" s="271"/>
      <c r="H127" s="271" t="s">
        <v>2259</v>
      </c>
      <c r="I127" s="271" t="s">
        <v>2211</v>
      </c>
      <c r="J127" s="271" t="s">
        <v>2260</v>
      </c>
      <c r="K127" s="317"/>
    </row>
    <row r="128" spans="2:11" s="1" customFormat="1" ht="15" customHeight="1">
      <c r="B128" s="314"/>
      <c r="C128" s="271" t="s">
        <v>112</v>
      </c>
      <c r="D128" s="271"/>
      <c r="E128" s="271"/>
      <c r="F128" s="292" t="s">
        <v>2209</v>
      </c>
      <c r="G128" s="271"/>
      <c r="H128" s="271" t="s">
        <v>2261</v>
      </c>
      <c r="I128" s="271" t="s">
        <v>2211</v>
      </c>
      <c r="J128" s="271" t="s">
        <v>2260</v>
      </c>
      <c r="K128" s="317"/>
    </row>
    <row r="129" spans="2:11" s="1" customFormat="1" ht="15" customHeight="1">
      <c r="B129" s="314"/>
      <c r="C129" s="271" t="s">
        <v>2220</v>
      </c>
      <c r="D129" s="271"/>
      <c r="E129" s="271"/>
      <c r="F129" s="292" t="s">
        <v>2215</v>
      </c>
      <c r="G129" s="271"/>
      <c r="H129" s="271" t="s">
        <v>2221</v>
      </c>
      <c r="I129" s="271" t="s">
        <v>2211</v>
      </c>
      <c r="J129" s="271">
        <v>15</v>
      </c>
      <c r="K129" s="317"/>
    </row>
    <row r="130" spans="2:11" s="1" customFormat="1" ht="15" customHeight="1">
      <c r="B130" s="314"/>
      <c r="C130" s="295" t="s">
        <v>2222</v>
      </c>
      <c r="D130" s="295"/>
      <c r="E130" s="295"/>
      <c r="F130" s="296" t="s">
        <v>2215</v>
      </c>
      <c r="G130" s="295"/>
      <c r="H130" s="295" t="s">
        <v>2223</v>
      </c>
      <c r="I130" s="295" t="s">
        <v>2211</v>
      </c>
      <c r="J130" s="295">
        <v>15</v>
      </c>
      <c r="K130" s="317"/>
    </row>
    <row r="131" spans="2:11" s="1" customFormat="1" ht="15" customHeight="1">
      <c r="B131" s="314"/>
      <c r="C131" s="295" t="s">
        <v>2224</v>
      </c>
      <c r="D131" s="295"/>
      <c r="E131" s="295"/>
      <c r="F131" s="296" t="s">
        <v>2215</v>
      </c>
      <c r="G131" s="295"/>
      <c r="H131" s="295" t="s">
        <v>2225</v>
      </c>
      <c r="I131" s="295" t="s">
        <v>2211</v>
      </c>
      <c r="J131" s="295">
        <v>20</v>
      </c>
      <c r="K131" s="317"/>
    </row>
    <row r="132" spans="2:11" s="1" customFormat="1" ht="15" customHeight="1">
      <c r="B132" s="314"/>
      <c r="C132" s="295" t="s">
        <v>2226</v>
      </c>
      <c r="D132" s="295"/>
      <c r="E132" s="295"/>
      <c r="F132" s="296" t="s">
        <v>2215</v>
      </c>
      <c r="G132" s="295"/>
      <c r="H132" s="295" t="s">
        <v>2227</v>
      </c>
      <c r="I132" s="295" t="s">
        <v>2211</v>
      </c>
      <c r="J132" s="295">
        <v>20</v>
      </c>
      <c r="K132" s="317"/>
    </row>
    <row r="133" spans="2:11" s="1" customFormat="1" ht="15" customHeight="1">
      <c r="B133" s="314"/>
      <c r="C133" s="271" t="s">
        <v>2214</v>
      </c>
      <c r="D133" s="271"/>
      <c r="E133" s="271"/>
      <c r="F133" s="292" t="s">
        <v>2215</v>
      </c>
      <c r="G133" s="271"/>
      <c r="H133" s="271" t="s">
        <v>2249</v>
      </c>
      <c r="I133" s="271" t="s">
        <v>2211</v>
      </c>
      <c r="J133" s="271">
        <v>50</v>
      </c>
      <c r="K133" s="317"/>
    </row>
    <row r="134" spans="2:11" s="1" customFormat="1" ht="15" customHeight="1">
      <c r="B134" s="314"/>
      <c r="C134" s="271" t="s">
        <v>2228</v>
      </c>
      <c r="D134" s="271"/>
      <c r="E134" s="271"/>
      <c r="F134" s="292" t="s">
        <v>2215</v>
      </c>
      <c r="G134" s="271"/>
      <c r="H134" s="271" t="s">
        <v>2249</v>
      </c>
      <c r="I134" s="271" t="s">
        <v>2211</v>
      </c>
      <c r="J134" s="271">
        <v>50</v>
      </c>
      <c r="K134" s="317"/>
    </row>
    <row r="135" spans="2:11" s="1" customFormat="1" ht="15" customHeight="1">
      <c r="B135" s="314"/>
      <c r="C135" s="271" t="s">
        <v>2234</v>
      </c>
      <c r="D135" s="271"/>
      <c r="E135" s="271"/>
      <c r="F135" s="292" t="s">
        <v>2215</v>
      </c>
      <c r="G135" s="271"/>
      <c r="H135" s="271" t="s">
        <v>2249</v>
      </c>
      <c r="I135" s="271" t="s">
        <v>2211</v>
      </c>
      <c r="J135" s="271">
        <v>50</v>
      </c>
      <c r="K135" s="317"/>
    </row>
    <row r="136" spans="2:11" s="1" customFormat="1" ht="15" customHeight="1">
      <c r="B136" s="314"/>
      <c r="C136" s="271" t="s">
        <v>2236</v>
      </c>
      <c r="D136" s="271"/>
      <c r="E136" s="271"/>
      <c r="F136" s="292" t="s">
        <v>2215</v>
      </c>
      <c r="G136" s="271"/>
      <c r="H136" s="271" t="s">
        <v>2249</v>
      </c>
      <c r="I136" s="271" t="s">
        <v>2211</v>
      </c>
      <c r="J136" s="271">
        <v>50</v>
      </c>
      <c r="K136" s="317"/>
    </row>
    <row r="137" spans="2:11" s="1" customFormat="1" ht="15" customHeight="1">
      <c r="B137" s="314"/>
      <c r="C137" s="271" t="s">
        <v>2237</v>
      </c>
      <c r="D137" s="271"/>
      <c r="E137" s="271"/>
      <c r="F137" s="292" t="s">
        <v>2215</v>
      </c>
      <c r="G137" s="271"/>
      <c r="H137" s="271" t="s">
        <v>2262</v>
      </c>
      <c r="I137" s="271" t="s">
        <v>2211</v>
      </c>
      <c r="J137" s="271">
        <v>255</v>
      </c>
      <c r="K137" s="317"/>
    </row>
    <row r="138" spans="2:11" s="1" customFormat="1" ht="15" customHeight="1">
      <c r="B138" s="314"/>
      <c r="C138" s="271" t="s">
        <v>2239</v>
      </c>
      <c r="D138" s="271"/>
      <c r="E138" s="271"/>
      <c r="F138" s="292" t="s">
        <v>2209</v>
      </c>
      <c r="G138" s="271"/>
      <c r="H138" s="271" t="s">
        <v>2263</v>
      </c>
      <c r="I138" s="271" t="s">
        <v>2241</v>
      </c>
      <c r="J138" s="271"/>
      <c r="K138" s="317"/>
    </row>
    <row r="139" spans="2:11" s="1" customFormat="1" ht="15" customHeight="1">
      <c r="B139" s="314"/>
      <c r="C139" s="271" t="s">
        <v>2242</v>
      </c>
      <c r="D139" s="271"/>
      <c r="E139" s="271"/>
      <c r="F139" s="292" t="s">
        <v>2209</v>
      </c>
      <c r="G139" s="271"/>
      <c r="H139" s="271" t="s">
        <v>2264</v>
      </c>
      <c r="I139" s="271" t="s">
        <v>2244</v>
      </c>
      <c r="J139" s="271"/>
      <c r="K139" s="317"/>
    </row>
    <row r="140" spans="2:11" s="1" customFormat="1" ht="15" customHeight="1">
      <c r="B140" s="314"/>
      <c r="C140" s="271" t="s">
        <v>2245</v>
      </c>
      <c r="D140" s="271"/>
      <c r="E140" s="271"/>
      <c r="F140" s="292" t="s">
        <v>2209</v>
      </c>
      <c r="G140" s="271"/>
      <c r="H140" s="271" t="s">
        <v>2245</v>
      </c>
      <c r="I140" s="271" t="s">
        <v>2244</v>
      </c>
      <c r="J140" s="271"/>
      <c r="K140" s="317"/>
    </row>
    <row r="141" spans="2:11" s="1" customFormat="1" ht="15" customHeight="1">
      <c r="B141" s="314"/>
      <c r="C141" s="271" t="s">
        <v>35</v>
      </c>
      <c r="D141" s="271"/>
      <c r="E141" s="271"/>
      <c r="F141" s="292" t="s">
        <v>2209</v>
      </c>
      <c r="G141" s="271"/>
      <c r="H141" s="271" t="s">
        <v>2265</v>
      </c>
      <c r="I141" s="271" t="s">
        <v>2244</v>
      </c>
      <c r="J141" s="271"/>
      <c r="K141" s="317"/>
    </row>
    <row r="142" spans="2:11" s="1" customFormat="1" ht="15" customHeight="1">
      <c r="B142" s="314"/>
      <c r="C142" s="271" t="s">
        <v>2266</v>
      </c>
      <c r="D142" s="271"/>
      <c r="E142" s="271"/>
      <c r="F142" s="292" t="s">
        <v>2209</v>
      </c>
      <c r="G142" s="271"/>
      <c r="H142" s="271" t="s">
        <v>2267</v>
      </c>
      <c r="I142" s="271" t="s">
        <v>2244</v>
      </c>
      <c r="J142" s="271"/>
      <c r="K142" s="317"/>
    </row>
    <row r="143" spans="2:11" s="1" customFormat="1" ht="15" customHeight="1">
      <c r="B143" s="318"/>
      <c r="C143" s="319"/>
      <c r="D143" s="319"/>
      <c r="E143" s="319"/>
      <c r="F143" s="319"/>
      <c r="G143" s="319"/>
      <c r="H143" s="319"/>
      <c r="I143" s="319"/>
      <c r="J143" s="319"/>
      <c r="K143" s="320"/>
    </row>
    <row r="144" spans="2:11" s="1" customFormat="1" ht="18.75" customHeight="1">
      <c r="B144" s="305"/>
      <c r="C144" s="305"/>
      <c r="D144" s="305"/>
      <c r="E144" s="305"/>
      <c r="F144" s="306"/>
      <c r="G144" s="305"/>
      <c r="H144" s="305"/>
      <c r="I144" s="305"/>
      <c r="J144" s="305"/>
      <c r="K144" s="305"/>
    </row>
    <row r="145" spans="2:11" s="1" customFormat="1" ht="18.75" customHeight="1">
      <c r="B145" s="278"/>
      <c r="C145" s="278"/>
      <c r="D145" s="278"/>
      <c r="E145" s="278"/>
      <c r="F145" s="278"/>
      <c r="G145" s="278"/>
      <c r="H145" s="278"/>
      <c r="I145" s="278"/>
      <c r="J145" s="278"/>
      <c r="K145" s="278"/>
    </row>
    <row r="146" spans="2:11" s="1" customFormat="1" ht="7.5" customHeight="1">
      <c r="B146" s="279"/>
      <c r="C146" s="280"/>
      <c r="D146" s="280"/>
      <c r="E146" s="280"/>
      <c r="F146" s="280"/>
      <c r="G146" s="280"/>
      <c r="H146" s="280"/>
      <c r="I146" s="280"/>
      <c r="J146" s="280"/>
      <c r="K146" s="281"/>
    </row>
    <row r="147" spans="2:11" s="1" customFormat="1" ht="45" customHeight="1">
      <c r="B147" s="282"/>
      <c r="C147" s="395" t="s">
        <v>2268</v>
      </c>
      <c r="D147" s="395"/>
      <c r="E147" s="395"/>
      <c r="F147" s="395"/>
      <c r="G147" s="395"/>
      <c r="H147" s="395"/>
      <c r="I147" s="395"/>
      <c r="J147" s="395"/>
      <c r="K147" s="283"/>
    </row>
    <row r="148" spans="2:11" s="1" customFormat="1" ht="17.25" customHeight="1">
      <c r="B148" s="282"/>
      <c r="C148" s="284" t="s">
        <v>2203</v>
      </c>
      <c r="D148" s="284"/>
      <c r="E148" s="284"/>
      <c r="F148" s="284" t="s">
        <v>2204</v>
      </c>
      <c r="G148" s="285"/>
      <c r="H148" s="284" t="s">
        <v>51</v>
      </c>
      <c r="I148" s="284" t="s">
        <v>54</v>
      </c>
      <c r="J148" s="284" t="s">
        <v>2205</v>
      </c>
      <c r="K148" s="283"/>
    </row>
    <row r="149" spans="2:11" s="1" customFormat="1" ht="17.25" customHeight="1">
      <c r="B149" s="282"/>
      <c r="C149" s="286" t="s">
        <v>2206</v>
      </c>
      <c r="D149" s="286"/>
      <c r="E149" s="286"/>
      <c r="F149" s="287" t="s">
        <v>2207</v>
      </c>
      <c r="G149" s="288"/>
      <c r="H149" s="286"/>
      <c r="I149" s="286"/>
      <c r="J149" s="286" t="s">
        <v>2208</v>
      </c>
      <c r="K149" s="283"/>
    </row>
    <row r="150" spans="2:11" s="1" customFormat="1" ht="5.25" customHeight="1">
      <c r="B150" s="294"/>
      <c r="C150" s="289"/>
      <c r="D150" s="289"/>
      <c r="E150" s="289"/>
      <c r="F150" s="289"/>
      <c r="G150" s="290"/>
      <c r="H150" s="289"/>
      <c r="I150" s="289"/>
      <c r="J150" s="289"/>
      <c r="K150" s="317"/>
    </row>
    <row r="151" spans="2:11" s="1" customFormat="1" ht="15" customHeight="1">
      <c r="B151" s="294"/>
      <c r="C151" s="321" t="s">
        <v>2212</v>
      </c>
      <c r="D151" s="271"/>
      <c r="E151" s="271"/>
      <c r="F151" s="322" t="s">
        <v>2209</v>
      </c>
      <c r="G151" s="271"/>
      <c r="H151" s="321" t="s">
        <v>2249</v>
      </c>
      <c r="I151" s="321" t="s">
        <v>2211</v>
      </c>
      <c r="J151" s="321">
        <v>120</v>
      </c>
      <c r="K151" s="317"/>
    </row>
    <row r="152" spans="2:11" s="1" customFormat="1" ht="15" customHeight="1">
      <c r="B152" s="294"/>
      <c r="C152" s="321" t="s">
        <v>2258</v>
      </c>
      <c r="D152" s="271"/>
      <c r="E152" s="271"/>
      <c r="F152" s="322" t="s">
        <v>2209</v>
      </c>
      <c r="G152" s="271"/>
      <c r="H152" s="321" t="s">
        <v>2269</v>
      </c>
      <c r="I152" s="321" t="s">
        <v>2211</v>
      </c>
      <c r="J152" s="321" t="s">
        <v>2260</v>
      </c>
      <c r="K152" s="317"/>
    </row>
    <row r="153" spans="2:11" s="1" customFormat="1" ht="15" customHeight="1">
      <c r="B153" s="294"/>
      <c r="C153" s="321" t="s">
        <v>112</v>
      </c>
      <c r="D153" s="271"/>
      <c r="E153" s="271"/>
      <c r="F153" s="322" t="s">
        <v>2209</v>
      </c>
      <c r="G153" s="271"/>
      <c r="H153" s="321" t="s">
        <v>2270</v>
      </c>
      <c r="I153" s="321" t="s">
        <v>2211</v>
      </c>
      <c r="J153" s="321" t="s">
        <v>2260</v>
      </c>
      <c r="K153" s="317"/>
    </row>
    <row r="154" spans="2:11" s="1" customFormat="1" ht="15" customHeight="1">
      <c r="B154" s="294"/>
      <c r="C154" s="321" t="s">
        <v>2214</v>
      </c>
      <c r="D154" s="271"/>
      <c r="E154" s="271"/>
      <c r="F154" s="322" t="s">
        <v>2215</v>
      </c>
      <c r="G154" s="271"/>
      <c r="H154" s="321" t="s">
        <v>2249</v>
      </c>
      <c r="I154" s="321" t="s">
        <v>2211</v>
      </c>
      <c r="J154" s="321">
        <v>50</v>
      </c>
      <c r="K154" s="317"/>
    </row>
    <row r="155" spans="2:11" s="1" customFormat="1" ht="15" customHeight="1">
      <c r="B155" s="294"/>
      <c r="C155" s="321" t="s">
        <v>2217</v>
      </c>
      <c r="D155" s="271"/>
      <c r="E155" s="271"/>
      <c r="F155" s="322" t="s">
        <v>2209</v>
      </c>
      <c r="G155" s="271"/>
      <c r="H155" s="321" t="s">
        <v>2249</v>
      </c>
      <c r="I155" s="321" t="s">
        <v>2219</v>
      </c>
      <c r="J155" s="321"/>
      <c r="K155" s="317"/>
    </row>
    <row r="156" spans="2:11" s="1" customFormat="1" ht="15" customHeight="1">
      <c r="B156" s="294"/>
      <c r="C156" s="321" t="s">
        <v>2228</v>
      </c>
      <c r="D156" s="271"/>
      <c r="E156" s="271"/>
      <c r="F156" s="322" t="s">
        <v>2215</v>
      </c>
      <c r="G156" s="271"/>
      <c r="H156" s="321" t="s">
        <v>2249</v>
      </c>
      <c r="I156" s="321" t="s">
        <v>2211</v>
      </c>
      <c r="J156" s="321">
        <v>50</v>
      </c>
      <c r="K156" s="317"/>
    </row>
    <row r="157" spans="2:11" s="1" customFormat="1" ht="15" customHeight="1">
      <c r="B157" s="294"/>
      <c r="C157" s="321" t="s">
        <v>2236</v>
      </c>
      <c r="D157" s="271"/>
      <c r="E157" s="271"/>
      <c r="F157" s="322" t="s">
        <v>2215</v>
      </c>
      <c r="G157" s="271"/>
      <c r="H157" s="321" t="s">
        <v>2249</v>
      </c>
      <c r="I157" s="321" t="s">
        <v>2211</v>
      </c>
      <c r="J157" s="321">
        <v>50</v>
      </c>
      <c r="K157" s="317"/>
    </row>
    <row r="158" spans="2:11" s="1" customFormat="1" ht="15" customHeight="1">
      <c r="B158" s="294"/>
      <c r="C158" s="321" t="s">
        <v>2234</v>
      </c>
      <c r="D158" s="271"/>
      <c r="E158" s="271"/>
      <c r="F158" s="322" t="s">
        <v>2215</v>
      </c>
      <c r="G158" s="271"/>
      <c r="H158" s="321" t="s">
        <v>2249</v>
      </c>
      <c r="I158" s="321" t="s">
        <v>2211</v>
      </c>
      <c r="J158" s="321">
        <v>50</v>
      </c>
      <c r="K158" s="317"/>
    </row>
    <row r="159" spans="2:11" s="1" customFormat="1" ht="15" customHeight="1">
      <c r="B159" s="294"/>
      <c r="C159" s="321" t="s">
        <v>126</v>
      </c>
      <c r="D159" s="271"/>
      <c r="E159" s="271"/>
      <c r="F159" s="322" t="s">
        <v>2209</v>
      </c>
      <c r="G159" s="271"/>
      <c r="H159" s="321" t="s">
        <v>2271</v>
      </c>
      <c r="I159" s="321" t="s">
        <v>2211</v>
      </c>
      <c r="J159" s="321" t="s">
        <v>2272</v>
      </c>
      <c r="K159" s="317"/>
    </row>
    <row r="160" spans="2:11" s="1" customFormat="1" ht="15" customHeight="1">
      <c r="B160" s="294"/>
      <c r="C160" s="321" t="s">
        <v>2273</v>
      </c>
      <c r="D160" s="271"/>
      <c r="E160" s="271"/>
      <c r="F160" s="322" t="s">
        <v>2209</v>
      </c>
      <c r="G160" s="271"/>
      <c r="H160" s="321" t="s">
        <v>2274</v>
      </c>
      <c r="I160" s="321" t="s">
        <v>2244</v>
      </c>
      <c r="J160" s="321"/>
      <c r="K160" s="317"/>
    </row>
    <row r="161" spans="2:11" s="1" customFormat="1" ht="15" customHeight="1">
      <c r="B161" s="323"/>
      <c r="C161" s="324"/>
      <c r="D161" s="324"/>
      <c r="E161" s="324"/>
      <c r="F161" s="324"/>
      <c r="G161" s="324"/>
      <c r="H161" s="324"/>
      <c r="I161" s="324"/>
      <c r="J161" s="324"/>
      <c r="K161" s="325"/>
    </row>
    <row r="162" spans="2:11" s="1" customFormat="1" ht="18.75" customHeight="1">
      <c r="B162" s="305"/>
      <c r="C162" s="315"/>
      <c r="D162" s="315"/>
      <c r="E162" s="315"/>
      <c r="F162" s="326"/>
      <c r="G162" s="315"/>
      <c r="H162" s="315"/>
      <c r="I162" s="315"/>
      <c r="J162" s="315"/>
      <c r="K162" s="305"/>
    </row>
    <row r="163" spans="2:11" s="1" customFormat="1" ht="18.75" customHeight="1">
      <c r="B163" s="305"/>
      <c r="C163" s="315"/>
      <c r="D163" s="315"/>
      <c r="E163" s="315"/>
      <c r="F163" s="326"/>
      <c r="G163" s="315"/>
      <c r="H163" s="315"/>
      <c r="I163" s="315"/>
      <c r="J163" s="315"/>
      <c r="K163" s="305"/>
    </row>
    <row r="164" spans="2:11" s="1" customFormat="1" ht="18.75" customHeight="1">
      <c r="B164" s="305"/>
      <c r="C164" s="315"/>
      <c r="D164" s="315"/>
      <c r="E164" s="315"/>
      <c r="F164" s="326"/>
      <c r="G164" s="315"/>
      <c r="H164" s="315"/>
      <c r="I164" s="315"/>
      <c r="J164" s="315"/>
      <c r="K164" s="305"/>
    </row>
    <row r="165" spans="2:11" s="1" customFormat="1" ht="18.75" customHeight="1">
      <c r="B165" s="305"/>
      <c r="C165" s="315"/>
      <c r="D165" s="315"/>
      <c r="E165" s="315"/>
      <c r="F165" s="326"/>
      <c r="G165" s="315"/>
      <c r="H165" s="315"/>
      <c r="I165" s="315"/>
      <c r="J165" s="315"/>
      <c r="K165" s="305"/>
    </row>
    <row r="166" spans="2:11" s="1" customFormat="1" ht="18.75" customHeight="1">
      <c r="B166" s="305"/>
      <c r="C166" s="315"/>
      <c r="D166" s="315"/>
      <c r="E166" s="315"/>
      <c r="F166" s="326"/>
      <c r="G166" s="315"/>
      <c r="H166" s="315"/>
      <c r="I166" s="315"/>
      <c r="J166" s="315"/>
      <c r="K166" s="305"/>
    </row>
    <row r="167" spans="2:11" s="1" customFormat="1" ht="18.75" customHeight="1">
      <c r="B167" s="305"/>
      <c r="C167" s="315"/>
      <c r="D167" s="315"/>
      <c r="E167" s="315"/>
      <c r="F167" s="326"/>
      <c r="G167" s="315"/>
      <c r="H167" s="315"/>
      <c r="I167" s="315"/>
      <c r="J167" s="315"/>
      <c r="K167" s="305"/>
    </row>
    <row r="168" spans="2:11" s="1" customFormat="1" ht="18.75" customHeight="1">
      <c r="B168" s="305"/>
      <c r="C168" s="315"/>
      <c r="D168" s="315"/>
      <c r="E168" s="315"/>
      <c r="F168" s="326"/>
      <c r="G168" s="315"/>
      <c r="H168" s="315"/>
      <c r="I168" s="315"/>
      <c r="J168" s="315"/>
      <c r="K168" s="305"/>
    </row>
    <row r="169" spans="2:11" s="1" customFormat="1" ht="18.75" customHeight="1">
      <c r="B169" s="278"/>
      <c r="C169" s="278"/>
      <c r="D169" s="278"/>
      <c r="E169" s="278"/>
      <c r="F169" s="278"/>
      <c r="G169" s="278"/>
      <c r="H169" s="278"/>
      <c r="I169" s="278"/>
      <c r="J169" s="278"/>
      <c r="K169" s="278"/>
    </row>
    <row r="170" spans="2:11" s="1" customFormat="1" ht="7.5" customHeight="1">
      <c r="B170" s="260"/>
      <c r="C170" s="261"/>
      <c r="D170" s="261"/>
      <c r="E170" s="261"/>
      <c r="F170" s="261"/>
      <c r="G170" s="261"/>
      <c r="H170" s="261"/>
      <c r="I170" s="261"/>
      <c r="J170" s="261"/>
      <c r="K170" s="262"/>
    </row>
    <row r="171" spans="2:11" s="1" customFormat="1" ht="45" customHeight="1">
      <c r="B171" s="263"/>
      <c r="C171" s="396" t="s">
        <v>2275</v>
      </c>
      <c r="D171" s="396"/>
      <c r="E171" s="396"/>
      <c r="F171" s="396"/>
      <c r="G171" s="396"/>
      <c r="H171" s="396"/>
      <c r="I171" s="396"/>
      <c r="J171" s="396"/>
      <c r="K171" s="264"/>
    </row>
    <row r="172" spans="2:11" s="1" customFormat="1" ht="17.25" customHeight="1">
      <c r="B172" s="263"/>
      <c r="C172" s="284" t="s">
        <v>2203</v>
      </c>
      <c r="D172" s="284"/>
      <c r="E172" s="284"/>
      <c r="F172" s="284" t="s">
        <v>2204</v>
      </c>
      <c r="G172" s="327"/>
      <c r="H172" s="328" t="s">
        <v>51</v>
      </c>
      <c r="I172" s="328" t="s">
        <v>54</v>
      </c>
      <c r="J172" s="284" t="s">
        <v>2205</v>
      </c>
      <c r="K172" s="264"/>
    </row>
    <row r="173" spans="2:11" s="1" customFormat="1" ht="17.25" customHeight="1">
      <c r="B173" s="265"/>
      <c r="C173" s="286" t="s">
        <v>2206</v>
      </c>
      <c r="D173" s="286"/>
      <c r="E173" s="286"/>
      <c r="F173" s="287" t="s">
        <v>2207</v>
      </c>
      <c r="G173" s="329"/>
      <c r="H173" s="330"/>
      <c r="I173" s="330"/>
      <c r="J173" s="286" t="s">
        <v>2208</v>
      </c>
      <c r="K173" s="266"/>
    </row>
    <row r="174" spans="2:11" s="1" customFormat="1" ht="5.25" customHeight="1">
      <c r="B174" s="294"/>
      <c r="C174" s="289"/>
      <c r="D174" s="289"/>
      <c r="E174" s="289"/>
      <c r="F174" s="289"/>
      <c r="G174" s="290"/>
      <c r="H174" s="289"/>
      <c r="I174" s="289"/>
      <c r="J174" s="289"/>
      <c r="K174" s="317"/>
    </row>
    <row r="175" spans="2:11" s="1" customFormat="1" ht="15" customHeight="1">
      <c r="B175" s="294"/>
      <c r="C175" s="271" t="s">
        <v>2212</v>
      </c>
      <c r="D175" s="271"/>
      <c r="E175" s="271"/>
      <c r="F175" s="292" t="s">
        <v>2209</v>
      </c>
      <c r="G175" s="271"/>
      <c r="H175" s="271" t="s">
        <v>2249</v>
      </c>
      <c r="I175" s="271" t="s">
        <v>2211</v>
      </c>
      <c r="J175" s="271">
        <v>120</v>
      </c>
      <c r="K175" s="317"/>
    </row>
    <row r="176" spans="2:11" s="1" customFormat="1" ht="15" customHeight="1">
      <c r="B176" s="294"/>
      <c r="C176" s="271" t="s">
        <v>2258</v>
      </c>
      <c r="D176" s="271"/>
      <c r="E176" s="271"/>
      <c r="F176" s="292" t="s">
        <v>2209</v>
      </c>
      <c r="G176" s="271"/>
      <c r="H176" s="271" t="s">
        <v>2259</v>
      </c>
      <c r="I176" s="271" t="s">
        <v>2211</v>
      </c>
      <c r="J176" s="271" t="s">
        <v>2260</v>
      </c>
      <c r="K176" s="317"/>
    </row>
    <row r="177" spans="2:11" s="1" customFormat="1" ht="15" customHeight="1">
      <c r="B177" s="294"/>
      <c r="C177" s="271" t="s">
        <v>112</v>
      </c>
      <c r="D177" s="271"/>
      <c r="E177" s="271"/>
      <c r="F177" s="292" t="s">
        <v>2209</v>
      </c>
      <c r="G177" s="271"/>
      <c r="H177" s="271" t="s">
        <v>2276</v>
      </c>
      <c r="I177" s="271" t="s">
        <v>2211</v>
      </c>
      <c r="J177" s="271" t="s">
        <v>2260</v>
      </c>
      <c r="K177" s="317"/>
    </row>
    <row r="178" spans="2:11" s="1" customFormat="1" ht="15" customHeight="1">
      <c r="B178" s="294"/>
      <c r="C178" s="271" t="s">
        <v>2214</v>
      </c>
      <c r="D178" s="271"/>
      <c r="E178" s="271"/>
      <c r="F178" s="292" t="s">
        <v>2215</v>
      </c>
      <c r="G178" s="271"/>
      <c r="H178" s="271" t="s">
        <v>2276</v>
      </c>
      <c r="I178" s="271" t="s">
        <v>2211</v>
      </c>
      <c r="J178" s="271">
        <v>50</v>
      </c>
      <c r="K178" s="317"/>
    </row>
    <row r="179" spans="2:11" s="1" customFormat="1" ht="15" customHeight="1">
      <c r="B179" s="294"/>
      <c r="C179" s="271" t="s">
        <v>2217</v>
      </c>
      <c r="D179" s="271"/>
      <c r="E179" s="271"/>
      <c r="F179" s="292" t="s">
        <v>2209</v>
      </c>
      <c r="G179" s="271"/>
      <c r="H179" s="271" t="s">
        <v>2276</v>
      </c>
      <c r="I179" s="271" t="s">
        <v>2219</v>
      </c>
      <c r="J179" s="271"/>
      <c r="K179" s="317"/>
    </row>
    <row r="180" spans="2:11" s="1" customFormat="1" ht="15" customHeight="1">
      <c r="B180" s="294"/>
      <c r="C180" s="271" t="s">
        <v>2228</v>
      </c>
      <c r="D180" s="271"/>
      <c r="E180" s="271"/>
      <c r="F180" s="292" t="s">
        <v>2215</v>
      </c>
      <c r="G180" s="271"/>
      <c r="H180" s="271" t="s">
        <v>2276</v>
      </c>
      <c r="I180" s="271" t="s">
        <v>2211</v>
      </c>
      <c r="J180" s="271">
        <v>50</v>
      </c>
      <c r="K180" s="317"/>
    </row>
    <row r="181" spans="2:11" s="1" customFormat="1" ht="15" customHeight="1">
      <c r="B181" s="294"/>
      <c r="C181" s="271" t="s">
        <v>2236</v>
      </c>
      <c r="D181" s="271"/>
      <c r="E181" s="271"/>
      <c r="F181" s="292" t="s">
        <v>2215</v>
      </c>
      <c r="G181" s="271"/>
      <c r="H181" s="271" t="s">
        <v>2276</v>
      </c>
      <c r="I181" s="271" t="s">
        <v>2211</v>
      </c>
      <c r="J181" s="271">
        <v>50</v>
      </c>
      <c r="K181" s="317"/>
    </row>
    <row r="182" spans="2:11" s="1" customFormat="1" ht="15" customHeight="1">
      <c r="B182" s="294"/>
      <c r="C182" s="271" t="s">
        <v>2234</v>
      </c>
      <c r="D182" s="271"/>
      <c r="E182" s="271"/>
      <c r="F182" s="292" t="s">
        <v>2215</v>
      </c>
      <c r="G182" s="271"/>
      <c r="H182" s="271" t="s">
        <v>2276</v>
      </c>
      <c r="I182" s="271" t="s">
        <v>2211</v>
      </c>
      <c r="J182" s="271">
        <v>50</v>
      </c>
      <c r="K182" s="317"/>
    </row>
    <row r="183" spans="2:11" s="1" customFormat="1" ht="15" customHeight="1">
      <c r="B183" s="294"/>
      <c r="C183" s="271" t="s">
        <v>138</v>
      </c>
      <c r="D183" s="271"/>
      <c r="E183" s="271"/>
      <c r="F183" s="292" t="s">
        <v>2209</v>
      </c>
      <c r="G183" s="271"/>
      <c r="H183" s="271" t="s">
        <v>2277</v>
      </c>
      <c r="I183" s="271" t="s">
        <v>2278</v>
      </c>
      <c r="J183" s="271"/>
      <c r="K183" s="317"/>
    </row>
    <row r="184" spans="2:11" s="1" customFormat="1" ht="15" customHeight="1">
      <c r="B184" s="294"/>
      <c r="C184" s="271" t="s">
        <v>54</v>
      </c>
      <c r="D184" s="271"/>
      <c r="E184" s="271"/>
      <c r="F184" s="292" t="s">
        <v>2209</v>
      </c>
      <c r="G184" s="271"/>
      <c r="H184" s="271" t="s">
        <v>2279</v>
      </c>
      <c r="I184" s="271" t="s">
        <v>2280</v>
      </c>
      <c r="J184" s="271">
        <v>1</v>
      </c>
      <c r="K184" s="317"/>
    </row>
    <row r="185" spans="2:11" s="1" customFormat="1" ht="15" customHeight="1">
      <c r="B185" s="294"/>
      <c r="C185" s="271" t="s">
        <v>50</v>
      </c>
      <c r="D185" s="271"/>
      <c r="E185" s="271"/>
      <c r="F185" s="292" t="s">
        <v>2209</v>
      </c>
      <c r="G185" s="271"/>
      <c r="H185" s="271" t="s">
        <v>2281</v>
      </c>
      <c r="I185" s="271" t="s">
        <v>2211</v>
      </c>
      <c r="J185" s="271">
        <v>20</v>
      </c>
      <c r="K185" s="317"/>
    </row>
    <row r="186" spans="2:11" s="1" customFormat="1" ht="15" customHeight="1">
      <c r="B186" s="294"/>
      <c r="C186" s="271" t="s">
        <v>51</v>
      </c>
      <c r="D186" s="271"/>
      <c r="E186" s="271"/>
      <c r="F186" s="292" t="s">
        <v>2209</v>
      </c>
      <c r="G186" s="271"/>
      <c r="H186" s="271" t="s">
        <v>2282</v>
      </c>
      <c r="I186" s="271" t="s">
        <v>2211</v>
      </c>
      <c r="J186" s="271">
        <v>255</v>
      </c>
      <c r="K186" s="317"/>
    </row>
    <row r="187" spans="2:11" s="1" customFormat="1" ht="15" customHeight="1">
      <c r="B187" s="294"/>
      <c r="C187" s="271" t="s">
        <v>139</v>
      </c>
      <c r="D187" s="271"/>
      <c r="E187" s="271"/>
      <c r="F187" s="292" t="s">
        <v>2209</v>
      </c>
      <c r="G187" s="271"/>
      <c r="H187" s="271" t="s">
        <v>2173</v>
      </c>
      <c r="I187" s="271" t="s">
        <v>2211</v>
      </c>
      <c r="J187" s="271">
        <v>10</v>
      </c>
      <c r="K187" s="317"/>
    </row>
    <row r="188" spans="2:11" s="1" customFormat="1" ht="15" customHeight="1">
      <c r="B188" s="294"/>
      <c r="C188" s="271" t="s">
        <v>140</v>
      </c>
      <c r="D188" s="271"/>
      <c r="E188" s="271"/>
      <c r="F188" s="292" t="s">
        <v>2209</v>
      </c>
      <c r="G188" s="271"/>
      <c r="H188" s="271" t="s">
        <v>2283</v>
      </c>
      <c r="I188" s="271" t="s">
        <v>2244</v>
      </c>
      <c r="J188" s="271"/>
      <c r="K188" s="317"/>
    </row>
    <row r="189" spans="2:11" s="1" customFormat="1" ht="15" customHeight="1">
      <c r="B189" s="294"/>
      <c r="C189" s="271" t="s">
        <v>2284</v>
      </c>
      <c r="D189" s="271"/>
      <c r="E189" s="271"/>
      <c r="F189" s="292" t="s">
        <v>2209</v>
      </c>
      <c r="G189" s="271"/>
      <c r="H189" s="271" t="s">
        <v>2285</v>
      </c>
      <c r="I189" s="271" t="s">
        <v>2244</v>
      </c>
      <c r="J189" s="271"/>
      <c r="K189" s="317"/>
    </row>
    <row r="190" spans="2:11" s="1" customFormat="1" ht="15" customHeight="1">
      <c r="B190" s="294"/>
      <c r="C190" s="271" t="s">
        <v>2273</v>
      </c>
      <c r="D190" s="271"/>
      <c r="E190" s="271"/>
      <c r="F190" s="292" t="s">
        <v>2209</v>
      </c>
      <c r="G190" s="271"/>
      <c r="H190" s="271" t="s">
        <v>2286</v>
      </c>
      <c r="I190" s="271" t="s">
        <v>2244</v>
      </c>
      <c r="J190" s="271"/>
      <c r="K190" s="317"/>
    </row>
    <row r="191" spans="2:11" s="1" customFormat="1" ht="15" customHeight="1">
      <c r="B191" s="294"/>
      <c r="C191" s="271" t="s">
        <v>143</v>
      </c>
      <c r="D191" s="271"/>
      <c r="E191" s="271"/>
      <c r="F191" s="292" t="s">
        <v>2215</v>
      </c>
      <c r="G191" s="271"/>
      <c r="H191" s="271" t="s">
        <v>2287</v>
      </c>
      <c r="I191" s="271" t="s">
        <v>2211</v>
      </c>
      <c r="J191" s="271">
        <v>50</v>
      </c>
      <c r="K191" s="317"/>
    </row>
    <row r="192" spans="2:11" s="1" customFormat="1" ht="15" customHeight="1">
      <c r="B192" s="294"/>
      <c r="C192" s="271" t="s">
        <v>2288</v>
      </c>
      <c r="D192" s="271"/>
      <c r="E192" s="271"/>
      <c r="F192" s="292" t="s">
        <v>2215</v>
      </c>
      <c r="G192" s="271"/>
      <c r="H192" s="271" t="s">
        <v>2289</v>
      </c>
      <c r="I192" s="271" t="s">
        <v>2290</v>
      </c>
      <c r="J192" s="271"/>
      <c r="K192" s="317"/>
    </row>
    <row r="193" spans="2:11" s="1" customFormat="1" ht="15" customHeight="1">
      <c r="B193" s="294"/>
      <c r="C193" s="271" t="s">
        <v>2291</v>
      </c>
      <c r="D193" s="271"/>
      <c r="E193" s="271"/>
      <c r="F193" s="292" t="s">
        <v>2215</v>
      </c>
      <c r="G193" s="271"/>
      <c r="H193" s="271" t="s">
        <v>2292</v>
      </c>
      <c r="I193" s="271" t="s">
        <v>2290</v>
      </c>
      <c r="J193" s="271"/>
      <c r="K193" s="317"/>
    </row>
    <row r="194" spans="2:11" s="1" customFormat="1" ht="15" customHeight="1">
      <c r="B194" s="294"/>
      <c r="C194" s="271" t="s">
        <v>2293</v>
      </c>
      <c r="D194" s="271"/>
      <c r="E194" s="271"/>
      <c r="F194" s="292" t="s">
        <v>2215</v>
      </c>
      <c r="G194" s="271"/>
      <c r="H194" s="271" t="s">
        <v>2294</v>
      </c>
      <c r="I194" s="271" t="s">
        <v>2290</v>
      </c>
      <c r="J194" s="271"/>
      <c r="K194" s="317"/>
    </row>
    <row r="195" spans="2:11" s="1" customFormat="1" ht="15" customHeight="1">
      <c r="B195" s="294"/>
      <c r="C195" s="331" t="s">
        <v>2295</v>
      </c>
      <c r="D195" s="271"/>
      <c r="E195" s="271"/>
      <c r="F195" s="292" t="s">
        <v>2215</v>
      </c>
      <c r="G195" s="271"/>
      <c r="H195" s="271" t="s">
        <v>2296</v>
      </c>
      <c r="I195" s="271" t="s">
        <v>2297</v>
      </c>
      <c r="J195" s="332" t="s">
        <v>2298</v>
      </c>
      <c r="K195" s="317"/>
    </row>
    <row r="196" spans="2:11" s="1" customFormat="1" ht="15" customHeight="1">
      <c r="B196" s="294"/>
      <c r="C196" s="331" t="s">
        <v>39</v>
      </c>
      <c r="D196" s="271"/>
      <c r="E196" s="271"/>
      <c r="F196" s="292" t="s">
        <v>2209</v>
      </c>
      <c r="G196" s="271"/>
      <c r="H196" s="268" t="s">
        <v>2299</v>
      </c>
      <c r="I196" s="271" t="s">
        <v>2300</v>
      </c>
      <c r="J196" s="271"/>
      <c r="K196" s="317"/>
    </row>
    <row r="197" spans="2:11" s="1" customFormat="1" ht="15" customHeight="1">
      <c r="B197" s="294"/>
      <c r="C197" s="331" t="s">
        <v>2301</v>
      </c>
      <c r="D197" s="271"/>
      <c r="E197" s="271"/>
      <c r="F197" s="292" t="s">
        <v>2209</v>
      </c>
      <c r="G197" s="271"/>
      <c r="H197" s="271" t="s">
        <v>2302</v>
      </c>
      <c r="I197" s="271" t="s">
        <v>2244</v>
      </c>
      <c r="J197" s="271"/>
      <c r="K197" s="317"/>
    </row>
    <row r="198" spans="2:11" s="1" customFormat="1" ht="15" customHeight="1">
      <c r="B198" s="294"/>
      <c r="C198" s="331" t="s">
        <v>2303</v>
      </c>
      <c r="D198" s="271"/>
      <c r="E198" s="271"/>
      <c r="F198" s="292" t="s">
        <v>2209</v>
      </c>
      <c r="G198" s="271"/>
      <c r="H198" s="271" t="s">
        <v>2304</v>
      </c>
      <c r="I198" s="271" t="s">
        <v>2244</v>
      </c>
      <c r="J198" s="271"/>
      <c r="K198" s="317"/>
    </row>
    <row r="199" spans="2:11" s="1" customFormat="1" ht="15" customHeight="1">
      <c r="B199" s="294"/>
      <c r="C199" s="331" t="s">
        <v>2305</v>
      </c>
      <c r="D199" s="271"/>
      <c r="E199" s="271"/>
      <c r="F199" s="292" t="s">
        <v>2215</v>
      </c>
      <c r="G199" s="271"/>
      <c r="H199" s="271" t="s">
        <v>2306</v>
      </c>
      <c r="I199" s="271" t="s">
        <v>2244</v>
      </c>
      <c r="J199" s="271"/>
      <c r="K199" s="317"/>
    </row>
    <row r="200" spans="2:11" s="1" customFormat="1" ht="15" customHeight="1">
      <c r="B200" s="323"/>
      <c r="C200" s="333"/>
      <c r="D200" s="324"/>
      <c r="E200" s="324"/>
      <c r="F200" s="324"/>
      <c r="G200" s="324"/>
      <c r="H200" s="324"/>
      <c r="I200" s="324"/>
      <c r="J200" s="324"/>
      <c r="K200" s="325"/>
    </row>
    <row r="201" spans="2:11" s="1" customFormat="1" ht="18.75" customHeight="1">
      <c r="B201" s="305"/>
      <c r="C201" s="315"/>
      <c r="D201" s="315"/>
      <c r="E201" s="315"/>
      <c r="F201" s="326"/>
      <c r="G201" s="315"/>
      <c r="H201" s="315"/>
      <c r="I201" s="315"/>
      <c r="J201" s="315"/>
      <c r="K201" s="305"/>
    </row>
    <row r="202" spans="2:11" s="1" customFormat="1" ht="18.75" customHeight="1">
      <c r="B202" s="278"/>
      <c r="C202" s="278"/>
      <c r="D202" s="278"/>
      <c r="E202" s="278"/>
      <c r="F202" s="278"/>
      <c r="G202" s="278"/>
      <c r="H202" s="278"/>
      <c r="I202" s="278"/>
      <c r="J202" s="278"/>
      <c r="K202" s="278"/>
    </row>
    <row r="203" spans="2:11" s="1" customFormat="1" ht="13.5">
      <c r="B203" s="260"/>
      <c r="C203" s="261"/>
      <c r="D203" s="261"/>
      <c r="E203" s="261"/>
      <c r="F203" s="261"/>
      <c r="G203" s="261"/>
      <c r="H203" s="261"/>
      <c r="I203" s="261"/>
      <c r="J203" s="261"/>
      <c r="K203" s="262"/>
    </row>
    <row r="204" spans="2:11" s="1" customFormat="1" ht="21" customHeight="1">
      <c r="B204" s="263"/>
      <c r="C204" s="396" t="s">
        <v>2307</v>
      </c>
      <c r="D204" s="396"/>
      <c r="E204" s="396"/>
      <c r="F204" s="396"/>
      <c r="G204" s="396"/>
      <c r="H204" s="396"/>
      <c r="I204" s="396"/>
      <c r="J204" s="396"/>
      <c r="K204" s="264"/>
    </row>
    <row r="205" spans="2:11" s="1" customFormat="1" ht="25.5" customHeight="1">
      <c r="B205" s="263"/>
      <c r="C205" s="334" t="s">
        <v>2308</v>
      </c>
      <c r="D205" s="334"/>
      <c r="E205" s="334"/>
      <c r="F205" s="334" t="s">
        <v>2309</v>
      </c>
      <c r="G205" s="335"/>
      <c r="H205" s="397" t="s">
        <v>2310</v>
      </c>
      <c r="I205" s="397"/>
      <c r="J205" s="397"/>
      <c r="K205" s="264"/>
    </row>
    <row r="206" spans="2:11" s="1" customFormat="1" ht="5.25" customHeight="1">
      <c r="B206" s="294"/>
      <c r="C206" s="289"/>
      <c r="D206" s="289"/>
      <c r="E206" s="289"/>
      <c r="F206" s="289"/>
      <c r="G206" s="315"/>
      <c r="H206" s="289"/>
      <c r="I206" s="289"/>
      <c r="J206" s="289"/>
      <c r="K206" s="317"/>
    </row>
    <row r="207" spans="2:11" s="1" customFormat="1" ht="15" customHeight="1">
      <c r="B207" s="294"/>
      <c r="C207" s="271" t="s">
        <v>2300</v>
      </c>
      <c r="D207" s="271"/>
      <c r="E207" s="271"/>
      <c r="F207" s="292" t="s">
        <v>40</v>
      </c>
      <c r="G207" s="271"/>
      <c r="H207" s="398" t="s">
        <v>2311</v>
      </c>
      <c r="I207" s="398"/>
      <c r="J207" s="398"/>
      <c r="K207" s="317"/>
    </row>
    <row r="208" spans="2:11" s="1" customFormat="1" ht="15" customHeight="1">
      <c r="B208" s="294"/>
      <c r="C208" s="271"/>
      <c r="D208" s="271"/>
      <c r="E208" s="271"/>
      <c r="F208" s="292" t="s">
        <v>41</v>
      </c>
      <c r="G208" s="271"/>
      <c r="H208" s="398" t="s">
        <v>2312</v>
      </c>
      <c r="I208" s="398"/>
      <c r="J208" s="398"/>
      <c r="K208" s="317"/>
    </row>
    <row r="209" spans="2:11" s="1" customFormat="1" ht="15" customHeight="1">
      <c r="B209" s="294"/>
      <c r="C209" s="271"/>
      <c r="D209" s="271"/>
      <c r="E209" s="271"/>
      <c r="F209" s="292" t="s">
        <v>44</v>
      </c>
      <c r="G209" s="271"/>
      <c r="H209" s="398" t="s">
        <v>2313</v>
      </c>
      <c r="I209" s="398"/>
      <c r="J209" s="398"/>
      <c r="K209" s="317"/>
    </row>
    <row r="210" spans="2:11" s="1" customFormat="1" ht="15" customHeight="1">
      <c r="B210" s="294"/>
      <c r="C210" s="271"/>
      <c r="D210" s="271"/>
      <c r="E210" s="271"/>
      <c r="F210" s="292" t="s">
        <v>42</v>
      </c>
      <c r="G210" s="271"/>
      <c r="H210" s="398" t="s">
        <v>2314</v>
      </c>
      <c r="I210" s="398"/>
      <c r="J210" s="398"/>
      <c r="K210" s="317"/>
    </row>
    <row r="211" spans="2:11" s="1" customFormat="1" ht="15" customHeight="1">
      <c r="B211" s="294"/>
      <c r="C211" s="271"/>
      <c r="D211" s="271"/>
      <c r="E211" s="271"/>
      <c r="F211" s="292" t="s">
        <v>43</v>
      </c>
      <c r="G211" s="271"/>
      <c r="H211" s="398" t="s">
        <v>2315</v>
      </c>
      <c r="I211" s="398"/>
      <c r="J211" s="398"/>
      <c r="K211" s="317"/>
    </row>
    <row r="212" spans="2:11" s="1" customFormat="1" ht="15" customHeight="1">
      <c r="B212" s="294"/>
      <c r="C212" s="271"/>
      <c r="D212" s="271"/>
      <c r="E212" s="271"/>
      <c r="F212" s="292"/>
      <c r="G212" s="271"/>
      <c r="H212" s="271"/>
      <c r="I212" s="271"/>
      <c r="J212" s="271"/>
      <c r="K212" s="317"/>
    </row>
    <row r="213" spans="2:11" s="1" customFormat="1" ht="15" customHeight="1">
      <c r="B213" s="294"/>
      <c r="C213" s="271" t="s">
        <v>2256</v>
      </c>
      <c r="D213" s="271"/>
      <c r="E213" s="271"/>
      <c r="F213" s="292" t="s">
        <v>78</v>
      </c>
      <c r="G213" s="271"/>
      <c r="H213" s="398" t="s">
        <v>2316</v>
      </c>
      <c r="I213" s="398"/>
      <c r="J213" s="398"/>
      <c r="K213" s="317"/>
    </row>
    <row r="214" spans="2:11" s="1" customFormat="1" ht="15" customHeight="1">
      <c r="B214" s="294"/>
      <c r="C214" s="271"/>
      <c r="D214" s="271"/>
      <c r="E214" s="271"/>
      <c r="F214" s="292" t="s">
        <v>2154</v>
      </c>
      <c r="G214" s="271"/>
      <c r="H214" s="398" t="s">
        <v>2155</v>
      </c>
      <c r="I214" s="398"/>
      <c r="J214" s="398"/>
      <c r="K214" s="317"/>
    </row>
    <row r="215" spans="2:11" s="1" customFormat="1" ht="15" customHeight="1">
      <c r="B215" s="294"/>
      <c r="C215" s="271"/>
      <c r="D215" s="271"/>
      <c r="E215" s="271"/>
      <c r="F215" s="292" t="s">
        <v>2152</v>
      </c>
      <c r="G215" s="271"/>
      <c r="H215" s="398" t="s">
        <v>2317</v>
      </c>
      <c r="I215" s="398"/>
      <c r="J215" s="398"/>
      <c r="K215" s="317"/>
    </row>
    <row r="216" spans="2:11" s="1" customFormat="1" ht="15" customHeight="1">
      <c r="B216" s="336"/>
      <c r="C216" s="271"/>
      <c r="D216" s="271"/>
      <c r="E216" s="271"/>
      <c r="F216" s="292" t="s">
        <v>2156</v>
      </c>
      <c r="G216" s="331"/>
      <c r="H216" s="399" t="s">
        <v>2157</v>
      </c>
      <c r="I216" s="399"/>
      <c r="J216" s="399"/>
      <c r="K216" s="337"/>
    </row>
    <row r="217" spans="2:11" s="1" customFormat="1" ht="15" customHeight="1">
      <c r="B217" s="336"/>
      <c r="C217" s="271"/>
      <c r="D217" s="271"/>
      <c r="E217" s="271"/>
      <c r="F217" s="292" t="s">
        <v>292</v>
      </c>
      <c r="G217" s="331"/>
      <c r="H217" s="399" t="s">
        <v>2318</v>
      </c>
      <c r="I217" s="399"/>
      <c r="J217" s="399"/>
      <c r="K217" s="337"/>
    </row>
    <row r="218" spans="2:11" s="1" customFormat="1" ht="15" customHeight="1">
      <c r="B218" s="336"/>
      <c r="C218" s="271"/>
      <c r="D218" s="271"/>
      <c r="E218" s="271"/>
      <c r="F218" s="292"/>
      <c r="G218" s="331"/>
      <c r="H218" s="321"/>
      <c r="I218" s="321"/>
      <c r="J218" s="321"/>
      <c r="K218" s="337"/>
    </row>
    <row r="219" spans="2:11" s="1" customFormat="1" ht="15" customHeight="1">
      <c r="B219" s="336"/>
      <c r="C219" s="271" t="s">
        <v>2280</v>
      </c>
      <c r="D219" s="271"/>
      <c r="E219" s="271"/>
      <c r="F219" s="292">
        <v>1</v>
      </c>
      <c r="G219" s="331"/>
      <c r="H219" s="399" t="s">
        <v>2319</v>
      </c>
      <c r="I219" s="399"/>
      <c r="J219" s="399"/>
      <c r="K219" s="337"/>
    </row>
    <row r="220" spans="2:11" s="1" customFormat="1" ht="15" customHeight="1">
      <c r="B220" s="336"/>
      <c r="C220" s="271"/>
      <c r="D220" s="271"/>
      <c r="E220" s="271"/>
      <c r="F220" s="292">
        <v>2</v>
      </c>
      <c r="G220" s="331"/>
      <c r="H220" s="399" t="s">
        <v>2320</v>
      </c>
      <c r="I220" s="399"/>
      <c r="J220" s="399"/>
      <c r="K220" s="337"/>
    </row>
    <row r="221" spans="2:11" s="1" customFormat="1" ht="15" customHeight="1">
      <c r="B221" s="336"/>
      <c r="C221" s="271"/>
      <c r="D221" s="271"/>
      <c r="E221" s="271"/>
      <c r="F221" s="292">
        <v>3</v>
      </c>
      <c r="G221" s="331"/>
      <c r="H221" s="399" t="s">
        <v>2321</v>
      </c>
      <c r="I221" s="399"/>
      <c r="J221" s="399"/>
      <c r="K221" s="337"/>
    </row>
    <row r="222" spans="2:11" s="1" customFormat="1" ht="15" customHeight="1">
      <c r="B222" s="336"/>
      <c r="C222" s="271"/>
      <c r="D222" s="271"/>
      <c r="E222" s="271"/>
      <c r="F222" s="292">
        <v>4</v>
      </c>
      <c r="G222" s="331"/>
      <c r="H222" s="399" t="s">
        <v>2322</v>
      </c>
      <c r="I222" s="399"/>
      <c r="J222" s="399"/>
      <c r="K222" s="337"/>
    </row>
    <row r="223" spans="2:11" s="1" customFormat="1" ht="12.75" customHeight="1">
      <c r="B223" s="338"/>
      <c r="C223" s="339"/>
      <c r="D223" s="339"/>
      <c r="E223" s="339"/>
      <c r="F223" s="339"/>
      <c r="G223" s="339"/>
      <c r="H223" s="339"/>
      <c r="I223" s="339"/>
      <c r="J223" s="339"/>
      <c r="K223" s="340"/>
    </row>
  </sheetData>
  <sheetProtection formatCells="0" formatColumns="0" formatRows="0" insertColumns="0" insertRows="0" insertHyperlinks="0" deleteColumns="0" deleteRows="0" sort="0" autoFilter="0" pivotTables="0"/>
  <mergeCells count="77">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7:J217"/>
    <mergeCell ref="H219:J219"/>
    <mergeCell ref="H220:J220"/>
    <mergeCell ref="H221:J221"/>
    <mergeCell ref="H222:J222"/>
    <mergeCell ref="H211:J211"/>
    <mergeCell ref="H213:J213"/>
    <mergeCell ref="H214:J214"/>
    <mergeCell ref="H215:J215"/>
    <mergeCell ref="H216:J216"/>
    <mergeCell ref="H205:J205"/>
    <mergeCell ref="H207:J207"/>
    <mergeCell ref="H208:J208"/>
    <mergeCell ref="H209:J209"/>
    <mergeCell ref="H210:J210"/>
    <mergeCell ref="C102:J102"/>
    <mergeCell ref="C122:J122"/>
    <mergeCell ref="C147:J147"/>
    <mergeCell ref="C171:J171"/>
    <mergeCell ref="C204:J204"/>
  </mergeCells>
  <printOptions/>
  <pageMargins left="0.7" right="0.7" top="0.787401575" bottom="0.787401575" header="0.3" footer="0.3"/>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80</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122</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ROUND(K87,2)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ROUND((SUM(BE87:BE193)),2)</f>
        <v>0</v>
      </c>
      <c r="G35" s="35"/>
      <c r="H35" s="35"/>
      <c r="I35" s="128">
        <v>0.21</v>
      </c>
      <c r="J35" s="35"/>
      <c r="K35" s="123">
        <f>ROUND(((SUM(BE87:BE193))*I35),2)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ROUND((SUM(BF87:BF193)),2)</f>
        <v>0</v>
      </c>
      <c r="G36" s="35"/>
      <c r="H36" s="35"/>
      <c r="I36" s="128">
        <v>0.15</v>
      </c>
      <c r="J36" s="35"/>
      <c r="K36" s="123">
        <f>ROUND(((SUM(BF87:BF193))*I36),2)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ROUND((SUM(BG87:BG193)),2)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ROUND((SUM(BH87:BH193)),2)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ROUND((SUM(BI87:BI193)),2)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PS 02-01 - Úprava SZZ,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Q87</f>
        <v>0</v>
      </c>
      <c r="J61" s="78">
        <f t="shared" si="0"/>
        <v>0</v>
      </c>
      <c r="K61" s="78">
        <f>K87</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131</v>
      </c>
      <c r="E62" s="147"/>
      <c r="F62" s="147"/>
      <c r="G62" s="147"/>
      <c r="H62" s="147"/>
      <c r="I62" s="148">
        <f t="shared" si="0"/>
        <v>0</v>
      </c>
      <c r="J62" s="148">
        <f t="shared" si="0"/>
        <v>0</v>
      </c>
      <c r="K62" s="148">
        <f>K88</f>
        <v>0</v>
      </c>
      <c r="L62" s="145"/>
      <c r="M62" s="149"/>
    </row>
    <row r="63" spans="2:13" s="10" customFormat="1" ht="19.9" customHeight="1">
      <c r="B63" s="150"/>
      <c r="C63" s="101"/>
      <c r="D63" s="151" t="s">
        <v>132</v>
      </c>
      <c r="E63" s="152"/>
      <c r="F63" s="152"/>
      <c r="G63" s="152"/>
      <c r="H63" s="152"/>
      <c r="I63" s="153">
        <f t="shared" si="0"/>
        <v>0</v>
      </c>
      <c r="J63" s="153">
        <f t="shared" si="0"/>
        <v>0</v>
      </c>
      <c r="K63" s="153">
        <f>K89</f>
        <v>0</v>
      </c>
      <c r="L63" s="101"/>
      <c r="M63" s="154"/>
    </row>
    <row r="64" spans="2:13" s="10" customFormat="1" ht="19.9" customHeight="1">
      <c r="B64" s="150"/>
      <c r="C64" s="101"/>
      <c r="D64" s="151" t="s">
        <v>133</v>
      </c>
      <c r="E64" s="152"/>
      <c r="F64" s="152"/>
      <c r="G64" s="152"/>
      <c r="H64" s="152"/>
      <c r="I64" s="153">
        <f>Q118</f>
        <v>0</v>
      </c>
      <c r="J64" s="153">
        <f>R118</f>
        <v>0</v>
      </c>
      <c r="K64" s="153">
        <f>K118</f>
        <v>0</v>
      </c>
      <c r="L64" s="101"/>
      <c r="M64" s="154"/>
    </row>
    <row r="65" spans="2:13" s="9" customFormat="1" ht="24.95" customHeight="1">
      <c r="B65" s="144"/>
      <c r="C65" s="145"/>
      <c r="D65" s="146" t="s">
        <v>134</v>
      </c>
      <c r="E65" s="147"/>
      <c r="F65" s="147"/>
      <c r="G65" s="147"/>
      <c r="H65" s="147"/>
      <c r="I65" s="148">
        <f>Q141</f>
        <v>0</v>
      </c>
      <c r="J65" s="148">
        <f>R141</f>
        <v>0</v>
      </c>
      <c r="K65" s="148">
        <f>K141</f>
        <v>0</v>
      </c>
      <c r="L65" s="145"/>
      <c r="M65" s="149"/>
    </row>
    <row r="66" spans="2:13" s="9" customFormat="1" ht="24.95" customHeight="1">
      <c r="B66" s="144"/>
      <c r="C66" s="145"/>
      <c r="D66" s="146" t="s">
        <v>135</v>
      </c>
      <c r="E66" s="147"/>
      <c r="F66" s="147"/>
      <c r="G66" s="147"/>
      <c r="H66" s="147"/>
      <c r="I66" s="148">
        <f>Q160</f>
        <v>0</v>
      </c>
      <c r="J66" s="148">
        <f>R160</f>
        <v>0</v>
      </c>
      <c r="K66" s="148">
        <f>K160</f>
        <v>0</v>
      </c>
      <c r="L66" s="145"/>
      <c r="M66" s="149"/>
    </row>
    <row r="67" spans="2:13" s="9" customFormat="1" ht="24.95" customHeight="1">
      <c r="B67" s="144"/>
      <c r="C67" s="145"/>
      <c r="D67" s="146" t="s">
        <v>136</v>
      </c>
      <c r="E67" s="147"/>
      <c r="F67" s="147"/>
      <c r="G67" s="147"/>
      <c r="H67" s="147"/>
      <c r="I67" s="148">
        <f>Q179</f>
        <v>0</v>
      </c>
      <c r="J67" s="148">
        <f>R179</f>
        <v>0</v>
      </c>
      <c r="K67" s="148">
        <f>K179</f>
        <v>0</v>
      </c>
      <c r="L67" s="145"/>
      <c r="M67" s="149"/>
    </row>
    <row r="68" spans="1:31" s="2" customFormat="1" ht="21.75" customHeight="1">
      <c r="A68" s="35"/>
      <c r="B68" s="36"/>
      <c r="C68" s="37"/>
      <c r="D68" s="37"/>
      <c r="E68" s="37"/>
      <c r="F68" s="37"/>
      <c r="G68" s="37"/>
      <c r="H68" s="37"/>
      <c r="I68" s="37"/>
      <c r="J68" s="37"/>
      <c r="K68" s="37"/>
      <c r="L68" s="37"/>
      <c r="M68" s="117"/>
      <c r="S68" s="35"/>
      <c r="T68" s="35"/>
      <c r="U68" s="35"/>
      <c r="V68" s="35"/>
      <c r="W68" s="35"/>
      <c r="X68" s="35"/>
      <c r="Y68" s="35"/>
      <c r="Z68" s="35"/>
      <c r="AA68" s="35"/>
      <c r="AB68" s="35"/>
      <c r="AC68" s="35"/>
      <c r="AD68" s="35"/>
      <c r="AE68" s="35"/>
    </row>
    <row r="69" spans="1:31" s="2" customFormat="1" ht="6.95" customHeight="1">
      <c r="A69" s="35"/>
      <c r="B69" s="48"/>
      <c r="C69" s="49"/>
      <c r="D69" s="49"/>
      <c r="E69" s="49"/>
      <c r="F69" s="49"/>
      <c r="G69" s="49"/>
      <c r="H69" s="49"/>
      <c r="I69" s="49"/>
      <c r="J69" s="49"/>
      <c r="K69" s="49"/>
      <c r="L69" s="49"/>
      <c r="M69" s="117"/>
      <c r="S69" s="35"/>
      <c r="T69" s="35"/>
      <c r="U69" s="35"/>
      <c r="V69" s="35"/>
      <c r="W69" s="35"/>
      <c r="X69" s="35"/>
      <c r="Y69" s="35"/>
      <c r="Z69" s="35"/>
      <c r="AA69" s="35"/>
      <c r="AB69" s="35"/>
      <c r="AC69" s="35"/>
      <c r="AD69" s="35"/>
      <c r="AE69" s="35"/>
    </row>
    <row r="73" spans="1:31" s="2" customFormat="1" ht="6.95" customHeight="1">
      <c r="A73" s="35"/>
      <c r="B73" s="50"/>
      <c r="C73" s="51"/>
      <c r="D73" s="51"/>
      <c r="E73" s="51"/>
      <c r="F73" s="51"/>
      <c r="G73" s="51"/>
      <c r="H73" s="51"/>
      <c r="I73" s="51"/>
      <c r="J73" s="51"/>
      <c r="K73" s="51"/>
      <c r="L73" s="51"/>
      <c r="M73" s="117"/>
      <c r="S73" s="35"/>
      <c r="T73" s="35"/>
      <c r="U73" s="35"/>
      <c r="V73" s="35"/>
      <c r="W73" s="35"/>
      <c r="X73" s="35"/>
      <c r="Y73" s="35"/>
      <c r="Z73" s="35"/>
      <c r="AA73" s="35"/>
      <c r="AB73" s="35"/>
      <c r="AC73" s="35"/>
      <c r="AD73" s="35"/>
      <c r="AE73" s="35"/>
    </row>
    <row r="74" spans="1:31" s="2" customFormat="1" ht="24.95" customHeight="1">
      <c r="A74" s="35"/>
      <c r="B74" s="36"/>
      <c r="C74" s="24" t="s">
        <v>137</v>
      </c>
      <c r="D74" s="37"/>
      <c r="E74" s="37"/>
      <c r="F74" s="37"/>
      <c r="G74" s="37"/>
      <c r="H74" s="37"/>
      <c r="I74" s="37"/>
      <c r="J74" s="37"/>
      <c r="K74" s="37"/>
      <c r="L74" s="37"/>
      <c r="M74" s="117"/>
      <c r="S74" s="35"/>
      <c r="T74" s="35"/>
      <c r="U74" s="35"/>
      <c r="V74" s="35"/>
      <c r="W74" s="35"/>
      <c r="X74" s="35"/>
      <c r="Y74" s="35"/>
      <c r="Z74" s="35"/>
      <c r="AA74" s="35"/>
      <c r="AB74" s="35"/>
      <c r="AC74" s="35"/>
      <c r="AD74" s="35"/>
      <c r="AE74" s="35"/>
    </row>
    <row r="75" spans="1:31" s="2" customFormat="1" ht="6.95" customHeight="1">
      <c r="A75" s="35"/>
      <c r="B75" s="36"/>
      <c r="C75" s="37"/>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2" customHeight="1">
      <c r="A76" s="35"/>
      <c r="B76" s="36"/>
      <c r="C76" s="30" t="s">
        <v>17</v>
      </c>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6.5" customHeight="1">
      <c r="A77" s="35"/>
      <c r="B77" s="36"/>
      <c r="C77" s="37"/>
      <c r="D77" s="37"/>
      <c r="E77" s="392" t="str">
        <f>E7</f>
        <v>Oprava nástupiště v žst. Rumburk 1_K NACENĚNÍ_OPRAVA č.1</v>
      </c>
      <c r="F77" s="393"/>
      <c r="G77" s="393"/>
      <c r="H77" s="393"/>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121</v>
      </c>
      <c r="D78" s="37"/>
      <c r="E78" s="37"/>
      <c r="F78" s="37"/>
      <c r="G78" s="37"/>
      <c r="H78" s="37"/>
      <c r="I78" s="37"/>
      <c r="J78" s="37"/>
      <c r="K78" s="37"/>
      <c r="L78" s="37"/>
      <c r="M78" s="117"/>
      <c r="S78" s="35"/>
      <c r="T78" s="35"/>
      <c r="U78" s="35"/>
      <c r="V78" s="35"/>
      <c r="W78" s="35"/>
      <c r="X78" s="35"/>
      <c r="Y78" s="35"/>
      <c r="Z78" s="35"/>
      <c r="AA78" s="35"/>
      <c r="AB78" s="35"/>
      <c r="AC78" s="35"/>
      <c r="AD78" s="35"/>
      <c r="AE78" s="35"/>
    </row>
    <row r="79" spans="1:31" s="2" customFormat="1" ht="16.5" customHeight="1">
      <c r="A79" s="35"/>
      <c r="B79" s="36"/>
      <c r="C79" s="37"/>
      <c r="D79" s="37"/>
      <c r="E79" s="345" t="str">
        <f>E9</f>
        <v>PS 02-01 - Úprava SZZ, ŽST Rumburk</v>
      </c>
      <c r="F79" s="394"/>
      <c r="G79" s="394"/>
      <c r="H79" s="394"/>
      <c r="I79" s="37"/>
      <c r="J79" s="37"/>
      <c r="K79" s="37"/>
      <c r="L79" s="37"/>
      <c r="M79" s="11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37"/>
      <c r="M80" s="117"/>
      <c r="S80" s="35"/>
      <c r="T80" s="35"/>
      <c r="U80" s="35"/>
      <c r="V80" s="35"/>
      <c r="W80" s="35"/>
      <c r="X80" s="35"/>
      <c r="Y80" s="35"/>
      <c r="Z80" s="35"/>
      <c r="AA80" s="35"/>
      <c r="AB80" s="35"/>
      <c r="AC80" s="35"/>
      <c r="AD80" s="35"/>
      <c r="AE80" s="35"/>
    </row>
    <row r="81" spans="1:31" s="2" customFormat="1" ht="12" customHeight="1">
      <c r="A81" s="35"/>
      <c r="B81" s="36"/>
      <c r="C81" s="30" t="s">
        <v>22</v>
      </c>
      <c r="D81" s="37"/>
      <c r="E81" s="37"/>
      <c r="F81" s="28" t="str">
        <f>F12</f>
        <v xml:space="preserve"> </v>
      </c>
      <c r="G81" s="37"/>
      <c r="H81" s="37"/>
      <c r="I81" s="30" t="s">
        <v>24</v>
      </c>
      <c r="J81" s="60" t="str">
        <f>IF(J12="","",J12)</f>
        <v>4. 10. 2022</v>
      </c>
      <c r="K81" s="37"/>
      <c r="L81" s="37"/>
      <c r="M81" s="117"/>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2" customFormat="1" ht="15.2" customHeight="1">
      <c r="A83" s="35"/>
      <c r="B83" s="36"/>
      <c r="C83" s="30" t="s">
        <v>26</v>
      </c>
      <c r="D83" s="37"/>
      <c r="E83" s="37"/>
      <c r="F83" s="28" t="str">
        <f>E15</f>
        <v xml:space="preserve"> </v>
      </c>
      <c r="G83" s="37"/>
      <c r="H83" s="37"/>
      <c r="I83" s="30" t="s">
        <v>31</v>
      </c>
      <c r="J83" s="33" t="str">
        <f>E21</f>
        <v xml:space="preserve"> </v>
      </c>
      <c r="K83" s="37"/>
      <c r="L83" s="37"/>
      <c r="M83" s="117"/>
      <c r="S83" s="35"/>
      <c r="T83" s="35"/>
      <c r="U83" s="35"/>
      <c r="V83" s="35"/>
      <c r="W83" s="35"/>
      <c r="X83" s="35"/>
      <c r="Y83" s="35"/>
      <c r="Z83" s="35"/>
      <c r="AA83" s="35"/>
      <c r="AB83" s="35"/>
      <c r="AC83" s="35"/>
      <c r="AD83" s="35"/>
      <c r="AE83" s="35"/>
    </row>
    <row r="84" spans="1:31" s="2" customFormat="1" ht="15.2" customHeight="1">
      <c r="A84" s="35"/>
      <c r="B84" s="36"/>
      <c r="C84" s="30" t="s">
        <v>29</v>
      </c>
      <c r="D84" s="37"/>
      <c r="E84" s="37"/>
      <c r="F84" s="28" t="str">
        <f>IF(E18="","",E18)</f>
        <v>Vyplň údaj</v>
      </c>
      <c r="G84" s="37"/>
      <c r="H84" s="37"/>
      <c r="I84" s="30" t="s">
        <v>32</v>
      </c>
      <c r="J84" s="33" t="str">
        <f>E24</f>
        <v xml:space="preserve"> </v>
      </c>
      <c r="K84" s="37"/>
      <c r="L84" s="37"/>
      <c r="M84" s="117"/>
      <c r="S84" s="35"/>
      <c r="T84" s="35"/>
      <c r="U84" s="35"/>
      <c r="V84" s="35"/>
      <c r="W84" s="35"/>
      <c r="X84" s="35"/>
      <c r="Y84" s="35"/>
      <c r="Z84" s="35"/>
      <c r="AA84" s="35"/>
      <c r="AB84" s="35"/>
      <c r="AC84" s="35"/>
      <c r="AD84" s="35"/>
      <c r="AE84" s="35"/>
    </row>
    <row r="85" spans="1:31" s="2" customFormat="1" ht="10.35" customHeight="1">
      <c r="A85" s="35"/>
      <c r="B85" s="36"/>
      <c r="C85" s="37"/>
      <c r="D85" s="37"/>
      <c r="E85" s="37"/>
      <c r="F85" s="37"/>
      <c r="G85" s="37"/>
      <c r="H85" s="37"/>
      <c r="I85" s="37"/>
      <c r="J85" s="37"/>
      <c r="K85" s="37"/>
      <c r="L85" s="37"/>
      <c r="M85" s="117"/>
      <c r="S85" s="35"/>
      <c r="T85" s="35"/>
      <c r="U85" s="35"/>
      <c r="V85" s="35"/>
      <c r="W85" s="35"/>
      <c r="X85" s="35"/>
      <c r="Y85" s="35"/>
      <c r="Z85" s="35"/>
      <c r="AA85" s="35"/>
      <c r="AB85" s="35"/>
      <c r="AC85" s="35"/>
      <c r="AD85" s="35"/>
      <c r="AE85" s="35"/>
    </row>
    <row r="86" spans="1:31" s="11" customFormat="1" ht="29.25" customHeight="1">
      <c r="A86" s="155"/>
      <c r="B86" s="156"/>
      <c r="C86" s="157" t="s">
        <v>138</v>
      </c>
      <c r="D86" s="158" t="s">
        <v>54</v>
      </c>
      <c r="E86" s="158" t="s">
        <v>50</v>
      </c>
      <c r="F86" s="158" t="s">
        <v>51</v>
      </c>
      <c r="G86" s="158" t="s">
        <v>139</v>
      </c>
      <c r="H86" s="158" t="s">
        <v>140</v>
      </c>
      <c r="I86" s="158" t="s">
        <v>141</v>
      </c>
      <c r="J86" s="158" t="s">
        <v>142</v>
      </c>
      <c r="K86" s="158" t="s">
        <v>129</v>
      </c>
      <c r="L86" s="159" t="s">
        <v>143</v>
      </c>
      <c r="M86" s="160"/>
      <c r="N86" s="69" t="s">
        <v>20</v>
      </c>
      <c r="O86" s="70" t="s">
        <v>39</v>
      </c>
      <c r="P86" s="70" t="s">
        <v>144</v>
      </c>
      <c r="Q86" s="70" t="s">
        <v>145</v>
      </c>
      <c r="R86" s="70" t="s">
        <v>146</v>
      </c>
      <c r="S86" s="70" t="s">
        <v>147</v>
      </c>
      <c r="T86" s="70" t="s">
        <v>148</v>
      </c>
      <c r="U86" s="70" t="s">
        <v>149</v>
      </c>
      <c r="V86" s="70" t="s">
        <v>150</v>
      </c>
      <c r="W86" s="70" t="s">
        <v>151</v>
      </c>
      <c r="X86" s="71" t="s">
        <v>152</v>
      </c>
      <c r="Y86" s="155"/>
      <c r="Z86" s="155"/>
      <c r="AA86" s="155"/>
      <c r="AB86" s="155"/>
      <c r="AC86" s="155"/>
      <c r="AD86" s="155"/>
      <c r="AE86" s="155"/>
    </row>
    <row r="87" spans="1:63" s="2" customFormat="1" ht="22.9" customHeight="1">
      <c r="A87" s="35"/>
      <c r="B87" s="36"/>
      <c r="C87" s="76" t="s">
        <v>153</v>
      </c>
      <c r="D87" s="37"/>
      <c r="E87" s="37"/>
      <c r="F87" s="37"/>
      <c r="G87" s="37"/>
      <c r="H87" s="37"/>
      <c r="I87" s="37"/>
      <c r="J87" s="37"/>
      <c r="K87" s="161">
        <f>BK87</f>
        <v>0</v>
      </c>
      <c r="L87" s="37"/>
      <c r="M87" s="40"/>
      <c r="N87" s="72"/>
      <c r="O87" s="162"/>
      <c r="P87" s="73"/>
      <c r="Q87" s="163">
        <f>Q88+Q141+Q160+Q179</f>
        <v>0</v>
      </c>
      <c r="R87" s="163">
        <f>R88+R141+R160+R179</f>
        <v>0</v>
      </c>
      <c r="S87" s="73"/>
      <c r="T87" s="164">
        <f>T88+T141+T160+T179</f>
        <v>0</v>
      </c>
      <c r="U87" s="73"/>
      <c r="V87" s="164">
        <f>V88+V141+V160+V179</f>
        <v>0</v>
      </c>
      <c r="W87" s="73"/>
      <c r="X87" s="165">
        <f>X88+X141+X160+X179</f>
        <v>0</v>
      </c>
      <c r="Y87" s="35"/>
      <c r="Z87" s="35"/>
      <c r="AA87" s="35"/>
      <c r="AB87" s="35"/>
      <c r="AC87" s="35"/>
      <c r="AD87" s="35"/>
      <c r="AE87" s="35"/>
      <c r="AT87" s="18" t="s">
        <v>70</v>
      </c>
      <c r="AU87" s="18" t="s">
        <v>130</v>
      </c>
      <c r="BK87" s="166">
        <f>BK88+BK141+BK160+BK179</f>
        <v>0</v>
      </c>
    </row>
    <row r="88" spans="2:63" s="12" customFormat="1" ht="25.9" customHeight="1">
      <c r="B88" s="167"/>
      <c r="C88" s="168"/>
      <c r="D88" s="169" t="s">
        <v>70</v>
      </c>
      <c r="E88" s="170" t="s">
        <v>154</v>
      </c>
      <c r="F88" s="170" t="s">
        <v>154</v>
      </c>
      <c r="G88" s="168"/>
      <c r="H88" s="168"/>
      <c r="I88" s="171"/>
      <c r="J88" s="171"/>
      <c r="K88" s="172">
        <f>BK88</f>
        <v>0</v>
      </c>
      <c r="L88" s="168"/>
      <c r="M88" s="173"/>
      <c r="N88" s="174"/>
      <c r="O88" s="175"/>
      <c r="P88" s="175"/>
      <c r="Q88" s="176">
        <f>Q89+Q118</f>
        <v>0</v>
      </c>
      <c r="R88" s="176">
        <f>R89+R118</f>
        <v>0</v>
      </c>
      <c r="S88" s="175"/>
      <c r="T88" s="177">
        <f>T89+T118</f>
        <v>0</v>
      </c>
      <c r="U88" s="175"/>
      <c r="V88" s="177">
        <f>V89+V118</f>
        <v>0</v>
      </c>
      <c r="W88" s="175"/>
      <c r="X88" s="178">
        <f>X89+X118</f>
        <v>0</v>
      </c>
      <c r="AR88" s="179" t="s">
        <v>155</v>
      </c>
      <c r="AT88" s="180" t="s">
        <v>70</v>
      </c>
      <c r="AU88" s="180" t="s">
        <v>71</v>
      </c>
      <c r="AY88" s="179" t="s">
        <v>156</v>
      </c>
      <c r="BK88" s="181">
        <f>BK89+BK118</f>
        <v>0</v>
      </c>
    </row>
    <row r="89" spans="2:63" s="12" customFormat="1" ht="22.9" customHeight="1">
      <c r="B89" s="167"/>
      <c r="C89" s="168"/>
      <c r="D89" s="169" t="s">
        <v>70</v>
      </c>
      <c r="E89" s="182" t="s">
        <v>157</v>
      </c>
      <c r="F89" s="182" t="s">
        <v>158</v>
      </c>
      <c r="G89" s="168"/>
      <c r="H89" s="168"/>
      <c r="I89" s="171"/>
      <c r="J89" s="171"/>
      <c r="K89" s="183">
        <f>BK89</f>
        <v>0</v>
      </c>
      <c r="L89" s="168"/>
      <c r="M89" s="173"/>
      <c r="N89" s="174"/>
      <c r="O89" s="175"/>
      <c r="P89" s="175"/>
      <c r="Q89" s="176">
        <f>SUM(Q90:Q117)</f>
        <v>0</v>
      </c>
      <c r="R89" s="176">
        <f>SUM(R90:R117)</f>
        <v>0</v>
      </c>
      <c r="S89" s="175"/>
      <c r="T89" s="177">
        <f>SUM(T90:T117)</f>
        <v>0</v>
      </c>
      <c r="U89" s="175"/>
      <c r="V89" s="177">
        <f>SUM(V90:V117)</f>
        <v>0</v>
      </c>
      <c r="W89" s="175"/>
      <c r="X89" s="178">
        <f>SUM(X90:X117)</f>
        <v>0</v>
      </c>
      <c r="AR89" s="179" t="s">
        <v>79</v>
      </c>
      <c r="AT89" s="180" t="s">
        <v>70</v>
      </c>
      <c r="AU89" s="180" t="s">
        <v>79</v>
      </c>
      <c r="AY89" s="179" t="s">
        <v>156</v>
      </c>
      <c r="BK89" s="181">
        <f>SUM(BK90:BK117)</f>
        <v>0</v>
      </c>
    </row>
    <row r="90" spans="1:65" s="2" customFormat="1" ht="24.2" customHeight="1">
      <c r="A90" s="35"/>
      <c r="B90" s="36"/>
      <c r="C90" s="184" t="s">
        <v>79</v>
      </c>
      <c r="D90" s="184" t="s">
        <v>154</v>
      </c>
      <c r="E90" s="185" t="s">
        <v>159</v>
      </c>
      <c r="F90" s="186" t="s">
        <v>160</v>
      </c>
      <c r="G90" s="187" t="s">
        <v>161</v>
      </c>
      <c r="H90" s="188">
        <v>1</v>
      </c>
      <c r="I90" s="189"/>
      <c r="J90" s="190"/>
      <c r="K90" s="191">
        <f>ROUND(P90*H90,2)</f>
        <v>0</v>
      </c>
      <c r="L90" s="186" t="s">
        <v>162</v>
      </c>
      <c r="M90" s="192"/>
      <c r="N90" s="193" t="s">
        <v>20</v>
      </c>
      <c r="O90" s="194" t="s">
        <v>40</v>
      </c>
      <c r="P90" s="195">
        <f>I90+J90</f>
        <v>0</v>
      </c>
      <c r="Q90" s="195">
        <f>ROUND(I90*H90,2)</f>
        <v>0</v>
      </c>
      <c r="R90" s="195">
        <f>ROUND(J90*H90,2)</f>
        <v>0</v>
      </c>
      <c r="S90" s="65"/>
      <c r="T90" s="196">
        <f>S90*H90</f>
        <v>0</v>
      </c>
      <c r="U90" s="196">
        <v>0</v>
      </c>
      <c r="V90" s="196">
        <f>U90*H90</f>
        <v>0</v>
      </c>
      <c r="W90" s="196">
        <v>0</v>
      </c>
      <c r="X90" s="197">
        <f>W90*H90</f>
        <v>0</v>
      </c>
      <c r="Y90" s="35"/>
      <c r="Z90" s="35"/>
      <c r="AA90" s="35"/>
      <c r="AB90" s="35"/>
      <c r="AC90" s="35"/>
      <c r="AD90" s="35"/>
      <c r="AE90" s="35"/>
      <c r="AR90" s="198" t="s">
        <v>163</v>
      </c>
      <c r="AT90" s="198" t="s">
        <v>154</v>
      </c>
      <c r="AU90" s="198" t="s">
        <v>81</v>
      </c>
      <c r="AY90" s="18" t="s">
        <v>156</v>
      </c>
      <c r="BE90" s="199">
        <f>IF(O90="základní",K90,0)</f>
        <v>0</v>
      </c>
      <c r="BF90" s="199">
        <f>IF(O90="snížená",K90,0)</f>
        <v>0</v>
      </c>
      <c r="BG90" s="199">
        <f>IF(O90="zákl. přenesená",K90,0)</f>
        <v>0</v>
      </c>
      <c r="BH90" s="199">
        <f>IF(O90="sníž. přenesená",K90,0)</f>
        <v>0</v>
      </c>
      <c r="BI90" s="199">
        <f>IF(O90="nulová",K90,0)</f>
        <v>0</v>
      </c>
      <c r="BJ90" s="18" t="s">
        <v>79</v>
      </c>
      <c r="BK90" s="199">
        <f>ROUND(P90*H90,2)</f>
        <v>0</v>
      </c>
      <c r="BL90" s="18" t="s">
        <v>164</v>
      </c>
      <c r="BM90" s="198" t="s">
        <v>81</v>
      </c>
    </row>
    <row r="91" spans="1:47" s="2" customFormat="1" ht="11.25">
      <c r="A91" s="35"/>
      <c r="B91" s="36"/>
      <c r="C91" s="37"/>
      <c r="D91" s="200" t="s">
        <v>165</v>
      </c>
      <c r="E91" s="37"/>
      <c r="F91" s="201" t="s">
        <v>160</v>
      </c>
      <c r="G91" s="37"/>
      <c r="H91" s="37"/>
      <c r="I91" s="202"/>
      <c r="J91" s="202"/>
      <c r="K91" s="37"/>
      <c r="L91" s="37"/>
      <c r="M91" s="40"/>
      <c r="N91" s="203"/>
      <c r="O91" s="204"/>
      <c r="P91" s="65"/>
      <c r="Q91" s="65"/>
      <c r="R91" s="65"/>
      <c r="S91" s="65"/>
      <c r="T91" s="65"/>
      <c r="U91" s="65"/>
      <c r="V91" s="65"/>
      <c r="W91" s="65"/>
      <c r="X91" s="66"/>
      <c r="Y91" s="35"/>
      <c r="Z91" s="35"/>
      <c r="AA91" s="35"/>
      <c r="AB91" s="35"/>
      <c r="AC91" s="35"/>
      <c r="AD91" s="35"/>
      <c r="AE91" s="35"/>
      <c r="AT91" s="18" t="s">
        <v>165</v>
      </c>
      <c r="AU91" s="18" t="s">
        <v>81</v>
      </c>
    </row>
    <row r="92" spans="1:65" s="2" customFormat="1" ht="24">
      <c r="A92" s="35"/>
      <c r="B92" s="36"/>
      <c r="C92" s="184" t="s">
        <v>81</v>
      </c>
      <c r="D92" s="184" t="s">
        <v>154</v>
      </c>
      <c r="E92" s="185" t="s">
        <v>166</v>
      </c>
      <c r="F92" s="186" t="s">
        <v>167</v>
      </c>
      <c r="G92" s="187" t="s">
        <v>161</v>
      </c>
      <c r="H92" s="188">
        <v>1</v>
      </c>
      <c r="I92" s="189"/>
      <c r="J92" s="190"/>
      <c r="K92" s="191">
        <f>ROUND(P92*H92,2)</f>
        <v>0</v>
      </c>
      <c r="L92" s="186" t="s">
        <v>162</v>
      </c>
      <c r="M92" s="192"/>
      <c r="N92" s="193" t="s">
        <v>20</v>
      </c>
      <c r="O92" s="194" t="s">
        <v>40</v>
      </c>
      <c r="P92" s="195">
        <f>I92+J92</f>
        <v>0</v>
      </c>
      <c r="Q92" s="195">
        <f>ROUND(I92*H92,2)</f>
        <v>0</v>
      </c>
      <c r="R92" s="195">
        <f>ROUND(J92*H92,2)</f>
        <v>0</v>
      </c>
      <c r="S92" s="65"/>
      <c r="T92" s="196">
        <f>S92*H92</f>
        <v>0</v>
      </c>
      <c r="U92" s="196">
        <v>0</v>
      </c>
      <c r="V92" s="196">
        <f>U92*H92</f>
        <v>0</v>
      </c>
      <c r="W92" s="196">
        <v>0</v>
      </c>
      <c r="X92" s="197">
        <f>W92*H92</f>
        <v>0</v>
      </c>
      <c r="Y92" s="35"/>
      <c r="Z92" s="35"/>
      <c r="AA92" s="35"/>
      <c r="AB92" s="35"/>
      <c r="AC92" s="35"/>
      <c r="AD92" s="35"/>
      <c r="AE92" s="35"/>
      <c r="AR92" s="198" t="s">
        <v>163</v>
      </c>
      <c r="AT92" s="198" t="s">
        <v>154</v>
      </c>
      <c r="AU92" s="198" t="s">
        <v>81</v>
      </c>
      <c r="AY92" s="18" t="s">
        <v>156</v>
      </c>
      <c r="BE92" s="199">
        <f>IF(O92="základní",K92,0)</f>
        <v>0</v>
      </c>
      <c r="BF92" s="199">
        <f>IF(O92="snížená",K92,0)</f>
        <v>0</v>
      </c>
      <c r="BG92" s="199">
        <f>IF(O92="zákl. přenesená",K92,0)</f>
        <v>0</v>
      </c>
      <c r="BH92" s="199">
        <f>IF(O92="sníž. přenesená",K92,0)</f>
        <v>0</v>
      </c>
      <c r="BI92" s="199">
        <f>IF(O92="nulová",K92,0)</f>
        <v>0</v>
      </c>
      <c r="BJ92" s="18" t="s">
        <v>79</v>
      </c>
      <c r="BK92" s="199">
        <f>ROUND(P92*H92,2)</f>
        <v>0</v>
      </c>
      <c r="BL92" s="18" t="s">
        <v>164</v>
      </c>
      <c r="BM92" s="198" t="s">
        <v>164</v>
      </c>
    </row>
    <row r="93" spans="1:47" s="2" customFormat="1" ht="11.25">
      <c r="A93" s="35"/>
      <c r="B93" s="36"/>
      <c r="C93" s="37"/>
      <c r="D93" s="200" t="s">
        <v>165</v>
      </c>
      <c r="E93" s="37"/>
      <c r="F93" s="201" t="s">
        <v>167</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165</v>
      </c>
      <c r="AU93" s="18" t="s">
        <v>81</v>
      </c>
    </row>
    <row r="94" spans="1:65" s="2" customFormat="1" ht="24.2" customHeight="1">
      <c r="A94" s="35"/>
      <c r="B94" s="36"/>
      <c r="C94" s="184" t="s">
        <v>155</v>
      </c>
      <c r="D94" s="184" t="s">
        <v>154</v>
      </c>
      <c r="E94" s="185" t="s">
        <v>168</v>
      </c>
      <c r="F94" s="186" t="s">
        <v>169</v>
      </c>
      <c r="G94" s="187" t="s">
        <v>161</v>
      </c>
      <c r="H94" s="188">
        <v>1</v>
      </c>
      <c r="I94" s="189"/>
      <c r="J94" s="190"/>
      <c r="K94" s="191">
        <f>ROUND(P94*H94,2)</f>
        <v>0</v>
      </c>
      <c r="L94" s="186" t="s">
        <v>162</v>
      </c>
      <c r="M94" s="192"/>
      <c r="N94" s="193" t="s">
        <v>20</v>
      </c>
      <c r="O94" s="194" t="s">
        <v>40</v>
      </c>
      <c r="P94" s="195">
        <f>I94+J94</f>
        <v>0</v>
      </c>
      <c r="Q94" s="195">
        <f>ROUND(I94*H94,2)</f>
        <v>0</v>
      </c>
      <c r="R94" s="195">
        <f>ROUND(J94*H94,2)</f>
        <v>0</v>
      </c>
      <c r="S94" s="65"/>
      <c r="T94" s="196">
        <f>S94*H94</f>
        <v>0</v>
      </c>
      <c r="U94" s="196">
        <v>0</v>
      </c>
      <c r="V94" s="196">
        <f>U94*H94</f>
        <v>0</v>
      </c>
      <c r="W94" s="196">
        <v>0</v>
      </c>
      <c r="X94" s="197">
        <f>W94*H94</f>
        <v>0</v>
      </c>
      <c r="Y94" s="35"/>
      <c r="Z94" s="35"/>
      <c r="AA94" s="35"/>
      <c r="AB94" s="35"/>
      <c r="AC94" s="35"/>
      <c r="AD94" s="35"/>
      <c r="AE94" s="35"/>
      <c r="AR94" s="198" t="s">
        <v>163</v>
      </c>
      <c r="AT94" s="198" t="s">
        <v>154</v>
      </c>
      <c r="AU94" s="198" t="s">
        <v>81</v>
      </c>
      <c r="AY94" s="18" t="s">
        <v>156</v>
      </c>
      <c r="BE94" s="199">
        <f>IF(O94="základní",K94,0)</f>
        <v>0</v>
      </c>
      <c r="BF94" s="199">
        <f>IF(O94="snížená",K94,0)</f>
        <v>0</v>
      </c>
      <c r="BG94" s="199">
        <f>IF(O94="zákl. přenesená",K94,0)</f>
        <v>0</v>
      </c>
      <c r="BH94" s="199">
        <f>IF(O94="sníž. přenesená",K94,0)</f>
        <v>0</v>
      </c>
      <c r="BI94" s="199">
        <f>IF(O94="nulová",K94,0)</f>
        <v>0</v>
      </c>
      <c r="BJ94" s="18" t="s">
        <v>79</v>
      </c>
      <c r="BK94" s="199">
        <f>ROUND(P94*H94,2)</f>
        <v>0</v>
      </c>
      <c r="BL94" s="18" t="s">
        <v>164</v>
      </c>
      <c r="BM94" s="198" t="s">
        <v>170</v>
      </c>
    </row>
    <row r="95" spans="1:47" s="2" customFormat="1" ht="11.25">
      <c r="A95" s="35"/>
      <c r="B95" s="36"/>
      <c r="C95" s="37"/>
      <c r="D95" s="200" t="s">
        <v>165</v>
      </c>
      <c r="E95" s="37"/>
      <c r="F95" s="201" t="s">
        <v>169</v>
      </c>
      <c r="G95" s="37"/>
      <c r="H95" s="37"/>
      <c r="I95" s="202"/>
      <c r="J95" s="202"/>
      <c r="K95" s="37"/>
      <c r="L95" s="37"/>
      <c r="M95" s="40"/>
      <c r="N95" s="203"/>
      <c r="O95" s="204"/>
      <c r="P95" s="65"/>
      <c r="Q95" s="65"/>
      <c r="R95" s="65"/>
      <c r="S95" s="65"/>
      <c r="T95" s="65"/>
      <c r="U95" s="65"/>
      <c r="V95" s="65"/>
      <c r="W95" s="65"/>
      <c r="X95" s="66"/>
      <c r="Y95" s="35"/>
      <c r="Z95" s="35"/>
      <c r="AA95" s="35"/>
      <c r="AB95" s="35"/>
      <c r="AC95" s="35"/>
      <c r="AD95" s="35"/>
      <c r="AE95" s="35"/>
      <c r="AT95" s="18" t="s">
        <v>165</v>
      </c>
      <c r="AU95" s="18" t="s">
        <v>81</v>
      </c>
    </row>
    <row r="96" spans="1:65" s="2" customFormat="1" ht="24.2" customHeight="1">
      <c r="A96" s="35"/>
      <c r="B96" s="36"/>
      <c r="C96" s="184" t="s">
        <v>164</v>
      </c>
      <c r="D96" s="184" t="s">
        <v>154</v>
      </c>
      <c r="E96" s="185" t="s">
        <v>171</v>
      </c>
      <c r="F96" s="186" t="s">
        <v>172</v>
      </c>
      <c r="G96" s="187" t="s">
        <v>161</v>
      </c>
      <c r="H96" s="188">
        <v>2</v>
      </c>
      <c r="I96" s="189"/>
      <c r="J96" s="190"/>
      <c r="K96" s="191">
        <f>ROUND(P96*H96,2)</f>
        <v>0</v>
      </c>
      <c r="L96" s="186" t="s">
        <v>162</v>
      </c>
      <c r="M96" s="192"/>
      <c r="N96" s="193" t="s">
        <v>20</v>
      </c>
      <c r="O96" s="194" t="s">
        <v>40</v>
      </c>
      <c r="P96" s="195">
        <f>I96+J96</f>
        <v>0</v>
      </c>
      <c r="Q96" s="195">
        <f>ROUND(I96*H96,2)</f>
        <v>0</v>
      </c>
      <c r="R96" s="195">
        <f>ROUND(J96*H96,2)</f>
        <v>0</v>
      </c>
      <c r="S96" s="65"/>
      <c r="T96" s="196">
        <f>S96*H96</f>
        <v>0</v>
      </c>
      <c r="U96" s="196">
        <v>0</v>
      </c>
      <c r="V96" s="196">
        <f>U96*H96</f>
        <v>0</v>
      </c>
      <c r="W96" s="196">
        <v>0</v>
      </c>
      <c r="X96" s="197">
        <f>W96*H96</f>
        <v>0</v>
      </c>
      <c r="Y96" s="35"/>
      <c r="Z96" s="35"/>
      <c r="AA96" s="35"/>
      <c r="AB96" s="35"/>
      <c r="AC96" s="35"/>
      <c r="AD96" s="35"/>
      <c r="AE96" s="35"/>
      <c r="AR96" s="198" t="s">
        <v>163</v>
      </c>
      <c r="AT96" s="198" t="s">
        <v>154</v>
      </c>
      <c r="AU96" s="198" t="s">
        <v>81</v>
      </c>
      <c r="AY96" s="18" t="s">
        <v>156</v>
      </c>
      <c r="BE96" s="199">
        <f>IF(O96="základní",K96,0)</f>
        <v>0</v>
      </c>
      <c r="BF96" s="199">
        <f>IF(O96="snížená",K96,0)</f>
        <v>0</v>
      </c>
      <c r="BG96" s="199">
        <f>IF(O96="zákl. přenesená",K96,0)</f>
        <v>0</v>
      </c>
      <c r="BH96" s="199">
        <f>IF(O96="sníž. přenesená",K96,0)</f>
        <v>0</v>
      </c>
      <c r="BI96" s="199">
        <f>IF(O96="nulová",K96,0)</f>
        <v>0</v>
      </c>
      <c r="BJ96" s="18" t="s">
        <v>79</v>
      </c>
      <c r="BK96" s="199">
        <f>ROUND(P96*H96,2)</f>
        <v>0</v>
      </c>
      <c r="BL96" s="18" t="s">
        <v>164</v>
      </c>
      <c r="BM96" s="198" t="s">
        <v>163</v>
      </c>
    </row>
    <row r="97" spans="1:47" s="2" customFormat="1" ht="11.25">
      <c r="A97" s="35"/>
      <c r="B97" s="36"/>
      <c r="C97" s="37"/>
      <c r="D97" s="200" t="s">
        <v>165</v>
      </c>
      <c r="E97" s="37"/>
      <c r="F97" s="201" t="s">
        <v>172</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165</v>
      </c>
      <c r="AU97" s="18" t="s">
        <v>81</v>
      </c>
    </row>
    <row r="98" spans="1:65" s="2" customFormat="1" ht="24.2" customHeight="1">
      <c r="A98" s="35"/>
      <c r="B98" s="36"/>
      <c r="C98" s="184" t="s">
        <v>173</v>
      </c>
      <c r="D98" s="184" t="s">
        <v>154</v>
      </c>
      <c r="E98" s="185" t="s">
        <v>174</v>
      </c>
      <c r="F98" s="186" t="s">
        <v>175</v>
      </c>
      <c r="G98" s="187" t="s">
        <v>161</v>
      </c>
      <c r="H98" s="188">
        <v>1</v>
      </c>
      <c r="I98" s="189"/>
      <c r="J98" s="190"/>
      <c r="K98" s="191">
        <f>ROUND(P98*H98,2)</f>
        <v>0</v>
      </c>
      <c r="L98" s="186" t="s">
        <v>162</v>
      </c>
      <c r="M98" s="192"/>
      <c r="N98" s="193" t="s">
        <v>20</v>
      </c>
      <c r="O98" s="194" t="s">
        <v>40</v>
      </c>
      <c r="P98" s="195">
        <f>I98+J98</f>
        <v>0</v>
      </c>
      <c r="Q98" s="195">
        <f>ROUND(I98*H98,2)</f>
        <v>0</v>
      </c>
      <c r="R98" s="195">
        <f>ROUND(J98*H98,2)</f>
        <v>0</v>
      </c>
      <c r="S98" s="65"/>
      <c r="T98" s="196">
        <f>S98*H98</f>
        <v>0</v>
      </c>
      <c r="U98" s="196">
        <v>0</v>
      </c>
      <c r="V98" s="196">
        <f>U98*H98</f>
        <v>0</v>
      </c>
      <c r="W98" s="196">
        <v>0</v>
      </c>
      <c r="X98" s="197">
        <f>W98*H98</f>
        <v>0</v>
      </c>
      <c r="Y98" s="35"/>
      <c r="Z98" s="35"/>
      <c r="AA98" s="35"/>
      <c r="AB98" s="35"/>
      <c r="AC98" s="35"/>
      <c r="AD98" s="35"/>
      <c r="AE98" s="35"/>
      <c r="AR98" s="198" t="s">
        <v>163</v>
      </c>
      <c r="AT98" s="198" t="s">
        <v>154</v>
      </c>
      <c r="AU98" s="198" t="s">
        <v>81</v>
      </c>
      <c r="AY98" s="18" t="s">
        <v>156</v>
      </c>
      <c r="BE98" s="199">
        <f>IF(O98="základní",K98,0)</f>
        <v>0</v>
      </c>
      <c r="BF98" s="199">
        <f>IF(O98="snížená",K98,0)</f>
        <v>0</v>
      </c>
      <c r="BG98" s="199">
        <f>IF(O98="zákl. přenesená",K98,0)</f>
        <v>0</v>
      </c>
      <c r="BH98" s="199">
        <f>IF(O98="sníž. přenesená",K98,0)</f>
        <v>0</v>
      </c>
      <c r="BI98" s="199">
        <f>IF(O98="nulová",K98,0)</f>
        <v>0</v>
      </c>
      <c r="BJ98" s="18" t="s">
        <v>79</v>
      </c>
      <c r="BK98" s="199">
        <f>ROUND(P98*H98,2)</f>
        <v>0</v>
      </c>
      <c r="BL98" s="18" t="s">
        <v>164</v>
      </c>
      <c r="BM98" s="198" t="s">
        <v>176</v>
      </c>
    </row>
    <row r="99" spans="1:47" s="2" customFormat="1" ht="11.25">
      <c r="A99" s="35"/>
      <c r="B99" s="36"/>
      <c r="C99" s="37"/>
      <c r="D99" s="200" t="s">
        <v>165</v>
      </c>
      <c r="E99" s="37"/>
      <c r="F99" s="201" t="s">
        <v>175</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165</v>
      </c>
      <c r="AU99" s="18" t="s">
        <v>81</v>
      </c>
    </row>
    <row r="100" spans="1:65" s="2" customFormat="1" ht="24.2" customHeight="1">
      <c r="A100" s="35"/>
      <c r="B100" s="36"/>
      <c r="C100" s="184" t="s">
        <v>170</v>
      </c>
      <c r="D100" s="184" t="s">
        <v>154</v>
      </c>
      <c r="E100" s="185" t="s">
        <v>177</v>
      </c>
      <c r="F100" s="186" t="s">
        <v>178</v>
      </c>
      <c r="G100" s="187" t="s">
        <v>161</v>
      </c>
      <c r="H100" s="188">
        <v>6</v>
      </c>
      <c r="I100" s="189"/>
      <c r="J100" s="190"/>
      <c r="K100" s="191">
        <f>ROUND(P100*H100,2)</f>
        <v>0</v>
      </c>
      <c r="L100" s="186" t="s">
        <v>162</v>
      </c>
      <c r="M100" s="192"/>
      <c r="N100" s="193" t="s">
        <v>20</v>
      </c>
      <c r="O100" s="194" t="s">
        <v>40</v>
      </c>
      <c r="P100" s="195">
        <f>I100+J100</f>
        <v>0</v>
      </c>
      <c r="Q100" s="195">
        <f>ROUND(I100*H100,2)</f>
        <v>0</v>
      </c>
      <c r="R100" s="195">
        <f>ROUND(J100*H100,2)</f>
        <v>0</v>
      </c>
      <c r="S100" s="65"/>
      <c r="T100" s="196">
        <f>S100*H100</f>
        <v>0</v>
      </c>
      <c r="U100" s="196">
        <v>0</v>
      </c>
      <c r="V100" s="196">
        <f>U100*H100</f>
        <v>0</v>
      </c>
      <c r="W100" s="196">
        <v>0</v>
      </c>
      <c r="X100" s="197">
        <f>W100*H100</f>
        <v>0</v>
      </c>
      <c r="Y100" s="35"/>
      <c r="Z100" s="35"/>
      <c r="AA100" s="35"/>
      <c r="AB100" s="35"/>
      <c r="AC100" s="35"/>
      <c r="AD100" s="35"/>
      <c r="AE100" s="35"/>
      <c r="AR100" s="198" t="s">
        <v>163</v>
      </c>
      <c r="AT100" s="198" t="s">
        <v>154</v>
      </c>
      <c r="AU100" s="198" t="s">
        <v>81</v>
      </c>
      <c r="AY100" s="18" t="s">
        <v>156</v>
      </c>
      <c r="BE100" s="199">
        <f>IF(O100="základní",K100,0)</f>
        <v>0</v>
      </c>
      <c r="BF100" s="199">
        <f>IF(O100="snížená",K100,0)</f>
        <v>0</v>
      </c>
      <c r="BG100" s="199">
        <f>IF(O100="zákl. přenesená",K100,0)</f>
        <v>0</v>
      </c>
      <c r="BH100" s="199">
        <f>IF(O100="sníž. přenesená",K100,0)</f>
        <v>0</v>
      </c>
      <c r="BI100" s="199">
        <f>IF(O100="nulová",K100,0)</f>
        <v>0</v>
      </c>
      <c r="BJ100" s="18" t="s">
        <v>79</v>
      </c>
      <c r="BK100" s="199">
        <f>ROUND(P100*H100,2)</f>
        <v>0</v>
      </c>
      <c r="BL100" s="18" t="s">
        <v>164</v>
      </c>
      <c r="BM100" s="198" t="s">
        <v>179</v>
      </c>
    </row>
    <row r="101" spans="1:47" s="2" customFormat="1" ht="11.25">
      <c r="A101" s="35"/>
      <c r="B101" s="36"/>
      <c r="C101" s="37"/>
      <c r="D101" s="200" t="s">
        <v>165</v>
      </c>
      <c r="E101" s="37"/>
      <c r="F101" s="201" t="s">
        <v>178</v>
      </c>
      <c r="G101" s="37"/>
      <c r="H101" s="37"/>
      <c r="I101" s="202"/>
      <c r="J101" s="202"/>
      <c r="K101" s="37"/>
      <c r="L101" s="37"/>
      <c r="M101" s="40"/>
      <c r="N101" s="203"/>
      <c r="O101" s="204"/>
      <c r="P101" s="65"/>
      <c r="Q101" s="65"/>
      <c r="R101" s="65"/>
      <c r="S101" s="65"/>
      <c r="T101" s="65"/>
      <c r="U101" s="65"/>
      <c r="V101" s="65"/>
      <c r="W101" s="65"/>
      <c r="X101" s="66"/>
      <c r="Y101" s="35"/>
      <c r="Z101" s="35"/>
      <c r="AA101" s="35"/>
      <c r="AB101" s="35"/>
      <c r="AC101" s="35"/>
      <c r="AD101" s="35"/>
      <c r="AE101" s="35"/>
      <c r="AT101" s="18" t="s">
        <v>165</v>
      </c>
      <c r="AU101" s="18" t="s">
        <v>81</v>
      </c>
    </row>
    <row r="102" spans="1:65" s="2" customFormat="1" ht="24.2" customHeight="1">
      <c r="A102" s="35"/>
      <c r="B102" s="36"/>
      <c r="C102" s="184" t="s">
        <v>180</v>
      </c>
      <c r="D102" s="184" t="s">
        <v>154</v>
      </c>
      <c r="E102" s="185" t="s">
        <v>181</v>
      </c>
      <c r="F102" s="186" t="s">
        <v>182</v>
      </c>
      <c r="G102" s="187" t="s">
        <v>161</v>
      </c>
      <c r="H102" s="188">
        <v>6</v>
      </c>
      <c r="I102" s="189"/>
      <c r="J102" s="190"/>
      <c r="K102" s="191">
        <f>ROUND(P102*H102,2)</f>
        <v>0</v>
      </c>
      <c r="L102" s="186" t="s">
        <v>162</v>
      </c>
      <c r="M102" s="192"/>
      <c r="N102" s="193" t="s">
        <v>20</v>
      </c>
      <c r="O102" s="194" t="s">
        <v>40</v>
      </c>
      <c r="P102" s="195">
        <f>I102+J102</f>
        <v>0</v>
      </c>
      <c r="Q102" s="195">
        <f>ROUND(I102*H102,2)</f>
        <v>0</v>
      </c>
      <c r="R102" s="195">
        <f>ROUND(J102*H102,2)</f>
        <v>0</v>
      </c>
      <c r="S102" s="65"/>
      <c r="T102" s="196">
        <f>S102*H102</f>
        <v>0</v>
      </c>
      <c r="U102" s="196">
        <v>0</v>
      </c>
      <c r="V102" s="196">
        <f>U102*H102</f>
        <v>0</v>
      </c>
      <c r="W102" s="196">
        <v>0</v>
      </c>
      <c r="X102" s="197">
        <f>W102*H102</f>
        <v>0</v>
      </c>
      <c r="Y102" s="35"/>
      <c r="Z102" s="35"/>
      <c r="AA102" s="35"/>
      <c r="AB102" s="35"/>
      <c r="AC102" s="35"/>
      <c r="AD102" s="35"/>
      <c r="AE102" s="35"/>
      <c r="AR102" s="198" t="s">
        <v>163</v>
      </c>
      <c r="AT102" s="198" t="s">
        <v>154</v>
      </c>
      <c r="AU102" s="198" t="s">
        <v>81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164</v>
      </c>
      <c r="BM102" s="198" t="s">
        <v>183</v>
      </c>
    </row>
    <row r="103" spans="1:47" s="2" customFormat="1" ht="11.25">
      <c r="A103" s="35"/>
      <c r="B103" s="36"/>
      <c r="C103" s="37"/>
      <c r="D103" s="200" t="s">
        <v>165</v>
      </c>
      <c r="E103" s="37"/>
      <c r="F103" s="201" t="s">
        <v>182</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81</v>
      </c>
    </row>
    <row r="104" spans="1:65" s="2" customFormat="1" ht="24.2" customHeight="1">
      <c r="A104" s="35"/>
      <c r="B104" s="36"/>
      <c r="C104" s="184" t="s">
        <v>163</v>
      </c>
      <c r="D104" s="184" t="s">
        <v>154</v>
      </c>
      <c r="E104" s="185" t="s">
        <v>184</v>
      </c>
      <c r="F104" s="186" t="s">
        <v>185</v>
      </c>
      <c r="G104" s="187" t="s">
        <v>161</v>
      </c>
      <c r="H104" s="188">
        <v>6</v>
      </c>
      <c r="I104" s="189"/>
      <c r="J104" s="190"/>
      <c r="K104" s="191">
        <f>ROUND(P104*H104,2)</f>
        <v>0</v>
      </c>
      <c r="L104" s="186" t="s">
        <v>162</v>
      </c>
      <c r="M104" s="192"/>
      <c r="N104" s="193" t="s">
        <v>20</v>
      </c>
      <c r="O104" s="194" t="s">
        <v>40</v>
      </c>
      <c r="P104" s="195">
        <f>I104+J104</f>
        <v>0</v>
      </c>
      <c r="Q104" s="195">
        <f>ROUND(I104*H104,2)</f>
        <v>0</v>
      </c>
      <c r="R104" s="195">
        <f>ROUND(J104*H104,2)</f>
        <v>0</v>
      </c>
      <c r="S104" s="65"/>
      <c r="T104" s="196">
        <f>S104*H104</f>
        <v>0</v>
      </c>
      <c r="U104" s="196">
        <v>0</v>
      </c>
      <c r="V104" s="196">
        <f>U104*H104</f>
        <v>0</v>
      </c>
      <c r="W104" s="196">
        <v>0</v>
      </c>
      <c r="X104" s="197">
        <f>W104*H104</f>
        <v>0</v>
      </c>
      <c r="Y104" s="35"/>
      <c r="Z104" s="35"/>
      <c r="AA104" s="35"/>
      <c r="AB104" s="35"/>
      <c r="AC104" s="35"/>
      <c r="AD104" s="35"/>
      <c r="AE104" s="35"/>
      <c r="AR104" s="198" t="s">
        <v>163</v>
      </c>
      <c r="AT104" s="198" t="s">
        <v>154</v>
      </c>
      <c r="AU104" s="198" t="s">
        <v>81</v>
      </c>
      <c r="AY104" s="18" t="s">
        <v>156</v>
      </c>
      <c r="BE104" s="199">
        <f>IF(O104="základní",K104,0)</f>
        <v>0</v>
      </c>
      <c r="BF104" s="199">
        <f>IF(O104="snížená",K104,0)</f>
        <v>0</v>
      </c>
      <c r="BG104" s="199">
        <f>IF(O104="zákl. přenesená",K104,0)</f>
        <v>0</v>
      </c>
      <c r="BH104" s="199">
        <f>IF(O104="sníž. přenesená",K104,0)</f>
        <v>0</v>
      </c>
      <c r="BI104" s="199">
        <f>IF(O104="nulová",K104,0)</f>
        <v>0</v>
      </c>
      <c r="BJ104" s="18" t="s">
        <v>79</v>
      </c>
      <c r="BK104" s="199">
        <f>ROUND(P104*H104,2)</f>
        <v>0</v>
      </c>
      <c r="BL104" s="18" t="s">
        <v>164</v>
      </c>
      <c r="BM104" s="198" t="s">
        <v>186</v>
      </c>
    </row>
    <row r="105" spans="1:47" s="2" customFormat="1" ht="11.25">
      <c r="A105" s="35"/>
      <c r="B105" s="36"/>
      <c r="C105" s="37"/>
      <c r="D105" s="200" t="s">
        <v>165</v>
      </c>
      <c r="E105" s="37"/>
      <c r="F105" s="201" t="s">
        <v>185</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165</v>
      </c>
      <c r="AU105" s="18" t="s">
        <v>81</v>
      </c>
    </row>
    <row r="106" spans="1:65" s="2" customFormat="1" ht="16.5" customHeight="1">
      <c r="A106" s="35"/>
      <c r="B106" s="36"/>
      <c r="C106" s="205" t="s">
        <v>187</v>
      </c>
      <c r="D106" s="205" t="s">
        <v>188</v>
      </c>
      <c r="E106" s="206" t="s">
        <v>189</v>
      </c>
      <c r="F106" s="207" t="s">
        <v>190</v>
      </c>
      <c r="G106" s="208" t="s">
        <v>191</v>
      </c>
      <c r="H106" s="209">
        <v>200</v>
      </c>
      <c r="I106" s="210"/>
      <c r="J106" s="210"/>
      <c r="K106" s="211">
        <f>ROUND(P106*H106,2)</f>
        <v>0</v>
      </c>
      <c r="L106" s="207" t="s">
        <v>20</v>
      </c>
      <c r="M106" s="40"/>
      <c r="N106" s="212" t="s">
        <v>20</v>
      </c>
      <c r="O106" s="194" t="s">
        <v>40</v>
      </c>
      <c r="P106" s="195">
        <f>I106+J106</f>
        <v>0</v>
      </c>
      <c r="Q106" s="195">
        <f>ROUND(I106*H106,2)</f>
        <v>0</v>
      </c>
      <c r="R106" s="195">
        <f>ROUND(J106*H106,2)</f>
        <v>0</v>
      </c>
      <c r="S106" s="65"/>
      <c r="T106" s="196">
        <f>S106*H106</f>
        <v>0</v>
      </c>
      <c r="U106" s="196">
        <v>0</v>
      </c>
      <c r="V106" s="196">
        <f>U106*H106</f>
        <v>0</v>
      </c>
      <c r="W106" s="196">
        <v>0</v>
      </c>
      <c r="X106" s="197">
        <f>W106*H106</f>
        <v>0</v>
      </c>
      <c r="Y106" s="35"/>
      <c r="Z106" s="35"/>
      <c r="AA106" s="35"/>
      <c r="AB106" s="35"/>
      <c r="AC106" s="35"/>
      <c r="AD106" s="35"/>
      <c r="AE106" s="35"/>
      <c r="AR106" s="198" t="s">
        <v>164</v>
      </c>
      <c r="AT106" s="198" t="s">
        <v>188</v>
      </c>
      <c r="AU106" s="198" t="s">
        <v>81</v>
      </c>
      <c r="AY106" s="18" t="s">
        <v>156</v>
      </c>
      <c r="BE106" s="199">
        <f>IF(O106="základní",K106,0)</f>
        <v>0</v>
      </c>
      <c r="BF106" s="199">
        <f>IF(O106="snížená",K106,0)</f>
        <v>0</v>
      </c>
      <c r="BG106" s="199">
        <f>IF(O106="zákl. přenesená",K106,0)</f>
        <v>0</v>
      </c>
      <c r="BH106" s="199">
        <f>IF(O106="sníž. přenesená",K106,0)</f>
        <v>0</v>
      </c>
      <c r="BI106" s="199">
        <f>IF(O106="nulová",K106,0)</f>
        <v>0</v>
      </c>
      <c r="BJ106" s="18" t="s">
        <v>79</v>
      </c>
      <c r="BK106" s="199">
        <f>ROUND(P106*H106,2)</f>
        <v>0</v>
      </c>
      <c r="BL106" s="18" t="s">
        <v>164</v>
      </c>
      <c r="BM106" s="198" t="s">
        <v>192</v>
      </c>
    </row>
    <row r="107" spans="1:47" s="2" customFormat="1" ht="11.25">
      <c r="A107" s="35"/>
      <c r="B107" s="36"/>
      <c r="C107" s="37"/>
      <c r="D107" s="200" t="s">
        <v>165</v>
      </c>
      <c r="E107" s="37"/>
      <c r="F107" s="201" t="s">
        <v>190</v>
      </c>
      <c r="G107" s="37"/>
      <c r="H107" s="37"/>
      <c r="I107" s="202"/>
      <c r="J107" s="202"/>
      <c r="K107" s="37"/>
      <c r="L107" s="37"/>
      <c r="M107" s="40"/>
      <c r="N107" s="203"/>
      <c r="O107" s="204"/>
      <c r="P107" s="65"/>
      <c r="Q107" s="65"/>
      <c r="R107" s="65"/>
      <c r="S107" s="65"/>
      <c r="T107" s="65"/>
      <c r="U107" s="65"/>
      <c r="V107" s="65"/>
      <c r="W107" s="65"/>
      <c r="X107" s="66"/>
      <c r="Y107" s="35"/>
      <c r="Z107" s="35"/>
      <c r="AA107" s="35"/>
      <c r="AB107" s="35"/>
      <c r="AC107" s="35"/>
      <c r="AD107" s="35"/>
      <c r="AE107" s="35"/>
      <c r="AT107" s="18" t="s">
        <v>165</v>
      </c>
      <c r="AU107" s="18" t="s">
        <v>81</v>
      </c>
    </row>
    <row r="108" spans="1:65" s="2" customFormat="1" ht="24">
      <c r="A108" s="35"/>
      <c r="B108" s="36"/>
      <c r="C108" s="205" t="s">
        <v>176</v>
      </c>
      <c r="D108" s="205" t="s">
        <v>188</v>
      </c>
      <c r="E108" s="206" t="s">
        <v>193</v>
      </c>
      <c r="F108" s="207" t="s">
        <v>194</v>
      </c>
      <c r="G108" s="208" t="s">
        <v>191</v>
      </c>
      <c r="H108" s="209">
        <v>360</v>
      </c>
      <c r="I108" s="210"/>
      <c r="J108" s="210"/>
      <c r="K108" s="211">
        <f>ROUND(P108*H108,2)</f>
        <v>0</v>
      </c>
      <c r="L108" s="207" t="s">
        <v>162</v>
      </c>
      <c r="M108" s="40"/>
      <c r="N108" s="212" t="s">
        <v>20</v>
      </c>
      <c r="O108" s="194" t="s">
        <v>40</v>
      </c>
      <c r="P108" s="195">
        <f>I108+J108</f>
        <v>0</v>
      </c>
      <c r="Q108" s="195">
        <f>ROUND(I108*H108,2)</f>
        <v>0</v>
      </c>
      <c r="R108" s="195">
        <f>ROUND(J108*H108,2)</f>
        <v>0</v>
      </c>
      <c r="S108" s="65"/>
      <c r="T108" s="196">
        <f>S108*H108</f>
        <v>0</v>
      </c>
      <c r="U108" s="196">
        <v>0</v>
      </c>
      <c r="V108" s="196">
        <f>U108*H108</f>
        <v>0</v>
      </c>
      <c r="W108" s="196">
        <v>0</v>
      </c>
      <c r="X108" s="197">
        <f>W108*H108</f>
        <v>0</v>
      </c>
      <c r="Y108" s="35"/>
      <c r="Z108" s="35"/>
      <c r="AA108" s="35"/>
      <c r="AB108" s="35"/>
      <c r="AC108" s="35"/>
      <c r="AD108" s="35"/>
      <c r="AE108" s="35"/>
      <c r="AR108" s="198" t="s">
        <v>164</v>
      </c>
      <c r="AT108" s="198" t="s">
        <v>188</v>
      </c>
      <c r="AU108" s="198" t="s">
        <v>81</v>
      </c>
      <c r="AY108" s="18" t="s">
        <v>156</v>
      </c>
      <c r="BE108" s="199">
        <f>IF(O108="základní",K108,0)</f>
        <v>0</v>
      </c>
      <c r="BF108" s="199">
        <f>IF(O108="snížená",K108,0)</f>
        <v>0</v>
      </c>
      <c r="BG108" s="199">
        <f>IF(O108="zákl. přenesená",K108,0)</f>
        <v>0</v>
      </c>
      <c r="BH108" s="199">
        <f>IF(O108="sníž. přenesená",K108,0)</f>
        <v>0</v>
      </c>
      <c r="BI108" s="199">
        <f>IF(O108="nulová",K108,0)</f>
        <v>0</v>
      </c>
      <c r="BJ108" s="18" t="s">
        <v>79</v>
      </c>
      <c r="BK108" s="199">
        <f>ROUND(P108*H108,2)</f>
        <v>0</v>
      </c>
      <c r="BL108" s="18" t="s">
        <v>164</v>
      </c>
      <c r="BM108" s="198" t="s">
        <v>195</v>
      </c>
    </row>
    <row r="109" spans="1:47" s="2" customFormat="1" ht="11.25">
      <c r="A109" s="35"/>
      <c r="B109" s="36"/>
      <c r="C109" s="37"/>
      <c r="D109" s="200" t="s">
        <v>165</v>
      </c>
      <c r="E109" s="37"/>
      <c r="F109" s="201" t="s">
        <v>194</v>
      </c>
      <c r="G109" s="37"/>
      <c r="H109" s="37"/>
      <c r="I109" s="202"/>
      <c r="J109" s="202"/>
      <c r="K109" s="37"/>
      <c r="L109" s="37"/>
      <c r="M109" s="40"/>
      <c r="N109" s="203"/>
      <c r="O109" s="204"/>
      <c r="P109" s="65"/>
      <c r="Q109" s="65"/>
      <c r="R109" s="65"/>
      <c r="S109" s="65"/>
      <c r="T109" s="65"/>
      <c r="U109" s="65"/>
      <c r="V109" s="65"/>
      <c r="W109" s="65"/>
      <c r="X109" s="66"/>
      <c r="Y109" s="35"/>
      <c r="Z109" s="35"/>
      <c r="AA109" s="35"/>
      <c r="AB109" s="35"/>
      <c r="AC109" s="35"/>
      <c r="AD109" s="35"/>
      <c r="AE109" s="35"/>
      <c r="AT109" s="18" t="s">
        <v>165</v>
      </c>
      <c r="AU109" s="18" t="s">
        <v>81</v>
      </c>
    </row>
    <row r="110" spans="1:65" s="2" customFormat="1" ht="24.2" customHeight="1">
      <c r="A110" s="35"/>
      <c r="B110" s="36"/>
      <c r="C110" s="205" t="s">
        <v>196</v>
      </c>
      <c r="D110" s="205" t="s">
        <v>188</v>
      </c>
      <c r="E110" s="206" t="s">
        <v>197</v>
      </c>
      <c r="F110" s="207" t="s">
        <v>198</v>
      </c>
      <c r="G110" s="208" t="s">
        <v>161</v>
      </c>
      <c r="H110" s="209">
        <v>1</v>
      </c>
      <c r="I110" s="210"/>
      <c r="J110" s="210"/>
      <c r="K110" s="211">
        <f>ROUND(P110*H110,2)</f>
        <v>0</v>
      </c>
      <c r="L110" s="207" t="s">
        <v>162</v>
      </c>
      <c r="M110" s="40"/>
      <c r="N110" s="212" t="s">
        <v>20</v>
      </c>
      <c r="O110" s="194" t="s">
        <v>40</v>
      </c>
      <c r="P110" s="195">
        <f>I110+J110</f>
        <v>0</v>
      </c>
      <c r="Q110" s="195">
        <f>ROUND(I110*H110,2)</f>
        <v>0</v>
      </c>
      <c r="R110" s="195">
        <f>ROUND(J110*H110,2)</f>
        <v>0</v>
      </c>
      <c r="S110" s="65"/>
      <c r="T110" s="196">
        <f>S110*H110</f>
        <v>0</v>
      </c>
      <c r="U110" s="196">
        <v>0</v>
      </c>
      <c r="V110" s="196">
        <f>U110*H110</f>
        <v>0</v>
      </c>
      <c r="W110" s="196">
        <v>0</v>
      </c>
      <c r="X110" s="197">
        <f>W110*H110</f>
        <v>0</v>
      </c>
      <c r="Y110" s="35"/>
      <c r="Z110" s="35"/>
      <c r="AA110" s="35"/>
      <c r="AB110" s="35"/>
      <c r="AC110" s="35"/>
      <c r="AD110" s="35"/>
      <c r="AE110" s="35"/>
      <c r="AR110" s="198" t="s">
        <v>164</v>
      </c>
      <c r="AT110" s="198" t="s">
        <v>188</v>
      </c>
      <c r="AU110" s="198" t="s">
        <v>81</v>
      </c>
      <c r="AY110" s="18" t="s">
        <v>156</v>
      </c>
      <c r="BE110" s="199">
        <f>IF(O110="základní",K110,0)</f>
        <v>0</v>
      </c>
      <c r="BF110" s="199">
        <f>IF(O110="snížená",K110,0)</f>
        <v>0</v>
      </c>
      <c r="BG110" s="199">
        <f>IF(O110="zákl. přenesená",K110,0)</f>
        <v>0</v>
      </c>
      <c r="BH110" s="199">
        <f>IF(O110="sníž. přenesená",K110,0)</f>
        <v>0</v>
      </c>
      <c r="BI110" s="199">
        <f>IF(O110="nulová",K110,0)</f>
        <v>0</v>
      </c>
      <c r="BJ110" s="18" t="s">
        <v>79</v>
      </c>
      <c r="BK110" s="199">
        <f>ROUND(P110*H110,2)</f>
        <v>0</v>
      </c>
      <c r="BL110" s="18" t="s">
        <v>164</v>
      </c>
      <c r="BM110" s="198" t="s">
        <v>199</v>
      </c>
    </row>
    <row r="111" spans="1:47" s="2" customFormat="1" ht="11.25">
      <c r="A111" s="35"/>
      <c r="B111" s="36"/>
      <c r="C111" s="37"/>
      <c r="D111" s="200" t="s">
        <v>165</v>
      </c>
      <c r="E111" s="37"/>
      <c r="F111" s="201" t="s">
        <v>198</v>
      </c>
      <c r="G111" s="37"/>
      <c r="H111" s="37"/>
      <c r="I111" s="202"/>
      <c r="J111" s="202"/>
      <c r="K111" s="37"/>
      <c r="L111" s="37"/>
      <c r="M111" s="40"/>
      <c r="N111" s="203"/>
      <c r="O111" s="204"/>
      <c r="P111" s="65"/>
      <c r="Q111" s="65"/>
      <c r="R111" s="65"/>
      <c r="S111" s="65"/>
      <c r="T111" s="65"/>
      <c r="U111" s="65"/>
      <c r="V111" s="65"/>
      <c r="W111" s="65"/>
      <c r="X111" s="66"/>
      <c r="Y111" s="35"/>
      <c r="Z111" s="35"/>
      <c r="AA111" s="35"/>
      <c r="AB111" s="35"/>
      <c r="AC111" s="35"/>
      <c r="AD111" s="35"/>
      <c r="AE111" s="35"/>
      <c r="AT111" s="18" t="s">
        <v>165</v>
      </c>
      <c r="AU111" s="18" t="s">
        <v>81</v>
      </c>
    </row>
    <row r="112" spans="1:65" s="2" customFormat="1" ht="24.2" customHeight="1">
      <c r="A112" s="35"/>
      <c r="B112" s="36"/>
      <c r="C112" s="205" t="s">
        <v>179</v>
      </c>
      <c r="D112" s="205" t="s">
        <v>188</v>
      </c>
      <c r="E112" s="206" t="s">
        <v>200</v>
      </c>
      <c r="F112" s="207" t="s">
        <v>201</v>
      </c>
      <c r="G112" s="208" t="s">
        <v>161</v>
      </c>
      <c r="H112" s="209">
        <v>1</v>
      </c>
      <c r="I112" s="210"/>
      <c r="J112" s="210"/>
      <c r="K112" s="211">
        <f>ROUND(P112*H112,2)</f>
        <v>0</v>
      </c>
      <c r="L112" s="207" t="s">
        <v>162</v>
      </c>
      <c r="M112" s="40"/>
      <c r="N112" s="212" t="s">
        <v>20</v>
      </c>
      <c r="O112" s="194" t="s">
        <v>40</v>
      </c>
      <c r="P112" s="195">
        <f>I112+J112</f>
        <v>0</v>
      </c>
      <c r="Q112" s="195">
        <f>ROUND(I112*H112,2)</f>
        <v>0</v>
      </c>
      <c r="R112" s="195">
        <f>ROUND(J112*H112,2)</f>
        <v>0</v>
      </c>
      <c r="S112" s="65"/>
      <c r="T112" s="196">
        <f>S112*H112</f>
        <v>0</v>
      </c>
      <c r="U112" s="196">
        <v>0</v>
      </c>
      <c r="V112" s="196">
        <f>U112*H112</f>
        <v>0</v>
      </c>
      <c r="W112" s="196">
        <v>0</v>
      </c>
      <c r="X112" s="197">
        <f>W112*H112</f>
        <v>0</v>
      </c>
      <c r="Y112" s="35"/>
      <c r="Z112" s="35"/>
      <c r="AA112" s="35"/>
      <c r="AB112" s="35"/>
      <c r="AC112" s="35"/>
      <c r="AD112" s="35"/>
      <c r="AE112" s="35"/>
      <c r="AR112" s="198" t="s">
        <v>164</v>
      </c>
      <c r="AT112" s="198" t="s">
        <v>188</v>
      </c>
      <c r="AU112" s="198" t="s">
        <v>81</v>
      </c>
      <c r="AY112" s="18" t="s">
        <v>156</v>
      </c>
      <c r="BE112" s="199">
        <f>IF(O112="základní",K112,0)</f>
        <v>0</v>
      </c>
      <c r="BF112" s="199">
        <f>IF(O112="snížená",K112,0)</f>
        <v>0</v>
      </c>
      <c r="BG112" s="199">
        <f>IF(O112="zákl. přenesená",K112,0)</f>
        <v>0</v>
      </c>
      <c r="BH112" s="199">
        <f>IF(O112="sníž. přenesená",K112,0)</f>
        <v>0</v>
      </c>
      <c r="BI112" s="199">
        <f>IF(O112="nulová",K112,0)</f>
        <v>0</v>
      </c>
      <c r="BJ112" s="18" t="s">
        <v>79</v>
      </c>
      <c r="BK112" s="199">
        <f>ROUND(P112*H112,2)</f>
        <v>0</v>
      </c>
      <c r="BL112" s="18" t="s">
        <v>164</v>
      </c>
      <c r="BM112" s="198" t="s">
        <v>202</v>
      </c>
    </row>
    <row r="113" spans="1:47" s="2" customFormat="1" ht="11.25">
      <c r="A113" s="35"/>
      <c r="B113" s="36"/>
      <c r="C113" s="37"/>
      <c r="D113" s="200" t="s">
        <v>165</v>
      </c>
      <c r="E113" s="37"/>
      <c r="F113" s="201" t="s">
        <v>201</v>
      </c>
      <c r="G113" s="37"/>
      <c r="H113" s="37"/>
      <c r="I113" s="202"/>
      <c r="J113" s="202"/>
      <c r="K113" s="37"/>
      <c r="L113" s="37"/>
      <c r="M113" s="40"/>
      <c r="N113" s="203"/>
      <c r="O113" s="204"/>
      <c r="P113" s="65"/>
      <c r="Q113" s="65"/>
      <c r="R113" s="65"/>
      <c r="S113" s="65"/>
      <c r="T113" s="65"/>
      <c r="U113" s="65"/>
      <c r="V113" s="65"/>
      <c r="W113" s="65"/>
      <c r="X113" s="66"/>
      <c r="Y113" s="35"/>
      <c r="Z113" s="35"/>
      <c r="AA113" s="35"/>
      <c r="AB113" s="35"/>
      <c r="AC113" s="35"/>
      <c r="AD113" s="35"/>
      <c r="AE113" s="35"/>
      <c r="AT113" s="18" t="s">
        <v>165</v>
      </c>
      <c r="AU113" s="18" t="s">
        <v>81</v>
      </c>
    </row>
    <row r="114" spans="1:65" s="2" customFormat="1" ht="24.2" customHeight="1">
      <c r="A114" s="35"/>
      <c r="B114" s="36"/>
      <c r="C114" s="205" t="s">
        <v>203</v>
      </c>
      <c r="D114" s="205" t="s">
        <v>188</v>
      </c>
      <c r="E114" s="206" t="s">
        <v>204</v>
      </c>
      <c r="F114" s="207" t="s">
        <v>205</v>
      </c>
      <c r="G114" s="208" t="s">
        <v>161</v>
      </c>
      <c r="H114" s="209">
        <v>22</v>
      </c>
      <c r="I114" s="210"/>
      <c r="J114" s="210"/>
      <c r="K114" s="211">
        <f>ROUND(P114*H114,2)</f>
        <v>0</v>
      </c>
      <c r="L114" s="207" t="s">
        <v>162</v>
      </c>
      <c r="M114" s="40"/>
      <c r="N114" s="212" t="s">
        <v>20</v>
      </c>
      <c r="O114" s="194" t="s">
        <v>40</v>
      </c>
      <c r="P114" s="195">
        <f>I114+J114</f>
        <v>0</v>
      </c>
      <c r="Q114" s="195">
        <f>ROUND(I114*H114,2)</f>
        <v>0</v>
      </c>
      <c r="R114" s="195">
        <f>ROUND(J114*H114,2)</f>
        <v>0</v>
      </c>
      <c r="S114" s="65"/>
      <c r="T114" s="196">
        <f>S114*H114</f>
        <v>0</v>
      </c>
      <c r="U114" s="196">
        <v>0</v>
      </c>
      <c r="V114" s="196">
        <f>U114*H114</f>
        <v>0</v>
      </c>
      <c r="W114" s="196">
        <v>0</v>
      </c>
      <c r="X114" s="197">
        <f>W114*H114</f>
        <v>0</v>
      </c>
      <c r="Y114" s="35"/>
      <c r="Z114" s="35"/>
      <c r="AA114" s="35"/>
      <c r="AB114" s="35"/>
      <c r="AC114" s="35"/>
      <c r="AD114" s="35"/>
      <c r="AE114" s="35"/>
      <c r="AR114" s="198" t="s">
        <v>164</v>
      </c>
      <c r="AT114" s="198" t="s">
        <v>188</v>
      </c>
      <c r="AU114" s="198" t="s">
        <v>81</v>
      </c>
      <c r="AY114" s="18" t="s">
        <v>156</v>
      </c>
      <c r="BE114" s="199">
        <f>IF(O114="základní",K114,0)</f>
        <v>0</v>
      </c>
      <c r="BF114" s="199">
        <f>IF(O114="snížená",K114,0)</f>
        <v>0</v>
      </c>
      <c r="BG114" s="199">
        <f>IF(O114="zákl. přenesená",K114,0)</f>
        <v>0</v>
      </c>
      <c r="BH114" s="199">
        <f>IF(O114="sníž. přenesená",K114,0)</f>
        <v>0</v>
      </c>
      <c r="BI114" s="199">
        <f>IF(O114="nulová",K114,0)</f>
        <v>0</v>
      </c>
      <c r="BJ114" s="18" t="s">
        <v>79</v>
      </c>
      <c r="BK114" s="199">
        <f>ROUND(P114*H114,2)</f>
        <v>0</v>
      </c>
      <c r="BL114" s="18" t="s">
        <v>164</v>
      </c>
      <c r="BM114" s="198" t="s">
        <v>206</v>
      </c>
    </row>
    <row r="115" spans="1:47" s="2" customFormat="1" ht="11.25">
      <c r="A115" s="35"/>
      <c r="B115" s="36"/>
      <c r="C115" s="37"/>
      <c r="D115" s="200" t="s">
        <v>165</v>
      </c>
      <c r="E115" s="37"/>
      <c r="F115" s="201" t="s">
        <v>205</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165</v>
      </c>
      <c r="AU115" s="18" t="s">
        <v>81</v>
      </c>
    </row>
    <row r="116" spans="1:65" s="2" customFormat="1" ht="24.2" customHeight="1">
      <c r="A116" s="35"/>
      <c r="B116" s="36"/>
      <c r="C116" s="205" t="s">
        <v>183</v>
      </c>
      <c r="D116" s="205" t="s">
        <v>188</v>
      </c>
      <c r="E116" s="206" t="s">
        <v>207</v>
      </c>
      <c r="F116" s="207" t="s">
        <v>208</v>
      </c>
      <c r="G116" s="208" t="s">
        <v>161</v>
      </c>
      <c r="H116" s="209">
        <v>1</v>
      </c>
      <c r="I116" s="210"/>
      <c r="J116" s="210"/>
      <c r="K116" s="211">
        <f>ROUND(P116*H116,2)</f>
        <v>0</v>
      </c>
      <c r="L116" s="207" t="s">
        <v>162</v>
      </c>
      <c r="M116" s="40"/>
      <c r="N116" s="212" t="s">
        <v>20</v>
      </c>
      <c r="O116" s="194" t="s">
        <v>40</v>
      </c>
      <c r="P116" s="195">
        <f>I116+J116</f>
        <v>0</v>
      </c>
      <c r="Q116" s="195">
        <f>ROUND(I116*H116,2)</f>
        <v>0</v>
      </c>
      <c r="R116" s="195">
        <f>ROUND(J116*H116,2)</f>
        <v>0</v>
      </c>
      <c r="S116" s="65"/>
      <c r="T116" s="196">
        <f>S116*H116</f>
        <v>0</v>
      </c>
      <c r="U116" s="196">
        <v>0</v>
      </c>
      <c r="V116" s="196">
        <f>U116*H116</f>
        <v>0</v>
      </c>
      <c r="W116" s="196">
        <v>0</v>
      </c>
      <c r="X116" s="197">
        <f>W116*H116</f>
        <v>0</v>
      </c>
      <c r="Y116" s="35"/>
      <c r="Z116" s="35"/>
      <c r="AA116" s="35"/>
      <c r="AB116" s="35"/>
      <c r="AC116" s="35"/>
      <c r="AD116" s="35"/>
      <c r="AE116" s="35"/>
      <c r="AR116" s="198" t="s">
        <v>164</v>
      </c>
      <c r="AT116" s="198" t="s">
        <v>188</v>
      </c>
      <c r="AU116" s="198" t="s">
        <v>81</v>
      </c>
      <c r="AY116" s="18" t="s">
        <v>156</v>
      </c>
      <c r="BE116" s="199">
        <f>IF(O116="základní",K116,0)</f>
        <v>0</v>
      </c>
      <c r="BF116" s="199">
        <f>IF(O116="snížená",K116,0)</f>
        <v>0</v>
      </c>
      <c r="BG116" s="199">
        <f>IF(O116="zákl. přenesená",K116,0)</f>
        <v>0</v>
      </c>
      <c r="BH116" s="199">
        <f>IF(O116="sníž. přenesená",K116,0)</f>
        <v>0</v>
      </c>
      <c r="BI116" s="199">
        <f>IF(O116="nulová",K116,0)</f>
        <v>0</v>
      </c>
      <c r="BJ116" s="18" t="s">
        <v>79</v>
      </c>
      <c r="BK116" s="199">
        <f>ROUND(P116*H116,2)</f>
        <v>0</v>
      </c>
      <c r="BL116" s="18" t="s">
        <v>164</v>
      </c>
      <c r="BM116" s="198" t="s">
        <v>209</v>
      </c>
    </row>
    <row r="117" spans="1:47" s="2" customFormat="1" ht="19.5">
      <c r="A117" s="35"/>
      <c r="B117" s="36"/>
      <c r="C117" s="37"/>
      <c r="D117" s="200" t="s">
        <v>165</v>
      </c>
      <c r="E117" s="37"/>
      <c r="F117" s="201" t="s">
        <v>210</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165</v>
      </c>
      <c r="AU117" s="18" t="s">
        <v>81</v>
      </c>
    </row>
    <row r="118" spans="2:63" s="12" customFormat="1" ht="22.9" customHeight="1">
      <c r="B118" s="167"/>
      <c r="C118" s="168"/>
      <c r="D118" s="169" t="s">
        <v>70</v>
      </c>
      <c r="E118" s="182" t="s">
        <v>211</v>
      </c>
      <c r="F118" s="182" t="s">
        <v>212</v>
      </c>
      <c r="G118" s="168"/>
      <c r="H118" s="168"/>
      <c r="I118" s="171"/>
      <c r="J118" s="171"/>
      <c r="K118" s="183">
        <f>BK118</f>
        <v>0</v>
      </c>
      <c r="L118" s="168"/>
      <c r="M118" s="173"/>
      <c r="N118" s="174"/>
      <c r="O118" s="175"/>
      <c r="P118" s="175"/>
      <c r="Q118" s="176">
        <f>SUM(Q119:Q140)</f>
        <v>0</v>
      </c>
      <c r="R118" s="176">
        <f>SUM(R119:R140)</f>
        <v>0</v>
      </c>
      <c r="S118" s="175"/>
      <c r="T118" s="177">
        <f>SUM(T119:T140)</f>
        <v>0</v>
      </c>
      <c r="U118" s="175"/>
      <c r="V118" s="177">
        <f>SUM(V119:V140)</f>
        <v>0</v>
      </c>
      <c r="W118" s="175"/>
      <c r="X118" s="178">
        <f>SUM(X119:X140)</f>
        <v>0</v>
      </c>
      <c r="AR118" s="179" t="s">
        <v>79</v>
      </c>
      <c r="AT118" s="180" t="s">
        <v>70</v>
      </c>
      <c r="AU118" s="180" t="s">
        <v>79</v>
      </c>
      <c r="AY118" s="179" t="s">
        <v>156</v>
      </c>
      <c r="BK118" s="181">
        <f>SUM(BK119:BK140)</f>
        <v>0</v>
      </c>
    </row>
    <row r="119" spans="1:65" s="2" customFormat="1" ht="24">
      <c r="A119" s="35"/>
      <c r="B119" s="36"/>
      <c r="C119" s="184" t="s">
        <v>9</v>
      </c>
      <c r="D119" s="184" t="s">
        <v>154</v>
      </c>
      <c r="E119" s="185" t="s">
        <v>213</v>
      </c>
      <c r="F119" s="186" t="s">
        <v>214</v>
      </c>
      <c r="G119" s="187" t="s">
        <v>161</v>
      </c>
      <c r="H119" s="188">
        <v>16</v>
      </c>
      <c r="I119" s="189"/>
      <c r="J119" s="190"/>
      <c r="K119" s="191">
        <f>ROUND(P119*H119,2)</f>
        <v>0</v>
      </c>
      <c r="L119" s="186" t="s">
        <v>162</v>
      </c>
      <c r="M119" s="192"/>
      <c r="N119" s="193"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163</v>
      </c>
      <c r="AT119" s="198" t="s">
        <v>154</v>
      </c>
      <c r="AU119" s="198" t="s">
        <v>81</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215</v>
      </c>
    </row>
    <row r="120" spans="1:47" s="2" customFormat="1" ht="11.25">
      <c r="A120" s="35"/>
      <c r="B120" s="36"/>
      <c r="C120" s="37"/>
      <c r="D120" s="200" t="s">
        <v>165</v>
      </c>
      <c r="E120" s="37"/>
      <c r="F120" s="201" t="s">
        <v>214</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81</v>
      </c>
    </row>
    <row r="121" spans="1:65" s="2" customFormat="1" ht="24">
      <c r="A121" s="35"/>
      <c r="B121" s="36"/>
      <c r="C121" s="184" t="s">
        <v>186</v>
      </c>
      <c r="D121" s="184" t="s">
        <v>154</v>
      </c>
      <c r="E121" s="185" t="s">
        <v>216</v>
      </c>
      <c r="F121" s="186" t="s">
        <v>217</v>
      </c>
      <c r="G121" s="187" t="s">
        <v>161</v>
      </c>
      <c r="H121" s="188">
        <v>4</v>
      </c>
      <c r="I121" s="189"/>
      <c r="J121" s="190"/>
      <c r="K121" s="191">
        <f>ROUND(P121*H121,2)</f>
        <v>0</v>
      </c>
      <c r="L121" s="186" t="s">
        <v>162</v>
      </c>
      <c r="M121" s="192"/>
      <c r="N121" s="193" t="s">
        <v>20</v>
      </c>
      <c r="O121" s="194" t="s">
        <v>40</v>
      </c>
      <c r="P121" s="195">
        <f>I121+J121</f>
        <v>0</v>
      </c>
      <c r="Q121" s="195">
        <f>ROUND(I121*H121,2)</f>
        <v>0</v>
      </c>
      <c r="R121" s="195">
        <f>ROUND(J121*H121,2)</f>
        <v>0</v>
      </c>
      <c r="S121" s="65"/>
      <c r="T121" s="196">
        <f>S121*H121</f>
        <v>0</v>
      </c>
      <c r="U121" s="196">
        <v>0</v>
      </c>
      <c r="V121" s="196">
        <f>U121*H121</f>
        <v>0</v>
      </c>
      <c r="W121" s="196">
        <v>0</v>
      </c>
      <c r="X121" s="197">
        <f>W121*H121</f>
        <v>0</v>
      </c>
      <c r="Y121" s="35"/>
      <c r="Z121" s="35"/>
      <c r="AA121" s="35"/>
      <c r="AB121" s="35"/>
      <c r="AC121" s="35"/>
      <c r="AD121" s="35"/>
      <c r="AE121" s="35"/>
      <c r="AR121" s="198" t="s">
        <v>163</v>
      </c>
      <c r="AT121" s="198" t="s">
        <v>154</v>
      </c>
      <c r="AU121" s="198" t="s">
        <v>81</v>
      </c>
      <c r="AY121" s="18" t="s">
        <v>156</v>
      </c>
      <c r="BE121" s="199">
        <f>IF(O121="základní",K121,0)</f>
        <v>0</v>
      </c>
      <c r="BF121" s="199">
        <f>IF(O121="snížená",K121,0)</f>
        <v>0</v>
      </c>
      <c r="BG121" s="199">
        <f>IF(O121="zákl. přenesená",K121,0)</f>
        <v>0</v>
      </c>
      <c r="BH121" s="199">
        <f>IF(O121="sníž. přenesená",K121,0)</f>
        <v>0</v>
      </c>
      <c r="BI121" s="199">
        <f>IF(O121="nulová",K121,0)</f>
        <v>0</v>
      </c>
      <c r="BJ121" s="18" t="s">
        <v>79</v>
      </c>
      <c r="BK121" s="199">
        <f>ROUND(P121*H121,2)</f>
        <v>0</v>
      </c>
      <c r="BL121" s="18" t="s">
        <v>164</v>
      </c>
      <c r="BM121" s="198" t="s">
        <v>218</v>
      </c>
    </row>
    <row r="122" spans="1:47" s="2" customFormat="1" ht="11.25">
      <c r="A122" s="35"/>
      <c r="B122" s="36"/>
      <c r="C122" s="37"/>
      <c r="D122" s="200" t="s">
        <v>165</v>
      </c>
      <c r="E122" s="37"/>
      <c r="F122" s="201" t="s">
        <v>217</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165</v>
      </c>
      <c r="AU122" s="18" t="s">
        <v>81</v>
      </c>
    </row>
    <row r="123" spans="1:65" s="2" customFormat="1" ht="24">
      <c r="A123" s="35"/>
      <c r="B123" s="36"/>
      <c r="C123" s="184" t="s">
        <v>219</v>
      </c>
      <c r="D123" s="184" t="s">
        <v>154</v>
      </c>
      <c r="E123" s="185" t="s">
        <v>220</v>
      </c>
      <c r="F123" s="186" t="s">
        <v>221</v>
      </c>
      <c r="G123" s="187" t="s">
        <v>161</v>
      </c>
      <c r="H123" s="188">
        <v>4</v>
      </c>
      <c r="I123" s="189"/>
      <c r="J123" s="190"/>
      <c r="K123" s="191">
        <f>ROUND(P123*H123,2)</f>
        <v>0</v>
      </c>
      <c r="L123" s="186" t="s">
        <v>162</v>
      </c>
      <c r="M123" s="192"/>
      <c r="N123" s="193" t="s">
        <v>20</v>
      </c>
      <c r="O123" s="194" t="s">
        <v>40</v>
      </c>
      <c r="P123" s="195">
        <f>I123+J123</f>
        <v>0</v>
      </c>
      <c r="Q123" s="195">
        <f>ROUND(I123*H123,2)</f>
        <v>0</v>
      </c>
      <c r="R123" s="195">
        <f>ROUND(J123*H123,2)</f>
        <v>0</v>
      </c>
      <c r="S123" s="65"/>
      <c r="T123" s="196">
        <f>S123*H123</f>
        <v>0</v>
      </c>
      <c r="U123" s="196">
        <v>0</v>
      </c>
      <c r="V123" s="196">
        <f>U123*H123</f>
        <v>0</v>
      </c>
      <c r="W123" s="196">
        <v>0</v>
      </c>
      <c r="X123" s="197">
        <f>W123*H123</f>
        <v>0</v>
      </c>
      <c r="Y123" s="35"/>
      <c r="Z123" s="35"/>
      <c r="AA123" s="35"/>
      <c r="AB123" s="35"/>
      <c r="AC123" s="35"/>
      <c r="AD123" s="35"/>
      <c r="AE123" s="35"/>
      <c r="AR123" s="198" t="s">
        <v>163</v>
      </c>
      <c r="AT123" s="198" t="s">
        <v>154</v>
      </c>
      <c r="AU123" s="198" t="s">
        <v>81</v>
      </c>
      <c r="AY123" s="18" t="s">
        <v>156</v>
      </c>
      <c r="BE123" s="199">
        <f>IF(O123="základní",K123,0)</f>
        <v>0</v>
      </c>
      <c r="BF123" s="199">
        <f>IF(O123="snížená",K123,0)</f>
        <v>0</v>
      </c>
      <c r="BG123" s="199">
        <f>IF(O123="zákl. přenesená",K123,0)</f>
        <v>0</v>
      </c>
      <c r="BH123" s="199">
        <f>IF(O123="sníž. přenesená",K123,0)</f>
        <v>0</v>
      </c>
      <c r="BI123" s="199">
        <f>IF(O123="nulová",K123,0)</f>
        <v>0</v>
      </c>
      <c r="BJ123" s="18" t="s">
        <v>79</v>
      </c>
      <c r="BK123" s="199">
        <f>ROUND(P123*H123,2)</f>
        <v>0</v>
      </c>
      <c r="BL123" s="18" t="s">
        <v>164</v>
      </c>
      <c r="BM123" s="198" t="s">
        <v>222</v>
      </c>
    </row>
    <row r="124" spans="1:47" s="2" customFormat="1" ht="11.25">
      <c r="A124" s="35"/>
      <c r="B124" s="36"/>
      <c r="C124" s="37"/>
      <c r="D124" s="200" t="s">
        <v>165</v>
      </c>
      <c r="E124" s="37"/>
      <c r="F124" s="201" t="s">
        <v>221</v>
      </c>
      <c r="G124" s="37"/>
      <c r="H124" s="37"/>
      <c r="I124" s="202"/>
      <c r="J124" s="202"/>
      <c r="K124" s="37"/>
      <c r="L124" s="37"/>
      <c r="M124" s="40"/>
      <c r="N124" s="203"/>
      <c r="O124" s="204"/>
      <c r="P124" s="65"/>
      <c r="Q124" s="65"/>
      <c r="R124" s="65"/>
      <c r="S124" s="65"/>
      <c r="T124" s="65"/>
      <c r="U124" s="65"/>
      <c r="V124" s="65"/>
      <c r="W124" s="65"/>
      <c r="X124" s="66"/>
      <c r="Y124" s="35"/>
      <c r="Z124" s="35"/>
      <c r="AA124" s="35"/>
      <c r="AB124" s="35"/>
      <c r="AC124" s="35"/>
      <c r="AD124" s="35"/>
      <c r="AE124" s="35"/>
      <c r="AT124" s="18" t="s">
        <v>165</v>
      </c>
      <c r="AU124" s="18" t="s">
        <v>81</v>
      </c>
    </row>
    <row r="125" spans="1:65" s="2" customFormat="1" ht="24.2" customHeight="1">
      <c r="A125" s="35"/>
      <c r="B125" s="36"/>
      <c r="C125" s="184" t="s">
        <v>192</v>
      </c>
      <c r="D125" s="184" t="s">
        <v>154</v>
      </c>
      <c r="E125" s="185" t="s">
        <v>223</v>
      </c>
      <c r="F125" s="186" t="s">
        <v>224</v>
      </c>
      <c r="G125" s="187" t="s">
        <v>161</v>
      </c>
      <c r="H125" s="188">
        <v>24</v>
      </c>
      <c r="I125" s="189"/>
      <c r="J125" s="190"/>
      <c r="K125" s="191">
        <f>ROUND(P125*H125,2)</f>
        <v>0</v>
      </c>
      <c r="L125" s="186" t="s">
        <v>162</v>
      </c>
      <c r="M125" s="192"/>
      <c r="N125" s="193"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163</v>
      </c>
      <c r="AT125" s="198" t="s">
        <v>154</v>
      </c>
      <c r="AU125" s="198" t="s">
        <v>81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225</v>
      </c>
    </row>
    <row r="126" spans="1:47" s="2" customFormat="1" ht="11.25">
      <c r="A126" s="35"/>
      <c r="B126" s="36"/>
      <c r="C126" s="37"/>
      <c r="D126" s="200" t="s">
        <v>165</v>
      </c>
      <c r="E126" s="37"/>
      <c r="F126" s="201" t="s">
        <v>224</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81</v>
      </c>
    </row>
    <row r="127" spans="1:65" s="2" customFormat="1" ht="24.2" customHeight="1">
      <c r="A127" s="35"/>
      <c r="B127" s="36"/>
      <c r="C127" s="184" t="s">
        <v>226</v>
      </c>
      <c r="D127" s="184" t="s">
        <v>154</v>
      </c>
      <c r="E127" s="185" t="s">
        <v>227</v>
      </c>
      <c r="F127" s="186" t="s">
        <v>228</v>
      </c>
      <c r="G127" s="187" t="s">
        <v>161</v>
      </c>
      <c r="H127" s="188">
        <v>4</v>
      </c>
      <c r="I127" s="189"/>
      <c r="J127" s="190"/>
      <c r="K127" s="191">
        <f>ROUND(P127*H127,2)</f>
        <v>0</v>
      </c>
      <c r="L127" s="186" t="s">
        <v>162</v>
      </c>
      <c r="M127" s="192"/>
      <c r="N127" s="193" t="s">
        <v>20</v>
      </c>
      <c r="O127" s="194" t="s">
        <v>40</v>
      </c>
      <c r="P127" s="195">
        <f>I127+J127</f>
        <v>0</v>
      </c>
      <c r="Q127" s="195">
        <f>ROUND(I127*H127,2)</f>
        <v>0</v>
      </c>
      <c r="R127" s="195">
        <f>ROUND(J127*H127,2)</f>
        <v>0</v>
      </c>
      <c r="S127" s="65"/>
      <c r="T127" s="196">
        <f>S127*H127</f>
        <v>0</v>
      </c>
      <c r="U127" s="196">
        <v>0</v>
      </c>
      <c r="V127" s="196">
        <f>U127*H127</f>
        <v>0</v>
      </c>
      <c r="W127" s="196">
        <v>0</v>
      </c>
      <c r="X127" s="197">
        <f>W127*H127</f>
        <v>0</v>
      </c>
      <c r="Y127" s="35"/>
      <c r="Z127" s="35"/>
      <c r="AA127" s="35"/>
      <c r="AB127" s="35"/>
      <c r="AC127" s="35"/>
      <c r="AD127" s="35"/>
      <c r="AE127" s="35"/>
      <c r="AR127" s="198" t="s">
        <v>163</v>
      </c>
      <c r="AT127" s="198" t="s">
        <v>154</v>
      </c>
      <c r="AU127" s="198" t="s">
        <v>81</v>
      </c>
      <c r="AY127" s="18" t="s">
        <v>156</v>
      </c>
      <c r="BE127" s="199">
        <f>IF(O127="základní",K127,0)</f>
        <v>0</v>
      </c>
      <c r="BF127" s="199">
        <f>IF(O127="snížená",K127,0)</f>
        <v>0</v>
      </c>
      <c r="BG127" s="199">
        <f>IF(O127="zákl. přenesená",K127,0)</f>
        <v>0</v>
      </c>
      <c r="BH127" s="199">
        <f>IF(O127="sníž. přenesená",K127,0)</f>
        <v>0</v>
      </c>
      <c r="BI127" s="199">
        <f>IF(O127="nulová",K127,0)</f>
        <v>0</v>
      </c>
      <c r="BJ127" s="18" t="s">
        <v>79</v>
      </c>
      <c r="BK127" s="199">
        <f>ROUND(P127*H127,2)</f>
        <v>0</v>
      </c>
      <c r="BL127" s="18" t="s">
        <v>164</v>
      </c>
      <c r="BM127" s="198" t="s">
        <v>229</v>
      </c>
    </row>
    <row r="128" spans="1:47" s="2" customFormat="1" ht="11.25">
      <c r="A128" s="35"/>
      <c r="B128" s="36"/>
      <c r="C128" s="37"/>
      <c r="D128" s="200" t="s">
        <v>165</v>
      </c>
      <c r="E128" s="37"/>
      <c r="F128" s="201" t="s">
        <v>228</v>
      </c>
      <c r="G128" s="37"/>
      <c r="H128" s="37"/>
      <c r="I128" s="202"/>
      <c r="J128" s="202"/>
      <c r="K128" s="37"/>
      <c r="L128" s="37"/>
      <c r="M128" s="40"/>
      <c r="N128" s="203"/>
      <c r="O128" s="204"/>
      <c r="P128" s="65"/>
      <c r="Q128" s="65"/>
      <c r="R128" s="65"/>
      <c r="S128" s="65"/>
      <c r="T128" s="65"/>
      <c r="U128" s="65"/>
      <c r="V128" s="65"/>
      <c r="W128" s="65"/>
      <c r="X128" s="66"/>
      <c r="Y128" s="35"/>
      <c r="Z128" s="35"/>
      <c r="AA128" s="35"/>
      <c r="AB128" s="35"/>
      <c r="AC128" s="35"/>
      <c r="AD128" s="35"/>
      <c r="AE128" s="35"/>
      <c r="AT128" s="18" t="s">
        <v>165</v>
      </c>
      <c r="AU128" s="18" t="s">
        <v>81</v>
      </c>
    </row>
    <row r="129" spans="1:65" s="2" customFormat="1" ht="49.15" customHeight="1">
      <c r="A129" s="35"/>
      <c r="B129" s="36"/>
      <c r="C129" s="184" t="s">
        <v>195</v>
      </c>
      <c r="D129" s="184" t="s">
        <v>154</v>
      </c>
      <c r="E129" s="185" t="s">
        <v>230</v>
      </c>
      <c r="F129" s="186" t="s">
        <v>231</v>
      </c>
      <c r="G129" s="187" t="s">
        <v>161</v>
      </c>
      <c r="H129" s="188">
        <v>4</v>
      </c>
      <c r="I129" s="189"/>
      <c r="J129" s="190"/>
      <c r="K129" s="191">
        <f>ROUND(P129*H129,2)</f>
        <v>0</v>
      </c>
      <c r="L129" s="186" t="s">
        <v>162</v>
      </c>
      <c r="M129" s="192"/>
      <c r="N129" s="193" t="s">
        <v>20</v>
      </c>
      <c r="O129" s="194" t="s">
        <v>40</v>
      </c>
      <c r="P129" s="195">
        <f>I129+J129</f>
        <v>0</v>
      </c>
      <c r="Q129" s="195">
        <f>ROUND(I129*H129,2)</f>
        <v>0</v>
      </c>
      <c r="R129" s="195">
        <f>ROUND(J129*H129,2)</f>
        <v>0</v>
      </c>
      <c r="S129" s="65"/>
      <c r="T129" s="196">
        <f>S129*H129</f>
        <v>0</v>
      </c>
      <c r="U129" s="196">
        <v>0</v>
      </c>
      <c r="V129" s="196">
        <f>U129*H129</f>
        <v>0</v>
      </c>
      <c r="W129" s="196">
        <v>0</v>
      </c>
      <c r="X129" s="197">
        <f>W129*H129</f>
        <v>0</v>
      </c>
      <c r="Y129" s="35"/>
      <c r="Z129" s="35"/>
      <c r="AA129" s="35"/>
      <c r="AB129" s="35"/>
      <c r="AC129" s="35"/>
      <c r="AD129" s="35"/>
      <c r="AE129" s="35"/>
      <c r="AR129" s="198" t="s">
        <v>163</v>
      </c>
      <c r="AT129" s="198" t="s">
        <v>154</v>
      </c>
      <c r="AU129" s="198" t="s">
        <v>81</v>
      </c>
      <c r="AY129" s="18" t="s">
        <v>156</v>
      </c>
      <c r="BE129" s="199">
        <f>IF(O129="základní",K129,0)</f>
        <v>0</v>
      </c>
      <c r="BF129" s="199">
        <f>IF(O129="snížená",K129,0)</f>
        <v>0</v>
      </c>
      <c r="BG129" s="199">
        <f>IF(O129="zákl. přenesená",K129,0)</f>
        <v>0</v>
      </c>
      <c r="BH129" s="199">
        <f>IF(O129="sníž. přenesená",K129,0)</f>
        <v>0</v>
      </c>
      <c r="BI129" s="199">
        <f>IF(O129="nulová",K129,0)</f>
        <v>0</v>
      </c>
      <c r="BJ129" s="18" t="s">
        <v>79</v>
      </c>
      <c r="BK129" s="199">
        <f>ROUND(P129*H129,2)</f>
        <v>0</v>
      </c>
      <c r="BL129" s="18" t="s">
        <v>164</v>
      </c>
      <c r="BM129" s="198" t="s">
        <v>232</v>
      </c>
    </row>
    <row r="130" spans="1:47" s="2" customFormat="1" ht="29.25">
      <c r="A130" s="35"/>
      <c r="B130" s="36"/>
      <c r="C130" s="37"/>
      <c r="D130" s="200" t="s">
        <v>165</v>
      </c>
      <c r="E130" s="37"/>
      <c r="F130" s="201" t="s">
        <v>231</v>
      </c>
      <c r="G130" s="37"/>
      <c r="H130" s="37"/>
      <c r="I130" s="202"/>
      <c r="J130" s="202"/>
      <c r="K130" s="37"/>
      <c r="L130" s="37"/>
      <c r="M130" s="40"/>
      <c r="N130" s="203"/>
      <c r="O130" s="204"/>
      <c r="P130" s="65"/>
      <c r="Q130" s="65"/>
      <c r="R130" s="65"/>
      <c r="S130" s="65"/>
      <c r="T130" s="65"/>
      <c r="U130" s="65"/>
      <c r="V130" s="65"/>
      <c r="W130" s="65"/>
      <c r="X130" s="66"/>
      <c r="Y130" s="35"/>
      <c r="Z130" s="35"/>
      <c r="AA130" s="35"/>
      <c r="AB130" s="35"/>
      <c r="AC130" s="35"/>
      <c r="AD130" s="35"/>
      <c r="AE130" s="35"/>
      <c r="AT130" s="18" t="s">
        <v>165</v>
      </c>
      <c r="AU130" s="18" t="s">
        <v>81</v>
      </c>
    </row>
    <row r="131" spans="1:65" s="2" customFormat="1" ht="24.2" customHeight="1">
      <c r="A131" s="35"/>
      <c r="B131" s="36"/>
      <c r="C131" s="205" t="s">
        <v>8</v>
      </c>
      <c r="D131" s="205" t="s">
        <v>188</v>
      </c>
      <c r="E131" s="206" t="s">
        <v>233</v>
      </c>
      <c r="F131" s="207" t="s">
        <v>234</v>
      </c>
      <c r="G131" s="208" t="s">
        <v>161</v>
      </c>
      <c r="H131" s="209">
        <v>180</v>
      </c>
      <c r="I131" s="210"/>
      <c r="J131" s="210"/>
      <c r="K131" s="211">
        <f>ROUND(P131*H131,2)</f>
        <v>0</v>
      </c>
      <c r="L131" s="207" t="s">
        <v>162</v>
      </c>
      <c r="M131" s="40"/>
      <c r="N131" s="212" t="s">
        <v>20</v>
      </c>
      <c r="O131" s="194" t="s">
        <v>40</v>
      </c>
      <c r="P131" s="195">
        <f>I131+J131</f>
        <v>0</v>
      </c>
      <c r="Q131" s="195">
        <f>ROUND(I131*H131,2)</f>
        <v>0</v>
      </c>
      <c r="R131" s="195">
        <f>ROUND(J131*H131,2)</f>
        <v>0</v>
      </c>
      <c r="S131" s="65"/>
      <c r="T131" s="196">
        <f>S131*H131</f>
        <v>0</v>
      </c>
      <c r="U131" s="196">
        <v>0</v>
      </c>
      <c r="V131" s="196">
        <f>U131*H131</f>
        <v>0</v>
      </c>
      <c r="W131" s="196">
        <v>0</v>
      </c>
      <c r="X131" s="197">
        <f>W131*H131</f>
        <v>0</v>
      </c>
      <c r="Y131" s="35"/>
      <c r="Z131" s="35"/>
      <c r="AA131" s="35"/>
      <c r="AB131" s="35"/>
      <c r="AC131" s="35"/>
      <c r="AD131" s="35"/>
      <c r="AE131" s="35"/>
      <c r="AR131" s="198" t="s">
        <v>164</v>
      </c>
      <c r="AT131" s="198" t="s">
        <v>188</v>
      </c>
      <c r="AU131" s="198" t="s">
        <v>81</v>
      </c>
      <c r="AY131" s="18" t="s">
        <v>156</v>
      </c>
      <c r="BE131" s="199">
        <f>IF(O131="základní",K131,0)</f>
        <v>0</v>
      </c>
      <c r="BF131" s="199">
        <f>IF(O131="snížená",K131,0)</f>
        <v>0</v>
      </c>
      <c r="BG131" s="199">
        <f>IF(O131="zákl. přenesená",K131,0)</f>
        <v>0</v>
      </c>
      <c r="BH131" s="199">
        <f>IF(O131="sníž. přenesená",K131,0)</f>
        <v>0</v>
      </c>
      <c r="BI131" s="199">
        <f>IF(O131="nulová",K131,0)</f>
        <v>0</v>
      </c>
      <c r="BJ131" s="18" t="s">
        <v>79</v>
      </c>
      <c r="BK131" s="199">
        <f>ROUND(P131*H131,2)</f>
        <v>0</v>
      </c>
      <c r="BL131" s="18" t="s">
        <v>164</v>
      </c>
      <c r="BM131" s="198" t="s">
        <v>235</v>
      </c>
    </row>
    <row r="132" spans="1:47" s="2" customFormat="1" ht="19.5">
      <c r="A132" s="35"/>
      <c r="B132" s="36"/>
      <c r="C132" s="37"/>
      <c r="D132" s="200" t="s">
        <v>165</v>
      </c>
      <c r="E132" s="37"/>
      <c r="F132" s="201" t="s">
        <v>236</v>
      </c>
      <c r="G132" s="37"/>
      <c r="H132" s="37"/>
      <c r="I132" s="202"/>
      <c r="J132" s="202"/>
      <c r="K132" s="37"/>
      <c r="L132" s="37"/>
      <c r="M132" s="40"/>
      <c r="N132" s="203"/>
      <c r="O132" s="204"/>
      <c r="P132" s="65"/>
      <c r="Q132" s="65"/>
      <c r="R132" s="65"/>
      <c r="S132" s="65"/>
      <c r="T132" s="65"/>
      <c r="U132" s="65"/>
      <c r="V132" s="65"/>
      <c r="W132" s="65"/>
      <c r="X132" s="66"/>
      <c r="Y132" s="35"/>
      <c r="Z132" s="35"/>
      <c r="AA132" s="35"/>
      <c r="AB132" s="35"/>
      <c r="AC132" s="35"/>
      <c r="AD132" s="35"/>
      <c r="AE132" s="35"/>
      <c r="AT132" s="18" t="s">
        <v>165</v>
      </c>
      <c r="AU132" s="18" t="s">
        <v>81</v>
      </c>
    </row>
    <row r="133" spans="1:65" s="2" customFormat="1" ht="24.2" customHeight="1">
      <c r="A133" s="35"/>
      <c r="B133" s="36"/>
      <c r="C133" s="205" t="s">
        <v>199</v>
      </c>
      <c r="D133" s="205" t="s">
        <v>188</v>
      </c>
      <c r="E133" s="206" t="s">
        <v>237</v>
      </c>
      <c r="F133" s="207" t="s">
        <v>238</v>
      </c>
      <c r="G133" s="208" t="s">
        <v>161</v>
      </c>
      <c r="H133" s="209">
        <v>30</v>
      </c>
      <c r="I133" s="210"/>
      <c r="J133" s="210"/>
      <c r="K133" s="211">
        <f>ROUND(P133*H133,2)</f>
        <v>0</v>
      </c>
      <c r="L133" s="207" t="s">
        <v>162</v>
      </c>
      <c r="M133" s="40"/>
      <c r="N133" s="212" t="s">
        <v>20</v>
      </c>
      <c r="O133" s="194" t="s">
        <v>40</v>
      </c>
      <c r="P133" s="195">
        <f>I133+J133</f>
        <v>0</v>
      </c>
      <c r="Q133" s="195">
        <f>ROUND(I133*H133,2)</f>
        <v>0</v>
      </c>
      <c r="R133" s="195">
        <f>ROUND(J133*H133,2)</f>
        <v>0</v>
      </c>
      <c r="S133" s="65"/>
      <c r="T133" s="196">
        <f>S133*H133</f>
        <v>0</v>
      </c>
      <c r="U133" s="196">
        <v>0</v>
      </c>
      <c r="V133" s="196">
        <f>U133*H133</f>
        <v>0</v>
      </c>
      <c r="W133" s="196">
        <v>0</v>
      </c>
      <c r="X133" s="197">
        <f>W133*H133</f>
        <v>0</v>
      </c>
      <c r="Y133" s="35"/>
      <c r="Z133" s="35"/>
      <c r="AA133" s="35"/>
      <c r="AB133" s="35"/>
      <c r="AC133" s="35"/>
      <c r="AD133" s="35"/>
      <c r="AE133" s="35"/>
      <c r="AR133" s="198" t="s">
        <v>164</v>
      </c>
      <c r="AT133" s="198" t="s">
        <v>188</v>
      </c>
      <c r="AU133" s="198" t="s">
        <v>81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239</v>
      </c>
    </row>
    <row r="134" spans="1:47" s="2" customFormat="1" ht="19.5">
      <c r="A134" s="35"/>
      <c r="B134" s="36"/>
      <c r="C134" s="37"/>
      <c r="D134" s="200" t="s">
        <v>165</v>
      </c>
      <c r="E134" s="37"/>
      <c r="F134" s="201" t="s">
        <v>240</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81</v>
      </c>
    </row>
    <row r="135" spans="1:65" s="2" customFormat="1" ht="24">
      <c r="A135" s="35"/>
      <c r="B135" s="36"/>
      <c r="C135" s="205" t="s">
        <v>241</v>
      </c>
      <c r="D135" s="205" t="s">
        <v>188</v>
      </c>
      <c r="E135" s="206" t="s">
        <v>242</v>
      </c>
      <c r="F135" s="207" t="s">
        <v>243</v>
      </c>
      <c r="G135" s="208" t="s">
        <v>161</v>
      </c>
      <c r="H135" s="209">
        <v>4</v>
      </c>
      <c r="I135" s="210"/>
      <c r="J135" s="210"/>
      <c r="K135" s="211">
        <f>ROUND(P135*H135,2)</f>
        <v>0</v>
      </c>
      <c r="L135" s="207" t="s">
        <v>162</v>
      </c>
      <c r="M135" s="40"/>
      <c r="N135" s="212" t="s">
        <v>20</v>
      </c>
      <c r="O135" s="194" t="s">
        <v>40</v>
      </c>
      <c r="P135" s="195">
        <f>I135+J135</f>
        <v>0</v>
      </c>
      <c r="Q135" s="195">
        <f>ROUND(I135*H135,2)</f>
        <v>0</v>
      </c>
      <c r="R135" s="195">
        <f>ROUND(J135*H135,2)</f>
        <v>0</v>
      </c>
      <c r="S135" s="65"/>
      <c r="T135" s="196">
        <f>S135*H135</f>
        <v>0</v>
      </c>
      <c r="U135" s="196">
        <v>0</v>
      </c>
      <c r="V135" s="196">
        <f>U135*H135</f>
        <v>0</v>
      </c>
      <c r="W135" s="196">
        <v>0</v>
      </c>
      <c r="X135" s="197">
        <f>W135*H135</f>
        <v>0</v>
      </c>
      <c r="Y135" s="35"/>
      <c r="Z135" s="35"/>
      <c r="AA135" s="35"/>
      <c r="AB135" s="35"/>
      <c r="AC135" s="35"/>
      <c r="AD135" s="35"/>
      <c r="AE135" s="35"/>
      <c r="AR135" s="198" t="s">
        <v>164</v>
      </c>
      <c r="AT135" s="198" t="s">
        <v>188</v>
      </c>
      <c r="AU135" s="198" t="s">
        <v>81</v>
      </c>
      <c r="AY135" s="18" t="s">
        <v>156</v>
      </c>
      <c r="BE135" s="199">
        <f>IF(O135="základní",K135,0)</f>
        <v>0</v>
      </c>
      <c r="BF135" s="199">
        <f>IF(O135="snížená",K135,0)</f>
        <v>0</v>
      </c>
      <c r="BG135" s="199">
        <f>IF(O135="zákl. přenesená",K135,0)</f>
        <v>0</v>
      </c>
      <c r="BH135" s="199">
        <f>IF(O135="sníž. přenesená",K135,0)</f>
        <v>0</v>
      </c>
      <c r="BI135" s="199">
        <f>IF(O135="nulová",K135,0)</f>
        <v>0</v>
      </c>
      <c r="BJ135" s="18" t="s">
        <v>79</v>
      </c>
      <c r="BK135" s="199">
        <f>ROUND(P135*H135,2)</f>
        <v>0</v>
      </c>
      <c r="BL135" s="18" t="s">
        <v>164</v>
      </c>
      <c r="BM135" s="198" t="s">
        <v>244</v>
      </c>
    </row>
    <row r="136" spans="1:47" s="2" customFormat="1" ht="19.5">
      <c r="A136" s="35"/>
      <c r="B136" s="36"/>
      <c r="C136" s="37"/>
      <c r="D136" s="200" t="s">
        <v>165</v>
      </c>
      <c r="E136" s="37"/>
      <c r="F136" s="201" t="s">
        <v>245</v>
      </c>
      <c r="G136" s="37"/>
      <c r="H136" s="37"/>
      <c r="I136" s="202"/>
      <c r="J136" s="202"/>
      <c r="K136" s="37"/>
      <c r="L136" s="37"/>
      <c r="M136" s="40"/>
      <c r="N136" s="203"/>
      <c r="O136" s="204"/>
      <c r="P136" s="65"/>
      <c r="Q136" s="65"/>
      <c r="R136" s="65"/>
      <c r="S136" s="65"/>
      <c r="T136" s="65"/>
      <c r="U136" s="65"/>
      <c r="V136" s="65"/>
      <c r="W136" s="65"/>
      <c r="X136" s="66"/>
      <c r="Y136" s="35"/>
      <c r="Z136" s="35"/>
      <c r="AA136" s="35"/>
      <c r="AB136" s="35"/>
      <c r="AC136" s="35"/>
      <c r="AD136" s="35"/>
      <c r="AE136" s="35"/>
      <c r="AT136" s="18" t="s">
        <v>165</v>
      </c>
      <c r="AU136" s="18" t="s">
        <v>81</v>
      </c>
    </row>
    <row r="137" spans="1:65" s="2" customFormat="1" ht="24.2" customHeight="1">
      <c r="A137" s="35"/>
      <c r="B137" s="36"/>
      <c r="C137" s="205" t="s">
        <v>202</v>
      </c>
      <c r="D137" s="205" t="s">
        <v>188</v>
      </c>
      <c r="E137" s="206" t="s">
        <v>246</v>
      </c>
      <c r="F137" s="207" t="s">
        <v>247</v>
      </c>
      <c r="G137" s="208" t="s">
        <v>161</v>
      </c>
      <c r="H137" s="209">
        <v>24</v>
      </c>
      <c r="I137" s="210"/>
      <c r="J137" s="210"/>
      <c r="K137" s="211">
        <f>ROUND(P137*H137,2)</f>
        <v>0</v>
      </c>
      <c r="L137" s="207" t="s">
        <v>162</v>
      </c>
      <c r="M137" s="40"/>
      <c r="N137" s="212" t="s">
        <v>20</v>
      </c>
      <c r="O137" s="194" t="s">
        <v>40</v>
      </c>
      <c r="P137" s="195">
        <f>I137+J137</f>
        <v>0</v>
      </c>
      <c r="Q137" s="195">
        <f>ROUND(I137*H137,2)</f>
        <v>0</v>
      </c>
      <c r="R137" s="195">
        <f>ROUND(J137*H137,2)</f>
        <v>0</v>
      </c>
      <c r="S137" s="65"/>
      <c r="T137" s="196">
        <f>S137*H137</f>
        <v>0</v>
      </c>
      <c r="U137" s="196">
        <v>0</v>
      </c>
      <c r="V137" s="196">
        <f>U137*H137</f>
        <v>0</v>
      </c>
      <c r="W137" s="196">
        <v>0</v>
      </c>
      <c r="X137" s="197">
        <f>W137*H137</f>
        <v>0</v>
      </c>
      <c r="Y137" s="35"/>
      <c r="Z137" s="35"/>
      <c r="AA137" s="35"/>
      <c r="AB137" s="35"/>
      <c r="AC137" s="35"/>
      <c r="AD137" s="35"/>
      <c r="AE137" s="35"/>
      <c r="AR137" s="198" t="s">
        <v>164</v>
      </c>
      <c r="AT137" s="198" t="s">
        <v>188</v>
      </c>
      <c r="AU137" s="198" t="s">
        <v>81</v>
      </c>
      <c r="AY137" s="18" t="s">
        <v>156</v>
      </c>
      <c r="BE137" s="199">
        <f>IF(O137="základní",K137,0)</f>
        <v>0</v>
      </c>
      <c r="BF137" s="199">
        <f>IF(O137="snížená",K137,0)</f>
        <v>0</v>
      </c>
      <c r="BG137" s="199">
        <f>IF(O137="zákl. přenesená",K137,0)</f>
        <v>0</v>
      </c>
      <c r="BH137" s="199">
        <f>IF(O137="sníž. přenesená",K137,0)</f>
        <v>0</v>
      </c>
      <c r="BI137" s="199">
        <f>IF(O137="nulová",K137,0)</f>
        <v>0</v>
      </c>
      <c r="BJ137" s="18" t="s">
        <v>79</v>
      </c>
      <c r="BK137" s="199">
        <f>ROUND(P137*H137,2)</f>
        <v>0</v>
      </c>
      <c r="BL137" s="18" t="s">
        <v>164</v>
      </c>
      <c r="BM137" s="198" t="s">
        <v>248</v>
      </c>
    </row>
    <row r="138" spans="1:47" s="2" customFormat="1" ht="11.25">
      <c r="A138" s="35"/>
      <c r="B138" s="36"/>
      <c r="C138" s="37"/>
      <c r="D138" s="200" t="s">
        <v>165</v>
      </c>
      <c r="E138" s="37"/>
      <c r="F138" s="201" t="s">
        <v>247</v>
      </c>
      <c r="G138" s="37"/>
      <c r="H138" s="37"/>
      <c r="I138" s="202"/>
      <c r="J138" s="202"/>
      <c r="K138" s="37"/>
      <c r="L138" s="37"/>
      <c r="M138" s="40"/>
      <c r="N138" s="203"/>
      <c r="O138" s="204"/>
      <c r="P138" s="65"/>
      <c r="Q138" s="65"/>
      <c r="R138" s="65"/>
      <c r="S138" s="65"/>
      <c r="T138" s="65"/>
      <c r="U138" s="65"/>
      <c r="V138" s="65"/>
      <c r="W138" s="65"/>
      <c r="X138" s="66"/>
      <c r="Y138" s="35"/>
      <c r="Z138" s="35"/>
      <c r="AA138" s="35"/>
      <c r="AB138" s="35"/>
      <c r="AC138" s="35"/>
      <c r="AD138" s="35"/>
      <c r="AE138" s="35"/>
      <c r="AT138" s="18" t="s">
        <v>165</v>
      </c>
      <c r="AU138" s="18" t="s">
        <v>81</v>
      </c>
    </row>
    <row r="139" spans="1:65" s="2" customFormat="1" ht="24.2" customHeight="1">
      <c r="A139" s="35"/>
      <c r="B139" s="36"/>
      <c r="C139" s="205" t="s">
        <v>249</v>
      </c>
      <c r="D139" s="205" t="s">
        <v>188</v>
      </c>
      <c r="E139" s="206" t="s">
        <v>250</v>
      </c>
      <c r="F139" s="207" t="s">
        <v>251</v>
      </c>
      <c r="G139" s="208" t="s">
        <v>161</v>
      </c>
      <c r="H139" s="209">
        <v>24</v>
      </c>
      <c r="I139" s="210"/>
      <c r="J139" s="210"/>
      <c r="K139" s="211">
        <f>ROUND(P139*H139,2)</f>
        <v>0</v>
      </c>
      <c r="L139" s="207" t="s">
        <v>162</v>
      </c>
      <c r="M139" s="40"/>
      <c r="N139" s="212" t="s">
        <v>20</v>
      </c>
      <c r="O139" s="194" t="s">
        <v>40</v>
      </c>
      <c r="P139" s="195">
        <f>I139+J139</f>
        <v>0</v>
      </c>
      <c r="Q139" s="195">
        <f>ROUND(I139*H139,2)</f>
        <v>0</v>
      </c>
      <c r="R139" s="195">
        <f>ROUND(J139*H139,2)</f>
        <v>0</v>
      </c>
      <c r="S139" s="65"/>
      <c r="T139" s="196">
        <f>S139*H139</f>
        <v>0</v>
      </c>
      <c r="U139" s="196">
        <v>0</v>
      </c>
      <c r="V139" s="196">
        <f>U139*H139</f>
        <v>0</v>
      </c>
      <c r="W139" s="196">
        <v>0</v>
      </c>
      <c r="X139" s="197">
        <f>W139*H139</f>
        <v>0</v>
      </c>
      <c r="Y139" s="35"/>
      <c r="Z139" s="35"/>
      <c r="AA139" s="35"/>
      <c r="AB139" s="35"/>
      <c r="AC139" s="35"/>
      <c r="AD139" s="35"/>
      <c r="AE139" s="35"/>
      <c r="AR139" s="198" t="s">
        <v>164</v>
      </c>
      <c r="AT139" s="198" t="s">
        <v>188</v>
      </c>
      <c r="AU139" s="198" t="s">
        <v>81</v>
      </c>
      <c r="AY139" s="18" t="s">
        <v>156</v>
      </c>
      <c r="BE139" s="199">
        <f>IF(O139="základní",K139,0)</f>
        <v>0</v>
      </c>
      <c r="BF139" s="199">
        <f>IF(O139="snížená",K139,0)</f>
        <v>0</v>
      </c>
      <c r="BG139" s="199">
        <f>IF(O139="zákl. přenesená",K139,0)</f>
        <v>0</v>
      </c>
      <c r="BH139" s="199">
        <f>IF(O139="sníž. přenesená",K139,0)</f>
        <v>0</v>
      </c>
      <c r="BI139" s="199">
        <f>IF(O139="nulová",K139,0)</f>
        <v>0</v>
      </c>
      <c r="BJ139" s="18" t="s">
        <v>79</v>
      </c>
      <c r="BK139" s="199">
        <f>ROUND(P139*H139,2)</f>
        <v>0</v>
      </c>
      <c r="BL139" s="18" t="s">
        <v>164</v>
      </c>
      <c r="BM139" s="198" t="s">
        <v>252</v>
      </c>
    </row>
    <row r="140" spans="1:47" s="2" customFormat="1" ht="11.25">
      <c r="A140" s="35"/>
      <c r="B140" s="36"/>
      <c r="C140" s="37"/>
      <c r="D140" s="200" t="s">
        <v>165</v>
      </c>
      <c r="E140" s="37"/>
      <c r="F140" s="201" t="s">
        <v>253</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165</v>
      </c>
      <c r="AU140" s="18" t="s">
        <v>81</v>
      </c>
    </row>
    <row r="141" spans="2:63" s="12" customFormat="1" ht="25.9" customHeight="1">
      <c r="B141" s="167"/>
      <c r="C141" s="168"/>
      <c r="D141" s="169" t="s">
        <v>70</v>
      </c>
      <c r="E141" s="170" t="s">
        <v>254</v>
      </c>
      <c r="F141" s="170" t="s">
        <v>255</v>
      </c>
      <c r="G141" s="168"/>
      <c r="H141" s="168"/>
      <c r="I141" s="171"/>
      <c r="J141" s="171"/>
      <c r="K141" s="172">
        <f>BK141</f>
        <v>0</v>
      </c>
      <c r="L141" s="168"/>
      <c r="M141" s="173"/>
      <c r="N141" s="174"/>
      <c r="O141" s="175"/>
      <c r="P141" s="175"/>
      <c r="Q141" s="176">
        <f>SUM(Q142:Q159)</f>
        <v>0</v>
      </c>
      <c r="R141" s="176">
        <f>SUM(R142:R159)</f>
        <v>0</v>
      </c>
      <c r="S141" s="175"/>
      <c r="T141" s="177">
        <f>SUM(T142:T159)</f>
        <v>0</v>
      </c>
      <c r="U141" s="175"/>
      <c r="V141" s="177">
        <f>SUM(V142:V159)</f>
        <v>0</v>
      </c>
      <c r="W141" s="175"/>
      <c r="X141" s="178">
        <f>SUM(X142:X159)</f>
        <v>0</v>
      </c>
      <c r="AR141" s="179" t="s">
        <v>79</v>
      </c>
      <c r="AT141" s="180" t="s">
        <v>70</v>
      </c>
      <c r="AU141" s="180" t="s">
        <v>71</v>
      </c>
      <c r="AY141" s="179" t="s">
        <v>156</v>
      </c>
      <c r="BK141" s="181">
        <f>SUM(BK142:BK159)</f>
        <v>0</v>
      </c>
    </row>
    <row r="142" spans="1:65" s="2" customFormat="1" ht="24.2" customHeight="1">
      <c r="A142" s="35"/>
      <c r="B142" s="36"/>
      <c r="C142" s="184" t="s">
        <v>206</v>
      </c>
      <c r="D142" s="184" t="s">
        <v>154</v>
      </c>
      <c r="E142" s="185" t="s">
        <v>256</v>
      </c>
      <c r="F142" s="186" t="s">
        <v>257</v>
      </c>
      <c r="G142" s="187" t="s">
        <v>161</v>
      </c>
      <c r="H142" s="188">
        <v>4</v>
      </c>
      <c r="I142" s="189"/>
      <c r="J142" s="190"/>
      <c r="K142" s="191">
        <f>ROUND(P142*H142,2)</f>
        <v>0</v>
      </c>
      <c r="L142" s="186" t="s">
        <v>162</v>
      </c>
      <c r="M142" s="192"/>
      <c r="N142" s="193" t="s">
        <v>20</v>
      </c>
      <c r="O142" s="194" t="s">
        <v>40</v>
      </c>
      <c r="P142" s="195">
        <f>I142+J142</f>
        <v>0</v>
      </c>
      <c r="Q142" s="195">
        <f>ROUND(I142*H142,2)</f>
        <v>0</v>
      </c>
      <c r="R142" s="195">
        <f>ROUND(J142*H142,2)</f>
        <v>0</v>
      </c>
      <c r="S142" s="65"/>
      <c r="T142" s="196">
        <f>S142*H142</f>
        <v>0</v>
      </c>
      <c r="U142" s="196">
        <v>0</v>
      </c>
      <c r="V142" s="196">
        <f>U142*H142</f>
        <v>0</v>
      </c>
      <c r="W142" s="196">
        <v>0</v>
      </c>
      <c r="X142" s="197">
        <f>W142*H142</f>
        <v>0</v>
      </c>
      <c r="Y142" s="35"/>
      <c r="Z142" s="35"/>
      <c r="AA142" s="35"/>
      <c r="AB142" s="35"/>
      <c r="AC142" s="35"/>
      <c r="AD142" s="35"/>
      <c r="AE142" s="35"/>
      <c r="AR142" s="198" t="s">
        <v>163</v>
      </c>
      <c r="AT142" s="198" t="s">
        <v>154</v>
      </c>
      <c r="AU142" s="198" t="s">
        <v>79</v>
      </c>
      <c r="AY142" s="18" t="s">
        <v>156</v>
      </c>
      <c r="BE142" s="199">
        <f>IF(O142="základní",K142,0)</f>
        <v>0</v>
      </c>
      <c r="BF142" s="199">
        <f>IF(O142="snížená",K142,0)</f>
        <v>0</v>
      </c>
      <c r="BG142" s="199">
        <f>IF(O142="zákl. přenesená",K142,0)</f>
        <v>0</v>
      </c>
      <c r="BH142" s="199">
        <f>IF(O142="sníž. přenesená",K142,0)</f>
        <v>0</v>
      </c>
      <c r="BI142" s="199">
        <f>IF(O142="nulová",K142,0)</f>
        <v>0</v>
      </c>
      <c r="BJ142" s="18" t="s">
        <v>79</v>
      </c>
      <c r="BK142" s="199">
        <f>ROUND(P142*H142,2)</f>
        <v>0</v>
      </c>
      <c r="BL142" s="18" t="s">
        <v>164</v>
      </c>
      <c r="BM142" s="198" t="s">
        <v>258</v>
      </c>
    </row>
    <row r="143" spans="1:47" s="2" customFormat="1" ht="19.5">
      <c r="A143" s="35"/>
      <c r="B143" s="36"/>
      <c r="C143" s="37"/>
      <c r="D143" s="200" t="s">
        <v>165</v>
      </c>
      <c r="E143" s="37"/>
      <c r="F143" s="201" t="s">
        <v>257</v>
      </c>
      <c r="G143" s="37"/>
      <c r="H143" s="37"/>
      <c r="I143" s="202"/>
      <c r="J143" s="202"/>
      <c r="K143" s="37"/>
      <c r="L143" s="37"/>
      <c r="M143" s="40"/>
      <c r="N143" s="203"/>
      <c r="O143" s="204"/>
      <c r="P143" s="65"/>
      <c r="Q143" s="65"/>
      <c r="R143" s="65"/>
      <c r="S143" s="65"/>
      <c r="T143" s="65"/>
      <c r="U143" s="65"/>
      <c r="V143" s="65"/>
      <c r="W143" s="65"/>
      <c r="X143" s="66"/>
      <c r="Y143" s="35"/>
      <c r="Z143" s="35"/>
      <c r="AA143" s="35"/>
      <c r="AB143" s="35"/>
      <c r="AC143" s="35"/>
      <c r="AD143" s="35"/>
      <c r="AE143" s="35"/>
      <c r="AT143" s="18" t="s">
        <v>165</v>
      </c>
      <c r="AU143" s="18" t="s">
        <v>79</v>
      </c>
    </row>
    <row r="144" spans="1:65" s="2" customFormat="1" ht="24.2" customHeight="1">
      <c r="A144" s="35"/>
      <c r="B144" s="36"/>
      <c r="C144" s="184" t="s">
        <v>259</v>
      </c>
      <c r="D144" s="184" t="s">
        <v>154</v>
      </c>
      <c r="E144" s="185" t="s">
        <v>260</v>
      </c>
      <c r="F144" s="186" t="s">
        <v>261</v>
      </c>
      <c r="G144" s="187" t="s">
        <v>161</v>
      </c>
      <c r="H144" s="188">
        <v>4</v>
      </c>
      <c r="I144" s="189"/>
      <c r="J144" s="190"/>
      <c r="K144" s="191">
        <f>ROUND(P144*H144,2)</f>
        <v>0</v>
      </c>
      <c r="L144" s="186" t="s">
        <v>162</v>
      </c>
      <c r="M144" s="192"/>
      <c r="N144" s="193" t="s">
        <v>20</v>
      </c>
      <c r="O144" s="194" t="s">
        <v>40</v>
      </c>
      <c r="P144" s="195">
        <f>I144+J144</f>
        <v>0</v>
      </c>
      <c r="Q144" s="195">
        <f>ROUND(I144*H144,2)</f>
        <v>0</v>
      </c>
      <c r="R144" s="195">
        <f>ROUND(J144*H144,2)</f>
        <v>0</v>
      </c>
      <c r="S144" s="65"/>
      <c r="T144" s="196">
        <f>S144*H144</f>
        <v>0</v>
      </c>
      <c r="U144" s="196">
        <v>0</v>
      </c>
      <c r="V144" s="196">
        <f>U144*H144</f>
        <v>0</v>
      </c>
      <c r="W144" s="196">
        <v>0</v>
      </c>
      <c r="X144" s="197">
        <f>W144*H144</f>
        <v>0</v>
      </c>
      <c r="Y144" s="35"/>
      <c r="Z144" s="35"/>
      <c r="AA144" s="35"/>
      <c r="AB144" s="35"/>
      <c r="AC144" s="35"/>
      <c r="AD144" s="35"/>
      <c r="AE144" s="35"/>
      <c r="AR144" s="198" t="s">
        <v>163</v>
      </c>
      <c r="AT144" s="198" t="s">
        <v>154</v>
      </c>
      <c r="AU144" s="198" t="s">
        <v>79</v>
      </c>
      <c r="AY144" s="18" t="s">
        <v>156</v>
      </c>
      <c r="BE144" s="199">
        <f>IF(O144="základní",K144,0)</f>
        <v>0</v>
      </c>
      <c r="BF144" s="199">
        <f>IF(O144="snížená",K144,0)</f>
        <v>0</v>
      </c>
      <c r="BG144" s="199">
        <f>IF(O144="zákl. přenesená",K144,0)</f>
        <v>0</v>
      </c>
      <c r="BH144" s="199">
        <f>IF(O144="sníž. přenesená",K144,0)</f>
        <v>0</v>
      </c>
      <c r="BI144" s="199">
        <f>IF(O144="nulová",K144,0)</f>
        <v>0</v>
      </c>
      <c r="BJ144" s="18" t="s">
        <v>79</v>
      </c>
      <c r="BK144" s="199">
        <f>ROUND(P144*H144,2)</f>
        <v>0</v>
      </c>
      <c r="BL144" s="18" t="s">
        <v>164</v>
      </c>
      <c r="BM144" s="198" t="s">
        <v>262</v>
      </c>
    </row>
    <row r="145" spans="1:47" s="2" customFormat="1" ht="19.5">
      <c r="A145" s="35"/>
      <c r="B145" s="36"/>
      <c r="C145" s="37"/>
      <c r="D145" s="200" t="s">
        <v>165</v>
      </c>
      <c r="E145" s="37"/>
      <c r="F145" s="201" t="s">
        <v>261</v>
      </c>
      <c r="G145" s="37"/>
      <c r="H145" s="37"/>
      <c r="I145" s="202"/>
      <c r="J145" s="202"/>
      <c r="K145" s="37"/>
      <c r="L145" s="37"/>
      <c r="M145" s="40"/>
      <c r="N145" s="203"/>
      <c r="O145" s="204"/>
      <c r="P145" s="65"/>
      <c r="Q145" s="65"/>
      <c r="R145" s="65"/>
      <c r="S145" s="65"/>
      <c r="T145" s="65"/>
      <c r="U145" s="65"/>
      <c r="V145" s="65"/>
      <c r="W145" s="65"/>
      <c r="X145" s="66"/>
      <c r="Y145" s="35"/>
      <c r="Z145" s="35"/>
      <c r="AA145" s="35"/>
      <c r="AB145" s="35"/>
      <c r="AC145" s="35"/>
      <c r="AD145" s="35"/>
      <c r="AE145" s="35"/>
      <c r="AT145" s="18" t="s">
        <v>165</v>
      </c>
      <c r="AU145" s="18" t="s">
        <v>79</v>
      </c>
    </row>
    <row r="146" spans="1:65" s="2" customFormat="1" ht="33" customHeight="1">
      <c r="A146" s="35"/>
      <c r="B146" s="36"/>
      <c r="C146" s="184" t="s">
        <v>209</v>
      </c>
      <c r="D146" s="184" t="s">
        <v>154</v>
      </c>
      <c r="E146" s="185" t="s">
        <v>263</v>
      </c>
      <c r="F146" s="186" t="s">
        <v>264</v>
      </c>
      <c r="G146" s="187" t="s">
        <v>161</v>
      </c>
      <c r="H146" s="188">
        <v>17</v>
      </c>
      <c r="I146" s="189"/>
      <c r="J146" s="190"/>
      <c r="K146" s="191">
        <f>ROUND(P146*H146,2)</f>
        <v>0</v>
      </c>
      <c r="L146" s="186" t="s">
        <v>162</v>
      </c>
      <c r="M146" s="192"/>
      <c r="N146" s="193" t="s">
        <v>20</v>
      </c>
      <c r="O146" s="194" t="s">
        <v>40</v>
      </c>
      <c r="P146" s="195">
        <f>I146+J146</f>
        <v>0</v>
      </c>
      <c r="Q146" s="195">
        <f>ROUND(I146*H146,2)</f>
        <v>0</v>
      </c>
      <c r="R146" s="195">
        <f>ROUND(J146*H146,2)</f>
        <v>0</v>
      </c>
      <c r="S146" s="65"/>
      <c r="T146" s="196">
        <f>S146*H146</f>
        <v>0</v>
      </c>
      <c r="U146" s="196">
        <v>0</v>
      </c>
      <c r="V146" s="196">
        <f>U146*H146</f>
        <v>0</v>
      </c>
      <c r="W146" s="196">
        <v>0</v>
      </c>
      <c r="X146" s="197">
        <f>W146*H146</f>
        <v>0</v>
      </c>
      <c r="Y146" s="35"/>
      <c r="Z146" s="35"/>
      <c r="AA146" s="35"/>
      <c r="AB146" s="35"/>
      <c r="AC146" s="35"/>
      <c r="AD146" s="35"/>
      <c r="AE146" s="35"/>
      <c r="AR146" s="198" t="s">
        <v>163</v>
      </c>
      <c r="AT146" s="198" t="s">
        <v>154</v>
      </c>
      <c r="AU146" s="198" t="s">
        <v>79</v>
      </c>
      <c r="AY146" s="18" t="s">
        <v>156</v>
      </c>
      <c r="BE146" s="199">
        <f>IF(O146="základní",K146,0)</f>
        <v>0</v>
      </c>
      <c r="BF146" s="199">
        <f>IF(O146="snížená",K146,0)</f>
        <v>0</v>
      </c>
      <c r="BG146" s="199">
        <f>IF(O146="zákl. přenesená",K146,0)</f>
        <v>0</v>
      </c>
      <c r="BH146" s="199">
        <f>IF(O146="sníž. přenesená",K146,0)</f>
        <v>0</v>
      </c>
      <c r="BI146" s="199">
        <f>IF(O146="nulová",K146,0)</f>
        <v>0</v>
      </c>
      <c r="BJ146" s="18" t="s">
        <v>79</v>
      </c>
      <c r="BK146" s="199">
        <f>ROUND(P146*H146,2)</f>
        <v>0</v>
      </c>
      <c r="BL146" s="18" t="s">
        <v>164</v>
      </c>
      <c r="BM146" s="198" t="s">
        <v>265</v>
      </c>
    </row>
    <row r="147" spans="1:47" s="2" customFormat="1" ht="19.5">
      <c r="A147" s="35"/>
      <c r="B147" s="36"/>
      <c r="C147" s="37"/>
      <c r="D147" s="200" t="s">
        <v>165</v>
      </c>
      <c r="E147" s="37"/>
      <c r="F147" s="201" t="s">
        <v>264</v>
      </c>
      <c r="G147" s="37"/>
      <c r="H147" s="37"/>
      <c r="I147" s="202"/>
      <c r="J147" s="202"/>
      <c r="K147" s="37"/>
      <c r="L147" s="37"/>
      <c r="M147" s="40"/>
      <c r="N147" s="203"/>
      <c r="O147" s="204"/>
      <c r="P147" s="65"/>
      <c r="Q147" s="65"/>
      <c r="R147" s="65"/>
      <c r="S147" s="65"/>
      <c r="T147" s="65"/>
      <c r="U147" s="65"/>
      <c r="V147" s="65"/>
      <c r="W147" s="65"/>
      <c r="X147" s="66"/>
      <c r="Y147" s="35"/>
      <c r="Z147" s="35"/>
      <c r="AA147" s="35"/>
      <c r="AB147" s="35"/>
      <c r="AC147" s="35"/>
      <c r="AD147" s="35"/>
      <c r="AE147" s="35"/>
      <c r="AT147" s="18" t="s">
        <v>165</v>
      </c>
      <c r="AU147" s="18" t="s">
        <v>79</v>
      </c>
    </row>
    <row r="148" spans="1:65" s="2" customFormat="1" ht="24.2" customHeight="1">
      <c r="A148" s="35"/>
      <c r="B148" s="36"/>
      <c r="C148" s="184" t="s">
        <v>266</v>
      </c>
      <c r="D148" s="184" t="s">
        <v>154</v>
      </c>
      <c r="E148" s="185" t="s">
        <v>267</v>
      </c>
      <c r="F148" s="186" t="s">
        <v>268</v>
      </c>
      <c r="G148" s="187" t="s">
        <v>161</v>
      </c>
      <c r="H148" s="188">
        <v>17</v>
      </c>
      <c r="I148" s="189"/>
      <c r="J148" s="190"/>
      <c r="K148" s="191">
        <f>ROUND(P148*H148,2)</f>
        <v>0</v>
      </c>
      <c r="L148" s="186" t="s">
        <v>162</v>
      </c>
      <c r="M148" s="192"/>
      <c r="N148" s="193" t="s">
        <v>20</v>
      </c>
      <c r="O148" s="194" t="s">
        <v>40</v>
      </c>
      <c r="P148" s="195">
        <f>I148+J148</f>
        <v>0</v>
      </c>
      <c r="Q148" s="195">
        <f>ROUND(I148*H148,2)</f>
        <v>0</v>
      </c>
      <c r="R148" s="195">
        <f>ROUND(J148*H148,2)</f>
        <v>0</v>
      </c>
      <c r="S148" s="65"/>
      <c r="T148" s="196">
        <f>S148*H148</f>
        <v>0</v>
      </c>
      <c r="U148" s="196">
        <v>0</v>
      </c>
      <c r="V148" s="196">
        <f>U148*H148</f>
        <v>0</v>
      </c>
      <c r="W148" s="196">
        <v>0</v>
      </c>
      <c r="X148" s="197">
        <f>W148*H148</f>
        <v>0</v>
      </c>
      <c r="Y148" s="35"/>
      <c r="Z148" s="35"/>
      <c r="AA148" s="35"/>
      <c r="AB148" s="35"/>
      <c r="AC148" s="35"/>
      <c r="AD148" s="35"/>
      <c r="AE148" s="35"/>
      <c r="AR148" s="198" t="s">
        <v>163</v>
      </c>
      <c r="AT148" s="198" t="s">
        <v>154</v>
      </c>
      <c r="AU148" s="198" t="s">
        <v>79</v>
      </c>
      <c r="AY148" s="18" t="s">
        <v>156</v>
      </c>
      <c r="BE148" s="199">
        <f>IF(O148="základní",K148,0)</f>
        <v>0</v>
      </c>
      <c r="BF148" s="199">
        <f>IF(O148="snížená",K148,0)</f>
        <v>0</v>
      </c>
      <c r="BG148" s="199">
        <f>IF(O148="zákl. přenesená",K148,0)</f>
        <v>0</v>
      </c>
      <c r="BH148" s="199">
        <f>IF(O148="sníž. přenesená",K148,0)</f>
        <v>0</v>
      </c>
      <c r="BI148" s="199">
        <f>IF(O148="nulová",K148,0)</f>
        <v>0</v>
      </c>
      <c r="BJ148" s="18" t="s">
        <v>79</v>
      </c>
      <c r="BK148" s="199">
        <f>ROUND(P148*H148,2)</f>
        <v>0</v>
      </c>
      <c r="BL148" s="18" t="s">
        <v>164</v>
      </c>
      <c r="BM148" s="198" t="s">
        <v>269</v>
      </c>
    </row>
    <row r="149" spans="1:47" s="2" customFormat="1" ht="11.25">
      <c r="A149" s="35"/>
      <c r="B149" s="36"/>
      <c r="C149" s="37"/>
      <c r="D149" s="200" t="s">
        <v>165</v>
      </c>
      <c r="E149" s="37"/>
      <c r="F149" s="201" t="s">
        <v>268</v>
      </c>
      <c r="G149" s="37"/>
      <c r="H149" s="37"/>
      <c r="I149" s="202"/>
      <c r="J149" s="202"/>
      <c r="K149" s="37"/>
      <c r="L149" s="37"/>
      <c r="M149" s="40"/>
      <c r="N149" s="203"/>
      <c r="O149" s="204"/>
      <c r="P149" s="65"/>
      <c r="Q149" s="65"/>
      <c r="R149" s="65"/>
      <c r="S149" s="65"/>
      <c r="T149" s="65"/>
      <c r="U149" s="65"/>
      <c r="V149" s="65"/>
      <c r="W149" s="65"/>
      <c r="X149" s="66"/>
      <c r="Y149" s="35"/>
      <c r="Z149" s="35"/>
      <c r="AA149" s="35"/>
      <c r="AB149" s="35"/>
      <c r="AC149" s="35"/>
      <c r="AD149" s="35"/>
      <c r="AE149" s="35"/>
      <c r="AT149" s="18" t="s">
        <v>165</v>
      </c>
      <c r="AU149" s="18" t="s">
        <v>79</v>
      </c>
    </row>
    <row r="150" spans="1:65" s="2" customFormat="1" ht="16.5" customHeight="1">
      <c r="A150" s="35"/>
      <c r="B150" s="36"/>
      <c r="C150" s="205" t="s">
        <v>218</v>
      </c>
      <c r="D150" s="205" t="s">
        <v>188</v>
      </c>
      <c r="E150" s="206" t="s">
        <v>270</v>
      </c>
      <c r="F150" s="207" t="s">
        <v>271</v>
      </c>
      <c r="G150" s="208" t="s">
        <v>272</v>
      </c>
      <c r="H150" s="209">
        <v>28</v>
      </c>
      <c r="I150" s="210"/>
      <c r="J150" s="210"/>
      <c r="K150" s="211">
        <f>ROUND(P150*H150,2)</f>
        <v>0</v>
      </c>
      <c r="L150" s="207" t="s">
        <v>20</v>
      </c>
      <c r="M150" s="40"/>
      <c r="N150" s="212" t="s">
        <v>20</v>
      </c>
      <c r="O150" s="194" t="s">
        <v>40</v>
      </c>
      <c r="P150" s="195">
        <f>I150+J150</f>
        <v>0</v>
      </c>
      <c r="Q150" s="195">
        <f>ROUND(I150*H150,2)</f>
        <v>0</v>
      </c>
      <c r="R150" s="195">
        <f>ROUND(J150*H150,2)</f>
        <v>0</v>
      </c>
      <c r="S150" s="65"/>
      <c r="T150" s="196">
        <f>S150*H150</f>
        <v>0</v>
      </c>
      <c r="U150" s="196">
        <v>0</v>
      </c>
      <c r="V150" s="196">
        <f>U150*H150</f>
        <v>0</v>
      </c>
      <c r="W150" s="196">
        <v>0</v>
      </c>
      <c r="X150" s="197">
        <f>W150*H150</f>
        <v>0</v>
      </c>
      <c r="Y150" s="35"/>
      <c r="Z150" s="35"/>
      <c r="AA150" s="35"/>
      <c r="AB150" s="35"/>
      <c r="AC150" s="35"/>
      <c r="AD150" s="35"/>
      <c r="AE150" s="35"/>
      <c r="AR150" s="198" t="s">
        <v>164</v>
      </c>
      <c r="AT150" s="198" t="s">
        <v>188</v>
      </c>
      <c r="AU150" s="198" t="s">
        <v>79</v>
      </c>
      <c r="AY150" s="18" t="s">
        <v>156</v>
      </c>
      <c r="BE150" s="199">
        <f>IF(O150="základní",K150,0)</f>
        <v>0</v>
      </c>
      <c r="BF150" s="199">
        <f>IF(O150="snížená",K150,0)</f>
        <v>0</v>
      </c>
      <c r="BG150" s="199">
        <f>IF(O150="zákl. přenesená",K150,0)</f>
        <v>0</v>
      </c>
      <c r="BH150" s="199">
        <f>IF(O150="sníž. přenesená",K150,0)</f>
        <v>0</v>
      </c>
      <c r="BI150" s="199">
        <f>IF(O150="nulová",K150,0)</f>
        <v>0</v>
      </c>
      <c r="BJ150" s="18" t="s">
        <v>79</v>
      </c>
      <c r="BK150" s="199">
        <f>ROUND(P150*H150,2)</f>
        <v>0</v>
      </c>
      <c r="BL150" s="18" t="s">
        <v>164</v>
      </c>
      <c r="BM150" s="198" t="s">
        <v>273</v>
      </c>
    </row>
    <row r="151" spans="1:47" s="2" customFormat="1" ht="11.25">
      <c r="A151" s="35"/>
      <c r="B151" s="36"/>
      <c r="C151" s="37"/>
      <c r="D151" s="200" t="s">
        <v>165</v>
      </c>
      <c r="E151" s="37"/>
      <c r="F151" s="201" t="s">
        <v>274</v>
      </c>
      <c r="G151" s="37"/>
      <c r="H151" s="37"/>
      <c r="I151" s="202"/>
      <c r="J151" s="202"/>
      <c r="K151" s="37"/>
      <c r="L151" s="37"/>
      <c r="M151" s="40"/>
      <c r="N151" s="203"/>
      <c r="O151" s="204"/>
      <c r="P151" s="65"/>
      <c r="Q151" s="65"/>
      <c r="R151" s="65"/>
      <c r="S151" s="65"/>
      <c r="T151" s="65"/>
      <c r="U151" s="65"/>
      <c r="V151" s="65"/>
      <c r="W151" s="65"/>
      <c r="X151" s="66"/>
      <c r="Y151" s="35"/>
      <c r="Z151" s="35"/>
      <c r="AA151" s="35"/>
      <c r="AB151" s="35"/>
      <c r="AC151" s="35"/>
      <c r="AD151" s="35"/>
      <c r="AE151" s="35"/>
      <c r="AT151" s="18" t="s">
        <v>165</v>
      </c>
      <c r="AU151" s="18" t="s">
        <v>79</v>
      </c>
    </row>
    <row r="152" spans="1:65" s="2" customFormat="1" ht="24.2" customHeight="1">
      <c r="A152" s="35"/>
      <c r="B152" s="36"/>
      <c r="C152" s="205" t="s">
        <v>215</v>
      </c>
      <c r="D152" s="205" t="s">
        <v>188</v>
      </c>
      <c r="E152" s="206" t="s">
        <v>275</v>
      </c>
      <c r="F152" s="207" t="s">
        <v>276</v>
      </c>
      <c r="G152" s="208" t="s">
        <v>161</v>
      </c>
      <c r="H152" s="209">
        <v>4</v>
      </c>
      <c r="I152" s="210"/>
      <c r="J152" s="210"/>
      <c r="K152" s="211">
        <f>ROUND(P152*H152,2)</f>
        <v>0</v>
      </c>
      <c r="L152" s="207" t="s">
        <v>162</v>
      </c>
      <c r="M152" s="40"/>
      <c r="N152" s="212" t="s">
        <v>20</v>
      </c>
      <c r="O152" s="194" t="s">
        <v>40</v>
      </c>
      <c r="P152" s="195">
        <f>I152+J152</f>
        <v>0</v>
      </c>
      <c r="Q152" s="195">
        <f>ROUND(I152*H152,2)</f>
        <v>0</v>
      </c>
      <c r="R152" s="195">
        <f>ROUND(J152*H152,2)</f>
        <v>0</v>
      </c>
      <c r="S152" s="65"/>
      <c r="T152" s="196">
        <f>S152*H152</f>
        <v>0</v>
      </c>
      <c r="U152" s="196">
        <v>0</v>
      </c>
      <c r="V152" s="196">
        <f>U152*H152</f>
        <v>0</v>
      </c>
      <c r="W152" s="196">
        <v>0</v>
      </c>
      <c r="X152" s="197">
        <f>W152*H152</f>
        <v>0</v>
      </c>
      <c r="Y152" s="35"/>
      <c r="Z152" s="35"/>
      <c r="AA152" s="35"/>
      <c r="AB152" s="35"/>
      <c r="AC152" s="35"/>
      <c r="AD152" s="35"/>
      <c r="AE152" s="35"/>
      <c r="AR152" s="198" t="s">
        <v>164</v>
      </c>
      <c r="AT152" s="198" t="s">
        <v>188</v>
      </c>
      <c r="AU152" s="198" t="s">
        <v>79</v>
      </c>
      <c r="AY152" s="18" t="s">
        <v>156</v>
      </c>
      <c r="BE152" s="199">
        <f>IF(O152="základní",K152,0)</f>
        <v>0</v>
      </c>
      <c r="BF152" s="199">
        <f>IF(O152="snížená",K152,0)</f>
        <v>0</v>
      </c>
      <c r="BG152" s="199">
        <f>IF(O152="zákl. přenesená",K152,0)</f>
        <v>0</v>
      </c>
      <c r="BH152" s="199">
        <f>IF(O152="sníž. přenesená",K152,0)</f>
        <v>0</v>
      </c>
      <c r="BI152" s="199">
        <f>IF(O152="nulová",K152,0)</f>
        <v>0</v>
      </c>
      <c r="BJ152" s="18" t="s">
        <v>79</v>
      </c>
      <c r="BK152" s="199">
        <f>ROUND(P152*H152,2)</f>
        <v>0</v>
      </c>
      <c r="BL152" s="18" t="s">
        <v>164</v>
      </c>
      <c r="BM152" s="198" t="s">
        <v>277</v>
      </c>
    </row>
    <row r="153" spans="1:47" s="2" customFormat="1" ht="58.5">
      <c r="A153" s="35"/>
      <c r="B153" s="36"/>
      <c r="C153" s="37"/>
      <c r="D153" s="200" t="s">
        <v>165</v>
      </c>
      <c r="E153" s="37"/>
      <c r="F153" s="201" t="s">
        <v>278</v>
      </c>
      <c r="G153" s="37"/>
      <c r="H153" s="37"/>
      <c r="I153" s="202"/>
      <c r="J153" s="202"/>
      <c r="K153" s="37"/>
      <c r="L153" s="37"/>
      <c r="M153" s="40"/>
      <c r="N153" s="203"/>
      <c r="O153" s="204"/>
      <c r="P153" s="65"/>
      <c r="Q153" s="65"/>
      <c r="R153" s="65"/>
      <c r="S153" s="65"/>
      <c r="T153" s="65"/>
      <c r="U153" s="65"/>
      <c r="V153" s="65"/>
      <c r="W153" s="65"/>
      <c r="X153" s="66"/>
      <c r="Y153" s="35"/>
      <c r="Z153" s="35"/>
      <c r="AA153" s="35"/>
      <c r="AB153" s="35"/>
      <c r="AC153" s="35"/>
      <c r="AD153" s="35"/>
      <c r="AE153" s="35"/>
      <c r="AT153" s="18" t="s">
        <v>165</v>
      </c>
      <c r="AU153" s="18" t="s">
        <v>79</v>
      </c>
    </row>
    <row r="154" spans="1:65" s="2" customFormat="1" ht="24.2" customHeight="1">
      <c r="A154" s="35"/>
      <c r="B154" s="36"/>
      <c r="C154" s="205" t="s">
        <v>279</v>
      </c>
      <c r="D154" s="205" t="s">
        <v>188</v>
      </c>
      <c r="E154" s="206" t="s">
        <v>280</v>
      </c>
      <c r="F154" s="207" t="s">
        <v>281</v>
      </c>
      <c r="G154" s="208" t="s">
        <v>161</v>
      </c>
      <c r="H154" s="209">
        <v>4</v>
      </c>
      <c r="I154" s="210"/>
      <c r="J154" s="210"/>
      <c r="K154" s="211">
        <f>ROUND(P154*H154,2)</f>
        <v>0</v>
      </c>
      <c r="L154" s="207" t="s">
        <v>162</v>
      </c>
      <c r="M154" s="40"/>
      <c r="N154" s="212" t="s">
        <v>20</v>
      </c>
      <c r="O154" s="194" t="s">
        <v>40</v>
      </c>
      <c r="P154" s="195">
        <f>I154+J154</f>
        <v>0</v>
      </c>
      <c r="Q154" s="195">
        <f>ROUND(I154*H154,2)</f>
        <v>0</v>
      </c>
      <c r="R154" s="195">
        <f>ROUND(J154*H154,2)</f>
        <v>0</v>
      </c>
      <c r="S154" s="65"/>
      <c r="T154" s="196">
        <f>S154*H154</f>
        <v>0</v>
      </c>
      <c r="U154" s="196">
        <v>0</v>
      </c>
      <c r="V154" s="196">
        <f>U154*H154</f>
        <v>0</v>
      </c>
      <c r="W154" s="196">
        <v>0</v>
      </c>
      <c r="X154" s="197">
        <f>W154*H154</f>
        <v>0</v>
      </c>
      <c r="Y154" s="35"/>
      <c r="Z154" s="35"/>
      <c r="AA154" s="35"/>
      <c r="AB154" s="35"/>
      <c r="AC154" s="35"/>
      <c r="AD154" s="35"/>
      <c r="AE154" s="35"/>
      <c r="AR154" s="198" t="s">
        <v>164</v>
      </c>
      <c r="AT154" s="198" t="s">
        <v>188</v>
      </c>
      <c r="AU154" s="198" t="s">
        <v>79</v>
      </c>
      <c r="AY154" s="18" t="s">
        <v>156</v>
      </c>
      <c r="BE154" s="199">
        <f>IF(O154="základní",K154,0)</f>
        <v>0</v>
      </c>
      <c r="BF154" s="199">
        <f>IF(O154="snížená",K154,0)</f>
        <v>0</v>
      </c>
      <c r="BG154" s="199">
        <f>IF(O154="zákl. přenesená",K154,0)</f>
        <v>0</v>
      </c>
      <c r="BH154" s="199">
        <f>IF(O154="sníž. přenesená",K154,0)</f>
        <v>0</v>
      </c>
      <c r="BI154" s="199">
        <f>IF(O154="nulová",K154,0)</f>
        <v>0</v>
      </c>
      <c r="BJ154" s="18" t="s">
        <v>79</v>
      </c>
      <c r="BK154" s="199">
        <f>ROUND(P154*H154,2)</f>
        <v>0</v>
      </c>
      <c r="BL154" s="18" t="s">
        <v>164</v>
      </c>
      <c r="BM154" s="198" t="s">
        <v>282</v>
      </c>
    </row>
    <row r="155" spans="1:47" s="2" customFormat="1" ht="68.25">
      <c r="A155" s="35"/>
      <c r="B155" s="36"/>
      <c r="C155" s="37"/>
      <c r="D155" s="200" t="s">
        <v>165</v>
      </c>
      <c r="E155" s="37"/>
      <c r="F155" s="201" t="s">
        <v>283</v>
      </c>
      <c r="G155" s="37"/>
      <c r="H155" s="37"/>
      <c r="I155" s="202"/>
      <c r="J155" s="202"/>
      <c r="K155" s="37"/>
      <c r="L155" s="37"/>
      <c r="M155" s="40"/>
      <c r="N155" s="203"/>
      <c r="O155" s="204"/>
      <c r="P155" s="65"/>
      <c r="Q155" s="65"/>
      <c r="R155" s="65"/>
      <c r="S155" s="65"/>
      <c r="T155" s="65"/>
      <c r="U155" s="65"/>
      <c r="V155" s="65"/>
      <c r="W155" s="65"/>
      <c r="X155" s="66"/>
      <c r="Y155" s="35"/>
      <c r="Z155" s="35"/>
      <c r="AA155" s="35"/>
      <c r="AB155" s="35"/>
      <c r="AC155" s="35"/>
      <c r="AD155" s="35"/>
      <c r="AE155" s="35"/>
      <c r="AT155" s="18" t="s">
        <v>165</v>
      </c>
      <c r="AU155" s="18" t="s">
        <v>79</v>
      </c>
    </row>
    <row r="156" spans="1:65" s="2" customFormat="1" ht="24.2" customHeight="1">
      <c r="A156" s="35"/>
      <c r="B156" s="36"/>
      <c r="C156" s="205" t="s">
        <v>284</v>
      </c>
      <c r="D156" s="205" t="s">
        <v>188</v>
      </c>
      <c r="E156" s="206" t="s">
        <v>285</v>
      </c>
      <c r="F156" s="207" t="s">
        <v>286</v>
      </c>
      <c r="G156" s="208" t="s">
        <v>161</v>
      </c>
      <c r="H156" s="209">
        <v>4</v>
      </c>
      <c r="I156" s="210"/>
      <c r="J156" s="210"/>
      <c r="K156" s="211">
        <f>ROUND(P156*H156,2)</f>
        <v>0</v>
      </c>
      <c r="L156" s="207" t="s">
        <v>162</v>
      </c>
      <c r="M156" s="40"/>
      <c r="N156" s="212" t="s">
        <v>20</v>
      </c>
      <c r="O156" s="194" t="s">
        <v>40</v>
      </c>
      <c r="P156" s="195">
        <f>I156+J156</f>
        <v>0</v>
      </c>
      <c r="Q156" s="195">
        <f>ROUND(I156*H156,2)</f>
        <v>0</v>
      </c>
      <c r="R156" s="195">
        <f>ROUND(J156*H156,2)</f>
        <v>0</v>
      </c>
      <c r="S156" s="65"/>
      <c r="T156" s="196">
        <f>S156*H156</f>
        <v>0</v>
      </c>
      <c r="U156" s="196">
        <v>0</v>
      </c>
      <c r="V156" s="196">
        <f>U156*H156</f>
        <v>0</v>
      </c>
      <c r="W156" s="196">
        <v>0</v>
      </c>
      <c r="X156" s="197">
        <f>W156*H156</f>
        <v>0</v>
      </c>
      <c r="Y156" s="35"/>
      <c r="Z156" s="35"/>
      <c r="AA156" s="35"/>
      <c r="AB156" s="35"/>
      <c r="AC156" s="35"/>
      <c r="AD156" s="35"/>
      <c r="AE156" s="35"/>
      <c r="AR156" s="198" t="s">
        <v>164</v>
      </c>
      <c r="AT156" s="198" t="s">
        <v>188</v>
      </c>
      <c r="AU156" s="198" t="s">
        <v>79</v>
      </c>
      <c r="AY156" s="18" t="s">
        <v>156</v>
      </c>
      <c r="BE156" s="199">
        <f>IF(O156="základní",K156,0)</f>
        <v>0</v>
      </c>
      <c r="BF156" s="199">
        <f>IF(O156="snížená",K156,0)</f>
        <v>0</v>
      </c>
      <c r="BG156" s="199">
        <f>IF(O156="zákl. přenesená",K156,0)</f>
        <v>0</v>
      </c>
      <c r="BH156" s="199">
        <f>IF(O156="sníž. přenesená",K156,0)</f>
        <v>0</v>
      </c>
      <c r="BI156" s="199">
        <f>IF(O156="nulová",K156,0)</f>
        <v>0</v>
      </c>
      <c r="BJ156" s="18" t="s">
        <v>79</v>
      </c>
      <c r="BK156" s="199">
        <f>ROUND(P156*H156,2)</f>
        <v>0</v>
      </c>
      <c r="BL156" s="18" t="s">
        <v>164</v>
      </c>
      <c r="BM156" s="198" t="s">
        <v>287</v>
      </c>
    </row>
    <row r="157" spans="1:47" s="2" customFormat="1" ht="19.5">
      <c r="A157" s="35"/>
      <c r="B157" s="36"/>
      <c r="C157" s="37"/>
      <c r="D157" s="200" t="s">
        <v>165</v>
      </c>
      <c r="E157" s="37"/>
      <c r="F157" s="201" t="s">
        <v>288</v>
      </c>
      <c r="G157" s="37"/>
      <c r="H157" s="37"/>
      <c r="I157" s="202"/>
      <c r="J157" s="202"/>
      <c r="K157" s="37"/>
      <c r="L157" s="37"/>
      <c r="M157" s="40"/>
      <c r="N157" s="203"/>
      <c r="O157" s="204"/>
      <c r="P157" s="65"/>
      <c r="Q157" s="65"/>
      <c r="R157" s="65"/>
      <c r="S157" s="65"/>
      <c r="T157" s="65"/>
      <c r="U157" s="65"/>
      <c r="V157" s="65"/>
      <c r="W157" s="65"/>
      <c r="X157" s="66"/>
      <c r="Y157" s="35"/>
      <c r="Z157" s="35"/>
      <c r="AA157" s="35"/>
      <c r="AB157" s="35"/>
      <c r="AC157" s="35"/>
      <c r="AD157" s="35"/>
      <c r="AE157" s="35"/>
      <c r="AT157" s="18" t="s">
        <v>165</v>
      </c>
      <c r="AU157" s="18" t="s">
        <v>79</v>
      </c>
    </row>
    <row r="158" spans="1:65" s="2" customFormat="1" ht="24.2" customHeight="1">
      <c r="A158" s="35"/>
      <c r="B158" s="36"/>
      <c r="C158" s="205" t="s">
        <v>222</v>
      </c>
      <c r="D158" s="205" t="s">
        <v>188</v>
      </c>
      <c r="E158" s="206" t="s">
        <v>289</v>
      </c>
      <c r="F158" s="207" t="s">
        <v>290</v>
      </c>
      <c r="G158" s="208" t="s">
        <v>161</v>
      </c>
      <c r="H158" s="209">
        <v>4</v>
      </c>
      <c r="I158" s="210"/>
      <c r="J158" s="210"/>
      <c r="K158" s="211">
        <f>ROUND(P158*H158,2)</f>
        <v>0</v>
      </c>
      <c r="L158" s="207" t="s">
        <v>162</v>
      </c>
      <c r="M158" s="40"/>
      <c r="N158" s="212" t="s">
        <v>20</v>
      </c>
      <c r="O158" s="194" t="s">
        <v>40</v>
      </c>
      <c r="P158" s="195">
        <f>I158+J158</f>
        <v>0</v>
      </c>
      <c r="Q158" s="195">
        <f>ROUND(I158*H158,2)</f>
        <v>0</v>
      </c>
      <c r="R158" s="195">
        <f>ROUND(J158*H158,2)</f>
        <v>0</v>
      </c>
      <c r="S158" s="65"/>
      <c r="T158" s="196">
        <f>S158*H158</f>
        <v>0</v>
      </c>
      <c r="U158" s="196">
        <v>0</v>
      </c>
      <c r="V158" s="196">
        <f>U158*H158</f>
        <v>0</v>
      </c>
      <c r="W158" s="196">
        <v>0</v>
      </c>
      <c r="X158" s="197">
        <f>W158*H158</f>
        <v>0</v>
      </c>
      <c r="Y158" s="35"/>
      <c r="Z158" s="35"/>
      <c r="AA158" s="35"/>
      <c r="AB158" s="35"/>
      <c r="AC158" s="35"/>
      <c r="AD158" s="35"/>
      <c r="AE158" s="35"/>
      <c r="AR158" s="198" t="s">
        <v>164</v>
      </c>
      <c r="AT158" s="198" t="s">
        <v>188</v>
      </c>
      <c r="AU158" s="198" t="s">
        <v>79</v>
      </c>
      <c r="AY158" s="18" t="s">
        <v>156</v>
      </c>
      <c r="BE158" s="199">
        <f>IF(O158="základní",K158,0)</f>
        <v>0</v>
      </c>
      <c r="BF158" s="199">
        <f>IF(O158="snížená",K158,0)</f>
        <v>0</v>
      </c>
      <c r="BG158" s="199">
        <f>IF(O158="zákl. přenesená",K158,0)</f>
        <v>0</v>
      </c>
      <c r="BH158" s="199">
        <f>IF(O158="sníž. přenesená",K158,0)</f>
        <v>0</v>
      </c>
      <c r="BI158" s="199">
        <f>IF(O158="nulová",K158,0)</f>
        <v>0</v>
      </c>
      <c r="BJ158" s="18" t="s">
        <v>79</v>
      </c>
      <c r="BK158" s="199">
        <f>ROUND(P158*H158,2)</f>
        <v>0</v>
      </c>
      <c r="BL158" s="18" t="s">
        <v>164</v>
      </c>
      <c r="BM158" s="198" t="s">
        <v>291</v>
      </c>
    </row>
    <row r="159" spans="1:47" s="2" customFormat="1" ht="19.5">
      <c r="A159" s="35"/>
      <c r="B159" s="36"/>
      <c r="C159" s="37"/>
      <c r="D159" s="200" t="s">
        <v>165</v>
      </c>
      <c r="E159" s="37"/>
      <c r="F159" s="201" t="s">
        <v>290</v>
      </c>
      <c r="G159" s="37"/>
      <c r="H159" s="37"/>
      <c r="I159" s="202"/>
      <c r="J159" s="202"/>
      <c r="K159" s="37"/>
      <c r="L159" s="37"/>
      <c r="M159" s="40"/>
      <c r="N159" s="203"/>
      <c r="O159" s="204"/>
      <c r="P159" s="65"/>
      <c r="Q159" s="65"/>
      <c r="R159" s="65"/>
      <c r="S159" s="65"/>
      <c r="T159" s="65"/>
      <c r="U159" s="65"/>
      <c r="V159" s="65"/>
      <c r="W159" s="65"/>
      <c r="X159" s="66"/>
      <c r="Y159" s="35"/>
      <c r="Z159" s="35"/>
      <c r="AA159" s="35"/>
      <c r="AB159" s="35"/>
      <c r="AC159" s="35"/>
      <c r="AD159" s="35"/>
      <c r="AE159" s="35"/>
      <c r="AT159" s="18" t="s">
        <v>165</v>
      </c>
      <c r="AU159" s="18" t="s">
        <v>79</v>
      </c>
    </row>
    <row r="160" spans="2:63" s="12" customFormat="1" ht="25.9" customHeight="1">
      <c r="B160" s="167"/>
      <c r="C160" s="168"/>
      <c r="D160" s="169" t="s">
        <v>70</v>
      </c>
      <c r="E160" s="170" t="s">
        <v>292</v>
      </c>
      <c r="F160" s="170" t="s">
        <v>293</v>
      </c>
      <c r="G160" s="168"/>
      <c r="H160" s="168"/>
      <c r="I160" s="171"/>
      <c r="J160" s="171"/>
      <c r="K160" s="172">
        <f>BK160</f>
        <v>0</v>
      </c>
      <c r="L160" s="168"/>
      <c r="M160" s="173"/>
      <c r="N160" s="174"/>
      <c r="O160" s="175"/>
      <c r="P160" s="175"/>
      <c r="Q160" s="176">
        <f>SUM(Q161:Q178)</f>
        <v>0</v>
      </c>
      <c r="R160" s="176">
        <f>SUM(R161:R178)</f>
        <v>0</v>
      </c>
      <c r="S160" s="175"/>
      <c r="T160" s="177">
        <f>SUM(T161:T178)</f>
        <v>0</v>
      </c>
      <c r="U160" s="175"/>
      <c r="V160" s="177">
        <f>SUM(V161:V178)</f>
        <v>0</v>
      </c>
      <c r="W160" s="175"/>
      <c r="X160" s="178">
        <f>SUM(X161:X178)</f>
        <v>0</v>
      </c>
      <c r="AR160" s="179" t="s">
        <v>164</v>
      </c>
      <c r="AT160" s="180" t="s">
        <v>70</v>
      </c>
      <c r="AU160" s="180" t="s">
        <v>71</v>
      </c>
      <c r="AY160" s="179" t="s">
        <v>156</v>
      </c>
      <c r="BK160" s="181">
        <f>SUM(BK161:BK178)</f>
        <v>0</v>
      </c>
    </row>
    <row r="161" spans="1:65" s="2" customFormat="1" ht="24.2" customHeight="1">
      <c r="A161" s="35"/>
      <c r="B161" s="36"/>
      <c r="C161" s="205" t="s">
        <v>294</v>
      </c>
      <c r="D161" s="205" t="s">
        <v>188</v>
      </c>
      <c r="E161" s="206" t="s">
        <v>295</v>
      </c>
      <c r="F161" s="207" t="s">
        <v>296</v>
      </c>
      <c r="G161" s="208" t="s">
        <v>297</v>
      </c>
      <c r="H161" s="209">
        <v>12</v>
      </c>
      <c r="I161" s="210"/>
      <c r="J161" s="210"/>
      <c r="K161" s="211">
        <f>ROUND(P161*H161,2)</f>
        <v>0</v>
      </c>
      <c r="L161" s="207" t="s">
        <v>20</v>
      </c>
      <c r="M161" s="40"/>
      <c r="N161" s="212" t="s">
        <v>20</v>
      </c>
      <c r="O161" s="194" t="s">
        <v>40</v>
      </c>
      <c r="P161" s="195">
        <f>I161+J161</f>
        <v>0</v>
      </c>
      <c r="Q161" s="195">
        <f>ROUND(I161*H161,2)</f>
        <v>0</v>
      </c>
      <c r="R161" s="195">
        <f>ROUND(J161*H161,2)</f>
        <v>0</v>
      </c>
      <c r="S161" s="65"/>
      <c r="T161" s="196">
        <f>S161*H161</f>
        <v>0</v>
      </c>
      <c r="U161" s="196">
        <v>0</v>
      </c>
      <c r="V161" s="196">
        <f>U161*H161</f>
        <v>0</v>
      </c>
      <c r="W161" s="196">
        <v>0</v>
      </c>
      <c r="X161" s="197">
        <f>W161*H161</f>
        <v>0</v>
      </c>
      <c r="Y161" s="35"/>
      <c r="Z161" s="35"/>
      <c r="AA161" s="35"/>
      <c r="AB161" s="35"/>
      <c r="AC161" s="35"/>
      <c r="AD161" s="35"/>
      <c r="AE161" s="35"/>
      <c r="AR161" s="198" t="s">
        <v>298</v>
      </c>
      <c r="AT161" s="198" t="s">
        <v>188</v>
      </c>
      <c r="AU161" s="198" t="s">
        <v>79</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298</v>
      </c>
      <c r="BM161" s="198" t="s">
        <v>299</v>
      </c>
    </row>
    <row r="162" spans="1:47" s="2" customFormat="1" ht="39">
      <c r="A162" s="35"/>
      <c r="B162" s="36"/>
      <c r="C162" s="37"/>
      <c r="D162" s="200" t="s">
        <v>165</v>
      </c>
      <c r="E162" s="37"/>
      <c r="F162" s="201" t="s">
        <v>300</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79</v>
      </c>
    </row>
    <row r="163" spans="1:65" s="2" customFormat="1" ht="16.5" customHeight="1">
      <c r="A163" s="35"/>
      <c r="B163" s="36"/>
      <c r="C163" s="205" t="s">
        <v>225</v>
      </c>
      <c r="D163" s="205" t="s">
        <v>188</v>
      </c>
      <c r="E163" s="206" t="s">
        <v>301</v>
      </c>
      <c r="F163" s="207" t="s">
        <v>302</v>
      </c>
      <c r="G163" s="208" t="s">
        <v>297</v>
      </c>
      <c r="H163" s="209">
        <v>12</v>
      </c>
      <c r="I163" s="210"/>
      <c r="J163" s="210"/>
      <c r="K163" s="211">
        <f>ROUND(P163*H163,2)</f>
        <v>0</v>
      </c>
      <c r="L163" s="207" t="s">
        <v>20</v>
      </c>
      <c r="M163" s="40"/>
      <c r="N163" s="212" t="s">
        <v>20</v>
      </c>
      <c r="O163" s="194" t="s">
        <v>40</v>
      </c>
      <c r="P163" s="195">
        <f>I163+J163</f>
        <v>0</v>
      </c>
      <c r="Q163" s="195">
        <f>ROUND(I163*H163,2)</f>
        <v>0</v>
      </c>
      <c r="R163" s="195">
        <f>ROUND(J163*H163,2)</f>
        <v>0</v>
      </c>
      <c r="S163" s="65"/>
      <c r="T163" s="196">
        <f>S163*H163</f>
        <v>0</v>
      </c>
      <c r="U163" s="196">
        <v>0</v>
      </c>
      <c r="V163" s="196">
        <f>U163*H163</f>
        <v>0</v>
      </c>
      <c r="W163" s="196">
        <v>0</v>
      </c>
      <c r="X163" s="197">
        <f>W163*H163</f>
        <v>0</v>
      </c>
      <c r="Y163" s="35"/>
      <c r="Z163" s="35"/>
      <c r="AA163" s="35"/>
      <c r="AB163" s="35"/>
      <c r="AC163" s="35"/>
      <c r="AD163" s="35"/>
      <c r="AE163" s="35"/>
      <c r="AR163" s="198" t="s">
        <v>298</v>
      </c>
      <c r="AT163" s="198" t="s">
        <v>188</v>
      </c>
      <c r="AU163" s="198" t="s">
        <v>79</v>
      </c>
      <c r="AY163" s="18" t="s">
        <v>156</v>
      </c>
      <c r="BE163" s="199">
        <f>IF(O163="základní",K163,0)</f>
        <v>0</v>
      </c>
      <c r="BF163" s="199">
        <f>IF(O163="snížená",K163,0)</f>
        <v>0</v>
      </c>
      <c r="BG163" s="199">
        <f>IF(O163="zákl. přenesená",K163,0)</f>
        <v>0</v>
      </c>
      <c r="BH163" s="199">
        <f>IF(O163="sníž. přenesená",K163,0)</f>
        <v>0</v>
      </c>
      <c r="BI163" s="199">
        <f>IF(O163="nulová",K163,0)</f>
        <v>0</v>
      </c>
      <c r="BJ163" s="18" t="s">
        <v>79</v>
      </c>
      <c r="BK163" s="199">
        <f>ROUND(P163*H163,2)</f>
        <v>0</v>
      </c>
      <c r="BL163" s="18" t="s">
        <v>298</v>
      </c>
      <c r="BM163" s="198" t="s">
        <v>303</v>
      </c>
    </row>
    <row r="164" spans="1:47" s="2" customFormat="1" ht="29.25">
      <c r="A164" s="35"/>
      <c r="B164" s="36"/>
      <c r="C164" s="37"/>
      <c r="D164" s="200" t="s">
        <v>165</v>
      </c>
      <c r="E164" s="37"/>
      <c r="F164" s="201" t="s">
        <v>304</v>
      </c>
      <c r="G164" s="37"/>
      <c r="H164" s="37"/>
      <c r="I164" s="202"/>
      <c r="J164" s="202"/>
      <c r="K164" s="37"/>
      <c r="L164" s="37"/>
      <c r="M164" s="40"/>
      <c r="N164" s="203"/>
      <c r="O164" s="204"/>
      <c r="P164" s="65"/>
      <c r="Q164" s="65"/>
      <c r="R164" s="65"/>
      <c r="S164" s="65"/>
      <c r="T164" s="65"/>
      <c r="U164" s="65"/>
      <c r="V164" s="65"/>
      <c r="W164" s="65"/>
      <c r="X164" s="66"/>
      <c r="Y164" s="35"/>
      <c r="Z164" s="35"/>
      <c r="AA164" s="35"/>
      <c r="AB164" s="35"/>
      <c r="AC164" s="35"/>
      <c r="AD164" s="35"/>
      <c r="AE164" s="35"/>
      <c r="AT164" s="18" t="s">
        <v>165</v>
      </c>
      <c r="AU164" s="18" t="s">
        <v>79</v>
      </c>
    </row>
    <row r="165" spans="1:65" s="2" customFormat="1" ht="24.2" customHeight="1">
      <c r="A165" s="35"/>
      <c r="B165" s="36"/>
      <c r="C165" s="205" t="s">
        <v>305</v>
      </c>
      <c r="D165" s="205" t="s">
        <v>188</v>
      </c>
      <c r="E165" s="206" t="s">
        <v>306</v>
      </c>
      <c r="F165" s="207" t="s">
        <v>307</v>
      </c>
      <c r="G165" s="208" t="s">
        <v>191</v>
      </c>
      <c r="H165" s="209">
        <v>12</v>
      </c>
      <c r="I165" s="210"/>
      <c r="J165" s="210"/>
      <c r="K165" s="211">
        <f>ROUND(P165*H165,2)</f>
        <v>0</v>
      </c>
      <c r="L165" s="207" t="s">
        <v>162</v>
      </c>
      <c r="M165" s="40"/>
      <c r="N165" s="212" t="s">
        <v>20</v>
      </c>
      <c r="O165" s="194" t="s">
        <v>40</v>
      </c>
      <c r="P165" s="195">
        <f>I165+J165</f>
        <v>0</v>
      </c>
      <c r="Q165" s="195">
        <f>ROUND(I165*H165,2)</f>
        <v>0</v>
      </c>
      <c r="R165" s="195">
        <f>ROUND(J165*H165,2)</f>
        <v>0</v>
      </c>
      <c r="S165" s="65"/>
      <c r="T165" s="196">
        <f>S165*H165</f>
        <v>0</v>
      </c>
      <c r="U165" s="196">
        <v>0</v>
      </c>
      <c r="V165" s="196">
        <f>U165*H165</f>
        <v>0</v>
      </c>
      <c r="W165" s="196">
        <v>0</v>
      </c>
      <c r="X165" s="197">
        <f>W165*H165</f>
        <v>0</v>
      </c>
      <c r="Y165" s="35"/>
      <c r="Z165" s="35"/>
      <c r="AA165" s="35"/>
      <c r="AB165" s="35"/>
      <c r="AC165" s="35"/>
      <c r="AD165" s="35"/>
      <c r="AE165" s="35"/>
      <c r="AR165" s="198" t="s">
        <v>298</v>
      </c>
      <c r="AT165" s="198" t="s">
        <v>188</v>
      </c>
      <c r="AU165" s="198" t="s">
        <v>79</v>
      </c>
      <c r="AY165" s="18" t="s">
        <v>156</v>
      </c>
      <c r="BE165" s="199">
        <f>IF(O165="základní",K165,0)</f>
        <v>0</v>
      </c>
      <c r="BF165" s="199">
        <f>IF(O165="snížená",K165,0)</f>
        <v>0</v>
      </c>
      <c r="BG165" s="199">
        <f>IF(O165="zákl. přenesená",K165,0)</f>
        <v>0</v>
      </c>
      <c r="BH165" s="199">
        <f>IF(O165="sníž. přenesená",K165,0)</f>
        <v>0</v>
      </c>
      <c r="BI165" s="199">
        <f>IF(O165="nulová",K165,0)</f>
        <v>0</v>
      </c>
      <c r="BJ165" s="18" t="s">
        <v>79</v>
      </c>
      <c r="BK165" s="199">
        <f>ROUND(P165*H165,2)</f>
        <v>0</v>
      </c>
      <c r="BL165" s="18" t="s">
        <v>298</v>
      </c>
      <c r="BM165" s="198" t="s">
        <v>308</v>
      </c>
    </row>
    <row r="166" spans="1:47" s="2" customFormat="1" ht="29.25">
      <c r="A166" s="35"/>
      <c r="B166" s="36"/>
      <c r="C166" s="37"/>
      <c r="D166" s="200" t="s">
        <v>165</v>
      </c>
      <c r="E166" s="37"/>
      <c r="F166" s="201" t="s">
        <v>309</v>
      </c>
      <c r="G166" s="37"/>
      <c r="H166" s="37"/>
      <c r="I166" s="202"/>
      <c r="J166" s="202"/>
      <c r="K166" s="37"/>
      <c r="L166" s="37"/>
      <c r="M166" s="40"/>
      <c r="N166" s="203"/>
      <c r="O166" s="204"/>
      <c r="P166" s="65"/>
      <c r="Q166" s="65"/>
      <c r="R166" s="65"/>
      <c r="S166" s="65"/>
      <c r="T166" s="65"/>
      <c r="U166" s="65"/>
      <c r="V166" s="65"/>
      <c r="W166" s="65"/>
      <c r="X166" s="66"/>
      <c r="Y166" s="35"/>
      <c r="Z166" s="35"/>
      <c r="AA166" s="35"/>
      <c r="AB166" s="35"/>
      <c r="AC166" s="35"/>
      <c r="AD166" s="35"/>
      <c r="AE166" s="35"/>
      <c r="AT166" s="18" t="s">
        <v>165</v>
      </c>
      <c r="AU166" s="18" t="s">
        <v>79</v>
      </c>
    </row>
    <row r="167" spans="1:65" s="2" customFormat="1" ht="24.2" customHeight="1">
      <c r="A167" s="35"/>
      <c r="B167" s="36"/>
      <c r="C167" s="205" t="s">
        <v>229</v>
      </c>
      <c r="D167" s="205" t="s">
        <v>188</v>
      </c>
      <c r="E167" s="206" t="s">
        <v>310</v>
      </c>
      <c r="F167" s="207" t="s">
        <v>311</v>
      </c>
      <c r="G167" s="208" t="s">
        <v>191</v>
      </c>
      <c r="H167" s="209">
        <v>180</v>
      </c>
      <c r="I167" s="210"/>
      <c r="J167" s="210"/>
      <c r="K167" s="211">
        <f>ROUND(P167*H167,2)</f>
        <v>0</v>
      </c>
      <c r="L167" s="207" t="s">
        <v>162</v>
      </c>
      <c r="M167" s="40"/>
      <c r="N167" s="212" t="s">
        <v>20</v>
      </c>
      <c r="O167" s="194" t="s">
        <v>40</v>
      </c>
      <c r="P167" s="195">
        <f>I167+J167</f>
        <v>0</v>
      </c>
      <c r="Q167" s="195">
        <f>ROUND(I167*H167,2)</f>
        <v>0</v>
      </c>
      <c r="R167" s="195">
        <f>ROUND(J167*H167,2)</f>
        <v>0</v>
      </c>
      <c r="S167" s="65"/>
      <c r="T167" s="196">
        <f>S167*H167</f>
        <v>0</v>
      </c>
      <c r="U167" s="196">
        <v>0</v>
      </c>
      <c r="V167" s="196">
        <f>U167*H167</f>
        <v>0</v>
      </c>
      <c r="W167" s="196">
        <v>0</v>
      </c>
      <c r="X167" s="197">
        <f>W167*H167</f>
        <v>0</v>
      </c>
      <c r="Y167" s="35"/>
      <c r="Z167" s="35"/>
      <c r="AA167" s="35"/>
      <c r="AB167" s="35"/>
      <c r="AC167" s="35"/>
      <c r="AD167" s="35"/>
      <c r="AE167" s="35"/>
      <c r="AR167" s="198" t="s">
        <v>298</v>
      </c>
      <c r="AT167" s="198" t="s">
        <v>188</v>
      </c>
      <c r="AU167" s="198" t="s">
        <v>79</v>
      </c>
      <c r="AY167" s="18" t="s">
        <v>156</v>
      </c>
      <c r="BE167" s="199">
        <f>IF(O167="základní",K167,0)</f>
        <v>0</v>
      </c>
      <c r="BF167" s="199">
        <f>IF(O167="snížená",K167,0)</f>
        <v>0</v>
      </c>
      <c r="BG167" s="199">
        <f>IF(O167="zákl. přenesená",K167,0)</f>
        <v>0</v>
      </c>
      <c r="BH167" s="199">
        <f>IF(O167="sníž. přenesená",K167,0)</f>
        <v>0</v>
      </c>
      <c r="BI167" s="199">
        <f>IF(O167="nulová",K167,0)</f>
        <v>0</v>
      </c>
      <c r="BJ167" s="18" t="s">
        <v>79</v>
      </c>
      <c r="BK167" s="199">
        <f>ROUND(P167*H167,2)</f>
        <v>0</v>
      </c>
      <c r="BL167" s="18" t="s">
        <v>298</v>
      </c>
      <c r="BM167" s="198" t="s">
        <v>312</v>
      </c>
    </row>
    <row r="168" spans="1:47" s="2" customFormat="1" ht="29.25">
      <c r="A168" s="35"/>
      <c r="B168" s="36"/>
      <c r="C168" s="37"/>
      <c r="D168" s="200" t="s">
        <v>165</v>
      </c>
      <c r="E168" s="37"/>
      <c r="F168" s="201" t="s">
        <v>313</v>
      </c>
      <c r="G168" s="37"/>
      <c r="H168" s="37"/>
      <c r="I168" s="202"/>
      <c r="J168" s="202"/>
      <c r="K168" s="37"/>
      <c r="L168" s="37"/>
      <c r="M168" s="40"/>
      <c r="N168" s="203"/>
      <c r="O168" s="204"/>
      <c r="P168" s="65"/>
      <c r="Q168" s="65"/>
      <c r="R168" s="65"/>
      <c r="S168" s="65"/>
      <c r="T168" s="65"/>
      <c r="U168" s="65"/>
      <c r="V168" s="65"/>
      <c r="W168" s="65"/>
      <c r="X168" s="66"/>
      <c r="Y168" s="35"/>
      <c r="Z168" s="35"/>
      <c r="AA168" s="35"/>
      <c r="AB168" s="35"/>
      <c r="AC168" s="35"/>
      <c r="AD168" s="35"/>
      <c r="AE168" s="35"/>
      <c r="AT168" s="18" t="s">
        <v>165</v>
      </c>
      <c r="AU168" s="18" t="s">
        <v>79</v>
      </c>
    </row>
    <row r="169" spans="1:65" s="2" customFormat="1" ht="24.2" customHeight="1">
      <c r="A169" s="35"/>
      <c r="B169" s="36"/>
      <c r="C169" s="205" t="s">
        <v>314</v>
      </c>
      <c r="D169" s="205" t="s">
        <v>188</v>
      </c>
      <c r="E169" s="206" t="s">
        <v>315</v>
      </c>
      <c r="F169" s="207" t="s">
        <v>316</v>
      </c>
      <c r="G169" s="208" t="s">
        <v>161</v>
      </c>
      <c r="H169" s="209">
        <v>4</v>
      </c>
      <c r="I169" s="210"/>
      <c r="J169" s="210"/>
      <c r="K169" s="211">
        <f>ROUND(P169*H169,2)</f>
        <v>0</v>
      </c>
      <c r="L169" s="207" t="s">
        <v>162</v>
      </c>
      <c r="M169" s="40"/>
      <c r="N169" s="212" t="s">
        <v>20</v>
      </c>
      <c r="O169" s="194" t="s">
        <v>40</v>
      </c>
      <c r="P169" s="195">
        <f>I169+J169</f>
        <v>0</v>
      </c>
      <c r="Q169" s="195">
        <f>ROUND(I169*H169,2)</f>
        <v>0</v>
      </c>
      <c r="R169" s="195">
        <f>ROUND(J169*H169,2)</f>
        <v>0</v>
      </c>
      <c r="S169" s="65"/>
      <c r="T169" s="196">
        <f>S169*H169</f>
        <v>0</v>
      </c>
      <c r="U169" s="196">
        <v>0</v>
      </c>
      <c r="V169" s="196">
        <f>U169*H169</f>
        <v>0</v>
      </c>
      <c r="W169" s="196">
        <v>0</v>
      </c>
      <c r="X169" s="197">
        <f>W169*H169</f>
        <v>0</v>
      </c>
      <c r="Y169" s="35"/>
      <c r="Z169" s="35"/>
      <c r="AA169" s="35"/>
      <c r="AB169" s="35"/>
      <c r="AC169" s="35"/>
      <c r="AD169" s="35"/>
      <c r="AE169" s="35"/>
      <c r="AR169" s="198" t="s">
        <v>298</v>
      </c>
      <c r="AT169" s="198" t="s">
        <v>188</v>
      </c>
      <c r="AU169" s="198" t="s">
        <v>79</v>
      </c>
      <c r="AY169" s="18" t="s">
        <v>156</v>
      </c>
      <c r="BE169" s="199">
        <f>IF(O169="základní",K169,0)</f>
        <v>0</v>
      </c>
      <c r="BF169" s="199">
        <f>IF(O169="snížená",K169,0)</f>
        <v>0</v>
      </c>
      <c r="BG169" s="199">
        <f>IF(O169="zákl. přenesená",K169,0)</f>
        <v>0</v>
      </c>
      <c r="BH169" s="199">
        <f>IF(O169="sníž. přenesená",K169,0)</f>
        <v>0</v>
      </c>
      <c r="BI169" s="199">
        <f>IF(O169="nulová",K169,0)</f>
        <v>0</v>
      </c>
      <c r="BJ169" s="18" t="s">
        <v>79</v>
      </c>
      <c r="BK169" s="199">
        <f>ROUND(P169*H169,2)</f>
        <v>0</v>
      </c>
      <c r="BL169" s="18" t="s">
        <v>298</v>
      </c>
      <c r="BM169" s="198" t="s">
        <v>317</v>
      </c>
    </row>
    <row r="170" spans="1:47" s="2" customFormat="1" ht="39">
      <c r="A170" s="35"/>
      <c r="B170" s="36"/>
      <c r="C170" s="37"/>
      <c r="D170" s="200" t="s">
        <v>165</v>
      </c>
      <c r="E170" s="37"/>
      <c r="F170" s="201" t="s">
        <v>318</v>
      </c>
      <c r="G170" s="37"/>
      <c r="H170" s="37"/>
      <c r="I170" s="202"/>
      <c r="J170" s="202"/>
      <c r="K170" s="37"/>
      <c r="L170" s="37"/>
      <c r="M170" s="40"/>
      <c r="N170" s="203"/>
      <c r="O170" s="204"/>
      <c r="P170" s="65"/>
      <c r="Q170" s="65"/>
      <c r="R170" s="65"/>
      <c r="S170" s="65"/>
      <c r="T170" s="65"/>
      <c r="U170" s="65"/>
      <c r="V170" s="65"/>
      <c r="W170" s="65"/>
      <c r="X170" s="66"/>
      <c r="Y170" s="35"/>
      <c r="Z170" s="35"/>
      <c r="AA170" s="35"/>
      <c r="AB170" s="35"/>
      <c r="AC170" s="35"/>
      <c r="AD170" s="35"/>
      <c r="AE170" s="35"/>
      <c r="AT170" s="18" t="s">
        <v>165</v>
      </c>
      <c r="AU170" s="18" t="s">
        <v>79</v>
      </c>
    </row>
    <row r="171" spans="1:65" s="2" customFormat="1" ht="24.2" customHeight="1">
      <c r="A171" s="35"/>
      <c r="B171" s="36"/>
      <c r="C171" s="205" t="s">
        <v>232</v>
      </c>
      <c r="D171" s="205" t="s">
        <v>188</v>
      </c>
      <c r="E171" s="206" t="s">
        <v>319</v>
      </c>
      <c r="F171" s="207" t="s">
        <v>320</v>
      </c>
      <c r="G171" s="208" t="s">
        <v>161</v>
      </c>
      <c r="H171" s="209">
        <v>12</v>
      </c>
      <c r="I171" s="210"/>
      <c r="J171" s="210"/>
      <c r="K171" s="211">
        <f>ROUND(P171*H171,2)</f>
        <v>0</v>
      </c>
      <c r="L171" s="207" t="s">
        <v>162</v>
      </c>
      <c r="M171" s="40"/>
      <c r="N171" s="212" t="s">
        <v>20</v>
      </c>
      <c r="O171" s="194" t="s">
        <v>40</v>
      </c>
      <c r="P171" s="195">
        <f>I171+J171</f>
        <v>0</v>
      </c>
      <c r="Q171" s="195">
        <f>ROUND(I171*H171,2)</f>
        <v>0</v>
      </c>
      <c r="R171" s="195">
        <f>ROUND(J171*H171,2)</f>
        <v>0</v>
      </c>
      <c r="S171" s="65"/>
      <c r="T171" s="196">
        <f>S171*H171</f>
        <v>0</v>
      </c>
      <c r="U171" s="196">
        <v>0</v>
      </c>
      <c r="V171" s="196">
        <f>U171*H171</f>
        <v>0</v>
      </c>
      <c r="W171" s="196">
        <v>0</v>
      </c>
      <c r="X171" s="197">
        <f>W171*H171</f>
        <v>0</v>
      </c>
      <c r="Y171" s="35"/>
      <c r="Z171" s="35"/>
      <c r="AA171" s="35"/>
      <c r="AB171" s="35"/>
      <c r="AC171" s="35"/>
      <c r="AD171" s="35"/>
      <c r="AE171" s="35"/>
      <c r="AR171" s="198" t="s">
        <v>298</v>
      </c>
      <c r="AT171" s="198" t="s">
        <v>188</v>
      </c>
      <c r="AU171" s="198" t="s">
        <v>79</v>
      </c>
      <c r="AY171" s="18" t="s">
        <v>156</v>
      </c>
      <c r="BE171" s="199">
        <f>IF(O171="základní",K171,0)</f>
        <v>0</v>
      </c>
      <c r="BF171" s="199">
        <f>IF(O171="snížená",K171,0)</f>
        <v>0</v>
      </c>
      <c r="BG171" s="199">
        <f>IF(O171="zákl. přenesená",K171,0)</f>
        <v>0</v>
      </c>
      <c r="BH171" s="199">
        <f>IF(O171="sníž. přenesená",K171,0)</f>
        <v>0</v>
      </c>
      <c r="BI171" s="199">
        <f>IF(O171="nulová",K171,0)</f>
        <v>0</v>
      </c>
      <c r="BJ171" s="18" t="s">
        <v>79</v>
      </c>
      <c r="BK171" s="199">
        <f>ROUND(P171*H171,2)</f>
        <v>0</v>
      </c>
      <c r="BL171" s="18" t="s">
        <v>298</v>
      </c>
      <c r="BM171" s="198" t="s">
        <v>321</v>
      </c>
    </row>
    <row r="172" spans="1:47" s="2" customFormat="1" ht="87.75">
      <c r="A172" s="35"/>
      <c r="B172" s="36"/>
      <c r="C172" s="37"/>
      <c r="D172" s="200" t="s">
        <v>165</v>
      </c>
      <c r="E172" s="37"/>
      <c r="F172" s="201" t="s">
        <v>322</v>
      </c>
      <c r="G172" s="37"/>
      <c r="H172" s="37"/>
      <c r="I172" s="202"/>
      <c r="J172" s="202"/>
      <c r="K172" s="37"/>
      <c r="L172" s="37"/>
      <c r="M172" s="40"/>
      <c r="N172" s="203"/>
      <c r="O172" s="204"/>
      <c r="P172" s="65"/>
      <c r="Q172" s="65"/>
      <c r="R172" s="65"/>
      <c r="S172" s="65"/>
      <c r="T172" s="65"/>
      <c r="U172" s="65"/>
      <c r="V172" s="65"/>
      <c r="W172" s="65"/>
      <c r="X172" s="66"/>
      <c r="Y172" s="35"/>
      <c r="Z172" s="35"/>
      <c r="AA172" s="35"/>
      <c r="AB172" s="35"/>
      <c r="AC172" s="35"/>
      <c r="AD172" s="35"/>
      <c r="AE172" s="35"/>
      <c r="AT172" s="18" t="s">
        <v>165</v>
      </c>
      <c r="AU172" s="18" t="s">
        <v>79</v>
      </c>
    </row>
    <row r="173" spans="1:65" s="2" customFormat="1" ht="24">
      <c r="A173" s="35"/>
      <c r="B173" s="36"/>
      <c r="C173" s="205" t="s">
        <v>323</v>
      </c>
      <c r="D173" s="205" t="s">
        <v>188</v>
      </c>
      <c r="E173" s="206" t="s">
        <v>324</v>
      </c>
      <c r="F173" s="207" t="s">
        <v>325</v>
      </c>
      <c r="G173" s="208" t="s">
        <v>161</v>
      </c>
      <c r="H173" s="209">
        <v>20</v>
      </c>
      <c r="I173" s="210"/>
      <c r="J173" s="210"/>
      <c r="K173" s="211">
        <f>ROUND(P173*H173,2)</f>
        <v>0</v>
      </c>
      <c r="L173" s="207" t="s">
        <v>162</v>
      </c>
      <c r="M173" s="40"/>
      <c r="N173" s="212" t="s">
        <v>20</v>
      </c>
      <c r="O173" s="194" t="s">
        <v>40</v>
      </c>
      <c r="P173" s="195">
        <f>I173+J173</f>
        <v>0</v>
      </c>
      <c r="Q173" s="195">
        <f>ROUND(I173*H173,2)</f>
        <v>0</v>
      </c>
      <c r="R173" s="195">
        <f>ROUND(J173*H173,2)</f>
        <v>0</v>
      </c>
      <c r="S173" s="65"/>
      <c r="T173" s="196">
        <f>S173*H173</f>
        <v>0</v>
      </c>
      <c r="U173" s="196">
        <v>0</v>
      </c>
      <c r="V173" s="196">
        <f>U173*H173</f>
        <v>0</v>
      </c>
      <c r="W173" s="196">
        <v>0</v>
      </c>
      <c r="X173" s="197">
        <f>W173*H173</f>
        <v>0</v>
      </c>
      <c r="Y173" s="35"/>
      <c r="Z173" s="35"/>
      <c r="AA173" s="35"/>
      <c r="AB173" s="35"/>
      <c r="AC173" s="35"/>
      <c r="AD173" s="35"/>
      <c r="AE173" s="35"/>
      <c r="AR173" s="198" t="s">
        <v>298</v>
      </c>
      <c r="AT173" s="198" t="s">
        <v>188</v>
      </c>
      <c r="AU173" s="198" t="s">
        <v>79</v>
      </c>
      <c r="AY173" s="18" t="s">
        <v>156</v>
      </c>
      <c r="BE173" s="199">
        <f>IF(O173="základní",K173,0)</f>
        <v>0</v>
      </c>
      <c r="BF173" s="199">
        <f>IF(O173="snížená",K173,0)</f>
        <v>0</v>
      </c>
      <c r="BG173" s="199">
        <f>IF(O173="zákl. přenesená",K173,0)</f>
        <v>0</v>
      </c>
      <c r="BH173" s="199">
        <f>IF(O173="sníž. přenesená",K173,0)</f>
        <v>0</v>
      </c>
      <c r="BI173" s="199">
        <f>IF(O173="nulová",K173,0)</f>
        <v>0</v>
      </c>
      <c r="BJ173" s="18" t="s">
        <v>79</v>
      </c>
      <c r="BK173" s="199">
        <f>ROUND(P173*H173,2)</f>
        <v>0</v>
      </c>
      <c r="BL173" s="18" t="s">
        <v>298</v>
      </c>
      <c r="BM173" s="198" t="s">
        <v>326</v>
      </c>
    </row>
    <row r="174" spans="1:47" s="2" customFormat="1" ht="19.5">
      <c r="A174" s="35"/>
      <c r="B174" s="36"/>
      <c r="C174" s="37"/>
      <c r="D174" s="200" t="s">
        <v>165</v>
      </c>
      <c r="E174" s="37"/>
      <c r="F174" s="201" t="s">
        <v>327</v>
      </c>
      <c r="G174" s="37"/>
      <c r="H174" s="37"/>
      <c r="I174" s="202"/>
      <c r="J174" s="202"/>
      <c r="K174" s="37"/>
      <c r="L174" s="37"/>
      <c r="M174" s="40"/>
      <c r="N174" s="203"/>
      <c r="O174" s="204"/>
      <c r="P174" s="65"/>
      <c r="Q174" s="65"/>
      <c r="R174" s="65"/>
      <c r="S174" s="65"/>
      <c r="T174" s="65"/>
      <c r="U174" s="65"/>
      <c r="V174" s="65"/>
      <c r="W174" s="65"/>
      <c r="X174" s="66"/>
      <c r="Y174" s="35"/>
      <c r="Z174" s="35"/>
      <c r="AA174" s="35"/>
      <c r="AB174" s="35"/>
      <c r="AC174" s="35"/>
      <c r="AD174" s="35"/>
      <c r="AE174" s="35"/>
      <c r="AT174" s="18" t="s">
        <v>165</v>
      </c>
      <c r="AU174" s="18" t="s">
        <v>79</v>
      </c>
    </row>
    <row r="175" spans="1:65" s="2" customFormat="1" ht="24.2" customHeight="1">
      <c r="A175" s="35"/>
      <c r="B175" s="36"/>
      <c r="C175" s="205" t="s">
        <v>235</v>
      </c>
      <c r="D175" s="205" t="s">
        <v>188</v>
      </c>
      <c r="E175" s="206" t="s">
        <v>328</v>
      </c>
      <c r="F175" s="207" t="s">
        <v>329</v>
      </c>
      <c r="G175" s="208" t="s">
        <v>161</v>
      </c>
      <c r="H175" s="209">
        <v>1</v>
      </c>
      <c r="I175" s="210"/>
      <c r="J175" s="210"/>
      <c r="K175" s="211">
        <f>ROUND(P175*H175,2)</f>
        <v>0</v>
      </c>
      <c r="L175" s="207" t="s">
        <v>162</v>
      </c>
      <c r="M175" s="40"/>
      <c r="N175" s="212" t="s">
        <v>20</v>
      </c>
      <c r="O175" s="194" t="s">
        <v>40</v>
      </c>
      <c r="P175" s="195">
        <f>I175+J175</f>
        <v>0</v>
      </c>
      <c r="Q175" s="195">
        <f>ROUND(I175*H175,2)</f>
        <v>0</v>
      </c>
      <c r="R175" s="195">
        <f>ROUND(J175*H175,2)</f>
        <v>0</v>
      </c>
      <c r="S175" s="65"/>
      <c r="T175" s="196">
        <f>S175*H175</f>
        <v>0</v>
      </c>
      <c r="U175" s="196">
        <v>0</v>
      </c>
      <c r="V175" s="196">
        <f>U175*H175</f>
        <v>0</v>
      </c>
      <c r="W175" s="196">
        <v>0</v>
      </c>
      <c r="X175" s="197">
        <f>W175*H175</f>
        <v>0</v>
      </c>
      <c r="Y175" s="35"/>
      <c r="Z175" s="35"/>
      <c r="AA175" s="35"/>
      <c r="AB175" s="35"/>
      <c r="AC175" s="35"/>
      <c r="AD175" s="35"/>
      <c r="AE175" s="35"/>
      <c r="AR175" s="198" t="s">
        <v>298</v>
      </c>
      <c r="AT175" s="198" t="s">
        <v>188</v>
      </c>
      <c r="AU175" s="198" t="s">
        <v>79</v>
      </c>
      <c r="AY175" s="18" t="s">
        <v>156</v>
      </c>
      <c r="BE175" s="199">
        <f>IF(O175="základní",K175,0)</f>
        <v>0</v>
      </c>
      <c r="BF175" s="199">
        <f>IF(O175="snížená",K175,0)</f>
        <v>0</v>
      </c>
      <c r="BG175" s="199">
        <f>IF(O175="zákl. přenesená",K175,0)</f>
        <v>0</v>
      </c>
      <c r="BH175" s="199">
        <f>IF(O175="sníž. přenesená",K175,0)</f>
        <v>0</v>
      </c>
      <c r="BI175" s="199">
        <f>IF(O175="nulová",K175,0)</f>
        <v>0</v>
      </c>
      <c r="BJ175" s="18" t="s">
        <v>79</v>
      </c>
      <c r="BK175" s="199">
        <f>ROUND(P175*H175,2)</f>
        <v>0</v>
      </c>
      <c r="BL175" s="18" t="s">
        <v>298</v>
      </c>
      <c r="BM175" s="198" t="s">
        <v>330</v>
      </c>
    </row>
    <row r="176" spans="1:47" s="2" customFormat="1" ht="58.5">
      <c r="A176" s="35"/>
      <c r="B176" s="36"/>
      <c r="C176" s="37"/>
      <c r="D176" s="200" t="s">
        <v>165</v>
      </c>
      <c r="E176" s="37"/>
      <c r="F176" s="201" t="s">
        <v>331</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165</v>
      </c>
      <c r="AU176" s="18" t="s">
        <v>79</v>
      </c>
    </row>
    <row r="177" spans="1:65" s="2" customFormat="1" ht="24.2" customHeight="1">
      <c r="A177" s="35"/>
      <c r="B177" s="36"/>
      <c r="C177" s="205" t="s">
        <v>332</v>
      </c>
      <c r="D177" s="205" t="s">
        <v>188</v>
      </c>
      <c r="E177" s="206" t="s">
        <v>333</v>
      </c>
      <c r="F177" s="207" t="s">
        <v>334</v>
      </c>
      <c r="G177" s="208" t="s">
        <v>161</v>
      </c>
      <c r="H177" s="209">
        <v>1</v>
      </c>
      <c r="I177" s="210"/>
      <c r="J177" s="210"/>
      <c r="K177" s="211">
        <f>ROUND(P177*H177,2)</f>
        <v>0</v>
      </c>
      <c r="L177" s="207" t="s">
        <v>162</v>
      </c>
      <c r="M177" s="40"/>
      <c r="N177" s="212" t="s">
        <v>20</v>
      </c>
      <c r="O177" s="194" t="s">
        <v>40</v>
      </c>
      <c r="P177" s="195">
        <f>I177+J177</f>
        <v>0</v>
      </c>
      <c r="Q177" s="195">
        <f>ROUND(I177*H177,2)</f>
        <v>0</v>
      </c>
      <c r="R177" s="195">
        <f>ROUND(J177*H177,2)</f>
        <v>0</v>
      </c>
      <c r="S177" s="65"/>
      <c r="T177" s="196">
        <f>S177*H177</f>
        <v>0</v>
      </c>
      <c r="U177" s="196">
        <v>0</v>
      </c>
      <c r="V177" s="196">
        <f>U177*H177</f>
        <v>0</v>
      </c>
      <c r="W177" s="196">
        <v>0</v>
      </c>
      <c r="X177" s="197">
        <f>W177*H177</f>
        <v>0</v>
      </c>
      <c r="Y177" s="35"/>
      <c r="Z177" s="35"/>
      <c r="AA177" s="35"/>
      <c r="AB177" s="35"/>
      <c r="AC177" s="35"/>
      <c r="AD177" s="35"/>
      <c r="AE177" s="35"/>
      <c r="AR177" s="198" t="s">
        <v>298</v>
      </c>
      <c r="AT177" s="198" t="s">
        <v>188</v>
      </c>
      <c r="AU177" s="198" t="s">
        <v>79</v>
      </c>
      <c r="AY177" s="18" t="s">
        <v>156</v>
      </c>
      <c r="BE177" s="199">
        <f>IF(O177="základní",K177,0)</f>
        <v>0</v>
      </c>
      <c r="BF177" s="199">
        <f>IF(O177="snížená",K177,0)</f>
        <v>0</v>
      </c>
      <c r="BG177" s="199">
        <f>IF(O177="zákl. přenesená",K177,0)</f>
        <v>0</v>
      </c>
      <c r="BH177" s="199">
        <f>IF(O177="sníž. přenesená",K177,0)</f>
        <v>0</v>
      </c>
      <c r="BI177" s="199">
        <f>IF(O177="nulová",K177,0)</f>
        <v>0</v>
      </c>
      <c r="BJ177" s="18" t="s">
        <v>79</v>
      </c>
      <c r="BK177" s="199">
        <f>ROUND(P177*H177,2)</f>
        <v>0</v>
      </c>
      <c r="BL177" s="18" t="s">
        <v>298</v>
      </c>
      <c r="BM177" s="198" t="s">
        <v>335</v>
      </c>
    </row>
    <row r="178" spans="1:47" s="2" customFormat="1" ht="48.75">
      <c r="A178" s="35"/>
      <c r="B178" s="36"/>
      <c r="C178" s="37"/>
      <c r="D178" s="200" t="s">
        <v>165</v>
      </c>
      <c r="E178" s="37"/>
      <c r="F178" s="201" t="s">
        <v>336</v>
      </c>
      <c r="G178" s="37"/>
      <c r="H178" s="37"/>
      <c r="I178" s="202"/>
      <c r="J178" s="202"/>
      <c r="K178" s="37"/>
      <c r="L178" s="37"/>
      <c r="M178" s="40"/>
      <c r="N178" s="203"/>
      <c r="O178" s="204"/>
      <c r="P178" s="65"/>
      <c r="Q178" s="65"/>
      <c r="R178" s="65"/>
      <c r="S178" s="65"/>
      <c r="T178" s="65"/>
      <c r="U178" s="65"/>
      <c r="V178" s="65"/>
      <c r="W178" s="65"/>
      <c r="X178" s="66"/>
      <c r="Y178" s="35"/>
      <c r="Z178" s="35"/>
      <c r="AA178" s="35"/>
      <c r="AB178" s="35"/>
      <c r="AC178" s="35"/>
      <c r="AD178" s="35"/>
      <c r="AE178" s="35"/>
      <c r="AT178" s="18" t="s">
        <v>165</v>
      </c>
      <c r="AU178" s="18" t="s">
        <v>79</v>
      </c>
    </row>
    <row r="179" spans="2:63" s="12" customFormat="1" ht="25.9" customHeight="1">
      <c r="B179" s="167"/>
      <c r="C179" s="168"/>
      <c r="D179" s="169" t="s">
        <v>70</v>
      </c>
      <c r="E179" s="170" t="s">
        <v>117</v>
      </c>
      <c r="F179" s="170" t="s">
        <v>118</v>
      </c>
      <c r="G179" s="168"/>
      <c r="H179" s="168"/>
      <c r="I179" s="171"/>
      <c r="J179" s="171"/>
      <c r="K179" s="172">
        <f>BK179</f>
        <v>0</v>
      </c>
      <c r="L179" s="168"/>
      <c r="M179" s="173"/>
      <c r="N179" s="174"/>
      <c r="O179" s="175"/>
      <c r="P179" s="175"/>
      <c r="Q179" s="176">
        <f>SUM(Q180:Q193)</f>
        <v>0</v>
      </c>
      <c r="R179" s="176">
        <f>SUM(R180:R193)</f>
        <v>0</v>
      </c>
      <c r="S179" s="175"/>
      <c r="T179" s="177">
        <f>SUM(T180:T193)</f>
        <v>0</v>
      </c>
      <c r="U179" s="175"/>
      <c r="V179" s="177">
        <f>SUM(V180:V193)</f>
        <v>0</v>
      </c>
      <c r="W179" s="175"/>
      <c r="X179" s="178">
        <f>SUM(X180:X193)</f>
        <v>0</v>
      </c>
      <c r="AR179" s="179" t="s">
        <v>173</v>
      </c>
      <c r="AT179" s="180" t="s">
        <v>70</v>
      </c>
      <c r="AU179" s="180" t="s">
        <v>71</v>
      </c>
      <c r="AY179" s="179" t="s">
        <v>156</v>
      </c>
      <c r="BK179" s="181">
        <f>SUM(BK180:BK193)</f>
        <v>0</v>
      </c>
    </row>
    <row r="180" spans="1:65" s="2" customFormat="1" ht="33" customHeight="1">
      <c r="A180" s="35"/>
      <c r="B180" s="36"/>
      <c r="C180" s="205" t="s">
        <v>239</v>
      </c>
      <c r="D180" s="205" t="s">
        <v>188</v>
      </c>
      <c r="E180" s="206" t="s">
        <v>337</v>
      </c>
      <c r="F180" s="207" t="s">
        <v>338</v>
      </c>
      <c r="G180" s="208" t="s">
        <v>339</v>
      </c>
      <c r="H180" s="213"/>
      <c r="I180" s="210"/>
      <c r="J180" s="210"/>
      <c r="K180" s="211">
        <f>ROUND(P180*H180,2)</f>
        <v>0</v>
      </c>
      <c r="L180" s="207" t="s">
        <v>162</v>
      </c>
      <c r="M180" s="40"/>
      <c r="N180" s="212"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164</v>
      </c>
      <c r="AT180" s="198" t="s">
        <v>188</v>
      </c>
      <c r="AU180" s="198" t="s">
        <v>79</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164</v>
      </c>
      <c r="BM180" s="198" t="s">
        <v>340</v>
      </c>
    </row>
    <row r="181" spans="1:47" s="2" customFormat="1" ht="19.5">
      <c r="A181" s="35"/>
      <c r="B181" s="36"/>
      <c r="C181" s="37"/>
      <c r="D181" s="200" t="s">
        <v>165</v>
      </c>
      <c r="E181" s="37"/>
      <c r="F181" s="201" t="s">
        <v>338</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79</v>
      </c>
    </row>
    <row r="182" spans="1:65" s="2" customFormat="1" ht="37.9" customHeight="1">
      <c r="A182" s="35"/>
      <c r="B182" s="36"/>
      <c r="C182" s="205" t="s">
        <v>341</v>
      </c>
      <c r="D182" s="205" t="s">
        <v>188</v>
      </c>
      <c r="E182" s="206" t="s">
        <v>342</v>
      </c>
      <c r="F182" s="207" t="s">
        <v>343</v>
      </c>
      <c r="G182" s="208" t="s">
        <v>339</v>
      </c>
      <c r="H182" s="213"/>
      <c r="I182" s="210"/>
      <c r="J182" s="210"/>
      <c r="K182" s="211">
        <f>ROUND(P182*H182,2)</f>
        <v>0</v>
      </c>
      <c r="L182" s="207" t="s">
        <v>162</v>
      </c>
      <c r="M182" s="40"/>
      <c r="N182" s="212" t="s">
        <v>20</v>
      </c>
      <c r="O182" s="194" t="s">
        <v>40</v>
      </c>
      <c r="P182" s="195">
        <f>I182+J182</f>
        <v>0</v>
      </c>
      <c r="Q182" s="195">
        <f>ROUND(I182*H182,2)</f>
        <v>0</v>
      </c>
      <c r="R182" s="195">
        <f>ROUND(J182*H182,2)</f>
        <v>0</v>
      </c>
      <c r="S182" s="65"/>
      <c r="T182" s="196">
        <f>S182*H182</f>
        <v>0</v>
      </c>
      <c r="U182" s="196">
        <v>0</v>
      </c>
      <c r="V182" s="196">
        <f>U182*H182</f>
        <v>0</v>
      </c>
      <c r="W182" s="196">
        <v>0</v>
      </c>
      <c r="X182" s="197">
        <f>W182*H182</f>
        <v>0</v>
      </c>
      <c r="Y182" s="35"/>
      <c r="Z182" s="35"/>
      <c r="AA182" s="35"/>
      <c r="AB182" s="35"/>
      <c r="AC182" s="35"/>
      <c r="AD182" s="35"/>
      <c r="AE182" s="35"/>
      <c r="AR182" s="198" t="s">
        <v>164</v>
      </c>
      <c r="AT182" s="198" t="s">
        <v>188</v>
      </c>
      <c r="AU182" s="198" t="s">
        <v>79</v>
      </c>
      <c r="AY182" s="18" t="s">
        <v>156</v>
      </c>
      <c r="BE182" s="199">
        <f>IF(O182="základní",K182,0)</f>
        <v>0</v>
      </c>
      <c r="BF182" s="199">
        <f>IF(O182="snížená",K182,0)</f>
        <v>0</v>
      </c>
      <c r="BG182" s="199">
        <f>IF(O182="zákl. přenesená",K182,0)</f>
        <v>0</v>
      </c>
      <c r="BH182" s="199">
        <f>IF(O182="sníž. přenesená",K182,0)</f>
        <v>0</v>
      </c>
      <c r="BI182" s="199">
        <f>IF(O182="nulová",K182,0)</f>
        <v>0</v>
      </c>
      <c r="BJ182" s="18" t="s">
        <v>79</v>
      </c>
      <c r="BK182" s="199">
        <f>ROUND(P182*H182,2)</f>
        <v>0</v>
      </c>
      <c r="BL182" s="18" t="s">
        <v>164</v>
      </c>
      <c r="BM182" s="198" t="s">
        <v>344</v>
      </c>
    </row>
    <row r="183" spans="1:47" s="2" customFormat="1" ht="58.5">
      <c r="A183" s="35"/>
      <c r="B183" s="36"/>
      <c r="C183" s="37"/>
      <c r="D183" s="200" t="s">
        <v>165</v>
      </c>
      <c r="E183" s="37"/>
      <c r="F183" s="201" t="s">
        <v>345</v>
      </c>
      <c r="G183" s="37"/>
      <c r="H183" s="37"/>
      <c r="I183" s="202"/>
      <c r="J183" s="202"/>
      <c r="K183" s="37"/>
      <c r="L183" s="37"/>
      <c r="M183" s="40"/>
      <c r="N183" s="203"/>
      <c r="O183" s="204"/>
      <c r="P183" s="65"/>
      <c r="Q183" s="65"/>
      <c r="R183" s="65"/>
      <c r="S183" s="65"/>
      <c r="T183" s="65"/>
      <c r="U183" s="65"/>
      <c r="V183" s="65"/>
      <c r="W183" s="65"/>
      <c r="X183" s="66"/>
      <c r="Y183" s="35"/>
      <c r="Z183" s="35"/>
      <c r="AA183" s="35"/>
      <c r="AB183" s="35"/>
      <c r="AC183" s="35"/>
      <c r="AD183" s="35"/>
      <c r="AE183" s="35"/>
      <c r="AT183" s="18" t="s">
        <v>165</v>
      </c>
      <c r="AU183" s="18" t="s">
        <v>79</v>
      </c>
    </row>
    <row r="184" spans="1:65" s="2" customFormat="1" ht="33" customHeight="1">
      <c r="A184" s="35"/>
      <c r="B184" s="36"/>
      <c r="C184" s="205" t="s">
        <v>244</v>
      </c>
      <c r="D184" s="205" t="s">
        <v>188</v>
      </c>
      <c r="E184" s="206" t="s">
        <v>346</v>
      </c>
      <c r="F184" s="207" t="s">
        <v>347</v>
      </c>
      <c r="G184" s="208" t="s">
        <v>339</v>
      </c>
      <c r="H184" s="213"/>
      <c r="I184" s="210"/>
      <c r="J184" s="210"/>
      <c r="K184" s="211">
        <f>ROUND(P184*H184,2)</f>
        <v>0</v>
      </c>
      <c r="L184" s="207" t="s">
        <v>162</v>
      </c>
      <c r="M184" s="40"/>
      <c r="N184" s="212" t="s">
        <v>20</v>
      </c>
      <c r="O184" s="194" t="s">
        <v>40</v>
      </c>
      <c r="P184" s="195">
        <f>I184+J184</f>
        <v>0</v>
      </c>
      <c r="Q184" s="195">
        <f>ROUND(I184*H184,2)</f>
        <v>0</v>
      </c>
      <c r="R184" s="195">
        <f>ROUND(J184*H184,2)</f>
        <v>0</v>
      </c>
      <c r="S184" s="65"/>
      <c r="T184" s="196">
        <f>S184*H184</f>
        <v>0</v>
      </c>
      <c r="U184" s="196">
        <v>0</v>
      </c>
      <c r="V184" s="196">
        <f>U184*H184</f>
        <v>0</v>
      </c>
      <c r="W184" s="196">
        <v>0</v>
      </c>
      <c r="X184" s="197">
        <f>W184*H184</f>
        <v>0</v>
      </c>
      <c r="Y184" s="35"/>
      <c r="Z184" s="35"/>
      <c r="AA184" s="35"/>
      <c r="AB184" s="35"/>
      <c r="AC184" s="35"/>
      <c r="AD184" s="35"/>
      <c r="AE184" s="35"/>
      <c r="AR184" s="198" t="s">
        <v>164</v>
      </c>
      <c r="AT184" s="198" t="s">
        <v>188</v>
      </c>
      <c r="AU184" s="198" t="s">
        <v>79</v>
      </c>
      <c r="AY184" s="18" t="s">
        <v>156</v>
      </c>
      <c r="BE184" s="199">
        <f>IF(O184="základní",K184,0)</f>
        <v>0</v>
      </c>
      <c r="BF184" s="199">
        <f>IF(O184="snížená",K184,0)</f>
        <v>0</v>
      </c>
      <c r="BG184" s="199">
        <f>IF(O184="zákl. přenesená",K184,0)</f>
        <v>0</v>
      </c>
      <c r="BH184" s="199">
        <f>IF(O184="sníž. přenesená",K184,0)</f>
        <v>0</v>
      </c>
      <c r="BI184" s="199">
        <f>IF(O184="nulová",K184,0)</f>
        <v>0</v>
      </c>
      <c r="BJ184" s="18" t="s">
        <v>79</v>
      </c>
      <c r="BK184" s="199">
        <f>ROUND(P184*H184,2)</f>
        <v>0</v>
      </c>
      <c r="BL184" s="18" t="s">
        <v>164</v>
      </c>
      <c r="BM184" s="198" t="s">
        <v>348</v>
      </c>
    </row>
    <row r="185" spans="1:47" s="2" customFormat="1" ht="58.5">
      <c r="A185" s="35"/>
      <c r="B185" s="36"/>
      <c r="C185" s="37"/>
      <c r="D185" s="200" t="s">
        <v>165</v>
      </c>
      <c r="E185" s="37"/>
      <c r="F185" s="201" t="s">
        <v>349</v>
      </c>
      <c r="G185" s="37"/>
      <c r="H185" s="37"/>
      <c r="I185" s="202"/>
      <c r="J185" s="202"/>
      <c r="K185" s="37"/>
      <c r="L185" s="37"/>
      <c r="M185" s="40"/>
      <c r="N185" s="203"/>
      <c r="O185" s="204"/>
      <c r="P185" s="65"/>
      <c r="Q185" s="65"/>
      <c r="R185" s="65"/>
      <c r="S185" s="65"/>
      <c r="T185" s="65"/>
      <c r="U185" s="65"/>
      <c r="V185" s="65"/>
      <c r="W185" s="65"/>
      <c r="X185" s="66"/>
      <c r="Y185" s="35"/>
      <c r="Z185" s="35"/>
      <c r="AA185" s="35"/>
      <c r="AB185" s="35"/>
      <c r="AC185" s="35"/>
      <c r="AD185" s="35"/>
      <c r="AE185" s="35"/>
      <c r="AT185" s="18" t="s">
        <v>165</v>
      </c>
      <c r="AU185" s="18" t="s">
        <v>79</v>
      </c>
    </row>
    <row r="186" spans="1:65" s="2" customFormat="1" ht="24">
      <c r="A186" s="35"/>
      <c r="B186" s="36"/>
      <c r="C186" s="205" t="s">
        <v>350</v>
      </c>
      <c r="D186" s="205" t="s">
        <v>188</v>
      </c>
      <c r="E186" s="206" t="s">
        <v>351</v>
      </c>
      <c r="F186" s="207" t="s">
        <v>352</v>
      </c>
      <c r="G186" s="208" t="s">
        <v>339</v>
      </c>
      <c r="H186" s="213"/>
      <c r="I186" s="210"/>
      <c r="J186" s="210"/>
      <c r="K186" s="211">
        <f>ROUND(P186*H186,2)</f>
        <v>0</v>
      </c>
      <c r="L186" s="207" t="s">
        <v>162</v>
      </c>
      <c r="M186" s="40"/>
      <c r="N186" s="212" t="s">
        <v>20</v>
      </c>
      <c r="O186" s="194" t="s">
        <v>40</v>
      </c>
      <c r="P186" s="195">
        <f>I186+J186</f>
        <v>0</v>
      </c>
      <c r="Q186" s="195">
        <f>ROUND(I186*H186,2)</f>
        <v>0</v>
      </c>
      <c r="R186" s="195">
        <f>ROUND(J186*H186,2)</f>
        <v>0</v>
      </c>
      <c r="S186" s="65"/>
      <c r="T186" s="196">
        <f>S186*H186</f>
        <v>0</v>
      </c>
      <c r="U186" s="196">
        <v>0</v>
      </c>
      <c r="V186" s="196">
        <f>U186*H186</f>
        <v>0</v>
      </c>
      <c r="W186" s="196">
        <v>0</v>
      </c>
      <c r="X186" s="197">
        <f>W186*H186</f>
        <v>0</v>
      </c>
      <c r="Y186" s="35"/>
      <c r="Z186" s="35"/>
      <c r="AA186" s="35"/>
      <c r="AB186" s="35"/>
      <c r="AC186" s="35"/>
      <c r="AD186" s="35"/>
      <c r="AE186" s="35"/>
      <c r="AR186" s="198" t="s">
        <v>164</v>
      </c>
      <c r="AT186" s="198" t="s">
        <v>188</v>
      </c>
      <c r="AU186" s="198" t="s">
        <v>79</v>
      </c>
      <c r="AY186" s="18" t="s">
        <v>156</v>
      </c>
      <c r="BE186" s="199">
        <f>IF(O186="základní",K186,0)</f>
        <v>0</v>
      </c>
      <c r="BF186" s="199">
        <f>IF(O186="snížená",K186,0)</f>
        <v>0</v>
      </c>
      <c r="BG186" s="199">
        <f>IF(O186="zákl. přenesená",K186,0)</f>
        <v>0</v>
      </c>
      <c r="BH186" s="199">
        <f>IF(O186="sníž. přenesená",K186,0)</f>
        <v>0</v>
      </c>
      <c r="BI186" s="199">
        <f>IF(O186="nulová",K186,0)</f>
        <v>0</v>
      </c>
      <c r="BJ186" s="18" t="s">
        <v>79</v>
      </c>
      <c r="BK186" s="199">
        <f>ROUND(P186*H186,2)</f>
        <v>0</v>
      </c>
      <c r="BL186" s="18" t="s">
        <v>164</v>
      </c>
      <c r="BM186" s="198" t="s">
        <v>353</v>
      </c>
    </row>
    <row r="187" spans="1:47" s="2" customFormat="1" ht="11.25">
      <c r="A187" s="35"/>
      <c r="B187" s="36"/>
      <c r="C187" s="37"/>
      <c r="D187" s="200" t="s">
        <v>165</v>
      </c>
      <c r="E187" s="37"/>
      <c r="F187" s="201" t="s">
        <v>352</v>
      </c>
      <c r="G187" s="37"/>
      <c r="H187" s="37"/>
      <c r="I187" s="202"/>
      <c r="J187" s="202"/>
      <c r="K187" s="37"/>
      <c r="L187" s="37"/>
      <c r="M187" s="40"/>
      <c r="N187" s="203"/>
      <c r="O187" s="204"/>
      <c r="P187" s="65"/>
      <c r="Q187" s="65"/>
      <c r="R187" s="65"/>
      <c r="S187" s="65"/>
      <c r="T187" s="65"/>
      <c r="U187" s="65"/>
      <c r="V187" s="65"/>
      <c r="W187" s="65"/>
      <c r="X187" s="66"/>
      <c r="Y187" s="35"/>
      <c r="Z187" s="35"/>
      <c r="AA187" s="35"/>
      <c r="AB187" s="35"/>
      <c r="AC187" s="35"/>
      <c r="AD187" s="35"/>
      <c r="AE187" s="35"/>
      <c r="AT187" s="18" t="s">
        <v>165</v>
      </c>
      <c r="AU187" s="18" t="s">
        <v>79</v>
      </c>
    </row>
    <row r="188" spans="1:65" s="2" customFormat="1" ht="24.2" customHeight="1">
      <c r="A188" s="35"/>
      <c r="B188" s="36"/>
      <c r="C188" s="205" t="s">
        <v>248</v>
      </c>
      <c r="D188" s="205" t="s">
        <v>188</v>
      </c>
      <c r="E188" s="206" t="s">
        <v>354</v>
      </c>
      <c r="F188" s="207" t="s">
        <v>355</v>
      </c>
      <c r="G188" s="208" t="s">
        <v>339</v>
      </c>
      <c r="H188" s="213"/>
      <c r="I188" s="210"/>
      <c r="J188" s="210"/>
      <c r="K188" s="211">
        <f>ROUND(P188*H188,2)</f>
        <v>0</v>
      </c>
      <c r="L188" s="207" t="s">
        <v>162</v>
      </c>
      <c r="M188" s="40"/>
      <c r="N188" s="212" t="s">
        <v>20</v>
      </c>
      <c r="O188" s="194" t="s">
        <v>40</v>
      </c>
      <c r="P188" s="195">
        <f>I188+J188</f>
        <v>0</v>
      </c>
      <c r="Q188" s="195">
        <f>ROUND(I188*H188,2)</f>
        <v>0</v>
      </c>
      <c r="R188" s="195">
        <f>ROUND(J188*H188,2)</f>
        <v>0</v>
      </c>
      <c r="S188" s="65"/>
      <c r="T188" s="196">
        <f>S188*H188</f>
        <v>0</v>
      </c>
      <c r="U188" s="196">
        <v>0</v>
      </c>
      <c r="V188" s="196">
        <f>U188*H188</f>
        <v>0</v>
      </c>
      <c r="W188" s="196">
        <v>0</v>
      </c>
      <c r="X188" s="197">
        <f>W188*H188</f>
        <v>0</v>
      </c>
      <c r="Y188" s="35"/>
      <c r="Z188" s="35"/>
      <c r="AA188" s="35"/>
      <c r="AB188" s="35"/>
      <c r="AC188" s="35"/>
      <c r="AD188" s="35"/>
      <c r="AE188" s="35"/>
      <c r="AR188" s="198" t="s">
        <v>164</v>
      </c>
      <c r="AT188" s="198" t="s">
        <v>188</v>
      </c>
      <c r="AU188" s="198" t="s">
        <v>79</v>
      </c>
      <c r="AY188" s="18" t="s">
        <v>156</v>
      </c>
      <c r="BE188" s="199">
        <f>IF(O188="základní",K188,0)</f>
        <v>0</v>
      </c>
      <c r="BF188" s="199">
        <f>IF(O188="snížená",K188,0)</f>
        <v>0</v>
      </c>
      <c r="BG188" s="199">
        <f>IF(O188="zákl. přenesená",K188,0)</f>
        <v>0</v>
      </c>
      <c r="BH188" s="199">
        <f>IF(O188="sníž. přenesená",K188,0)</f>
        <v>0</v>
      </c>
      <c r="BI188" s="199">
        <f>IF(O188="nulová",K188,0)</f>
        <v>0</v>
      </c>
      <c r="BJ188" s="18" t="s">
        <v>79</v>
      </c>
      <c r="BK188" s="199">
        <f>ROUND(P188*H188,2)</f>
        <v>0</v>
      </c>
      <c r="BL188" s="18" t="s">
        <v>164</v>
      </c>
      <c r="BM188" s="198" t="s">
        <v>356</v>
      </c>
    </row>
    <row r="189" spans="1:47" s="2" customFormat="1" ht="11.25">
      <c r="A189" s="35"/>
      <c r="B189" s="36"/>
      <c r="C189" s="37"/>
      <c r="D189" s="200" t="s">
        <v>165</v>
      </c>
      <c r="E189" s="37"/>
      <c r="F189" s="201" t="s">
        <v>355</v>
      </c>
      <c r="G189" s="37"/>
      <c r="H189" s="37"/>
      <c r="I189" s="202"/>
      <c r="J189" s="202"/>
      <c r="K189" s="37"/>
      <c r="L189" s="37"/>
      <c r="M189" s="40"/>
      <c r="N189" s="203"/>
      <c r="O189" s="204"/>
      <c r="P189" s="65"/>
      <c r="Q189" s="65"/>
      <c r="R189" s="65"/>
      <c r="S189" s="65"/>
      <c r="T189" s="65"/>
      <c r="U189" s="65"/>
      <c r="V189" s="65"/>
      <c r="W189" s="65"/>
      <c r="X189" s="66"/>
      <c r="Y189" s="35"/>
      <c r="Z189" s="35"/>
      <c r="AA189" s="35"/>
      <c r="AB189" s="35"/>
      <c r="AC189" s="35"/>
      <c r="AD189" s="35"/>
      <c r="AE189" s="35"/>
      <c r="AT189" s="18" t="s">
        <v>165</v>
      </c>
      <c r="AU189" s="18" t="s">
        <v>79</v>
      </c>
    </row>
    <row r="190" spans="1:65" s="2" customFormat="1" ht="24.2" customHeight="1">
      <c r="A190" s="35"/>
      <c r="B190" s="36"/>
      <c r="C190" s="205" t="s">
        <v>357</v>
      </c>
      <c r="D190" s="205" t="s">
        <v>188</v>
      </c>
      <c r="E190" s="206" t="s">
        <v>358</v>
      </c>
      <c r="F190" s="207" t="s">
        <v>359</v>
      </c>
      <c r="G190" s="208" t="s">
        <v>360</v>
      </c>
      <c r="H190" s="209">
        <v>1</v>
      </c>
      <c r="I190" s="210"/>
      <c r="J190" s="210"/>
      <c r="K190" s="211">
        <f>ROUND(P190*H190,2)</f>
        <v>0</v>
      </c>
      <c r="L190" s="207" t="s">
        <v>162</v>
      </c>
      <c r="M190" s="40"/>
      <c r="N190" s="212" t="s">
        <v>20</v>
      </c>
      <c r="O190" s="194" t="s">
        <v>40</v>
      </c>
      <c r="P190" s="195">
        <f>I190+J190</f>
        <v>0</v>
      </c>
      <c r="Q190" s="195">
        <f>ROUND(I190*H190,2)</f>
        <v>0</v>
      </c>
      <c r="R190" s="195">
        <f>ROUND(J190*H190,2)</f>
        <v>0</v>
      </c>
      <c r="S190" s="65"/>
      <c r="T190" s="196">
        <f>S190*H190</f>
        <v>0</v>
      </c>
      <c r="U190" s="196">
        <v>0</v>
      </c>
      <c r="V190" s="196">
        <f>U190*H190</f>
        <v>0</v>
      </c>
      <c r="W190" s="196">
        <v>0</v>
      </c>
      <c r="X190" s="197">
        <f>W190*H190</f>
        <v>0</v>
      </c>
      <c r="Y190" s="35"/>
      <c r="Z190" s="35"/>
      <c r="AA190" s="35"/>
      <c r="AB190" s="35"/>
      <c r="AC190" s="35"/>
      <c r="AD190" s="35"/>
      <c r="AE190" s="35"/>
      <c r="AR190" s="198" t="s">
        <v>164</v>
      </c>
      <c r="AT190" s="198" t="s">
        <v>188</v>
      </c>
      <c r="AU190" s="198" t="s">
        <v>79</v>
      </c>
      <c r="AY190" s="18" t="s">
        <v>156</v>
      </c>
      <c r="BE190" s="199">
        <f>IF(O190="základní",K190,0)</f>
        <v>0</v>
      </c>
      <c r="BF190" s="199">
        <f>IF(O190="snížená",K190,0)</f>
        <v>0</v>
      </c>
      <c r="BG190" s="199">
        <f>IF(O190="zákl. přenesená",K190,0)</f>
        <v>0</v>
      </c>
      <c r="BH190" s="199">
        <f>IF(O190="sníž. přenesená",K190,0)</f>
        <v>0</v>
      </c>
      <c r="BI190" s="199">
        <f>IF(O190="nulová",K190,0)</f>
        <v>0</v>
      </c>
      <c r="BJ190" s="18" t="s">
        <v>79</v>
      </c>
      <c r="BK190" s="199">
        <f>ROUND(P190*H190,2)</f>
        <v>0</v>
      </c>
      <c r="BL190" s="18" t="s">
        <v>164</v>
      </c>
      <c r="BM190" s="198" t="s">
        <v>361</v>
      </c>
    </row>
    <row r="191" spans="1:47" s="2" customFormat="1" ht="11.25">
      <c r="A191" s="35"/>
      <c r="B191" s="36"/>
      <c r="C191" s="37"/>
      <c r="D191" s="200" t="s">
        <v>165</v>
      </c>
      <c r="E191" s="37"/>
      <c r="F191" s="201" t="s">
        <v>359</v>
      </c>
      <c r="G191" s="37"/>
      <c r="H191" s="37"/>
      <c r="I191" s="202"/>
      <c r="J191" s="202"/>
      <c r="K191" s="37"/>
      <c r="L191" s="37"/>
      <c r="M191" s="40"/>
      <c r="N191" s="203"/>
      <c r="O191" s="204"/>
      <c r="P191" s="65"/>
      <c r="Q191" s="65"/>
      <c r="R191" s="65"/>
      <c r="S191" s="65"/>
      <c r="T191" s="65"/>
      <c r="U191" s="65"/>
      <c r="V191" s="65"/>
      <c r="W191" s="65"/>
      <c r="X191" s="66"/>
      <c r="Y191" s="35"/>
      <c r="Z191" s="35"/>
      <c r="AA191" s="35"/>
      <c r="AB191" s="35"/>
      <c r="AC191" s="35"/>
      <c r="AD191" s="35"/>
      <c r="AE191" s="35"/>
      <c r="AT191" s="18" t="s">
        <v>165</v>
      </c>
      <c r="AU191" s="18" t="s">
        <v>79</v>
      </c>
    </row>
    <row r="192" spans="1:65" s="2" customFormat="1" ht="44.25" customHeight="1">
      <c r="A192" s="35"/>
      <c r="B192" s="36"/>
      <c r="C192" s="205" t="s">
        <v>252</v>
      </c>
      <c r="D192" s="205" t="s">
        <v>188</v>
      </c>
      <c r="E192" s="206" t="s">
        <v>362</v>
      </c>
      <c r="F192" s="207" t="s">
        <v>363</v>
      </c>
      <c r="G192" s="208" t="s">
        <v>339</v>
      </c>
      <c r="H192" s="213"/>
      <c r="I192" s="210"/>
      <c r="J192" s="210"/>
      <c r="K192" s="211">
        <f>ROUND(P192*H192,2)</f>
        <v>0</v>
      </c>
      <c r="L192" s="207" t="s">
        <v>162</v>
      </c>
      <c r="M192" s="40"/>
      <c r="N192" s="212" t="s">
        <v>20</v>
      </c>
      <c r="O192" s="194" t="s">
        <v>40</v>
      </c>
      <c r="P192" s="195">
        <f>I192+J192</f>
        <v>0</v>
      </c>
      <c r="Q192" s="195">
        <f>ROUND(I192*H192,2)</f>
        <v>0</v>
      </c>
      <c r="R192" s="195">
        <f>ROUND(J192*H192,2)</f>
        <v>0</v>
      </c>
      <c r="S192" s="65"/>
      <c r="T192" s="196">
        <f>S192*H192</f>
        <v>0</v>
      </c>
      <c r="U192" s="196">
        <v>0</v>
      </c>
      <c r="V192" s="196">
        <f>U192*H192</f>
        <v>0</v>
      </c>
      <c r="W192" s="196">
        <v>0</v>
      </c>
      <c r="X192" s="197">
        <f>W192*H192</f>
        <v>0</v>
      </c>
      <c r="Y192" s="35"/>
      <c r="Z192" s="35"/>
      <c r="AA192" s="35"/>
      <c r="AB192" s="35"/>
      <c r="AC192" s="35"/>
      <c r="AD192" s="35"/>
      <c r="AE192" s="35"/>
      <c r="AR192" s="198" t="s">
        <v>164</v>
      </c>
      <c r="AT192" s="198" t="s">
        <v>188</v>
      </c>
      <c r="AU192" s="198" t="s">
        <v>79</v>
      </c>
      <c r="AY192" s="18" t="s">
        <v>156</v>
      </c>
      <c r="BE192" s="199">
        <f>IF(O192="základní",K192,0)</f>
        <v>0</v>
      </c>
      <c r="BF192" s="199">
        <f>IF(O192="snížená",K192,0)</f>
        <v>0</v>
      </c>
      <c r="BG192" s="199">
        <f>IF(O192="zákl. přenesená",K192,0)</f>
        <v>0</v>
      </c>
      <c r="BH192" s="199">
        <f>IF(O192="sníž. přenesená",K192,0)</f>
        <v>0</v>
      </c>
      <c r="BI192" s="199">
        <f>IF(O192="nulová",K192,0)</f>
        <v>0</v>
      </c>
      <c r="BJ192" s="18" t="s">
        <v>79</v>
      </c>
      <c r="BK192" s="199">
        <f>ROUND(P192*H192,2)</f>
        <v>0</v>
      </c>
      <c r="BL192" s="18" t="s">
        <v>164</v>
      </c>
      <c r="BM192" s="198" t="s">
        <v>364</v>
      </c>
    </row>
    <row r="193" spans="1:47" s="2" customFormat="1" ht="29.25">
      <c r="A193" s="35"/>
      <c r="B193" s="36"/>
      <c r="C193" s="37"/>
      <c r="D193" s="200" t="s">
        <v>165</v>
      </c>
      <c r="E193" s="37"/>
      <c r="F193" s="201" t="s">
        <v>363</v>
      </c>
      <c r="G193" s="37"/>
      <c r="H193" s="37"/>
      <c r="I193" s="202"/>
      <c r="J193" s="202"/>
      <c r="K193" s="37"/>
      <c r="L193" s="37"/>
      <c r="M193" s="40"/>
      <c r="N193" s="214"/>
      <c r="O193" s="215"/>
      <c r="P193" s="216"/>
      <c r="Q193" s="216"/>
      <c r="R193" s="216"/>
      <c r="S193" s="216"/>
      <c r="T193" s="216"/>
      <c r="U193" s="216"/>
      <c r="V193" s="216"/>
      <c r="W193" s="216"/>
      <c r="X193" s="217"/>
      <c r="Y193" s="35"/>
      <c r="Z193" s="35"/>
      <c r="AA193" s="35"/>
      <c r="AB193" s="35"/>
      <c r="AC193" s="35"/>
      <c r="AD193" s="35"/>
      <c r="AE193" s="35"/>
      <c r="AT193" s="18" t="s">
        <v>165</v>
      </c>
      <c r="AU193" s="18" t="s">
        <v>79</v>
      </c>
    </row>
    <row r="194" spans="1:31" s="2" customFormat="1" ht="6.95" customHeight="1">
      <c r="A194" s="35"/>
      <c r="B194" s="48"/>
      <c r="C194" s="49"/>
      <c r="D194" s="49"/>
      <c r="E194" s="49"/>
      <c r="F194" s="49"/>
      <c r="G194" s="49"/>
      <c r="H194" s="49"/>
      <c r="I194" s="49"/>
      <c r="J194" s="49"/>
      <c r="K194" s="49"/>
      <c r="L194" s="49"/>
      <c r="M194" s="40"/>
      <c r="N194" s="35"/>
      <c r="P194" s="35"/>
      <c r="Q194" s="35"/>
      <c r="R194" s="35"/>
      <c r="S194" s="35"/>
      <c r="T194" s="35"/>
      <c r="U194" s="35"/>
      <c r="V194" s="35"/>
      <c r="W194" s="35"/>
      <c r="X194" s="35"/>
      <c r="Y194" s="35"/>
      <c r="Z194" s="35"/>
      <c r="AA194" s="35"/>
      <c r="AB194" s="35"/>
      <c r="AC194" s="35"/>
      <c r="AD194" s="35"/>
      <c r="AE194" s="35"/>
    </row>
  </sheetData>
  <sheetProtection algorithmName="SHA-512" hashValue="R+lnp5VGzapPxOLy+5pBSkibo9Vf9vMmxPzgMEdpbvyctlbTyaI8NGJRimAQygMuNEDXXFNnCrykpO5VR+43tw==" saltValue="cEGugcUzdzBRofZVe3Cw5lGM1mTCF+0g2tK0J5LnYluIzliNfaOyCKzpmXOLDWoE9ept6h4Il44uWfGsEBJ4Nw==" spinCount="100000" sheet="1" objects="1" scenarios="1" formatColumns="0" formatRows="0" autoFilter="0"/>
  <autoFilter ref="C86:L193"/>
  <mergeCells count="9">
    <mergeCell ref="E52:H52"/>
    <mergeCell ref="E77:H77"/>
    <mergeCell ref="E79:H79"/>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84</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365</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ROUND(K92,2)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ROUND((SUM(BE92:BE429)),2)</f>
        <v>0</v>
      </c>
      <c r="G35" s="35"/>
      <c r="H35" s="35"/>
      <c r="I35" s="128">
        <v>0.21</v>
      </c>
      <c r="J35" s="35"/>
      <c r="K35" s="123">
        <f>ROUND(((SUM(BE92:BE429))*I35),2)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ROUND((SUM(BF92:BF429)),2)</f>
        <v>0</v>
      </c>
      <c r="G36" s="35"/>
      <c r="H36" s="35"/>
      <c r="I36" s="128">
        <v>0.15</v>
      </c>
      <c r="J36" s="35"/>
      <c r="K36" s="123">
        <f>ROUND(((SUM(BF92:BF429))*I36),2)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ROUND((SUM(BG92:BG429)),2)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ROUND((SUM(BH92:BH429)),2)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ROUND((SUM(BI92:BI429)),2)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PS 02-11 - Rozhlasové zařízení,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Q92</f>
        <v>0</v>
      </c>
      <c r="J61" s="78">
        <f t="shared" si="0"/>
        <v>0</v>
      </c>
      <c r="K61" s="78">
        <f>K92</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 t="shared" si="0"/>
        <v>0</v>
      </c>
      <c r="J62" s="148">
        <f t="shared" si="0"/>
        <v>0</v>
      </c>
      <c r="K62" s="148">
        <f>K93</f>
        <v>0</v>
      </c>
      <c r="L62" s="145"/>
      <c r="M62" s="149"/>
    </row>
    <row r="63" spans="2:13" s="10" customFormat="1" ht="19.9" customHeight="1">
      <c r="B63" s="150"/>
      <c r="C63" s="101"/>
      <c r="D63" s="151" t="s">
        <v>367</v>
      </c>
      <c r="E63" s="152"/>
      <c r="F63" s="152"/>
      <c r="G63" s="152"/>
      <c r="H63" s="152"/>
      <c r="I63" s="153">
        <f t="shared" si="0"/>
        <v>0</v>
      </c>
      <c r="J63" s="153">
        <f t="shared" si="0"/>
        <v>0</v>
      </c>
      <c r="K63" s="153">
        <f>K94</f>
        <v>0</v>
      </c>
      <c r="L63" s="101"/>
      <c r="M63" s="154"/>
    </row>
    <row r="64" spans="2:13" s="9" customFormat="1" ht="24.95" customHeight="1">
      <c r="B64" s="144"/>
      <c r="C64" s="145"/>
      <c r="D64" s="146" t="s">
        <v>368</v>
      </c>
      <c r="E64" s="147"/>
      <c r="F64" s="147"/>
      <c r="G64" s="147"/>
      <c r="H64" s="147"/>
      <c r="I64" s="148">
        <f>Q100</f>
        <v>0</v>
      </c>
      <c r="J64" s="148">
        <f>R100</f>
        <v>0</v>
      </c>
      <c r="K64" s="148">
        <f>K100</f>
        <v>0</v>
      </c>
      <c r="L64" s="145"/>
      <c r="M64" s="149"/>
    </row>
    <row r="65" spans="2:13" s="10" customFormat="1" ht="19.9" customHeight="1">
      <c r="B65" s="150"/>
      <c r="C65" s="101"/>
      <c r="D65" s="151" t="s">
        <v>369</v>
      </c>
      <c r="E65" s="152"/>
      <c r="F65" s="152"/>
      <c r="G65" s="152"/>
      <c r="H65" s="152"/>
      <c r="I65" s="153">
        <f>Q101</f>
        <v>0</v>
      </c>
      <c r="J65" s="153">
        <f>R101</f>
        <v>0</v>
      </c>
      <c r="K65" s="153">
        <f>K101</f>
        <v>0</v>
      </c>
      <c r="L65" s="101"/>
      <c r="M65" s="154"/>
    </row>
    <row r="66" spans="2:13" s="9" customFormat="1" ht="24.95" customHeight="1">
      <c r="B66" s="144"/>
      <c r="C66" s="145"/>
      <c r="D66" s="146" t="s">
        <v>370</v>
      </c>
      <c r="E66" s="147"/>
      <c r="F66" s="147"/>
      <c r="G66" s="147"/>
      <c r="H66" s="147"/>
      <c r="I66" s="148">
        <f>Q113</f>
        <v>0</v>
      </c>
      <c r="J66" s="148">
        <f>R113</f>
        <v>0</v>
      </c>
      <c r="K66" s="148">
        <f>K113</f>
        <v>0</v>
      </c>
      <c r="L66" s="145"/>
      <c r="M66" s="149"/>
    </row>
    <row r="67" spans="2:13" s="10" customFormat="1" ht="19.9" customHeight="1">
      <c r="B67" s="150"/>
      <c r="C67" s="101"/>
      <c r="D67" s="151" t="s">
        <v>371</v>
      </c>
      <c r="E67" s="152"/>
      <c r="F67" s="152"/>
      <c r="G67" s="152"/>
      <c r="H67" s="152"/>
      <c r="I67" s="153">
        <f>Q114</f>
        <v>0</v>
      </c>
      <c r="J67" s="153">
        <f>R114</f>
        <v>0</v>
      </c>
      <c r="K67" s="153">
        <f>K114</f>
        <v>0</v>
      </c>
      <c r="L67" s="101"/>
      <c r="M67" s="154"/>
    </row>
    <row r="68" spans="2:13" s="10" customFormat="1" ht="19.9" customHeight="1">
      <c r="B68" s="150"/>
      <c r="C68" s="101"/>
      <c r="D68" s="151" t="s">
        <v>372</v>
      </c>
      <c r="E68" s="152"/>
      <c r="F68" s="152"/>
      <c r="G68" s="152"/>
      <c r="H68" s="152"/>
      <c r="I68" s="153">
        <f>Q138</f>
        <v>0</v>
      </c>
      <c r="J68" s="153">
        <f>R138</f>
        <v>0</v>
      </c>
      <c r="K68" s="153">
        <f>K138</f>
        <v>0</v>
      </c>
      <c r="L68" s="101"/>
      <c r="M68" s="154"/>
    </row>
    <row r="69" spans="2:13" s="9" customFormat="1" ht="24.95" customHeight="1">
      <c r="B69" s="144"/>
      <c r="C69" s="145"/>
      <c r="D69" s="146" t="s">
        <v>373</v>
      </c>
      <c r="E69" s="147"/>
      <c r="F69" s="147"/>
      <c r="G69" s="147"/>
      <c r="H69" s="147"/>
      <c r="I69" s="148">
        <f>Q164</f>
        <v>0</v>
      </c>
      <c r="J69" s="148">
        <f>R164</f>
        <v>0</v>
      </c>
      <c r="K69" s="148">
        <f>K164</f>
        <v>0</v>
      </c>
      <c r="L69" s="145"/>
      <c r="M69" s="149"/>
    </row>
    <row r="70" spans="2:13" s="9" customFormat="1" ht="24.95" customHeight="1">
      <c r="B70" s="144"/>
      <c r="C70" s="145"/>
      <c r="D70" s="146" t="s">
        <v>135</v>
      </c>
      <c r="E70" s="147"/>
      <c r="F70" s="147"/>
      <c r="G70" s="147"/>
      <c r="H70" s="147"/>
      <c r="I70" s="148">
        <f>Q167</f>
        <v>0</v>
      </c>
      <c r="J70" s="148">
        <f>R167</f>
        <v>0</v>
      </c>
      <c r="K70" s="148">
        <f>K167</f>
        <v>0</v>
      </c>
      <c r="L70" s="145"/>
      <c r="M70" s="149"/>
    </row>
    <row r="71" spans="2:13" s="9" customFormat="1" ht="24.95" customHeight="1">
      <c r="B71" s="144"/>
      <c r="C71" s="145"/>
      <c r="D71" s="146" t="s">
        <v>136</v>
      </c>
      <c r="E71" s="147"/>
      <c r="F71" s="147"/>
      <c r="G71" s="147"/>
      <c r="H71" s="147"/>
      <c r="I71" s="148">
        <f>Q422</f>
        <v>0</v>
      </c>
      <c r="J71" s="148">
        <f>R422</f>
        <v>0</v>
      </c>
      <c r="K71" s="148">
        <f>K422</f>
        <v>0</v>
      </c>
      <c r="L71" s="145"/>
      <c r="M71" s="149"/>
    </row>
    <row r="72" spans="2:13" s="10" customFormat="1" ht="19.9" customHeight="1">
      <c r="B72" s="150"/>
      <c r="C72" s="101"/>
      <c r="D72" s="151" t="s">
        <v>374</v>
      </c>
      <c r="E72" s="152"/>
      <c r="F72" s="152"/>
      <c r="G72" s="152"/>
      <c r="H72" s="152"/>
      <c r="I72" s="153">
        <f>Q426</f>
        <v>0</v>
      </c>
      <c r="J72" s="153">
        <f>R426</f>
        <v>0</v>
      </c>
      <c r="K72" s="153">
        <f>K426</f>
        <v>0</v>
      </c>
      <c r="L72" s="101"/>
      <c r="M72" s="154"/>
    </row>
    <row r="73" spans="1:31" s="2" customFormat="1" ht="21.75" customHeight="1">
      <c r="A73" s="35"/>
      <c r="B73" s="36"/>
      <c r="C73" s="37"/>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6.95" customHeight="1">
      <c r="A74" s="35"/>
      <c r="B74" s="48"/>
      <c r="C74" s="49"/>
      <c r="D74" s="49"/>
      <c r="E74" s="49"/>
      <c r="F74" s="49"/>
      <c r="G74" s="49"/>
      <c r="H74" s="49"/>
      <c r="I74" s="49"/>
      <c r="J74" s="49"/>
      <c r="K74" s="49"/>
      <c r="L74" s="49"/>
      <c r="M74" s="117"/>
      <c r="S74" s="35"/>
      <c r="T74" s="35"/>
      <c r="U74" s="35"/>
      <c r="V74" s="35"/>
      <c r="W74" s="35"/>
      <c r="X74" s="35"/>
      <c r="Y74" s="35"/>
      <c r="Z74" s="35"/>
      <c r="AA74" s="35"/>
      <c r="AB74" s="35"/>
      <c r="AC74" s="35"/>
      <c r="AD74" s="35"/>
      <c r="AE74" s="35"/>
    </row>
    <row r="78" spans="1:31" s="2" customFormat="1" ht="6.95" customHeight="1">
      <c r="A78" s="35"/>
      <c r="B78" s="50"/>
      <c r="C78" s="51"/>
      <c r="D78" s="51"/>
      <c r="E78" s="51"/>
      <c r="F78" s="51"/>
      <c r="G78" s="51"/>
      <c r="H78" s="51"/>
      <c r="I78" s="51"/>
      <c r="J78" s="51"/>
      <c r="K78" s="51"/>
      <c r="L78" s="51"/>
      <c r="M78" s="117"/>
      <c r="S78" s="35"/>
      <c r="T78" s="35"/>
      <c r="U78" s="35"/>
      <c r="V78" s="35"/>
      <c r="W78" s="35"/>
      <c r="X78" s="35"/>
      <c r="Y78" s="35"/>
      <c r="Z78" s="35"/>
      <c r="AA78" s="35"/>
      <c r="AB78" s="35"/>
      <c r="AC78" s="35"/>
      <c r="AD78" s="35"/>
      <c r="AE78" s="35"/>
    </row>
    <row r="79" spans="1:31" s="2" customFormat="1" ht="24.95" customHeight="1">
      <c r="A79" s="35"/>
      <c r="B79" s="36"/>
      <c r="C79" s="24" t="s">
        <v>137</v>
      </c>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37"/>
      <c r="J80" s="37"/>
      <c r="K80" s="37"/>
      <c r="L80" s="37"/>
      <c r="M80" s="117"/>
      <c r="S80" s="35"/>
      <c r="T80" s="35"/>
      <c r="U80" s="35"/>
      <c r="V80" s="35"/>
      <c r="W80" s="35"/>
      <c r="X80" s="35"/>
      <c r="Y80" s="35"/>
      <c r="Z80" s="35"/>
      <c r="AA80" s="35"/>
      <c r="AB80" s="35"/>
      <c r="AC80" s="35"/>
      <c r="AD80" s="35"/>
      <c r="AE80" s="35"/>
    </row>
    <row r="81" spans="1:31" s="2" customFormat="1" ht="12" customHeight="1">
      <c r="A81" s="35"/>
      <c r="B81" s="36"/>
      <c r="C81" s="30" t="s">
        <v>17</v>
      </c>
      <c r="D81" s="37"/>
      <c r="E81" s="37"/>
      <c r="F81" s="37"/>
      <c r="G81" s="37"/>
      <c r="H81" s="37"/>
      <c r="I81" s="37"/>
      <c r="J81" s="37"/>
      <c r="K81" s="37"/>
      <c r="L81" s="37"/>
      <c r="M81" s="117"/>
      <c r="S81" s="35"/>
      <c r="T81" s="35"/>
      <c r="U81" s="35"/>
      <c r="V81" s="35"/>
      <c r="W81" s="35"/>
      <c r="X81" s="35"/>
      <c r="Y81" s="35"/>
      <c r="Z81" s="35"/>
      <c r="AA81" s="35"/>
      <c r="AB81" s="35"/>
      <c r="AC81" s="35"/>
      <c r="AD81" s="35"/>
      <c r="AE81" s="35"/>
    </row>
    <row r="82" spans="1:31" s="2" customFormat="1" ht="16.5" customHeight="1">
      <c r="A82" s="35"/>
      <c r="B82" s="36"/>
      <c r="C82" s="37"/>
      <c r="D82" s="37"/>
      <c r="E82" s="392" t="str">
        <f>E7</f>
        <v>Oprava nástupiště v žst. Rumburk 1_K NACENĚNÍ_OPRAVA č.1</v>
      </c>
      <c r="F82" s="393"/>
      <c r="G82" s="393"/>
      <c r="H82" s="393"/>
      <c r="I82" s="37"/>
      <c r="J82" s="37"/>
      <c r="K82" s="37"/>
      <c r="L82" s="37"/>
      <c r="M82" s="117"/>
      <c r="S82" s="35"/>
      <c r="T82" s="35"/>
      <c r="U82" s="35"/>
      <c r="V82" s="35"/>
      <c r="W82" s="35"/>
      <c r="X82" s="35"/>
      <c r="Y82" s="35"/>
      <c r="Z82" s="35"/>
      <c r="AA82" s="35"/>
      <c r="AB82" s="35"/>
      <c r="AC82" s="35"/>
      <c r="AD82" s="35"/>
      <c r="AE82" s="35"/>
    </row>
    <row r="83" spans="1:31" s="2" customFormat="1" ht="12" customHeight="1">
      <c r="A83" s="35"/>
      <c r="B83" s="36"/>
      <c r="C83" s="30" t="s">
        <v>121</v>
      </c>
      <c r="D83" s="37"/>
      <c r="E83" s="37"/>
      <c r="F83" s="37"/>
      <c r="G83" s="37"/>
      <c r="H83" s="37"/>
      <c r="I83" s="37"/>
      <c r="J83" s="37"/>
      <c r="K83" s="37"/>
      <c r="L83" s="37"/>
      <c r="M83" s="117"/>
      <c r="S83" s="35"/>
      <c r="T83" s="35"/>
      <c r="U83" s="35"/>
      <c r="V83" s="35"/>
      <c r="W83" s="35"/>
      <c r="X83" s="35"/>
      <c r="Y83" s="35"/>
      <c r="Z83" s="35"/>
      <c r="AA83" s="35"/>
      <c r="AB83" s="35"/>
      <c r="AC83" s="35"/>
      <c r="AD83" s="35"/>
      <c r="AE83" s="35"/>
    </row>
    <row r="84" spans="1:31" s="2" customFormat="1" ht="16.5" customHeight="1">
      <c r="A84" s="35"/>
      <c r="B84" s="36"/>
      <c r="C84" s="37"/>
      <c r="D84" s="37"/>
      <c r="E84" s="345" t="str">
        <f>E9</f>
        <v>PS 02-11 - Rozhlasové zařízení, žst. Rumburk</v>
      </c>
      <c r="F84" s="394"/>
      <c r="G84" s="394"/>
      <c r="H84" s="394"/>
      <c r="I84" s="37"/>
      <c r="J84" s="37"/>
      <c r="K84" s="37"/>
      <c r="L84" s="37"/>
      <c r="M84" s="117"/>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37"/>
      <c r="J85" s="37"/>
      <c r="K85" s="37"/>
      <c r="L85" s="37"/>
      <c r="M85" s="117"/>
      <c r="S85" s="35"/>
      <c r="T85" s="35"/>
      <c r="U85" s="35"/>
      <c r="V85" s="35"/>
      <c r="W85" s="35"/>
      <c r="X85" s="35"/>
      <c r="Y85" s="35"/>
      <c r="Z85" s="35"/>
      <c r="AA85" s="35"/>
      <c r="AB85" s="35"/>
      <c r="AC85" s="35"/>
      <c r="AD85" s="35"/>
      <c r="AE85" s="35"/>
    </row>
    <row r="86" spans="1:31" s="2" customFormat="1" ht="12" customHeight="1">
      <c r="A86" s="35"/>
      <c r="B86" s="36"/>
      <c r="C86" s="30" t="s">
        <v>22</v>
      </c>
      <c r="D86" s="37"/>
      <c r="E86" s="37"/>
      <c r="F86" s="28" t="str">
        <f>F12</f>
        <v xml:space="preserve"> </v>
      </c>
      <c r="G86" s="37"/>
      <c r="H86" s="37"/>
      <c r="I86" s="30" t="s">
        <v>24</v>
      </c>
      <c r="J86" s="60" t="str">
        <f>IF(J12="","",J12)</f>
        <v>4. 10. 2022</v>
      </c>
      <c r="K86" s="37"/>
      <c r="L86" s="37"/>
      <c r="M86" s="117"/>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37"/>
      <c r="J87" s="37"/>
      <c r="K87" s="37"/>
      <c r="L87" s="37"/>
      <c r="M87" s="117"/>
      <c r="S87" s="35"/>
      <c r="T87" s="35"/>
      <c r="U87" s="35"/>
      <c r="V87" s="35"/>
      <c r="W87" s="35"/>
      <c r="X87" s="35"/>
      <c r="Y87" s="35"/>
      <c r="Z87" s="35"/>
      <c r="AA87" s="35"/>
      <c r="AB87" s="35"/>
      <c r="AC87" s="35"/>
      <c r="AD87" s="35"/>
      <c r="AE87" s="35"/>
    </row>
    <row r="88" spans="1:31" s="2" customFormat="1" ht="15.2" customHeight="1">
      <c r="A88" s="35"/>
      <c r="B88" s="36"/>
      <c r="C88" s="30" t="s">
        <v>26</v>
      </c>
      <c r="D88" s="37"/>
      <c r="E88" s="37"/>
      <c r="F88" s="28" t="str">
        <f>E15</f>
        <v xml:space="preserve"> </v>
      </c>
      <c r="G88" s="37"/>
      <c r="H88" s="37"/>
      <c r="I88" s="30" t="s">
        <v>31</v>
      </c>
      <c r="J88" s="33" t="str">
        <f>E21</f>
        <v xml:space="preserve"> </v>
      </c>
      <c r="K88" s="37"/>
      <c r="L88" s="37"/>
      <c r="M88" s="117"/>
      <c r="S88" s="35"/>
      <c r="T88" s="35"/>
      <c r="U88" s="35"/>
      <c r="V88" s="35"/>
      <c r="W88" s="35"/>
      <c r="X88" s="35"/>
      <c r="Y88" s="35"/>
      <c r="Z88" s="35"/>
      <c r="AA88" s="35"/>
      <c r="AB88" s="35"/>
      <c r="AC88" s="35"/>
      <c r="AD88" s="35"/>
      <c r="AE88" s="35"/>
    </row>
    <row r="89" spans="1:31" s="2" customFormat="1" ht="15.2" customHeight="1">
      <c r="A89" s="35"/>
      <c r="B89" s="36"/>
      <c r="C89" s="30" t="s">
        <v>29</v>
      </c>
      <c r="D89" s="37"/>
      <c r="E89" s="37"/>
      <c r="F89" s="28" t="str">
        <f>IF(E18="","",E18)</f>
        <v>Vyplň údaj</v>
      </c>
      <c r="G89" s="37"/>
      <c r="H89" s="37"/>
      <c r="I89" s="30" t="s">
        <v>32</v>
      </c>
      <c r="J89" s="33" t="str">
        <f>E24</f>
        <v xml:space="preserve"> </v>
      </c>
      <c r="K89" s="37"/>
      <c r="L89" s="37"/>
      <c r="M89" s="117"/>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37"/>
      <c r="J90" s="37"/>
      <c r="K90" s="37"/>
      <c r="L90" s="37"/>
      <c r="M90" s="117"/>
      <c r="S90" s="35"/>
      <c r="T90" s="35"/>
      <c r="U90" s="35"/>
      <c r="V90" s="35"/>
      <c r="W90" s="35"/>
      <c r="X90" s="35"/>
      <c r="Y90" s="35"/>
      <c r="Z90" s="35"/>
      <c r="AA90" s="35"/>
      <c r="AB90" s="35"/>
      <c r="AC90" s="35"/>
      <c r="AD90" s="35"/>
      <c r="AE90" s="35"/>
    </row>
    <row r="91" spans="1:31" s="11" customFormat="1" ht="29.25" customHeight="1">
      <c r="A91" s="155"/>
      <c r="B91" s="156"/>
      <c r="C91" s="157" t="s">
        <v>138</v>
      </c>
      <c r="D91" s="158" t="s">
        <v>54</v>
      </c>
      <c r="E91" s="158" t="s">
        <v>50</v>
      </c>
      <c r="F91" s="158" t="s">
        <v>51</v>
      </c>
      <c r="G91" s="158" t="s">
        <v>139</v>
      </c>
      <c r="H91" s="158" t="s">
        <v>140</v>
      </c>
      <c r="I91" s="158" t="s">
        <v>141</v>
      </c>
      <c r="J91" s="158" t="s">
        <v>142</v>
      </c>
      <c r="K91" s="158" t="s">
        <v>129</v>
      </c>
      <c r="L91" s="159" t="s">
        <v>143</v>
      </c>
      <c r="M91" s="160"/>
      <c r="N91" s="69" t="s">
        <v>20</v>
      </c>
      <c r="O91" s="70" t="s">
        <v>39</v>
      </c>
      <c r="P91" s="70" t="s">
        <v>144</v>
      </c>
      <c r="Q91" s="70" t="s">
        <v>145</v>
      </c>
      <c r="R91" s="70" t="s">
        <v>146</v>
      </c>
      <c r="S91" s="70" t="s">
        <v>147</v>
      </c>
      <c r="T91" s="70" t="s">
        <v>148</v>
      </c>
      <c r="U91" s="70" t="s">
        <v>149</v>
      </c>
      <c r="V91" s="70" t="s">
        <v>150</v>
      </c>
      <c r="W91" s="70" t="s">
        <v>151</v>
      </c>
      <c r="X91" s="71" t="s">
        <v>152</v>
      </c>
      <c r="Y91" s="155"/>
      <c r="Z91" s="155"/>
      <c r="AA91" s="155"/>
      <c r="AB91" s="155"/>
      <c r="AC91" s="155"/>
      <c r="AD91" s="155"/>
      <c r="AE91" s="155"/>
    </row>
    <row r="92" spans="1:63" s="2" customFormat="1" ht="22.9" customHeight="1">
      <c r="A92" s="35"/>
      <c r="B92" s="36"/>
      <c r="C92" s="76" t="s">
        <v>153</v>
      </c>
      <c r="D92" s="37"/>
      <c r="E92" s="37"/>
      <c r="F92" s="37"/>
      <c r="G92" s="37"/>
      <c r="H92" s="37"/>
      <c r="I92" s="37"/>
      <c r="J92" s="37"/>
      <c r="K92" s="161">
        <f>BK92</f>
        <v>0</v>
      </c>
      <c r="L92" s="37"/>
      <c r="M92" s="40"/>
      <c r="N92" s="72"/>
      <c r="O92" s="162"/>
      <c r="P92" s="73"/>
      <c r="Q92" s="163">
        <f>Q93+Q100+Q113+Q164+Q167+Q422</f>
        <v>0</v>
      </c>
      <c r="R92" s="163">
        <f>R93+R100+R113+R164+R167+R422</f>
        <v>0</v>
      </c>
      <c r="S92" s="73"/>
      <c r="T92" s="164">
        <f>T93+T100+T113+T164+T167+T422</f>
        <v>0</v>
      </c>
      <c r="U92" s="73"/>
      <c r="V92" s="164">
        <f>V93+V100+V113+V164+V167+V422</f>
        <v>0.07701999999999999</v>
      </c>
      <c r="W92" s="73"/>
      <c r="X92" s="165">
        <f>X93+X100+X113+X164+X167+X422</f>
        <v>0</v>
      </c>
      <c r="Y92" s="35"/>
      <c r="Z92" s="35"/>
      <c r="AA92" s="35"/>
      <c r="AB92" s="35"/>
      <c r="AC92" s="35"/>
      <c r="AD92" s="35"/>
      <c r="AE92" s="35"/>
      <c r="AT92" s="18" t="s">
        <v>70</v>
      </c>
      <c r="AU92" s="18" t="s">
        <v>130</v>
      </c>
      <c r="BK92" s="166">
        <f>BK93+BK100+BK113+BK164+BK167+BK422</f>
        <v>0</v>
      </c>
    </row>
    <row r="93" spans="2:63" s="12" customFormat="1" ht="25.9" customHeight="1">
      <c r="B93" s="167"/>
      <c r="C93" s="168"/>
      <c r="D93" s="169" t="s">
        <v>70</v>
      </c>
      <c r="E93" s="170" t="s">
        <v>375</v>
      </c>
      <c r="F93" s="170" t="s">
        <v>376</v>
      </c>
      <c r="G93" s="168"/>
      <c r="H93" s="168"/>
      <c r="I93" s="171"/>
      <c r="J93" s="171"/>
      <c r="K93" s="172">
        <f>BK93</f>
        <v>0</v>
      </c>
      <c r="L93" s="168"/>
      <c r="M93" s="173"/>
      <c r="N93" s="174"/>
      <c r="O93" s="175"/>
      <c r="P93" s="175"/>
      <c r="Q93" s="176">
        <f>Q94</f>
        <v>0</v>
      </c>
      <c r="R93" s="176">
        <f>R94</f>
        <v>0</v>
      </c>
      <c r="S93" s="175"/>
      <c r="T93" s="177">
        <f>T94</f>
        <v>0</v>
      </c>
      <c r="U93" s="175"/>
      <c r="V93" s="177">
        <f>V94</f>
        <v>0</v>
      </c>
      <c r="W93" s="175"/>
      <c r="X93" s="178">
        <f>X94</f>
        <v>0</v>
      </c>
      <c r="AR93" s="179" t="s">
        <v>79</v>
      </c>
      <c r="AT93" s="180" t="s">
        <v>70</v>
      </c>
      <c r="AU93" s="180" t="s">
        <v>71</v>
      </c>
      <c r="AY93" s="179" t="s">
        <v>156</v>
      </c>
      <c r="BK93" s="181">
        <f>BK94</f>
        <v>0</v>
      </c>
    </row>
    <row r="94" spans="2:63" s="12" customFormat="1" ht="22.9" customHeight="1">
      <c r="B94" s="167"/>
      <c r="C94" s="168"/>
      <c r="D94" s="169" t="s">
        <v>70</v>
      </c>
      <c r="E94" s="182" t="s">
        <v>79</v>
      </c>
      <c r="F94" s="182" t="s">
        <v>115</v>
      </c>
      <c r="G94" s="168"/>
      <c r="H94" s="168"/>
      <c r="I94" s="171"/>
      <c r="J94" s="171"/>
      <c r="K94" s="183">
        <f>BK94</f>
        <v>0</v>
      </c>
      <c r="L94" s="168"/>
      <c r="M94" s="173"/>
      <c r="N94" s="174"/>
      <c r="O94" s="175"/>
      <c r="P94" s="175"/>
      <c r="Q94" s="176">
        <f>SUM(Q95:Q99)</f>
        <v>0</v>
      </c>
      <c r="R94" s="176">
        <f>SUM(R95:R99)</f>
        <v>0</v>
      </c>
      <c r="S94" s="175"/>
      <c r="T94" s="177">
        <f>SUM(T95:T99)</f>
        <v>0</v>
      </c>
      <c r="U94" s="175"/>
      <c r="V94" s="177">
        <f>SUM(V95:V99)</f>
        <v>0</v>
      </c>
      <c r="W94" s="175"/>
      <c r="X94" s="178">
        <f>SUM(X95:X99)</f>
        <v>0</v>
      </c>
      <c r="AR94" s="179" t="s">
        <v>79</v>
      </c>
      <c r="AT94" s="180" t="s">
        <v>70</v>
      </c>
      <c r="AU94" s="180" t="s">
        <v>79</v>
      </c>
      <c r="AY94" s="179" t="s">
        <v>156</v>
      </c>
      <c r="BK94" s="181">
        <f>SUM(BK95:BK99)</f>
        <v>0</v>
      </c>
    </row>
    <row r="95" spans="1:65" s="2" customFormat="1" ht="21.75" customHeight="1">
      <c r="A95" s="35"/>
      <c r="B95" s="36"/>
      <c r="C95" s="205" t="s">
        <v>79</v>
      </c>
      <c r="D95" s="205" t="s">
        <v>188</v>
      </c>
      <c r="E95" s="206" t="s">
        <v>377</v>
      </c>
      <c r="F95" s="207" t="s">
        <v>378</v>
      </c>
      <c r="G95" s="208" t="s">
        <v>379</v>
      </c>
      <c r="H95" s="209">
        <v>25</v>
      </c>
      <c r="I95" s="210"/>
      <c r="J95" s="210"/>
      <c r="K95" s="211">
        <f>ROUND(P95*H95,2)</f>
        <v>0</v>
      </c>
      <c r="L95" s="207" t="s">
        <v>20</v>
      </c>
      <c r="M95" s="40"/>
      <c r="N95" s="212"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164</v>
      </c>
      <c r="AT95" s="198" t="s">
        <v>188</v>
      </c>
      <c r="AU95" s="198" t="s">
        <v>81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164</v>
      </c>
      <c r="BM95" s="198" t="s">
        <v>81</v>
      </c>
    </row>
    <row r="96" spans="1:47" s="2" customFormat="1" ht="11.25">
      <c r="A96" s="35"/>
      <c r="B96" s="36"/>
      <c r="C96" s="37"/>
      <c r="D96" s="200" t="s">
        <v>165</v>
      </c>
      <c r="E96" s="37"/>
      <c r="F96" s="201" t="s">
        <v>378</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81</v>
      </c>
    </row>
    <row r="97" spans="1:65" s="2" customFormat="1" ht="33" customHeight="1">
      <c r="A97" s="35"/>
      <c r="B97" s="36"/>
      <c r="C97" s="205" t="s">
        <v>81</v>
      </c>
      <c r="D97" s="205" t="s">
        <v>188</v>
      </c>
      <c r="E97" s="206" t="s">
        <v>380</v>
      </c>
      <c r="F97" s="207" t="s">
        <v>381</v>
      </c>
      <c r="G97" s="208" t="s">
        <v>379</v>
      </c>
      <c r="H97" s="209">
        <v>20</v>
      </c>
      <c r="I97" s="210"/>
      <c r="J97" s="210"/>
      <c r="K97" s="211">
        <f>ROUND(P97*H97,2)</f>
        <v>0</v>
      </c>
      <c r="L97" s="207" t="s">
        <v>382</v>
      </c>
      <c r="M97" s="40"/>
      <c r="N97" s="212" t="s">
        <v>20</v>
      </c>
      <c r="O97" s="194" t="s">
        <v>40</v>
      </c>
      <c r="P97" s="195">
        <f>I97+J97</f>
        <v>0</v>
      </c>
      <c r="Q97" s="195">
        <f>ROUND(I97*H97,2)</f>
        <v>0</v>
      </c>
      <c r="R97" s="195">
        <f>ROUND(J97*H97,2)</f>
        <v>0</v>
      </c>
      <c r="S97" s="65"/>
      <c r="T97" s="196">
        <f>S97*H97</f>
        <v>0</v>
      </c>
      <c r="U97" s="196">
        <v>0</v>
      </c>
      <c r="V97" s="196">
        <f>U97*H97</f>
        <v>0</v>
      </c>
      <c r="W97" s="196">
        <v>0</v>
      </c>
      <c r="X97" s="197">
        <f>W97*H97</f>
        <v>0</v>
      </c>
      <c r="Y97" s="35"/>
      <c r="Z97" s="35"/>
      <c r="AA97" s="35"/>
      <c r="AB97" s="35"/>
      <c r="AC97" s="35"/>
      <c r="AD97" s="35"/>
      <c r="AE97" s="35"/>
      <c r="AR97" s="198" t="s">
        <v>164</v>
      </c>
      <c r="AT97" s="198" t="s">
        <v>188</v>
      </c>
      <c r="AU97" s="198" t="s">
        <v>81</v>
      </c>
      <c r="AY97" s="18" t="s">
        <v>156</v>
      </c>
      <c r="BE97" s="199">
        <f>IF(O97="základní",K97,0)</f>
        <v>0</v>
      </c>
      <c r="BF97" s="199">
        <f>IF(O97="snížená",K97,0)</f>
        <v>0</v>
      </c>
      <c r="BG97" s="199">
        <f>IF(O97="zákl. přenesená",K97,0)</f>
        <v>0</v>
      </c>
      <c r="BH97" s="199">
        <f>IF(O97="sníž. přenesená",K97,0)</f>
        <v>0</v>
      </c>
      <c r="BI97" s="199">
        <f>IF(O97="nulová",K97,0)</f>
        <v>0</v>
      </c>
      <c r="BJ97" s="18" t="s">
        <v>79</v>
      </c>
      <c r="BK97" s="199">
        <f>ROUND(P97*H97,2)</f>
        <v>0</v>
      </c>
      <c r="BL97" s="18" t="s">
        <v>164</v>
      </c>
      <c r="BM97" s="198" t="s">
        <v>164</v>
      </c>
    </row>
    <row r="98" spans="1:47" s="2" customFormat="1" ht="19.5">
      <c r="A98" s="35"/>
      <c r="B98" s="36"/>
      <c r="C98" s="37"/>
      <c r="D98" s="200" t="s">
        <v>165</v>
      </c>
      <c r="E98" s="37"/>
      <c r="F98" s="201" t="s">
        <v>383</v>
      </c>
      <c r="G98" s="37"/>
      <c r="H98" s="37"/>
      <c r="I98" s="202"/>
      <c r="J98" s="202"/>
      <c r="K98" s="37"/>
      <c r="L98" s="37"/>
      <c r="M98" s="40"/>
      <c r="N98" s="203"/>
      <c r="O98" s="204"/>
      <c r="P98" s="65"/>
      <c r="Q98" s="65"/>
      <c r="R98" s="65"/>
      <c r="S98" s="65"/>
      <c r="T98" s="65"/>
      <c r="U98" s="65"/>
      <c r="V98" s="65"/>
      <c r="W98" s="65"/>
      <c r="X98" s="66"/>
      <c r="Y98" s="35"/>
      <c r="Z98" s="35"/>
      <c r="AA98" s="35"/>
      <c r="AB98" s="35"/>
      <c r="AC98" s="35"/>
      <c r="AD98" s="35"/>
      <c r="AE98" s="35"/>
      <c r="AT98" s="18" t="s">
        <v>165</v>
      </c>
      <c r="AU98" s="18" t="s">
        <v>81</v>
      </c>
    </row>
    <row r="99" spans="1:47" s="2" customFormat="1" ht="11.25">
      <c r="A99" s="35"/>
      <c r="B99" s="36"/>
      <c r="C99" s="37"/>
      <c r="D99" s="218" t="s">
        <v>384</v>
      </c>
      <c r="E99" s="37"/>
      <c r="F99" s="219" t="s">
        <v>385</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384</v>
      </c>
      <c r="AU99" s="18" t="s">
        <v>81</v>
      </c>
    </row>
    <row r="100" spans="2:63" s="12" customFormat="1" ht="25.9" customHeight="1">
      <c r="B100" s="167"/>
      <c r="C100" s="168"/>
      <c r="D100" s="169" t="s">
        <v>70</v>
      </c>
      <c r="E100" s="170" t="s">
        <v>386</v>
      </c>
      <c r="F100" s="170" t="s">
        <v>387</v>
      </c>
      <c r="G100" s="168"/>
      <c r="H100" s="168"/>
      <c r="I100" s="171"/>
      <c r="J100" s="171"/>
      <c r="K100" s="172">
        <f>BK100</f>
        <v>0</v>
      </c>
      <c r="L100" s="168"/>
      <c r="M100" s="173"/>
      <c r="N100" s="174"/>
      <c r="O100" s="175"/>
      <c r="P100" s="175"/>
      <c r="Q100" s="176">
        <f>Q101</f>
        <v>0</v>
      </c>
      <c r="R100" s="176">
        <f>R101</f>
        <v>0</v>
      </c>
      <c r="S100" s="175"/>
      <c r="T100" s="177">
        <f>T101</f>
        <v>0</v>
      </c>
      <c r="U100" s="175"/>
      <c r="V100" s="177">
        <f>V101</f>
        <v>0.00022</v>
      </c>
      <c r="W100" s="175"/>
      <c r="X100" s="178">
        <f>X101</f>
        <v>0</v>
      </c>
      <c r="AR100" s="179" t="s">
        <v>81</v>
      </c>
      <c r="AT100" s="180" t="s">
        <v>70</v>
      </c>
      <c r="AU100" s="180" t="s">
        <v>71</v>
      </c>
      <c r="AY100" s="179" t="s">
        <v>156</v>
      </c>
      <c r="BK100" s="181">
        <f>BK101</f>
        <v>0</v>
      </c>
    </row>
    <row r="101" spans="2:63" s="12" customFormat="1" ht="22.9" customHeight="1">
      <c r="B101" s="167"/>
      <c r="C101" s="168"/>
      <c r="D101" s="169" t="s">
        <v>70</v>
      </c>
      <c r="E101" s="182" t="s">
        <v>388</v>
      </c>
      <c r="F101" s="182" t="s">
        <v>389</v>
      </c>
      <c r="G101" s="168"/>
      <c r="H101" s="168"/>
      <c r="I101" s="171"/>
      <c r="J101" s="171"/>
      <c r="K101" s="183">
        <f>BK101</f>
        <v>0</v>
      </c>
      <c r="L101" s="168"/>
      <c r="M101" s="173"/>
      <c r="N101" s="174"/>
      <c r="O101" s="175"/>
      <c r="P101" s="175"/>
      <c r="Q101" s="176">
        <f>SUM(Q102:Q112)</f>
        <v>0</v>
      </c>
      <c r="R101" s="176">
        <f>SUM(R102:R112)</f>
        <v>0</v>
      </c>
      <c r="S101" s="175"/>
      <c r="T101" s="177">
        <f>SUM(T102:T112)</f>
        <v>0</v>
      </c>
      <c r="U101" s="175"/>
      <c r="V101" s="177">
        <f>SUM(V102:V112)</f>
        <v>0.00022</v>
      </c>
      <c r="W101" s="175"/>
      <c r="X101" s="178">
        <f>SUM(X102:X112)</f>
        <v>0</v>
      </c>
      <c r="AR101" s="179" t="s">
        <v>81</v>
      </c>
      <c r="AT101" s="180" t="s">
        <v>70</v>
      </c>
      <c r="AU101" s="180" t="s">
        <v>79</v>
      </c>
      <c r="AY101" s="179" t="s">
        <v>156</v>
      </c>
      <c r="BK101" s="181">
        <f>SUM(BK102:BK112)</f>
        <v>0</v>
      </c>
    </row>
    <row r="102" spans="1:65" s="2" customFormat="1" ht="24.2" customHeight="1">
      <c r="A102" s="35"/>
      <c r="B102" s="36"/>
      <c r="C102" s="205" t="s">
        <v>155</v>
      </c>
      <c r="D102" s="205" t="s">
        <v>188</v>
      </c>
      <c r="E102" s="206" t="s">
        <v>390</v>
      </c>
      <c r="F102" s="207" t="s">
        <v>391</v>
      </c>
      <c r="G102" s="208" t="s">
        <v>161</v>
      </c>
      <c r="H102" s="209">
        <v>2</v>
      </c>
      <c r="I102" s="210"/>
      <c r="J102" s="210"/>
      <c r="K102" s="211">
        <f>ROUND(P102*H102,2)</f>
        <v>0</v>
      </c>
      <c r="L102" s="207" t="s">
        <v>382</v>
      </c>
      <c r="M102" s="40"/>
      <c r="N102" s="212" t="s">
        <v>20</v>
      </c>
      <c r="O102" s="194" t="s">
        <v>40</v>
      </c>
      <c r="P102" s="195">
        <f>I102+J102</f>
        <v>0</v>
      </c>
      <c r="Q102" s="195">
        <f>ROUND(I102*H102,2)</f>
        <v>0</v>
      </c>
      <c r="R102" s="195">
        <f>ROUND(J102*H102,2)</f>
        <v>0</v>
      </c>
      <c r="S102" s="65"/>
      <c r="T102" s="196">
        <f>S102*H102</f>
        <v>0</v>
      </c>
      <c r="U102" s="196">
        <v>0</v>
      </c>
      <c r="V102" s="196">
        <f>U102*H102</f>
        <v>0</v>
      </c>
      <c r="W102" s="196">
        <v>0</v>
      </c>
      <c r="X102" s="197">
        <f>W102*H102</f>
        <v>0</v>
      </c>
      <c r="Y102" s="35"/>
      <c r="Z102" s="35"/>
      <c r="AA102" s="35"/>
      <c r="AB102" s="35"/>
      <c r="AC102" s="35"/>
      <c r="AD102" s="35"/>
      <c r="AE102" s="35"/>
      <c r="AR102" s="198" t="s">
        <v>186</v>
      </c>
      <c r="AT102" s="198" t="s">
        <v>188</v>
      </c>
      <c r="AU102" s="198" t="s">
        <v>81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186</v>
      </c>
      <c r="BM102" s="198" t="s">
        <v>170</v>
      </c>
    </row>
    <row r="103" spans="1:47" s="2" customFormat="1" ht="29.25">
      <c r="A103" s="35"/>
      <c r="B103" s="36"/>
      <c r="C103" s="37"/>
      <c r="D103" s="200" t="s">
        <v>165</v>
      </c>
      <c r="E103" s="37"/>
      <c r="F103" s="201" t="s">
        <v>392</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81</v>
      </c>
    </row>
    <row r="104" spans="1:47" s="2" customFormat="1" ht="11.25">
      <c r="A104" s="35"/>
      <c r="B104" s="36"/>
      <c r="C104" s="37"/>
      <c r="D104" s="218" t="s">
        <v>384</v>
      </c>
      <c r="E104" s="37"/>
      <c r="F104" s="219" t="s">
        <v>393</v>
      </c>
      <c r="G104" s="37"/>
      <c r="H104" s="37"/>
      <c r="I104" s="202"/>
      <c r="J104" s="202"/>
      <c r="K104" s="37"/>
      <c r="L104" s="37"/>
      <c r="M104" s="40"/>
      <c r="N104" s="203"/>
      <c r="O104" s="204"/>
      <c r="P104" s="65"/>
      <c r="Q104" s="65"/>
      <c r="R104" s="65"/>
      <c r="S104" s="65"/>
      <c r="T104" s="65"/>
      <c r="U104" s="65"/>
      <c r="V104" s="65"/>
      <c r="W104" s="65"/>
      <c r="X104" s="66"/>
      <c r="Y104" s="35"/>
      <c r="Z104" s="35"/>
      <c r="AA104" s="35"/>
      <c r="AB104" s="35"/>
      <c r="AC104" s="35"/>
      <c r="AD104" s="35"/>
      <c r="AE104" s="35"/>
      <c r="AT104" s="18" t="s">
        <v>384</v>
      </c>
      <c r="AU104" s="18" t="s">
        <v>81</v>
      </c>
    </row>
    <row r="105" spans="1:65" s="2" customFormat="1" ht="24.2" customHeight="1">
      <c r="A105" s="35"/>
      <c r="B105" s="36"/>
      <c r="C105" s="184" t="s">
        <v>164</v>
      </c>
      <c r="D105" s="184" t="s">
        <v>154</v>
      </c>
      <c r="E105" s="185" t="s">
        <v>394</v>
      </c>
      <c r="F105" s="186" t="s">
        <v>395</v>
      </c>
      <c r="G105" s="187" t="s">
        <v>161</v>
      </c>
      <c r="H105" s="188">
        <v>2</v>
      </c>
      <c r="I105" s="189"/>
      <c r="J105" s="190"/>
      <c r="K105" s="191">
        <f>ROUND(P105*H105,2)</f>
        <v>0</v>
      </c>
      <c r="L105" s="186" t="s">
        <v>382</v>
      </c>
      <c r="M105" s="192"/>
      <c r="N105" s="193" t="s">
        <v>20</v>
      </c>
      <c r="O105" s="194" t="s">
        <v>40</v>
      </c>
      <c r="P105" s="195">
        <f>I105+J105</f>
        <v>0</v>
      </c>
      <c r="Q105" s="195">
        <f>ROUND(I105*H105,2)</f>
        <v>0</v>
      </c>
      <c r="R105" s="195">
        <f>ROUND(J105*H105,2)</f>
        <v>0</v>
      </c>
      <c r="S105" s="65"/>
      <c r="T105" s="196">
        <f>S105*H105</f>
        <v>0</v>
      </c>
      <c r="U105" s="196">
        <v>6E-05</v>
      </c>
      <c r="V105" s="196">
        <f>U105*H105</f>
        <v>0.00012</v>
      </c>
      <c r="W105" s="196">
        <v>0</v>
      </c>
      <c r="X105" s="197">
        <f>W105*H105</f>
        <v>0</v>
      </c>
      <c r="Y105" s="35"/>
      <c r="Z105" s="35"/>
      <c r="AA105" s="35"/>
      <c r="AB105" s="35"/>
      <c r="AC105" s="35"/>
      <c r="AD105" s="35"/>
      <c r="AE105" s="35"/>
      <c r="AR105" s="198" t="s">
        <v>218</v>
      </c>
      <c r="AT105" s="198" t="s">
        <v>154</v>
      </c>
      <c r="AU105" s="198" t="s">
        <v>81</v>
      </c>
      <c r="AY105" s="18" t="s">
        <v>156</v>
      </c>
      <c r="BE105" s="199">
        <f>IF(O105="základní",K105,0)</f>
        <v>0</v>
      </c>
      <c r="BF105" s="199">
        <f>IF(O105="snížená",K105,0)</f>
        <v>0</v>
      </c>
      <c r="BG105" s="199">
        <f>IF(O105="zákl. přenesená",K105,0)</f>
        <v>0</v>
      </c>
      <c r="BH105" s="199">
        <f>IF(O105="sníž. přenesená",K105,0)</f>
        <v>0</v>
      </c>
      <c r="BI105" s="199">
        <f>IF(O105="nulová",K105,0)</f>
        <v>0</v>
      </c>
      <c r="BJ105" s="18" t="s">
        <v>79</v>
      </c>
      <c r="BK105" s="199">
        <f>ROUND(P105*H105,2)</f>
        <v>0</v>
      </c>
      <c r="BL105" s="18" t="s">
        <v>186</v>
      </c>
      <c r="BM105" s="198" t="s">
        <v>163</v>
      </c>
    </row>
    <row r="106" spans="1:47" s="2" customFormat="1" ht="19.5">
      <c r="A106" s="35"/>
      <c r="B106" s="36"/>
      <c r="C106" s="37"/>
      <c r="D106" s="200" t="s">
        <v>165</v>
      </c>
      <c r="E106" s="37"/>
      <c r="F106" s="201" t="s">
        <v>395</v>
      </c>
      <c r="G106" s="37"/>
      <c r="H106" s="37"/>
      <c r="I106" s="202"/>
      <c r="J106" s="202"/>
      <c r="K106" s="37"/>
      <c r="L106" s="37"/>
      <c r="M106" s="40"/>
      <c r="N106" s="203"/>
      <c r="O106" s="204"/>
      <c r="P106" s="65"/>
      <c r="Q106" s="65"/>
      <c r="R106" s="65"/>
      <c r="S106" s="65"/>
      <c r="T106" s="65"/>
      <c r="U106" s="65"/>
      <c r="V106" s="65"/>
      <c r="W106" s="65"/>
      <c r="X106" s="66"/>
      <c r="Y106" s="35"/>
      <c r="Z106" s="35"/>
      <c r="AA106" s="35"/>
      <c r="AB106" s="35"/>
      <c r="AC106" s="35"/>
      <c r="AD106" s="35"/>
      <c r="AE106" s="35"/>
      <c r="AT106" s="18" t="s">
        <v>165</v>
      </c>
      <c r="AU106" s="18" t="s">
        <v>81</v>
      </c>
    </row>
    <row r="107" spans="1:65" s="2" customFormat="1" ht="24.2" customHeight="1">
      <c r="A107" s="35"/>
      <c r="B107" s="36"/>
      <c r="C107" s="184" t="s">
        <v>173</v>
      </c>
      <c r="D107" s="184" t="s">
        <v>154</v>
      </c>
      <c r="E107" s="185" t="s">
        <v>396</v>
      </c>
      <c r="F107" s="186" t="s">
        <v>397</v>
      </c>
      <c r="G107" s="187" t="s">
        <v>161</v>
      </c>
      <c r="H107" s="188">
        <v>2</v>
      </c>
      <c r="I107" s="189"/>
      <c r="J107" s="190"/>
      <c r="K107" s="191">
        <f>ROUND(P107*H107,2)</f>
        <v>0</v>
      </c>
      <c r="L107" s="186" t="s">
        <v>382</v>
      </c>
      <c r="M107" s="192"/>
      <c r="N107" s="193" t="s">
        <v>20</v>
      </c>
      <c r="O107" s="194" t="s">
        <v>40</v>
      </c>
      <c r="P107" s="195">
        <f>I107+J107</f>
        <v>0</v>
      </c>
      <c r="Q107" s="195">
        <f>ROUND(I107*H107,2)</f>
        <v>0</v>
      </c>
      <c r="R107" s="195">
        <f>ROUND(J107*H107,2)</f>
        <v>0</v>
      </c>
      <c r="S107" s="65"/>
      <c r="T107" s="196">
        <f>S107*H107</f>
        <v>0</v>
      </c>
      <c r="U107" s="196">
        <v>5E-05</v>
      </c>
      <c r="V107" s="196">
        <f>U107*H107</f>
        <v>0.0001</v>
      </c>
      <c r="W107" s="196">
        <v>0</v>
      </c>
      <c r="X107" s="197">
        <f>W107*H107</f>
        <v>0</v>
      </c>
      <c r="Y107" s="35"/>
      <c r="Z107" s="35"/>
      <c r="AA107" s="35"/>
      <c r="AB107" s="35"/>
      <c r="AC107" s="35"/>
      <c r="AD107" s="35"/>
      <c r="AE107" s="35"/>
      <c r="AR107" s="198" t="s">
        <v>218</v>
      </c>
      <c r="AT107" s="198" t="s">
        <v>154</v>
      </c>
      <c r="AU107" s="198" t="s">
        <v>81</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186</v>
      </c>
      <c r="BM107" s="198" t="s">
        <v>176</v>
      </c>
    </row>
    <row r="108" spans="1:47" s="2" customFormat="1" ht="11.25">
      <c r="A108" s="35"/>
      <c r="B108" s="36"/>
      <c r="C108" s="37"/>
      <c r="D108" s="200" t="s">
        <v>165</v>
      </c>
      <c r="E108" s="37"/>
      <c r="F108" s="201" t="s">
        <v>397</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81</v>
      </c>
    </row>
    <row r="109" spans="1:65" s="2" customFormat="1" ht="24.2" customHeight="1">
      <c r="A109" s="35"/>
      <c r="B109" s="36"/>
      <c r="C109" s="205" t="s">
        <v>170</v>
      </c>
      <c r="D109" s="205" t="s">
        <v>188</v>
      </c>
      <c r="E109" s="206" t="s">
        <v>398</v>
      </c>
      <c r="F109" s="207" t="s">
        <v>399</v>
      </c>
      <c r="G109" s="208" t="s">
        <v>161</v>
      </c>
      <c r="H109" s="209">
        <v>1</v>
      </c>
      <c r="I109" s="210"/>
      <c r="J109" s="210"/>
      <c r="K109" s="211">
        <f>ROUND(P109*H109,2)</f>
        <v>0</v>
      </c>
      <c r="L109" s="207" t="s">
        <v>20</v>
      </c>
      <c r="M109" s="40"/>
      <c r="N109" s="212" t="s">
        <v>20</v>
      </c>
      <c r="O109" s="194" t="s">
        <v>40</v>
      </c>
      <c r="P109" s="195">
        <f>I109+J109</f>
        <v>0</v>
      </c>
      <c r="Q109" s="195">
        <f>ROUND(I109*H109,2)</f>
        <v>0</v>
      </c>
      <c r="R109" s="195">
        <f>ROUND(J109*H109,2)</f>
        <v>0</v>
      </c>
      <c r="S109" s="65"/>
      <c r="T109" s="196">
        <f>S109*H109</f>
        <v>0</v>
      </c>
      <c r="U109" s="196">
        <v>0</v>
      </c>
      <c r="V109" s="196">
        <f>U109*H109</f>
        <v>0</v>
      </c>
      <c r="W109" s="196">
        <v>0</v>
      </c>
      <c r="X109" s="197">
        <f>W109*H109</f>
        <v>0</v>
      </c>
      <c r="Y109" s="35"/>
      <c r="Z109" s="35"/>
      <c r="AA109" s="35"/>
      <c r="AB109" s="35"/>
      <c r="AC109" s="35"/>
      <c r="AD109" s="35"/>
      <c r="AE109" s="35"/>
      <c r="AR109" s="198" t="s">
        <v>186</v>
      </c>
      <c r="AT109" s="198" t="s">
        <v>188</v>
      </c>
      <c r="AU109" s="198" t="s">
        <v>81</v>
      </c>
      <c r="AY109" s="18" t="s">
        <v>156</v>
      </c>
      <c r="BE109" s="199">
        <f>IF(O109="základní",K109,0)</f>
        <v>0</v>
      </c>
      <c r="BF109" s="199">
        <f>IF(O109="snížená",K109,0)</f>
        <v>0</v>
      </c>
      <c r="BG109" s="199">
        <f>IF(O109="zákl. přenesená",K109,0)</f>
        <v>0</v>
      </c>
      <c r="BH109" s="199">
        <f>IF(O109="sníž. přenesená",K109,0)</f>
        <v>0</v>
      </c>
      <c r="BI109" s="199">
        <f>IF(O109="nulová",K109,0)</f>
        <v>0</v>
      </c>
      <c r="BJ109" s="18" t="s">
        <v>79</v>
      </c>
      <c r="BK109" s="199">
        <f>ROUND(P109*H109,2)</f>
        <v>0</v>
      </c>
      <c r="BL109" s="18" t="s">
        <v>186</v>
      </c>
      <c r="BM109" s="198" t="s">
        <v>179</v>
      </c>
    </row>
    <row r="110" spans="1:47" s="2" customFormat="1" ht="19.5">
      <c r="A110" s="35"/>
      <c r="B110" s="36"/>
      <c r="C110" s="37"/>
      <c r="D110" s="200" t="s">
        <v>165</v>
      </c>
      <c r="E110" s="37"/>
      <c r="F110" s="201" t="s">
        <v>399</v>
      </c>
      <c r="G110" s="37"/>
      <c r="H110" s="37"/>
      <c r="I110" s="202"/>
      <c r="J110" s="202"/>
      <c r="K110" s="37"/>
      <c r="L110" s="37"/>
      <c r="M110" s="40"/>
      <c r="N110" s="203"/>
      <c r="O110" s="204"/>
      <c r="P110" s="65"/>
      <c r="Q110" s="65"/>
      <c r="R110" s="65"/>
      <c r="S110" s="65"/>
      <c r="T110" s="65"/>
      <c r="U110" s="65"/>
      <c r="V110" s="65"/>
      <c r="W110" s="65"/>
      <c r="X110" s="66"/>
      <c r="Y110" s="35"/>
      <c r="Z110" s="35"/>
      <c r="AA110" s="35"/>
      <c r="AB110" s="35"/>
      <c r="AC110" s="35"/>
      <c r="AD110" s="35"/>
      <c r="AE110" s="35"/>
      <c r="AT110" s="18" t="s">
        <v>165</v>
      </c>
      <c r="AU110" s="18" t="s">
        <v>81</v>
      </c>
    </row>
    <row r="111" spans="1:65" s="2" customFormat="1" ht="16.5" customHeight="1">
      <c r="A111" s="35"/>
      <c r="B111" s="36"/>
      <c r="C111" s="184" t="s">
        <v>180</v>
      </c>
      <c r="D111" s="184" t="s">
        <v>154</v>
      </c>
      <c r="E111" s="185" t="s">
        <v>400</v>
      </c>
      <c r="F111" s="186" t="s">
        <v>401</v>
      </c>
      <c r="G111" s="187" t="s">
        <v>161</v>
      </c>
      <c r="H111" s="188">
        <v>1</v>
      </c>
      <c r="I111" s="189"/>
      <c r="J111" s="190"/>
      <c r="K111" s="191">
        <f>ROUND(P111*H111,2)</f>
        <v>0</v>
      </c>
      <c r="L111" s="186" t="s">
        <v>20</v>
      </c>
      <c r="M111" s="192"/>
      <c r="N111" s="193" t="s">
        <v>20</v>
      </c>
      <c r="O111" s="194" t="s">
        <v>40</v>
      </c>
      <c r="P111" s="195">
        <f>I111+J111</f>
        <v>0</v>
      </c>
      <c r="Q111" s="195">
        <f>ROUND(I111*H111,2)</f>
        <v>0</v>
      </c>
      <c r="R111" s="195">
        <f>ROUND(J111*H111,2)</f>
        <v>0</v>
      </c>
      <c r="S111" s="65"/>
      <c r="T111" s="196">
        <f>S111*H111</f>
        <v>0</v>
      </c>
      <c r="U111" s="196">
        <v>0</v>
      </c>
      <c r="V111" s="196">
        <f>U111*H111</f>
        <v>0</v>
      </c>
      <c r="W111" s="196">
        <v>0</v>
      </c>
      <c r="X111" s="197">
        <f>W111*H111</f>
        <v>0</v>
      </c>
      <c r="Y111" s="35"/>
      <c r="Z111" s="35"/>
      <c r="AA111" s="35"/>
      <c r="AB111" s="35"/>
      <c r="AC111" s="35"/>
      <c r="AD111" s="35"/>
      <c r="AE111" s="35"/>
      <c r="AR111" s="198" t="s">
        <v>218</v>
      </c>
      <c r="AT111" s="198" t="s">
        <v>154</v>
      </c>
      <c r="AU111" s="198" t="s">
        <v>81</v>
      </c>
      <c r="AY111" s="18" t="s">
        <v>156</v>
      </c>
      <c r="BE111" s="199">
        <f>IF(O111="základní",K111,0)</f>
        <v>0</v>
      </c>
      <c r="BF111" s="199">
        <f>IF(O111="snížená",K111,0)</f>
        <v>0</v>
      </c>
      <c r="BG111" s="199">
        <f>IF(O111="zákl. přenesená",K111,0)</f>
        <v>0</v>
      </c>
      <c r="BH111" s="199">
        <f>IF(O111="sníž. přenesená",K111,0)</f>
        <v>0</v>
      </c>
      <c r="BI111" s="199">
        <f>IF(O111="nulová",K111,0)</f>
        <v>0</v>
      </c>
      <c r="BJ111" s="18" t="s">
        <v>79</v>
      </c>
      <c r="BK111" s="199">
        <f>ROUND(P111*H111,2)</f>
        <v>0</v>
      </c>
      <c r="BL111" s="18" t="s">
        <v>186</v>
      </c>
      <c r="BM111" s="198" t="s">
        <v>183</v>
      </c>
    </row>
    <row r="112" spans="1:47" s="2" customFormat="1" ht="11.25">
      <c r="A112" s="35"/>
      <c r="B112" s="36"/>
      <c r="C112" s="37"/>
      <c r="D112" s="200" t="s">
        <v>165</v>
      </c>
      <c r="E112" s="37"/>
      <c r="F112" s="201" t="s">
        <v>401</v>
      </c>
      <c r="G112" s="37"/>
      <c r="H112" s="37"/>
      <c r="I112" s="202"/>
      <c r="J112" s="202"/>
      <c r="K112" s="37"/>
      <c r="L112" s="37"/>
      <c r="M112" s="40"/>
      <c r="N112" s="203"/>
      <c r="O112" s="204"/>
      <c r="P112" s="65"/>
      <c r="Q112" s="65"/>
      <c r="R112" s="65"/>
      <c r="S112" s="65"/>
      <c r="T112" s="65"/>
      <c r="U112" s="65"/>
      <c r="V112" s="65"/>
      <c r="W112" s="65"/>
      <c r="X112" s="66"/>
      <c r="Y112" s="35"/>
      <c r="Z112" s="35"/>
      <c r="AA112" s="35"/>
      <c r="AB112" s="35"/>
      <c r="AC112" s="35"/>
      <c r="AD112" s="35"/>
      <c r="AE112" s="35"/>
      <c r="AT112" s="18" t="s">
        <v>165</v>
      </c>
      <c r="AU112" s="18" t="s">
        <v>81</v>
      </c>
    </row>
    <row r="113" spans="2:63" s="12" customFormat="1" ht="25.9" customHeight="1">
      <c r="B113" s="167"/>
      <c r="C113" s="168"/>
      <c r="D113" s="169" t="s">
        <v>70</v>
      </c>
      <c r="E113" s="170" t="s">
        <v>154</v>
      </c>
      <c r="F113" s="170" t="s">
        <v>402</v>
      </c>
      <c r="G113" s="168"/>
      <c r="H113" s="168"/>
      <c r="I113" s="171"/>
      <c r="J113" s="171"/>
      <c r="K113" s="172">
        <f>BK113</f>
        <v>0</v>
      </c>
      <c r="L113" s="168"/>
      <c r="M113" s="173"/>
      <c r="N113" s="174"/>
      <c r="O113" s="175"/>
      <c r="P113" s="175"/>
      <c r="Q113" s="176">
        <f>Q114+Q138</f>
        <v>0</v>
      </c>
      <c r="R113" s="176">
        <f>R114+R138</f>
        <v>0</v>
      </c>
      <c r="S113" s="175"/>
      <c r="T113" s="177">
        <f>T114+T138</f>
        <v>0</v>
      </c>
      <c r="U113" s="175"/>
      <c r="V113" s="177">
        <f>V114+V138</f>
        <v>0.075</v>
      </c>
      <c r="W113" s="175"/>
      <c r="X113" s="178">
        <f>X114+X138</f>
        <v>0</v>
      </c>
      <c r="AR113" s="179" t="s">
        <v>155</v>
      </c>
      <c r="AT113" s="180" t="s">
        <v>70</v>
      </c>
      <c r="AU113" s="180" t="s">
        <v>71</v>
      </c>
      <c r="AY113" s="179" t="s">
        <v>156</v>
      </c>
      <c r="BK113" s="181">
        <f>BK114+BK138</f>
        <v>0</v>
      </c>
    </row>
    <row r="114" spans="2:63" s="12" customFormat="1" ht="22.9" customHeight="1">
      <c r="B114" s="167"/>
      <c r="C114" s="168"/>
      <c r="D114" s="169" t="s">
        <v>70</v>
      </c>
      <c r="E114" s="182" t="s">
        <v>403</v>
      </c>
      <c r="F114" s="182" t="s">
        <v>404</v>
      </c>
      <c r="G114" s="168"/>
      <c r="H114" s="168"/>
      <c r="I114" s="171"/>
      <c r="J114" s="171"/>
      <c r="K114" s="183">
        <f>BK114</f>
        <v>0</v>
      </c>
      <c r="L114" s="168"/>
      <c r="M114" s="173"/>
      <c r="N114" s="174"/>
      <c r="O114" s="175"/>
      <c r="P114" s="175"/>
      <c r="Q114" s="176">
        <f>SUM(Q115:Q137)</f>
        <v>0</v>
      </c>
      <c r="R114" s="176">
        <f>SUM(R115:R137)</f>
        <v>0</v>
      </c>
      <c r="S114" s="175"/>
      <c r="T114" s="177">
        <f>SUM(T115:T137)</f>
        <v>0</v>
      </c>
      <c r="U114" s="175"/>
      <c r="V114" s="177">
        <f>SUM(V115:V137)</f>
        <v>0</v>
      </c>
      <c r="W114" s="175"/>
      <c r="X114" s="178">
        <f>SUM(X115:X137)</f>
        <v>0</v>
      </c>
      <c r="AR114" s="179" t="s">
        <v>155</v>
      </c>
      <c r="AT114" s="180" t="s">
        <v>70</v>
      </c>
      <c r="AU114" s="180" t="s">
        <v>79</v>
      </c>
      <c r="AY114" s="179" t="s">
        <v>156</v>
      </c>
      <c r="BK114" s="181">
        <f>SUM(BK115:BK137)</f>
        <v>0</v>
      </c>
    </row>
    <row r="115" spans="1:65" s="2" customFormat="1" ht="24.2" customHeight="1">
      <c r="A115" s="35"/>
      <c r="B115" s="36"/>
      <c r="C115" s="205" t="s">
        <v>163</v>
      </c>
      <c r="D115" s="205" t="s">
        <v>188</v>
      </c>
      <c r="E115" s="206" t="s">
        <v>405</v>
      </c>
      <c r="F115" s="207" t="s">
        <v>406</v>
      </c>
      <c r="G115" s="208" t="s">
        <v>161</v>
      </c>
      <c r="H115" s="209">
        <v>3</v>
      </c>
      <c r="I115" s="210"/>
      <c r="J115" s="210"/>
      <c r="K115" s="211">
        <f>ROUND(P115*H115,2)</f>
        <v>0</v>
      </c>
      <c r="L115" s="207" t="s">
        <v>382</v>
      </c>
      <c r="M115" s="40"/>
      <c r="N115" s="212"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282</v>
      </c>
      <c r="AT115" s="198" t="s">
        <v>188</v>
      </c>
      <c r="AU115" s="198" t="s">
        <v>81</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282</v>
      </c>
      <c r="BM115" s="198" t="s">
        <v>186</v>
      </c>
    </row>
    <row r="116" spans="1:47" s="2" customFormat="1" ht="19.5">
      <c r="A116" s="35"/>
      <c r="B116" s="36"/>
      <c r="C116" s="37"/>
      <c r="D116" s="200" t="s">
        <v>165</v>
      </c>
      <c r="E116" s="37"/>
      <c r="F116" s="201" t="s">
        <v>407</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165</v>
      </c>
      <c r="AU116" s="18" t="s">
        <v>81</v>
      </c>
    </row>
    <row r="117" spans="1:47" s="2" customFormat="1" ht="11.25">
      <c r="A117" s="35"/>
      <c r="B117" s="36"/>
      <c r="C117" s="37"/>
      <c r="D117" s="218" t="s">
        <v>384</v>
      </c>
      <c r="E117" s="37"/>
      <c r="F117" s="219" t="s">
        <v>408</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384</v>
      </c>
      <c r="AU117" s="18" t="s">
        <v>81</v>
      </c>
    </row>
    <row r="118" spans="1:65" s="2" customFormat="1" ht="24.2" customHeight="1">
      <c r="A118" s="35"/>
      <c r="B118" s="36"/>
      <c r="C118" s="184" t="s">
        <v>187</v>
      </c>
      <c r="D118" s="184" t="s">
        <v>154</v>
      </c>
      <c r="E118" s="185" t="s">
        <v>409</v>
      </c>
      <c r="F118" s="186" t="s">
        <v>410</v>
      </c>
      <c r="G118" s="187" t="s">
        <v>161</v>
      </c>
      <c r="H118" s="188">
        <v>2</v>
      </c>
      <c r="I118" s="189"/>
      <c r="J118" s="190"/>
      <c r="K118" s="191">
        <f>ROUND(P118*H118,2)</f>
        <v>0</v>
      </c>
      <c r="L118" s="186" t="s">
        <v>20</v>
      </c>
      <c r="M118" s="192"/>
      <c r="N118" s="193" t="s">
        <v>20</v>
      </c>
      <c r="O118" s="194" t="s">
        <v>40</v>
      </c>
      <c r="P118" s="195">
        <f>I118+J118</f>
        <v>0</v>
      </c>
      <c r="Q118" s="195">
        <f>ROUND(I118*H118,2)</f>
        <v>0</v>
      </c>
      <c r="R118" s="195">
        <f>ROUND(J118*H118,2)</f>
        <v>0</v>
      </c>
      <c r="S118" s="65"/>
      <c r="T118" s="196">
        <f>S118*H118</f>
        <v>0</v>
      </c>
      <c r="U118" s="196">
        <v>0</v>
      </c>
      <c r="V118" s="196">
        <f>U118*H118</f>
        <v>0</v>
      </c>
      <c r="W118" s="196">
        <v>0</v>
      </c>
      <c r="X118" s="197">
        <f>W118*H118</f>
        <v>0</v>
      </c>
      <c r="Y118" s="35"/>
      <c r="Z118" s="35"/>
      <c r="AA118" s="35"/>
      <c r="AB118" s="35"/>
      <c r="AC118" s="35"/>
      <c r="AD118" s="35"/>
      <c r="AE118" s="35"/>
      <c r="AR118" s="198" t="s">
        <v>411</v>
      </c>
      <c r="AT118" s="198" t="s">
        <v>154</v>
      </c>
      <c r="AU118" s="198" t="s">
        <v>81</v>
      </c>
      <c r="AY118" s="18" t="s">
        <v>156</v>
      </c>
      <c r="BE118" s="199">
        <f>IF(O118="základní",K118,0)</f>
        <v>0</v>
      </c>
      <c r="BF118" s="199">
        <f>IF(O118="snížená",K118,0)</f>
        <v>0</v>
      </c>
      <c r="BG118" s="199">
        <f>IF(O118="zákl. přenesená",K118,0)</f>
        <v>0</v>
      </c>
      <c r="BH118" s="199">
        <f>IF(O118="sníž. přenesená",K118,0)</f>
        <v>0</v>
      </c>
      <c r="BI118" s="199">
        <f>IF(O118="nulová",K118,0)</f>
        <v>0</v>
      </c>
      <c r="BJ118" s="18" t="s">
        <v>79</v>
      </c>
      <c r="BK118" s="199">
        <f>ROUND(P118*H118,2)</f>
        <v>0</v>
      </c>
      <c r="BL118" s="18" t="s">
        <v>282</v>
      </c>
      <c r="BM118" s="198" t="s">
        <v>192</v>
      </c>
    </row>
    <row r="119" spans="1:47" s="2" customFormat="1" ht="11.25">
      <c r="A119" s="35"/>
      <c r="B119" s="36"/>
      <c r="C119" s="37"/>
      <c r="D119" s="200" t="s">
        <v>165</v>
      </c>
      <c r="E119" s="37"/>
      <c r="F119" s="201" t="s">
        <v>410</v>
      </c>
      <c r="G119" s="37"/>
      <c r="H119" s="37"/>
      <c r="I119" s="202"/>
      <c r="J119" s="202"/>
      <c r="K119" s="37"/>
      <c r="L119" s="37"/>
      <c r="M119" s="40"/>
      <c r="N119" s="203"/>
      <c r="O119" s="204"/>
      <c r="P119" s="65"/>
      <c r="Q119" s="65"/>
      <c r="R119" s="65"/>
      <c r="S119" s="65"/>
      <c r="T119" s="65"/>
      <c r="U119" s="65"/>
      <c r="V119" s="65"/>
      <c r="W119" s="65"/>
      <c r="X119" s="66"/>
      <c r="Y119" s="35"/>
      <c r="Z119" s="35"/>
      <c r="AA119" s="35"/>
      <c r="AB119" s="35"/>
      <c r="AC119" s="35"/>
      <c r="AD119" s="35"/>
      <c r="AE119" s="35"/>
      <c r="AT119" s="18" t="s">
        <v>165</v>
      </c>
      <c r="AU119" s="18" t="s">
        <v>81</v>
      </c>
    </row>
    <row r="120" spans="1:65" s="2" customFormat="1" ht="24.2" customHeight="1">
      <c r="A120" s="35"/>
      <c r="B120" s="36"/>
      <c r="C120" s="184" t="s">
        <v>176</v>
      </c>
      <c r="D120" s="184" t="s">
        <v>154</v>
      </c>
      <c r="E120" s="185" t="s">
        <v>412</v>
      </c>
      <c r="F120" s="186" t="s">
        <v>413</v>
      </c>
      <c r="G120" s="187" t="s">
        <v>161</v>
      </c>
      <c r="H120" s="188">
        <v>2</v>
      </c>
      <c r="I120" s="189"/>
      <c r="J120" s="190"/>
      <c r="K120" s="191">
        <f>ROUND(P120*H120,2)</f>
        <v>0</v>
      </c>
      <c r="L120" s="186" t="s">
        <v>20</v>
      </c>
      <c r="M120" s="192"/>
      <c r="N120" s="193" t="s">
        <v>20</v>
      </c>
      <c r="O120" s="194" t="s">
        <v>40</v>
      </c>
      <c r="P120" s="195">
        <f>I120+J120</f>
        <v>0</v>
      </c>
      <c r="Q120" s="195">
        <f>ROUND(I120*H120,2)</f>
        <v>0</v>
      </c>
      <c r="R120" s="195">
        <f>ROUND(J120*H120,2)</f>
        <v>0</v>
      </c>
      <c r="S120" s="65"/>
      <c r="T120" s="196">
        <f>S120*H120</f>
        <v>0</v>
      </c>
      <c r="U120" s="196">
        <v>0</v>
      </c>
      <c r="V120" s="196">
        <f>U120*H120</f>
        <v>0</v>
      </c>
      <c r="W120" s="196">
        <v>0</v>
      </c>
      <c r="X120" s="197">
        <f>W120*H120</f>
        <v>0</v>
      </c>
      <c r="Y120" s="35"/>
      <c r="Z120" s="35"/>
      <c r="AA120" s="35"/>
      <c r="AB120" s="35"/>
      <c r="AC120" s="35"/>
      <c r="AD120" s="35"/>
      <c r="AE120" s="35"/>
      <c r="AR120" s="198" t="s">
        <v>411</v>
      </c>
      <c r="AT120" s="198" t="s">
        <v>154</v>
      </c>
      <c r="AU120" s="198" t="s">
        <v>81</v>
      </c>
      <c r="AY120" s="18" t="s">
        <v>156</v>
      </c>
      <c r="BE120" s="199">
        <f>IF(O120="základní",K120,0)</f>
        <v>0</v>
      </c>
      <c r="BF120" s="199">
        <f>IF(O120="snížená",K120,0)</f>
        <v>0</v>
      </c>
      <c r="BG120" s="199">
        <f>IF(O120="zákl. přenesená",K120,0)</f>
        <v>0</v>
      </c>
      <c r="BH120" s="199">
        <f>IF(O120="sníž. přenesená",K120,0)</f>
        <v>0</v>
      </c>
      <c r="BI120" s="199">
        <f>IF(O120="nulová",K120,0)</f>
        <v>0</v>
      </c>
      <c r="BJ120" s="18" t="s">
        <v>79</v>
      </c>
      <c r="BK120" s="199">
        <f>ROUND(P120*H120,2)</f>
        <v>0</v>
      </c>
      <c r="BL120" s="18" t="s">
        <v>282</v>
      </c>
      <c r="BM120" s="198" t="s">
        <v>195</v>
      </c>
    </row>
    <row r="121" spans="1:47" s="2" customFormat="1" ht="11.25">
      <c r="A121" s="35"/>
      <c r="B121" s="36"/>
      <c r="C121" s="37"/>
      <c r="D121" s="200" t="s">
        <v>165</v>
      </c>
      <c r="E121" s="37"/>
      <c r="F121" s="201" t="s">
        <v>413</v>
      </c>
      <c r="G121" s="37"/>
      <c r="H121" s="37"/>
      <c r="I121" s="202"/>
      <c r="J121" s="202"/>
      <c r="K121" s="37"/>
      <c r="L121" s="37"/>
      <c r="M121" s="40"/>
      <c r="N121" s="203"/>
      <c r="O121" s="204"/>
      <c r="P121" s="65"/>
      <c r="Q121" s="65"/>
      <c r="R121" s="65"/>
      <c r="S121" s="65"/>
      <c r="T121" s="65"/>
      <c r="U121" s="65"/>
      <c r="V121" s="65"/>
      <c r="W121" s="65"/>
      <c r="X121" s="66"/>
      <c r="Y121" s="35"/>
      <c r="Z121" s="35"/>
      <c r="AA121" s="35"/>
      <c r="AB121" s="35"/>
      <c r="AC121" s="35"/>
      <c r="AD121" s="35"/>
      <c r="AE121" s="35"/>
      <c r="AT121" s="18" t="s">
        <v>165</v>
      </c>
      <c r="AU121" s="18" t="s">
        <v>81</v>
      </c>
    </row>
    <row r="122" spans="1:65" s="2" customFormat="1" ht="24.2" customHeight="1">
      <c r="A122" s="35"/>
      <c r="B122" s="36"/>
      <c r="C122" s="184" t="s">
        <v>196</v>
      </c>
      <c r="D122" s="184" t="s">
        <v>154</v>
      </c>
      <c r="E122" s="185" t="s">
        <v>414</v>
      </c>
      <c r="F122" s="186" t="s">
        <v>415</v>
      </c>
      <c r="G122" s="187" t="s">
        <v>161</v>
      </c>
      <c r="H122" s="188">
        <v>2</v>
      </c>
      <c r="I122" s="189"/>
      <c r="J122" s="190"/>
      <c r="K122" s="191">
        <f>ROUND(P122*H122,2)</f>
        <v>0</v>
      </c>
      <c r="L122" s="186" t="s">
        <v>20</v>
      </c>
      <c r="M122" s="192"/>
      <c r="N122" s="193" t="s">
        <v>20</v>
      </c>
      <c r="O122" s="194" t="s">
        <v>40</v>
      </c>
      <c r="P122" s="195">
        <f>I122+J122</f>
        <v>0</v>
      </c>
      <c r="Q122" s="195">
        <f>ROUND(I122*H122,2)</f>
        <v>0</v>
      </c>
      <c r="R122" s="195">
        <f>ROUND(J122*H122,2)</f>
        <v>0</v>
      </c>
      <c r="S122" s="65"/>
      <c r="T122" s="196">
        <f>S122*H122</f>
        <v>0</v>
      </c>
      <c r="U122" s="196">
        <v>0</v>
      </c>
      <c r="V122" s="196">
        <f>U122*H122</f>
        <v>0</v>
      </c>
      <c r="W122" s="196">
        <v>0</v>
      </c>
      <c r="X122" s="197">
        <f>W122*H122</f>
        <v>0</v>
      </c>
      <c r="Y122" s="35"/>
      <c r="Z122" s="35"/>
      <c r="AA122" s="35"/>
      <c r="AB122" s="35"/>
      <c r="AC122" s="35"/>
      <c r="AD122" s="35"/>
      <c r="AE122" s="35"/>
      <c r="AR122" s="198" t="s">
        <v>411</v>
      </c>
      <c r="AT122" s="198" t="s">
        <v>154</v>
      </c>
      <c r="AU122" s="198" t="s">
        <v>81</v>
      </c>
      <c r="AY122" s="18" t="s">
        <v>156</v>
      </c>
      <c r="BE122" s="199">
        <f>IF(O122="základní",K122,0)</f>
        <v>0</v>
      </c>
      <c r="BF122" s="199">
        <f>IF(O122="snížená",K122,0)</f>
        <v>0</v>
      </c>
      <c r="BG122" s="199">
        <f>IF(O122="zákl. přenesená",K122,0)</f>
        <v>0</v>
      </c>
      <c r="BH122" s="199">
        <f>IF(O122="sníž. přenesená",K122,0)</f>
        <v>0</v>
      </c>
      <c r="BI122" s="199">
        <f>IF(O122="nulová",K122,0)</f>
        <v>0</v>
      </c>
      <c r="BJ122" s="18" t="s">
        <v>79</v>
      </c>
      <c r="BK122" s="199">
        <f>ROUND(P122*H122,2)</f>
        <v>0</v>
      </c>
      <c r="BL122" s="18" t="s">
        <v>282</v>
      </c>
      <c r="BM122" s="198" t="s">
        <v>199</v>
      </c>
    </row>
    <row r="123" spans="1:47" s="2" customFormat="1" ht="19.5">
      <c r="A123" s="35"/>
      <c r="B123" s="36"/>
      <c r="C123" s="37"/>
      <c r="D123" s="200" t="s">
        <v>165</v>
      </c>
      <c r="E123" s="37"/>
      <c r="F123" s="201" t="s">
        <v>415</v>
      </c>
      <c r="G123" s="37"/>
      <c r="H123" s="37"/>
      <c r="I123" s="202"/>
      <c r="J123" s="202"/>
      <c r="K123" s="37"/>
      <c r="L123" s="37"/>
      <c r="M123" s="40"/>
      <c r="N123" s="203"/>
      <c r="O123" s="204"/>
      <c r="P123" s="65"/>
      <c r="Q123" s="65"/>
      <c r="R123" s="65"/>
      <c r="S123" s="65"/>
      <c r="T123" s="65"/>
      <c r="U123" s="65"/>
      <c r="V123" s="65"/>
      <c r="W123" s="65"/>
      <c r="X123" s="66"/>
      <c r="Y123" s="35"/>
      <c r="Z123" s="35"/>
      <c r="AA123" s="35"/>
      <c r="AB123" s="35"/>
      <c r="AC123" s="35"/>
      <c r="AD123" s="35"/>
      <c r="AE123" s="35"/>
      <c r="AT123" s="18" t="s">
        <v>165</v>
      </c>
      <c r="AU123" s="18" t="s">
        <v>81</v>
      </c>
    </row>
    <row r="124" spans="1:65" s="2" customFormat="1" ht="24.2" customHeight="1">
      <c r="A124" s="35"/>
      <c r="B124" s="36"/>
      <c r="C124" s="184" t="s">
        <v>179</v>
      </c>
      <c r="D124" s="184" t="s">
        <v>154</v>
      </c>
      <c r="E124" s="185" t="s">
        <v>416</v>
      </c>
      <c r="F124" s="186" t="s">
        <v>417</v>
      </c>
      <c r="G124" s="187" t="s">
        <v>379</v>
      </c>
      <c r="H124" s="188">
        <v>10</v>
      </c>
      <c r="I124" s="189"/>
      <c r="J124" s="190"/>
      <c r="K124" s="191">
        <f>ROUND(P124*H124,2)</f>
        <v>0</v>
      </c>
      <c r="L124" s="186" t="s">
        <v>20</v>
      </c>
      <c r="M124" s="192"/>
      <c r="N124" s="193" t="s">
        <v>20</v>
      </c>
      <c r="O124" s="194" t="s">
        <v>40</v>
      </c>
      <c r="P124" s="195">
        <f>I124+J124</f>
        <v>0</v>
      </c>
      <c r="Q124" s="195">
        <f>ROUND(I124*H124,2)</f>
        <v>0</v>
      </c>
      <c r="R124" s="195">
        <f>ROUND(J124*H124,2)</f>
        <v>0</v>
      </c>
      <c r="S124" s="65"/>
      <c r="T124" s="196">
        <f>S124*H124</f>
        <v>0</v>
      </c>
      <c r="U124" s="196">
        <v>0</v>
      </c>
      <c r="V124" s="196">
        <f>U124*H124</f>
        <v>0</v>
      </c>
      <c r="W124" s="196">
        <v>0</v>
      </c>
      <c r="X124" s="197">
        <f>W124*H124</f>
        <v>0</v>
      </c>
      <c r="Y124" s="35"/>
      <c r="Z124" s="35"/>
      <c r="AA124" s="35"/>
      <c r="AB124" s="35"/>
      <c r="AC124" s="35"/>
      <c r="AD124" s="35"/>
      <c r="AE124" s="35"/>
      <c r="AR124" s="198" t="s">
        <v>411</v>
      </c>
      <c r="AT124" s="198" t="s">
        <v>154</v>
      </c>
      <c r="AU124" s="198" t="s">
        <v>81</v>
      </c>
      <c r="AY124" s="18" t="s">
        <v>156</v>
      </c>
      <c r="BE124" s="199">
        <f>IF(O124="základní",K124,0)</f>
        <v>0</v>
      </c>
      <c r="BF124" s="199">
        <f>IF(O124="snížená",K124,0)</f>
        <v>0</v>
      </c>
      <c r="BG124" s="199">
        <f>IF(O124="zákl. přenesená",K124,0)</f>
        <v>0</v>
      </c>
      <c r="BH124" s="199">
        <f>IF(O124="sníž. přenesená",K124,0)</f>
        <v>0</v>
      </c>
      <c r="BI124" s="199">
        <f>IF(O124="nulová",K124,0)</f>
        <v>0</v>
      </c>
      <c r="BJ124" s="18" t="s">
        <v>79</v>
      </c>
      <c r="BK124" s="199">
        <f>ROUND(P124*H124,2)</f>
        <v>0</v>
      </c>
      <c r="BL124" s="18" t="s">
        <v>282</v>
      </c>
      <c r="BM124" s="198" t="s">
        <v>202</v>
      </c>
    </row>
    <row r="125" spans="1:47" s="2" customFormat="1" ht="11.25">
      <c r="A125" s="35"/>
      <c r="B125" s="36"/>
      <c r="C125" s="37"/>
      <c r="D125" s="200" t="s">
        <v>165</v>
      </c>
      <c r="E125" s="37"/>
      <c r="F125" s="201" t="s">
        <v>417</v>
      </c>
      <c r="G125" s="37"/>
      <c r="H125" s="37"/>
      <c r="I125" s="202"/>
      <c r="J125" s="202"/>
      <c r="K125" s="37"/>
      <c r="L125" s="37"/>
      <c r="M125" s="40"/>
      <c r="N125" s="203"/>
      <c r="O125" s="204"/>
      <c r="P125" s="65"/>
      <c r="Q125" s="65"/>
      <c r="R125" s="65"/>
      <c r="S125" s="65"/>
      <c r="T125" s="65"/>
      <c r="U125" s="65"/>
      <c r="V125" s="65"/>
      <c r="W125" s="65"/>
      <c r="X125" s="66"/>
      <c r="Y125" s="35"/>
      <c r="Z125" s="35"/>
      <c r="AA125" s="35"/>
      <c r="AB125" s="35"/>
      <c r="AC125" s="35"/>
      <c r="AD125" s="35"/>
      <c r="AE125" s="35"/>
      <c r="AT125" s="18" t="s">
        <v>165</v>
      </c>
      <c r="AU125" s="18" t="s">
        <v>81</v>
      </c>
    </row>
    <row r="126" spans="1:65" s="2" customFormat="1" ht="24.2" customHeight="1">
      <c r="A126" s="35"/>
      <c r="B126" s="36"/>
      <c r="C126" s="184" t="s">
        <v>203</v>
      </c>
      <c r="D126" s="184" t="s">
        <v>154</v>
      </c>
      <c r="E126" s="185" t="s">
        <v>418</v>
      </c>
      <c r="F126" s="186" t="s">
        <v>419</v>
      </c>
      <c r="G126" s="187" t="s">
        <v>161</v>
      </c>
      <c r="H126" s="188">
        <v>2</v>
      </c>
      <c r="I126" s="189"/>
      <c r="J126" s="190"/>
      <c r="K126" s="191">
        <f>ROUND(P126*H126,2)</f>
        <v>0</v>
      </c>
      <c r="L126" s="186" t="s">
        <v>20</v>
      </c>
      <c r="M126" s="192"/>
      <c r="N126" s="193" t="s">
        <v>20</v>
      </c>
      <c r="O126" s="194" t="s">
        <v>40</v>
      </c>
      <c r="P126" s="195">
        <f>I126+J126</f>
        <v>0</v>
      </c>
      <c r="Q126" s="195">
        <f>ROUND(I126*H126,2)</f>
        <v>0</v>
      </c>
      <c r="R126" s="195">
        <f>ROUND(J126*H126,2)</f>
        <v>0</v>
      </c>
      <c r="S126" s="65"/>
      <c r="T126" s="196">
        <f>S126*H126</f>
        <v>0</v>
      </c>
      <c r="U126" s="196">
        <v>0</v>
      </c>
      <c r="V126" s="196">
        <f>U126*H126</f>
        <v>0</v>
      </c>
      <c r="W126" s="196">
        <v>0</v>
      </c>
      <c r="X126" s="197">
        <f>W126*H126</f>
        <v>0</v>
      </c>
      <c r="Y126" s="35"/>
      <c r="Z126" s="35"/>
      <c r="AA126" s="35"/>
      <c r="AB126" s="35"/>
      <c r="AC126" s="35"/>
      <c r="AD126" s="35"/>
      <c r="AE126" s="35"/>
      <c r="AR126" s="198" t="s">
        <v>411</v>
      </c>
      <c r="AT126" s="198" t="s">
        <v>154</v>
      </c>
      <c r="AU126" s="198" t="s">
        <v>81</v>
      </c>
      <c r="AY126" s="18" t="s">
        <v>156</v>
      </c>
      <c r="BE126" s="199">
        <f>IF(O126="základní",K126,0)</f>
        <v>0</v>
      </c>
      <c r="BF126" s="199">
        <f>IF(O126="snížená",K126,0)</f>
        <v>0</v>
      </c>
      <c r="BG126" s="199">
        <f>IF(O126="zákl. přenesená",K126,0)</f>
        <v>0</v>
      </c>
      <c r="BH126" s="199">
        <f>IF(O126="sníž. přenesená",K126,0)</f>
        <v>0</v>
      </c>
      <c r="BI126" s="199">
        <f>IF(O126="nulová",K126,0)</f>
        <v>0</v>
      </c>
      <c r="BJ126" s="18" t="s">
        <v>79</v>
      </c>
      <c r="BK126" s="199">
        <f>ROUND(P126*H126,2)</f>
        <v>0</v>
      </c>
      <c r="BL126" s="18" t="s">
        <v>282</v>
      </c>
      <c r="BM126" s="198" t="s">
        <v>206</v>
      </c>
    </row>
    <row r="127" spans="1:47" s="2" customFormat="1" ht="11.25">
      <c r="A127" s="35"/>
      <c r="B127" s="36"/>
      <c r="C127" s="37"/>
      <c r="D127" s="200" t="s">
        <v>165</v>
      </c>
      <c r="E127" s="37"/>
      <c r="F127" s="201" t="s">
        <v>419</v>
      </c>
      <c r="G127" s="37"/>
      <c r="H127" s="37"/>
      <c r="I127" s="202"/>
      <c r="J127" s="202"/>
      <c r="K127" s="37"/>
      <c r="L127" s="37"/>
      <c r="M127" s="40"/>
      <c r="N127" s="203"/>
      <c r="O127" s="204"/>
      <c r="P127" s="65"/>
      <c r="Q127" s="65"/>
      <c r="R127" s="65"/>
      <c r="S127" s="65"/>
      <c r="T127" s="65"/>
      <c r="U127" s="65"/>
      <c r="V127" s="65"/>
      <c r="W127" s="65"/>
      <c r="X127" s="66"/>
      <c r="Y127" s="35"/>
      <c r="Z127" s="35"/>
      <c r="AA127" s="35"/>
      <c r="AB127" s="35"/>
      <c r="AC127" s="35"/>
      <c r="AD127" s="35"/>
      <c r="AE127" s="35"/>
      <c r="AT127" s="18" t="s">
        <v>165</v>
      </c>
      <c r="AU127" s="18" t="s">
        <v>81</v>
      </c>
    </row>
    <row r="128" spans="1:65" s="2" customFormat="1" ht="37.9" customHeight="1">
      <c r="A128" s="35"/>
      <c r="B128" s="36"/>
      <c r="C128" s="184" t="s">
        <v>183</v>
      </c>
      <c r="D128" s="184" t="s">
        <v>154</v>
      </c>
      <c r="E128" s="185" t="s">
        <v>420</v>
      </c>
      <c r="F128" s="186" t="s">
        <v>421</v>
      </c>
      <c r="G128" s="187" t="s">
        <v>161</v>
      </c>
      <c r="H128" s="188">
        <v>1</v>
      </c>
      <c r="I128" s="189"/>
      <c r="J128" s="190"/>
      <c r="K128" s="191">
        <f>ROUND(P128*H128,2)</f>
        <v>0</v>
      </c>
      <c r="L128" s="186" t="s">
        <v>162</v>
      </c>
      <c r="M128" s="192"/>
      <c r="N128" s="193" t="s">
        <v>20</v>
      </c>
      <c r="O128" s="194" t="s">
        <v>40</v>
      </c>
      <c r="P128" s="195">
        <f>I128+J128</f>
        <v>0</v>
      </c>
      <c r="Q128" s="195">
        <f>ROUND(I128*H128,2)</f>
        <v>0</v>
      </c>
      <c r="R128" s="195">
        <f>ROUND(J128*H128,2)</f>
        <v>0</v>
      </c>
      <c r="S128" s="65"/>
      <c r="T128" s="196">
        <f>S128*H128</f>
        <v>0</v>
      </c>
      <c r="U128" s="196">
        <v>0</v>
      </c>
      <c r="V128" s="196">
        <f>U128*H128</f>
        <v>0</v>
      </c>
      <c r="W128" s="196">
        <v>0</v>
      </c>
      <c r="X128" s="197">
        <f>W128*H128</f>
        <v>0</v>
      </c>
      <c r="Y128" s="35"/>
      <c r="Z128" s="35"/>
      <c r="AA128" s="35"/>
      <c r="AB128" s="35"/>
      <c r="AC128" s="35"/>
      <c r="AD128" s="35"/>
      <c r="AE128" s="35"/>
      <c r="AR128" s="198" t="s">
        <v>411</v>
      </c>
      <c r="AT128" s="198" t="s">
        <v>154</v>
      </c>
      <c r="AU128" s="198" t="s">
        <v>81</v>
      </c>
      <c r="AY128" s="18" t="s">
        <v>156</v>
      </c>
      <c r="BE128" s="199">
        <f>IF(O128="základní",K128,0)</f>
        <v>0</v>
      </c>
      <c r="BF128" s="199">
        <f>IF(O128="snížená",K128,0)</f>
        <v>0</v>
      </c>
      <c r="BG128" s="199">
        <f>IF(O128="zákl. přenesená",K128,0)</f>
        <v>0</v>
      </c>
      <c r="BH128" s="199">
        <f>IF(O128="sníž. přenesená",K128,0)</f>
        <v>0</v>
      </c>
      <c r="BI128" s="199">
        <f>IF(O128="nulová",K128,0)</f>
        <v>0</v>
      </c>
      <c r="BJ128" s="18" t="s">
        <v>79</v>
      </c>
      <c r="BK128" s="199">
        <f>ROUND(P128*H128,2)</f>
        <v>0</v>
      </c>
      <c r="BL128" s="18" t="s">
        <v>282</v>
      </c>
      <c r="BM128" s="198" t="s">
        <v>209</v>
      </c>
    </row>
    <row r="129" spans="1:47" s="2" customFormat="1" ht="19.5">
      <c r="A129" s="35"/>
      <c r="B129" s="36"/>
      <c r="C129" s="37"/>
      <c r="D129" s="200" t="s">
        <v>165</v>
      </c>
      <c r="E129" s="37"/>
      <c r="F129" s="201" t="s">
        <v>421</v>
      </c>
      <c r="G129" s="37"/>
      <c r="H129" s="37"/>
      <c r="I129" s="202"/>
      <c r="J129" s="202"/>
      <c r="K129" s="37"/>
      <c r="L129" s="37"/>
      <c r="M129" s="40"/>
      <c r="N129" s="203"/>
      <c r="O129" s="204"/>
      <c r="P129" s="65"/>
      <c r="Q129" s="65"/>
      <c r="R129" s="65"/>
      <c r="S129" s="65"/>
      <c r="T129" s="65"/>
      <c r="U129" s="65"/>
      <c r="V129" s="65"/>
      <c r="W129" s="65"/>
      <c r="X129" s="66"/>
      <c r="Y129" s="35"/>
      <c r="Z129" s="35"/>
      <c r="AA129" s="35"/>
      <c r="AB129" s="35"/>
      <c r="AC129" s="35"/>
      <c r="AD129" s="35"/>
      <c r="AE129" s="35"/>
      <c r="AT129" s="18" t="s">
        <v>165</v>
      </c>
      <c r="AU129" s="18" t="s">
        <v>81</v>
      </c>
    </row>
    <row r="130" spans="1:65" s="2" customFormat="1" ht="24">
      <c r="A130" s="35"/>
      <c r="B130" s="36"/>
      <c r="C130" s="184" t="s">
        <v>9</v>
      </c>
      <c r="D130" s="184" t="s">
        <v>154</v>
      </c>
      <c r="E130" s="185" t="s">
        <v>422</v>
      </c>
      <c r="F130" s="186" t="s">
        <v>423</v>
      </c>
      <c r="G130" s="187" t="s">
        <v>161</v>
      </c>
      <c r="H130" s="188">
        <v>1</v>
      </c>
      <c r="I130" s="189"/>
      <c r="J130" s="190"/>
      <c r="K130" s="191">
        <f>ROUND(P130*H130,2)</f>
        <v>0</v>
      </c>
      <c r="L130" s="186" t="s">
        <v>162</v>
      </c>
      <c r="M130" s="192"/>
      <c r="N130" s="193" t="s">
        <v>20</v>
      </c>
      <c r="O130" s="194" t="s">
        <v>40</v>
      </c>
      <c r="P130" s="195">
        <f>I130+J130</f>
        <v>0</v>
      </c>
      <c r="Q130" s="195">
        <f>ROUND(I130*H130,2)</f>
        <v>0</v>
      </c>
      <c r="R130" s="195">
        <f>ROUND(J130*H130,2)</f>
        <v>0</v>
      </c>
      <c r="S130" s="65"/>
      <c r="T130" s="196">
        <f>S130*H130</f>
        <v>0</v>
      </c>
      <c r="U130" s="196">
        <v>0</v>
      </c>
      <c r="V130" s="196">
        <f>U130*H130</f>
        <v>0</v>
      </c>
      <c r="W130" s="196">
        <v>0</v>
      </c>
      <c r="X130" s="197">
        <f>W130*H130</f>
        <v>0</v>
      </c>
      <c r="Y130" s="35"/>
      <c r="Z130" s="35"/>
      <c r="AA130" s="35"/>
      <c r="AB130" s="35"/>
      <c r="AC130" s="35"/>
      <c r="AD130" s="35"/>
      <c r="AE130" s="35"/>
      <c r="AR130" s="198" t="s">
        <v>411</v>
      </c>
      <c r="AT130" s="198" t="s">
        <v>154</v>
      </c>
      <c r="AU130" s="198" t="s">
        <v>81</v>
      </c>
      <c r="AY130" s="18" t="s">
        <v>156</v>
      </c>
      <c r="BE130" s="199">
        <f>IF(O130="základní",K130,0)</f>
        <v>0</v>
      </c>
      <c r="BF130" s="199">
        <f>IF(O130="snížená",K130,0)</f>
        <v>0</v>
      </c>
      <c r="BG130" s="199">
        <f>IF(O130="zákl. přenesená",K130,0)</f>
        <v>0</v>
      </c>
      <c r="BH130" s="199">
        <f>IF(O130="sníž. přenesená",K130,0)</f>
        <v>0</v>
      </c>
      <c r="BI130" s="199">
        <f>IF(O130="nulová",K130,0)</f>
        <v>0</v>
      </c>
      <c r="BJ130" s="18" t="s">
        <v>79</v>
      </c>
      <c r="BK130" s="199">
        <f>ROUND(P130*H130,2)</f>
        <v>0</v>
      </c>
      <c r="BL130" s="18" t="s">
        <v>282</v>
      </c>
      <c r="BM130" s="198" t="s">
        <v>215</v>
      </c>
    </row>
    <row r="131" spans="1:47" s="2" customFormat="1" ht="11.25">
      <c r="A131" s="35"/>
      <c r="B131" s="36"/>
      <c r="C131" s="37"/>
      <c r="D131" s="200" t="s">
        <v>165</v>
      </c>
      <c r="E131" s="37"/>
      <c r="F131" s="201" t="s">
        <v>423</v>
      </c>
      <c r="G131" s="37"/>
      <c r="H131" s="37"/>
      <c r="I131" s="202"/>
      <c r="J131" s="202"/>
      <c r="K131" s="37"/>
      <c r="L131" s="37"/>
      <c r="M131" s="40"/>
      <c r="N131" s="203"/>
      <c r="O131" s="204"/>
      <c r="P131" s="65"/>
      <c r="Q131" s="65"/>
      <c r="R131" s="65"/>
      <c r="S131" s="65"/>
      <c r="T131" s="65"/>
      <c r="U131" s="65"/>
      <c r="V131" s="65"/>
      <c r="W131" s="65"/>
      <c r="X131" s="66"/>
      <c r="Y131" s="35"/>
      <c r="Z131" s="35"/>
      <c r="AA131" s="35"/>
      <c r="AB131" s="35"/>
      <c r="AC131" s="35"/>
      <c r="AD131" s="35"/>
      <c r="AE131" s="35"/>
      <c r="AT131" s="18" t="s">
        <v>165</v>
      </c>
      <c r="AU131" s="18" t="s">
        <v>81</v>
      </c>
    </row>
    <row r="132" spans="1:65" s="2" customFormat="1" ht="24.2" customHeight="1">
      <c r="A132" s="35"/>
      <c r="B132" s="36"/>
      <c r="C132" s="184" t="s">
        <v>186</v>
      </c>
      <c r="D132" s="184" t="s">
        <v>154</v>
      </c>
      <c r="E132" s="185" t="s">
        <v>424</v>
      </c>
      <c r="F132" s="186" t="s">
        <v>425</v>
      </c>
      <c r="G132" s="187" t="s">
        <v>161</v>
      </c>
      <c r="H132" s="188">
        <v>1</v>
      </c>
      <c r="I132" s="189"/>
      <c r="J132" s="190"/>
      <c r="K132" s="191">
        <f>ROUND(P132*H132,2)</f>
        <v>0</v>
      </c>
      <c r="L132" s="186" t="s">
        <v>162</v>
      </c>
      <c r="M132" s="192"/>
      <c r="N132" s="193" t="s">
        <v>20</v>
      </c>
      <c r="O132" s="194" t="s">
        <v>40</v>
      </c>
      <c r="P132" s="195">
        <f>I132+J132</f>
        <v>0</v>
      </c>
      <c r="Q132" s="195">
        <f>ROUND(I132*H132,2)</f>
        <v>0</v>
      </c>
      <c r="R132" s="195">
        <f>ROUND(J132*H132,2)</f>
        <v>0</v>
      </c>
      <c r="S132" s="65"/>
      <c r="T132" s="196">
        <f>S132*H132</f>
        <v>0</v>
      </c>
      <c r="U132" s="196">
        <v>0</v>
      </c>
      <c r="V132" s="196">
        <f>U132*H132</f>
        <v>0</v>
      </c>
      <c r="W132" s="196">
        <v>0</v>
      </c>
      <c r="X132" s="197">
        <f>W132*H132</f>
        <v>0</v>
      </c>
      <c r="Y132" s="35"/>
      <c r="Z132" s="35"/>
      <c r="AA132" s="35"/>
      <c r="AB132" s="35"/>
      <c r="AC132" s="35"/>
      <c r="AD132" s="35"/>
      <c r="AE132" s="35"/>
      <c r="AR132" s="198" t="s">
        <v>411</v>
      </c>
      <c r="AT132" s="198" t="s">
        <v>154</v>
      </c>
      <c r="AU132" s="198" t="s">
        <v>81</v>
      </c>
      <c r="AY132" s="18" t="s">
        <v>156</v>
      </c>
      <c r="BE132" s="199">
        <f>IF(O132="základní",K132,0)</f>
        <v>0</v>
      </c>
      <c r="BF132" s="199">
        <f>IF(O132="snížená",K132,0)</f>
        <v>0</v>
      </c>
      <c r="BG132" s="199">
        <f>IF(O132="zákl. přenesená",K132,0)</f>
        <v>0</v>
      </c>
      <c r="BH132" s="199">
        <f>IF(O132="sníž. přenesená",K132,0)</f>
        <v>0</v>
      </c>
      <c r="BI132" s="199">
        <f>IF(O132="nulová",K132,0)</f>
        <v>0</v>
      </c>
      <c r="BJ132" s="18" t="s">
        <v>79</v>
      </c>
      <c r="BK132" s="199">
        <f>ROUND(P132*H132,2)</f>
        <v>0</v>
      </c>
      <c r="BL132" s="18" t="s">
        <v>282</v>
      </c>
      <c r="BM132" s="198" t="s">
        <v>218</v>
      </c>
    </row>
    <row r="133" spans="1:47" s="2" customFormat="1" ht="19.5">
      <c r="A133" s="35"/>
      <c r="B133" s="36"/>
      <c r="C133" s="37"/>
      <c r="D133" s="200" t="s">
        <v>165</v>
      </c>
      <c r="E133" s="37"/>
      <c r="F133" s="201" t="s">
        <v>425</v>
      </c>
      <c r="G133" s="37"/>
      <c r="H133" s="37"/>
      <c r="I133" s="202"/>
      <c r="J133" s="202"/>
      <c r="K133" s="37"/>
      <c r="L133" s="37"/>
      <c r="M133" s="40"/>
      <c r="N133" s="203"/>
      <c r="O133" s="204"/>
      <c r="P133" s="65"/>
      <c r="Q133" s="65"/>
      <c r="R133" s="65"/>
      <c r="S133" s="65"/>
      <c r="T133" s="65"/>
      <c r="U133" s="65"/>
      <c r="V133" s="65"/>
      <c r="W133" s="65"/>
      <c r="X133" s="66"/>
      <c r="Y133" s="35"/>
      <c r="Z133" s="35"/>
      <c r="AA133" s="35"/>
      <c r="AB133" s="35"/>
      <c r="AC133" s="35"/>
      <c r="AD133" s="35"/>
      <c r="AE133" s="35"/>
      <c r="AT133" s="18" t="s">
        <v>165</v>
      </c>
      <c r="AU133" s="18" t="s">
        <v>81</v>
      </c>
    </row>
    <row r="134" spans="1:65" s="2" customFormat="1" ht="24.2" customHeight="1">
      <c r="A134" s="35"/>
      <c r="B134" s="36"/>
      <c r="C134" s="184" t="s">
        <v>219</v>
      </c>
      <c r="D134" s="184" t="s">
        <v>154</v>
      </c>
      <c r="E134" s="185" t="s">
        <v>426</v>
      </c>
      <c r="F134" s="186" t="s">
        <v>425</v>
      </c>
      <c r="G134" s="187" t="s">
        <v>161</v>
      </c>
      <c r="H134" s="188">
        <v>1</v>
      </c>
      <c r="I134" s="189"/>
      <c r="J134" s="190"/>
      <c r="K134" s="191">
        <f>ROUND(P134*H134,2)</f>
        <v>0</v>
      </c>
      <c r="L134" s="186" t="s">
        <v>162</v>
      </c>
      <c r="M134" s="192"/>
      <c r="N134" s="193" t="s">
        <v>20</v>
      </c>
      <c r="O134" s="194" t="s">
        <v>40</v>
      </c>
      <c r="P134" s="195">
        <f>I134+J134</f>
        <v>0</v>
      </c>
      <c r="Q134" s="195">
        <f>ROUND(I134*H134,2)</f>
        <v>0</v>
      </c>
      <c r="R134" s="195">
        <f>ROUND(J134*H134,2)</f>
        <v>0</v>
      </c>
      <c r="S134" s="65"/>
      <c r="T134" s="196">
        <f>S134*H134</f>
        <v>0</v>
      </c>
      <c r="U134" s="196">
        <v>0</v>
      </c>
      <c r="V134" s="196">
        <f>U134*H134</f>
        <v>0</v>
      </c>
      <c r="W134" s="196">
        <v>0</v>
      </c>
      <c r="X134" s="197">
        <f>W134*H134</f>
        <v>0</v>
      </c>
      <c r="Y134" s="35"/>
      <c r="Z134" s="35"/>
      <c r="AA134" s="35"/>
      <c r="AB134" s="35"/>
      <c r="AC134" s="35"/>
      <c r="AD134" s="35"/>
      <c r="AE134" s="35"/>
      <c r="AR134" s="198" t="s">
        <v>411</v>
      </c>
      <c r="AT134" s="198" t="s">
        <v>154</v>
      </c>
      <c r="AU134" s="198" t="s">
        <v>81</v>
      </c>
      <c r="AY134" s="18" t="s">
        <v>156</v>
      </c>
      <c r="BE134" s="199">
        <f>IF(O134="základní",K134,0)</f>
        <v>0</v>
      </c>
      <c r="BF134" s="199">
        <f>IF(O134="snížená",K134,0)</f>
        <v>0</v>
      </c>
      <c r="BG134" s="199">
        <f>IF(O134="zákl. přenesená",K134,0)</f>
        <v>0</v>
      </c>
      <c r="BH134" s="199">
        <f>IF(O134="sníž. přenesená",K134,0)</f>
        <v>0</v>
      </c>
      <c r="BI134" s="199">
        <f>IF(O134="nulová",K134,0)</f>
        <v>0</v>
      </c>
      <c r="BJ134" s="18" t="s">
        <v>79</v>
      </c>
      <c r="BK134" s="199">
        <f>ROUND(P134*H134,2)</f>
        <v>0</v>
      </c>
      <c r="BL134" s="18" t="s">
        <v>282</v>
      </c>
      <c r="BM134" s="198" t="s">
        <v>222</v>
      </c>
    </row>
    <row r="135" spans="1:47" s="2" customFormat="1" ht="19.5">
      <c r="A135" s="35"/>
      <c r="B135" s="36"/>
      <c r="C135" s="37"/>
      <c r="D135" s="200" t="s">
        <v>165</v>
      </c>
      <c r="E135" s="37"/>
      <c r="F135" s="201" t="s">
        <v>425</v>
      </c>
      <c r="G135" s="37"/>
      <c r="H135" s="37"/>
      <c r="I135" s="202"/>
      <c r="J135" s="202"/>
      <c r="K135" s="37"/>
      <c r="L135" s="37"/>
      <c r="M135" s="40"/>
      <c r="N135" s="203"/>
      <c r="O135" s="204"/>
      <c r="P135" s="65"/>
      <c r="Q135" s="65"/>
      <c r="R135" s="65"/>
      <c r="S135" s="65"/>
      <c r="T135" s="65"/>
      <c r="U135" s="65"/>
      <c r="V135" s="65"/>
      <c r="W135" s="65"/>
      <c r="X135" s="66"/>
      <c r="Y135" s="35"/>
      <c r="Z135" s="35"/>
      <c r="AA135" s="35"/>
      <c r="AB135" s="35"/>
      <c r="AC135" s="35"/>
      <c r="AD135" s="35"/>
      <c r="AE135" s="35"/>
      <c r="AT135" s="18" t="s">
        <v>165</v>
      </c>
      <c r="AU135" s="18" t="s">
        <v>81</v>
      </c>
    </row>
    <row r="136" spans="1:65" s="2" customFormat="1" ht="24">
      <c r="A136" s="35"/>
      <c r="B136" s="36"/>
      <c r="C136" s="184" t="s">
        <v>192</v>
      </c>
      <c r="D136" s="184" t="s">
        <v>154</v>
      </c>
      <c r="E136" s="185" t="s">
        <v>427</v>
      </c>
      <c r="F136" s="186" t="s">
        <v>423</v>
      </c>
      <c r="G136" s="187" t="s">
        <v>161</v>
      </c>
      <c r="H136" s="188">
        <v>1</v>
      </c>
      <c r="I136" s="189"/>
      <c r="J136" s="190"/>
      <c r="K136" s="191">
        <f>ROUND(P136*H136,2)</f>
        <v>0</v>
      </c>
      <c r="L136" s="186" t="s">
        <v>162</v>
      </c>
      <c r="M136" s="192"/>
      <c r="N136" s="193" t="s">
        <v>20</v>
      </c>
      <c r="O136" s="194" t="s">
        <v>40</v>
      </c>
      <c r="P136" s="195">
        <f>I136+J136</f>
        <v>0</v>
      </c>
      <c r="Q136" s="195">
        <f>ROUND(I136*H136,2)</f>
        <v>0</v>
      </c>
      <c r="R136" s="195">
        <f>ROUND(J136*H136,2)</f>
        <v>0</v>
      </c>
      <c r="S136" s="65"/>
      <c r="T136" s="196">
        <f>S136*H136</f>
        <v>0</v>
      </c>
      <c r="U136" s="196">
        <v>0</v>
      </c>
      <c r="V136" s="196">
        <f>U136*H136</f>
        <v>0</v>
      </c>
      <c r="W136" s="196">
        <v>0</v>
      </c>
      <c r="X136" s="197">
        <f>W136*H136</f>
        <v>0</v>
      </c>
      <c r="Y136" s="35"/>
      <c r="Z136" s="35"/>
      <c r="AA136" s="35"/>
      <c r="AB136" s="35"/>
      <c r="AC136" s="35"/>
      <c r="AD136" s="35"/>
      <c r="AE136" s="35"/>
      <c r="AR136" s="198" t="s">
        <v>411</v>
      </c>
      <c r="AT136" s="198" t="s">
        <v>154</v>
      </c>
      <c r="AU136" s="198" t="s">
        <v>81</v>
      </c>
      <c r="AY136" s="18" t="s">
        <v>156</v>
      </c>
      <c r="BE136" s="199">
        <f>IF(O136="základní",K136,0)</f>
        <v>0</v>
      </c>
      <c r="BF136" s="199">
        <f>IF(O136="snížená",K136,0)</f>
        <v>0</v>
      </c>
      <c r="BG136" s="199">
        <f>IF(O136="zákl. přenesená",K136,0)</f>
        <v>0</v>
      </c>
      <c r="BH136" s="199">
        <f>IF(O136="sníž. přenesená",K136,0)</f>
        <v>0</v>
      </c>
      <c r="BI136" s="199">
        <f>IF(O136="nulová",K136,0)</f>
        <v>0</v>
      </c>
      <c r="BJ136" s="18" t="s">
        <v>79</v>
      </c>
      <c r="BK136" s="199">
        <f>ROUND(P136*H136,2)</f>
        <v>0</v>
      </c>
      <c r="BL136" s="18" t="s">
        <v>282</v>
      </c>
      <c r="BM136" s="198" t="s">
        <v>225</v>
      </c>
    </row>
    <row r="137" spans="1:47" s="2" customFormat="1" ht="11.25">
      <c r="A137" s="35"/>
      <c r="B137" s="36"/>
      <c r="C137" s="37"/>
      <c r="D137" s="200" t="s">
        <v>165</v>
      </c>
      <c r="E137" s="37"/>
      <c r="F137" s="201" t="s">
        <v>423</v>
      </c>
      <c r="G137" s="37"/>
      <c r="H137" s="37"/>
      <c r="I137" s="202"/>
      <c r="J137" s="202"/>
      <c r="K137" s="37"/>
      <c r="L137" s="37"/>
      <c r="M137" s="40"/>
      <c r="N137" s="203"/>
      <c r="O137" s="204"/>
      <c r="P137" s="65"/>
      <c r="Q137" s="65"/>
      <c r="R137" s="65"/>
      <c r="S137" s="65"/>
      <c r="T137" s="65"/>
      <c r="U137" s="65"/>
      <c r="V137" s="65"/>
      <c r="W137" s="65"/>
      <c r="X137" s="66"/>
      <c r="Y137" s="35"/>
      <c r="Z137" s="35"/>
      <c r="AA137" s="35"/>
      <c r="AB137" s="35"/>
      <c r="AC137" s="35"/>
      <c r="AD137" s="35"/>
      <c r="AE137" s="35"/>
      <c r="AT137" s="18" t="s">
        <v>165</v>
      </c>
      <c r="AU137" s="18" t="s">
        <v>81</v>
      </c>
    </row>
    <row r="138" spans="2:63" s="12" customFormat="1" ht="22.9" customHeight="1">
      <c r="B138" s="167"/>
      <c r="C138" s="168"/>
      <c r="D138" s="169" t="s">
        <v>70</v>
      </c>
      <c r="E138" s="182" t="s">
        <v>428</v>
      </c>
      <c r="F138" s="182" t="s">
        <v>429</v>
      </c>
      <c r="G138" s="168"/>
      <c r="H138" s="168"/>
      <c r="I138" s="171"/>
      <c r="J138" s="171"/>
      <c r="K138" s="183">
        <f>BK138</f>
        <v>0</v>
      </c>
      <c r="L138" s="168"/>
      <c r="M138" s="173"/>
      <c r="N138" s="174"/>
      <c r="O138" s="175"/>
      <c r="P138" s="175"/>
      <c r="Q138" s="176">
        <f>SUM(Q139:Q163)</f>
        <v>0</v>
      </c>
      <c r="R138" s="176">
        <f>SUM(R139:R163)</f>
        <v>0</v>
      </c>
      <c r="S138" s="175"/>
      <c r="T138" s="177">
        <f>SUM(T139:T163)</f>
        <v>0</v>
      </c>
      <c r="U138" s="175"/>
      <c r="V138" s="177">
        <f>SUM(V139:V163)</f>
        <v>0.075</v>
      </c>
      <c r="W138" s="175"/>
      <c r="X138" s="178">
        <f>SUM(X139:X163)</f>
        <v>0</v>
      </c>
      <c r="AR138" s="179" t="s">
        <v>155</v>
      </c>
      <c r="AT138" s="180" t="s">
        <v>70</v>
      </c>
      <c r="AU138" s="180" t="s">
        <v>79</v>
      </c>
      <c r="AY138" s="179" t="s">
        <v>156</v>
      </c>
      <c r="BK138" s="181">
        <f>SUM(BK139:BK163)</f>
        <v>0</v>
      </c>
    </row>
    <row r="139" spans="1:65" s="2" customFormat="1" ht="24.2" customHeight="1">
      <c r="A139" s="35"/>
      <c r="B139" s="36"/>
      <c r="C139" s="205" t="s">
        <v>226</v>
      </c>
      <c r="D139" s="205" t="s">
        <v>188</v>
      </c>
      <c r="E139" s="206" t="s">
        <v>430</v>
      </c>
      <c r="F139" s="207" t="s">
        <v>431</v>
      </c>
      <c r="G139" s="208" t="s">
        <v>432</v>
      </c>
      <c r="H139" s="209">
        <v>0.35</v>
      </c>
      <c r="I139" s="210"/>
      <c r="J139" s="210"/>
      <c r="K139" s="211">
        <f>ROUND(P139*H139,2)</f>
        <v>0</v>
      </c>
      <c r="L139" s="207" t="s">
        <v>20</v>
      </c>
      <c r="M139" s="40"/>
      <c r="N139" s="212" t="s">
        <v>20</v>
      </c>
      <c r="O139" s="194" t="s">
        <v>40</v>
      </c>
      <c r="P139" s="195">
        <f>I139+J139</f>
        <v>0</v>
      </c>
      <c r="Q139" s="195">
        <f>ROUND(I139*H139,2)</f>
        <v>0</v>
      </c>
      <c r="R139" s="195">
        <f>ROUND(J139*H139,2)</f>
        <v>0</v>
      </c>
      <c r="S139" s="65"/>
      <c r="T139" s="196">
        <f>S139*H139</f>
        <v>0</v>
      </c>
      <c r="U139" s="196">
        <v>0</v>
      </c>
      <c r="V139" s="196">
        <f>U139*H139</f>
        <v>0</v>
      </c>
      <c r="W139" s="196">
        <v>0</v>
      </c>
      <c r="X139" s="197">
        <f>W139*H139</f>
        <v>0</v>
      </c>
      <c r="Y139" s="35"/>
      <c r="Z139" s="35"/>
      <c r="AA139" s="35"/>
      <c r="AB139" s="35"/>
      <c r="AC139" s="35"/>
      <c r="AD139" s="35"/>
      <c r="AE139" s="35"/>
      <c r="AR139" s="198" t="s">
        <v>282</v>
      </c>
      <c r="AT139" s="198" t="s">
        <v>188</v>
      </c>
      <c r="AU139" s="198" t="s">
        <v>81</v>
      </c>
      <c r="AY139" s="18" t="s">
        <v>156</v>
      </c>
      <c r="BE139" s="199">
        <f>IF(O139="základní",K139,0)</f>
        <v>0</v>
      </c>
      <c r="BF139" s="199">
        <f>IF(O139="snížená",K139,0)</f>
        <v>0</v>
      </c>
      <c r="BG139" s="199">
        <f>IF(O139="zákl. přenesená",K139,0)</f>
        <v>0</v>
      </c>
      <c r="BH139" s="199">
        <f>IF(O139="sníž. přenesená",K139,0)</f>
        <v>0</v>
      </c>
      <c r="BI139" s="199">
        <f>IF(O139="nulová",K139,0)</f>
        <v>0</v>
      </c>
      <c r="BJ139" s="18" t="s">
        <v>79</v>
      </c>
      <c r="BK139" s="199">
        <f>ROUND(P139*H139,2)</f>
        <v>0</v>
      </c>
      <c r="BL139" s="18" t="s">
        <v>282</v>
      </c>
      <c r="BM139" s="198" t="s">
        <v>229</v>
      </c>
    </row>
    <row r="140" spans="1:47" s="2" customFormat="1" ht="11.25">
      <c r="A140" s="35"/>
      <c r="B140" s="36"/>
      <c r="C140" s="37"/>
      <c r="D140" s="200" t="s">
        <v>165</v>
      </c>
      <c r="E140" s="37"/>
      <c r="F140" s="201" t="s">
        <v>431</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165</v>
      </c>
      <c r="AU140" s="18" t="s">
        <v>81</v>
      </c>
    </row>
    <row r="141" spans="1:65" s="2" customFormat="1" ht="24.2" customHeight="1">
      <c r="A141" s="35"/>
      <c r="B141" s="36"/>
      <c r="C141" s="205" t="s">
        <v>195</v>
      </c>
      <c r="D141" s="205" t="s">
        <v>188</v>
      </c>
      <c r="E141" s="206" t="s">
        <v>433</v>
      </c>
      <c r="F141" s="207" t="s">
        <v>434</v>
      </c>
      <c r="G141" s="208" t="s">
        <v>297</v>
      </c>
      <c r="H141" s="209">
        <v>5</v>
      </c>
      <c r="I141" s="210"/>
      <c r="J141" s="210"/>
      <c r="K141" s="211">
        <f>ROUND(P141*H141,2)</f>
        <v>0</v>
      </c>
      <c r="L141" s="207" t="s">
        <v>20</v>
      </c>
      <c r="M141" s="40"/>
      <c r="N141" s="212" t="s">
        <v>20</v>
      </c>
      <c r="O141" s="194" t="s">
        <v>40</v>
      </c>
      <c r="P141" s="195">
        <f>I141+J141</f>
        <v>0</v>
      </c>
      <c r="Q141" s="195">
        <f>ROUND(I141*H141,2)</f>
        <v>0</v>
      </c>
      <c r="R141" s="195">
        <f>ROUND(J141*H141,2)</f>
        <v>0</v>
      </c>
      <c r="S141" s="65"/>
      <c r="T141" s="196">
        <f>S141*H141</f>
        <v>0</v>
      </c>
      <c r="U141" s="196">
        <v>0</v>
      </c>
      <c r="V141" s="196">
        <f>U141*H141</f>
        <v>0</v>
      </c>
      <c r="W141" s="196">
        <v>0</v>
      </c>
      <c r="X141" s="197">
        <f>W141*H141</f>
        <v>0</v>
      </c>
      <c r="Y141" s="35"/>
      <c r="Z141" s="35"/>
      <c r="AA141" s="35"/>
      <c r="AB141" s="35"/>
      <c r="AC141" s="35"/>
      <c r="AD141" s="35"/>
      <c r="AE141" s="35"/>
      <c r="AR141" s="198" t="s">
        <v>282</v>
      </c>
      <c r="AT141" s="198" t="s">
        <v>188</v>
      </c>
      <c r="AU141" s="198" t="s">
        <v>81</v>
      </c>
      <c r="AY141" s="18" t="s">
        <v>156</v>
      </c>
      <c r="BE141" s="199">
        <f>IF(O141="základní",K141,0)</f>
        <v>0</v>
      </c>
      <c r="BF141" s="199">
        <f>IF(O141="snížená",K141,0)</f>
        <v>0</v>
      </c>
      <c r="BG141" s="199">
        <f>IF(O141="zákl. přenesená",K141,0)</f>
        <v>0</v>
      </c>
      <c r="BH141" s="199">
        <f>IF(O141="sníž. přenesená",K141,0)</f>
        <v>0</v>
      </c>
      <c r="BI141" s="199">
        <f>IF(O141="nulová",K141,0)</f>
        <v>0</v>
      </c>
      <c r="BJ141" s="18" t="s">
        <v>79</v>
      </c>
      <c r="BK141" s="199">
        <f>ROUND(P141*H141,2)</f>
        <v>0</v>
      </c>
      <c r="BL141" s="18" t="s">
        <v>282</v>
      </c>
      <c r="BM141" s="198" t="s">
        <v>232</v>
      </c>
    </row>
    <row r="142" spans="1:47" s="2" customFormat="1" ht="19.5">
      <c r="A142" s="35"/>
      <c r="B142" s="36"/>
      <c r="C142" s="37"/>
      <c r="D142" s="200" t="s">
        <v>165</v>
      </c>
      <c r="E142" s="37"/>
      <c r="F142" s="201" t="s">
        <v>434</v>
      </c>
      <c r="G142" s="37"/>
      <c r="H142" s="37"/>
      <c r="I142" s="202"/>
      <c r="J142" s="202"/>
      <c r="K142" s="37"/>
      <c r="L142" s="37"/>
      <c r="M142" s="40"/>
      <c r="N142" s="203"/>
      <c r="O142" s="204"/>
      <c r="P142" s="65"/>
      <c r="Q142" s="65"/>
      <c r="R142" s="65"/>
      <c r="S142" s="65"/>
      <c r="T142" s="65"/>
      <c r="U142" s="65"/>
      <c r="V142" s="65"/>
      <c r="W142" s="65"/>
      <c r="X142" s="66"/>
      <c r="Y142" s="35"/>
      <c r="Z142" s="35"/>
      <c r="AA142" s="35"/>
      <c r="AB142" s="35"/>
      <c r="AC142" s="35"/>
      <c r="AD142" s="35"/>
      <c r="AE142" s="35"/>
      <c r="AT142" s="18" t="s">
        <v>165</v>
      </c>
      <c r="AU142" s="18" t="s">
        <v>81</v>
      </c>
    </row>
    <row r="143" spans="1:65" s="2" customFormat="1" ht="16.5" customHeight="1">
      <c r="A143" s="35"/>
      <c r="B143" s="36"/>
      <c r="C143" s="205" t="s">
        <v>8</v>
      </c>
      <c r="D143" s="205" t="s">
        <v>188</v>
      </c>
      <c r="E143" s="206" t="s">
        <v>435</v>
      </c>
      <c r="F143" s="207" t="s">
        <v>436</v>
      </c>
      <c r="G143" s="208" t="s">
        <v>297</v>
      </c>
      <c r="H143" s="209">
        <v>5</v>
      </c>
      <c r="I143" s="210"/>
      <c r="J143" s="210"/>
      <c r="K143" s="211">
        <f>ROUND(P143*H143,2)</f>
        <v>0</v>
      </c>
      <c r="L143" s="207" t="s">
        <v>20</v>
      </c>
      <c r="M143" s="40"/>
      <c r="N143" s="212" t="s">
        <v>20</v>
      </c>
      <c r="O143" s="194" t="s">
        <v>40</v>
      </c>
      <c r="P143" s="195">
        <f>I143+J143</f>
        <v>0</v>
      </c>
      <c r="Q143" s="195">
        <f>ROUND(I143*H143,2)</f>
        <v>0</v>
      </c>
      <c r="R143" s="195">
        <f>ROUND(J143*H143,2)</f>
        <v>0</v>
      </c>
      <c r="S143" s="65"/>
      <c r="T143" s="196">
        <f>S143*H143</f>
        <v>0</v>
      </c>
      <c r="U143" s="196">
        <v>0</v>
      </c>
      <c r="V143" s="196">
        <f>U143*H143</f>
        <v>0</v>
      </c>
      <c r="W143" s="196">
        <v>0</v>
      </c>
      <c r="X143" s="197">
        <f>W143*H143</f>
        <v>0</v>
      </c>
      <c r="Y143" s="35"/>
      <c r="Z143" s="35"/>
      <c r="AA143" s="35"/>
      <c r="AB143" s="35"/>
      <c r="AC143" s="35"/>
      <c r="AD143" s="35"/>
      <c r="AE143" s="35"/>
      <c r="AR143" s="198" t="s">
        <v>282</v>
      </c>
      <c r="AT143" s="198" t="s">
        <v>188</v>
      </c>
      <c r="AU143" s="198" t="s">
        <v>81</v>
      </c>
      <c r="AY143" s="18" t="s">
        <v>156</v>
      </c>
      <c r="BE143" s="199">
        <f>IF(O143="základní",K143,0)</f>
        <v>0</v>
      </c>
      <c r="BF143" s="199">
        <f>IF(O143="snížená",K143,0)</f>
        <v>0</v>
      </c>
      <c r="BG143" s="199">
        <f>IF(O143="zákl. přenesená",K143,0)</f>
        <v>0</v>
      </c>
      <c r="BH143" s="199">
        <f>IF(O143="sníž. přenesená",K143,0)</f>
        <v>0</v>
      </c>
      <c r="BI143" s="199">
        <f>IF(O143="nulová",K143,0)</f>
        <v>0</v>
      </c>
      <c r="BJ143" s="18" t="s">
        <v>79</v>
      </c>
      <c r="BK143" s="199">
        <f>ROUND(P143*H143,2)</f>
        <v>0</v>
      </c>
      <c r="BL143" s="18" t="s">
        <v>282</v>
      </c>
      <c r="BM143" s="198" t="s">
        <v>235</v>
      </c>
    </row>
    <row r="144" spans="1:47" s="2" customFormat="1" ht="11.25">
      <c r="A144" s="35"/>
      <c r="B144" s="36"/>
      <c r="C144" s="37"/>
      <c r="D144" s="200" t="s">
        <v>165</v>
      </c>
      <c r="E144" s="37"/>
      <c r="F144" s="201" t="s">
        <v>436</v>
      </c>
      <c r="G144" s="37"/>
      <c r="H144" s="37"/>
      <c r="I144" s="202"/>
      <c r="J144" s="202"/>
      <c r="K144" s="37"/>
      <c r="L144" s="37"/>
      <c r="M144" s="40"/>
      <c r="N144" s="203"/>
      <c r="O144" s="204"/>
      <c r="P144" s="65"/>
      <c r="Q144" s="65"/>
      <c r="R144" s="65"/>
      <c r="S144" s="65"/>
      <c r="T144" s="65"/>
      <c r="U144" s="65"/>
      <c r="V144" s="65"/>
      <c r="W144" s="65"/>
      <c r="X144" s="66"/>
      <c r="Y144" s="35"/>
      <c r="Z144" s="35"/>
      <c r="AA144" s="35"/>
      <c r="AB144" s="35"/>
      <c r="AC144" s="35"/>
      <c r="AD144" s="35"/>
      <c r="AE144" s="35"/>
      <c r="AT144" s="18" t="s">
        <v>165</v>
      </c>
      <c r="AU144" s="18" t="s">
        <v>81</v>
      </c>
    </row>
    <row r="145" spans="1:65" s="2" customFormat="1" ht="24.2" customHeight="1">
      <c r="A145" s="35"/>
      <c r="B145" s="36"/>
      <c r="C145" s="205" t="s">
        <v>199</v>
      </c>
      <c r="D145" s="205" t="s">
        <v>188</v>
      </c>
      <c r="E145" s="206" t="s">
        <v>437</v>
      </c>
      <c r="F145" s="207" t="s">
        <v>438</v>
      </c>
      <c r="G145" s="208" t="s">
        <v>379</v>
      </c>
      <c r="H145" s="209">
        <v>25</v>
      </c>
      <c r="I145" s="210"/>
      <c r="J145" s="210"/>
      <c r="K145" s="211">
        <f>ROUND(P145*H145,2)</f>
        <v>0</v>
      </c>
      <c r="L145" s="207" t="s">
        <v>20</v>
      </c>
      <c r="M145" s="40"/>
      <c r="N145" s="212" t="s">
        <v>20</v>
      </c>
      <c r="O145" s="194" t="s">
        <v>40</v>
      </c>
      <c r="P145" s="195">
        <f>I145+J145</f>
        <v>0</v>
      </c>
      <c r="Q145" s="195">
        <f>ROUND(I145*H145,2)</f>
        <v>0</v>
      </c>
      <c r="R145" s="195">
        <f>ROUND(J145*H145,2)</f>
        <v>0</v>
      </c>
      <c r="S145" s="65"/>
      <c r="T145" s="196">
        <f>S145*H145</f>
        <v>0</v>
      </c>
      <c r="U145" s="196">
        <v>0</v>
      </c>
      <c r="V145" s="196">
        <f>U145*H145</f>
        <v>0</v>
      </c>
      <c r="W145" s="196">
        <v>0</v>
      </c>
      <c r="X145" s="197">
        <f>W145*H145</f>
        <v>0</v>
      </c>
      <c r="Y145" s="35"/>
      <c r="Z145" s="35"/>
      <c r="AA145" s="35"/>
      <c r="AB145" s="35"/>
      <c r="AC145" s="35"/>
      <c r="AD145" s="35"/>
      <c r="AE145" s="35"/>
      <c r="AR145" s="198" t="s">
        <v>282</v>
      </c>
      <c r="AT145" s="198" t="s">
        <v>188</v>
      </c>
      <c r="AU145" s="198" t="s">
        <v>81</v>
      </c>
      <c r="AY145" s="18" t="s">
        <v>156</v>
      </c>
      <c r="BE145" s="199">
        <f>IF(O145="základní",K145,0)</f>
        <v>0</v>
      </c>
      <c r="BF145" s="199">
        <f>IF(O145="snížená",K145,0)</f>
        <v>0</v>
      </c>
      <c r="BG145" s="199">
        <f>IF(O145="zákl. přenesená",K145,0)</f>
        <v>0</v>
      </c>
      <c r="BH145" s="199">
        <f>IF(O145="sníž. přenesená",K145,0)</f>
        <v>0</v>
      </c>
      <c r="BI145" s="199">
        <f>IF(O145="nulová",K145,0)</f>
        <v>0</v>
      </c>
      <c r="BJ145" s="18" t="s">
        <v>79</v>
      </c>
      <c r="BK145" s="199">
        <f>ROUND(P145*H145,2)</f>
        <v>0</v>
      </c>
      <c r="BL145" s="18" t="s">
        <v>282</v>
      </c>
      <c r="BM145" s="198" t="s">
        <v>239</v>
      </c>
    </row>
    <row r="146" spans="1:47" s="2" customFormat="1" ht="19.5">
      <c r="A146" s="35"/>
      <c r="B146" s="36"/>
      <c r="C146" s="37"/>
      <c r="D146" s="200" t="s">
        <v>165</v>
      </c>
      <c r="E146" s="37"/>
      <c r="F146" s="201" t="s">
        <v>438</v>
      </c>
      <c r="G146" s="37"/>
      <c r="H146" s="37"/>
      <c r="I146" s="202"/>
      <c r="J146" s="202"/>
      <c r="K146" s="37"/>
      <c r="L146" s="37"/>
      <c r="M146" s="40"/>
      <c r="N146" s="203"/>
      <c r="O146" s="204"/>
      <c r="P146" s="65"/>
      <c r="Q146" s="65"/>
      <c r="R146" s="65"/>
      <c r="S146" s="65"/>
      <c r="T146" s="65"/>
      <c r="U146" s="65"/>
      <c r="V146" s="65"/>
      <c r="W146" s="65"/>
      <c r="X146" s="66"/>
      <c r="Y146" s="35"/>
      <c r="Z146" s="35"/>
      <c r="AA146" s="35"/>
      <c r="AB146" s="35"/>
      <c r="AC146" s="35"/>
      <c r="AD146" s="35"/>
      <c r="AE146" s="35"/>
      <c r="AT146" s="18" t="s">
        <v>165</v>
      </c>
      <c r="AU146" s="18" t="s">
        <v>81</v>
      </c>
    </row>
    <row r="147" spans="1:65" s="2" customFormat="1" ht="33" customHeight="1">
      <c r="A147" s="35"/>
      <c r="B147" s="36"/>
      <c r="C147" s="205" t="s">
        <v>241</v>
      </c>
      <c r="D147" s="205" t="s">
        <v>188</v>
      </c>
      <c r="E147" s="206" t="s">
        <v>439</v>
      </c>
      <c r="F147" s="207" t="s">
        <v>440</v>
      </c>
      <c r="G147" s="208" t="s">
        <v>379</v>
      </c>
      <c r="H147" s="209">
        <v>25</v>
      </c>
      <c r="I147" s="210"/>
      <c r="J147" s="210"/>
      <c r="K147" s="211">
        <f>ROUND(P147*H147,2)</f>
        <v>0</v>
      </c>
      <c r="L147" s="207" t="s">
        <v>20</v>
      </c>
      <c r="M147" s="40"/>
      <c r="N147" s="212"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282</v>
      </c>
      <c r="AT147" s="198" t="s">
        <v>188</v>
      </c>
      <c r="AU147" s="198" t="s">
        <v>81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282</v>
      </c>
      <c r="BM147" s="198" t="s">
        <v>244</v>
      </c>
    </row>
    <row r="148" spans="1:47" s="2" customFormat="1" ht="19.5">
      <c r="A148" s="35"/>
      <c r="B148" s="36"/>
      <c r="C148" s="37"/>
      <c r="D148" s="200" t="s">
        <v>165</v>
      </c>
      <c r="E148" s="37"/>
      <c r="F148" s="201" t="s">
        <v>440</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81</v>
      </c>
    </row>
    <row r="149" spans="1:65" s="2" customFormat="1" ht="33" customHeight="1">
      <c r="A149" s="35"/>
      <c r="B149" s="36"/>
      <c r="C149" s="184" t="s">
        <v>202</v>
      </c>
      <c r="D149" s="184" t="s">
        <v>154</v>
      </c>
      <c r="E149" s="185" t="s">
        <v>441</v>
      </c>
      <c r="F149" s="186" t="s">
        <v>442</v>
      </c>
      <c r="G149" s="187" t="s">
        <v>379</v>
      </c>
      <c r="H149" s="188">
        <v>25</v>
      </c>
      <c r="I149" s="189"/>
      <c r="J149" s="190"/>
      <c r="K149" s="191">
        <f>ROUND(P149*H149,2)</f>
        <v>0</v>
      </c>
      <c r="L149" s="186" t="s">
        <v>162</v>
      </c>
      <c r="M149" s="192"/>
      <c r="N149" s="193" t="s">
        <v>20</v>
      </c>
      <c r="O149" s="194" t="s">
        <v>40</v>
      </c>
      <c r="P149" s="195">
        <f>I149+J149</f>
        <v>0</v>
      </c>
      <c r="Q149" s="195">
        <f>ROUND(I149*H149,2)</f>
        <v>0</v>
      </c>
      <c r="R149" s="195">
        <f>ROUND(J149*H149,2)</f>
        <v>0</v>
      </c>
      <c r="S149" s="65"/>
      <c r="T149" s="196">
        <f>S149*H149</f>
        <v>0</v>
      </c>
      <c r="U149" s="196">
        <v>0</v>
      </c>
      <c r="V149" s="196">
        <f>U149*H149</f>
        <v>0</v>
      </c>
      <c r="W149" s="196">
        <v>0</v>
      </c>
      <c r="X149" s="197">
        <f>W149*H149</f>
        <v>0</v>
      </c>
      <c r="Y149" s="35"/>
      <c r="Z149" s="35"/>
      <c r="AA149" s="35"/>
      <c r="AB149" s="35"/>
      <c r="AC149" s="35"/>
      <c r="AD149" s="35"/>
      <c r="AE149" s="35"/>
      <c r="AR149" s="198" t="s">
        <v>411</v>
      </c>
      <c r="AT149" s="198" t="s">
        <v>154</v>
      </c>
      <c r="AU149" s="198" t="s">
        <v>81</v>
      </c>
      <c r="AY149" s="18" t="s">
        <v>156</v>
      </c>
      <c r="BE149" s="199">
        <f>IF(O149="základní",K149,0)</f>
        <v>0</v>
      </c>
      <c r="BF149" s="199">
        <f>IF(O149="snížená",K149,0)</f>
        <v>0</v>
      </c>
      <c r="BG149" s="199">
        <f>IF(O149="zákl. přenesená",K149,0)</f>
        <v>0</v>
      </c>
      <c r="BH149" s="199">
        <f>IF(O149="sníž. přenesená",K149,0)</f>
        <v>0</v>
      </c>
      <c r="BI149" s="199">
        <f>IF(O149="nulová",K149,0)</f>
        <v>0</v>
      </c>
      <c r="BJ149" s="18" t="s">
        <v>79</v>
      </c>
      <c r="BK149" s="199">
        <f>ROUND(P149*H149,2)</f>
        <v>0</v>
      </c>
      <c r="BL149" s="18" t="s">
        <v>282</v>
      </c>
      <c r="BM149" s="198" t="s">
        <v>248</v>
      </c>
    </row>
    <row r="150" spans="1:47" s="2" customFormat="1" ht="19.5">
      <c r="A150" s="35"/>
      <c r="B150" s="36"/>
      <c r="C150" s="37"/>
      <c r="D150" s="200" t="s">
        <v>165</v>
      </c>
      <c r="E150" s="37"/>
      <c r="F150" s="201" t="s">
        <v>442</v>
      </c>
      <c r="G150" s="37"/>
      <c r="H150" s="37"/>
      <c r="I150" s="202"/>
      <c r="J150" s="202"/>
      <c r="K150" s="37"/>
      <c r="L150" s="37"/>
      <c r="M150" s="40"/>
      <c r="N150" s="203"/>
      <c r="O150" s="204"/>
      <c r="P150" s="65"/>
      <c r="Q150" s="65"/>
      <c r="R150" s="65"/>
      <c r="S150" s="65"/>
      <c r="T150" s="65"/>
      <c r="U150" s="65"/>
      <c r="V150" s="65"/>
      <c r="W150" s="65"/>
      <c r="X150" s="66"/>
      <c r="Y150" s="35"/>
      <c r="Z150" s="35"/>
      <c r="AA150" s="35"/>
      <c r="AB150" s="35"/>
      <c r="AC150" s="35"/>
      <c r="AD150" s="35"/>
      <c r="AE150" s="35"/>
      <c r="AT150" s="18" t="s">
        <v>165</v>
      </c>
      <c r="AU150" s="18" t="s">
        <v>81</v>
      </c>
    </row>
    <row r="151" spans="1:65" s="2" customFormat="1" ht="24.2" customHeight="1">
      <c r="A151" s="35"/>
      <c r="B151" s="36"/>
      <c r="C151" s="184" t="s">
        <v>249</v>
      </c>
      <c r="D151" s="184" t="s">
        <v>154</v>
      </c>
      <c r="E151" s="185" t="s">
        <v>443</v>
      </c>
      <c r="F151" s="186" t="s">
        <v>444</v>
      </c>
      <c r="G151" s="187" t="s">
        <v>379</v>
      </c>
      <c r="H151" s="188">
        <v>25</v>
      </c>
      <c r="I151" s="189"/>
      <c r="J151" s="190"/>
      <c r="K151" s="191">
        <f>ROUND(P151*H151,2)</f>
        <v>0</v>
      </c>
      <c r="L151" s="186" t="s">
        <v>382</v>
      </c>
      <c r="M151" s="192"/>
      <c r="N151" s="193" t="s">
        <v>20</v>
      </c>
      <c r="O151" s="194" t="s">
        <v>40</v>
      </c>
      <c r="P151" s="195">
        <f>I151+J151</f>
        <v>0</v>
      </c>
      <c r="Q151" s="195">
        <f>ROUND(I151*H151,2)</f>
        <v>0</v>
      </c>
      <c r="R151" s="195">
        <f>ROUND(J151*H151,2)</f>
        <v>0</v>
      </c>
      <c r="S151" s="65"/>
      <c r="T151" s="196">
        <f>S151*H151</f>
        <v>0</v>
      </c>
      <c r="U151" s="196">
        <v>0.003</v>
      </c>
      <c r="V151" s="196">
        <f>U151*H151</f>
        <v>0.075</v>
      </c>
      <c r="W151" s="196">
        <v>0</v>
      </c>
      <c r="X151" s="197">
        <f>W151*H151</f>
        <v>0</v>
      </c>
      <c r="Y151" s="35"/>
      <c r="Z151" s="35"/>
      <c r="AA151" s="35"/>
      <c r="AB151" s="35"/>
      <c r="AC151" s="35"/>
      <c r="AD151" s="35"/>
      <c r="AE151" s="35"/>
      <c r="AR151" s="198" t="s">
        <v>411</v>
      </c>
      <c r="AT151" s="198" t="s">
        <v>154</v>
      </c>
      <c r="AU151" s="198" t="s">
        <v>81</v>
      </c>
      <c r="AY151" s="18" t="s">
        <v>156</v>
      </c>
      <c r="BE151" s="199">
        <f>IF(O151="základní",K151,0)</f>
        <v>0</v>
      </c>
      <c r="BF151" s="199">
        <f>IF(O151="snížená",K151,0)</f>
        <v>0</v>
      </c>
      <c r="BG151" s="199">
        <f>IF(O151="zákl. přenesená",K151,0)</f>
        <v>0</v>
      </c>
      <c r="BH151" s="199">
        <f>IF(O151="sníž. přenesená",K151,0)</f>
        <v>0</v>
      </c>
      <c r="BI151" s="199">
        <f>IF(O151="nulová",K151,0)</f>
        <v>0</v>
      </c>
      <c r="BJ151" s="18" t="s">
        <v>79</v>
      </c>
      <c r="BK151" s="199">
        <f>ROUND(P151*H151,2)</f>
        <v>0</v>
      </c>
      <c r="BL151" s="18" t="s">
        <v>282</v>
      </c>
      <c r="BM151" s="198" t="s">
        <v>252</v>
      </c>
    </row>
    <row r="152" spans="1:47" s="2" customFormat="1" ht="11.25">
      <c r="A152" s="35"/>
      <c r="B152" s="36"/>
      <c r="C152" s="37"/>
      <c r="D152" s="200" t="s">
        <v>165</v>
      </c>
      <c r="E152" s="37"/>
      <c r="F152" s="201" t="s">
        <v>444</v>
      </c>
      <c r="G152" s="37"/>
      <c r="H152" s="37"/>
      <c r="I152" s="202"/>
      <c r="J152" s="202"/>
      <c r="K152" s="37"/>
      <c r="L152" s="37"/>
      <c r="M152" s="40"/>
      <c r="N152" s="203"/>
      <c r="O152" s="204"/>
      <c r="P152" s="65"/>
      <c r="Q152" s="65"/>
      <c r="R152" s="65"/>
      <c r="S152" s="65"/>
      <c r="T152" s="65"/>
      <c r="U152" s="65"/>
      <c r="V152" s="65"/>
      <c r="W152" s="65"/>
      <c r="X152" s="66"/>
      <c r="Y152" s="35"/>
      <c r="Z152" s="35"/>
      <c r="AA152" s="35"/>
      <c r="AB152" s="35"/>
      <c r="AC152" s="35"/>
      <c r="AD152" s="35"/>
      <c r="AE152" s="35"/>
      <c r="AT152" s="18" t="s">
        <v>165</v>
      </c>
      <c r="AU152" s="18" t="s">
        <v>81</v>
      </c>
    </row>
    <row r="153" spans="1:65" s="2" customFormat="1" ht="33" customHeight="1">
      <c r="A153" s="35"/>
      <c r="B153" s="36"/>
      <c r="C153" s="184" t="s">
        <v>206</v>
      </c>
      <c r="D153" s="184" t="s">
        <v>154</v>
      </c>
      <c r="E153" s="185" t="s">
        <v>445</v>
      </c>
      <c r="F153" s="186" t="s">
        <v>446</v>
      </c>
      <c r="G153" s="187" t="s">
        <v>379</v>
      </c>
      <c r="H153" s="188">
        <v>20</v>
      </c>
      <c r="I153" s="189"/>
      <c r="J153" s="190"/>
      <c r="K153" s="191">
        <f>ROUND(P153*H153,2)</f>
        <v>0</v>
      </c>
      <c r="L153" s="186" t="s">
        <v>162</v>
      </c>
      <c r="M153" s="192"/>
      <c r="N153" s="193" t="s">
        <v>20</v>
      </c>
      <c r="O153" s="194" t="s">
        <v>40</v>
      </c>
      <c r="P153" s="195">
        <f>I153+J153</f>
        <v>0</v>
      </c>
      <c r="Q153" s="195">
        <f>ROUND(I153*H153,2)</f>
        <v>0</v>
      </c>
      <c r="R153" s="195">
        <f>ROUND(J153*H153,2)</f>
        <v>0</v>
      </c>
      <c r="S153" s="65"/>
      <c r="T153" s="196">
        <f>S153*H153</f>
        <v>0</v>
      </c>
      <c r="U153" s="196">
        <v>0</v>
      </c>
      <c r="V153" s="196">
        <f>U153*H153</f>
        <v>0</v>
      </c>
      <c r="W153" s="196">
        <v>0</v>
      </c>
      <c r="X153" s="197">
        <f>W153*H153</f>
        <v>0</v>
      </c>
      <c r="Y153" s="35"/>
      <c r="Z153" s="35"/>
      <c r="AA153" s="35"/>
      <c r="AB153" s="35"/>
      <c r="AC153" s="35"/>
      <c r="AD153" s="35"/>
      <c r="AE153" s="35"/>
      <c r="AR153" s="198" t="s">
        <v>411</v>
      </c>
      <c r="AT153" s="198" t="s">
        <v>154</v>
      </c>
      <c r="AU153" s="198" t="s">
        <v>81</v>
      </c>
      <c r="AY153" s="18" t="s">
        <v>156</v>
      </c>
      <c r="BE153" s="199">
        <f>IF(O153="základní",K153,0)</f>
        <v>0</v>
      </c>
      <c r="BF153" s="199">
        <f>IF(O153="snížená",K153,0)</f>
        <v>0</v>
      </c>
      <c r="BG153" s="199">
        <f>IF(O153="zákl. přenesená",K153,0)</f>
        <v>0</v>
      </c>
      <c r="BH153" s="199">
        <f>IF(O153="sníž. přenesená",K153,0)</f>
        <v>0</v>
      </c>
      <c r="BI153" s="199">
        <f>IF(O153="nulová",K153,0)</f>
        <v>0</v>
      </c>
      <c r="BJ153" s="18" t="s">
        <v>79</v>
      </c>
      <c r="BK153" s="199">
        <f>ROUND(P153*H153,2)</f>
        <v>0</v>
      </c>
      <c r="BL153" s="18" t="s">
        <v>282</v>
      </c>
      <c r="BM153" s="198" t="s">
        <v>258</v>
      </c>
    </row>
    <row r="154" spans="1:47" s="2" customFormat="1" ht="19.5">
      <c r="A154" s="35"/>
      <c r="B154" s="36"/>
      <c r="C154" s="37"/>
      <c r="D154" s="200" t="s">
        <v>165</v>
      </c>
      <c r="E154" s="37"/>
      <c r="F154" s="201" t="s">
        <v>446</v>
      </c>
      <c r="G154" s="37"/>
      <c r="H154" s="37"/>
      <c r="I154" s="202"/>
      <c r="J154" s="202"/>
      <c r="K154" s="37"/>
      <c r="L154" s="37"/>
      <c r="M154" s="40"/>
      <c r="N154" s="203"/>
      <c r="O154" s="204"/>
      <c r="P154" s="65"/>
      <c r="Q154" s="65"/>
      <c r="R154" s="65"/>
      <c r="S154" s="65"/>
      <c r="T154" s="65"/>
      <c r="U154" s="65"/>
      <c r="V154" s="65"/>
      <c r="W154" s="65"/>
      <c r="X154" s="66"/>
      <c r="Y154" s="35"/>
      <c r="Z154" s="35"/>
      <c r="AA154" s="35"/>
      <c r="AB154" s="35"/>
      <c r="AC154" s="35"/>
      <c r="AD154" s="35"/>
      <c r="AE154" s="35"/>
      <c r="AT154" s="18" t="s">
        <v>165</v>
      </c>
      <c r="AU154" s="18" t="s">
        <v>81</v>
      </c>
    </row>
    <row r="155" spans="1:65" s="2" customFormat="1" ht="21.75" customHeight="1">
      <c r="A155" s="35"/>
      <c r="B155" s="36"/>
      <c r="C155" s="205" t="s">
        <v>259</v>
      </c>
      <c r="D155" s="205" t="s">
        <v>188</v>
      </c>
      <c r="E155" s="206" t="s">
        <v>447</v>
      </c>
      <c r="F155" s="207" t="s">
        <v>448</v>
      </c>
      <c r="G155" s="208" t="s">
        <v>161</v>
      </c>
      <c r="H155" s="209">
        <v>10</v>
      </c>
      <c r="I155" s="210"/>
      <c r="J155" s="210"/>
      <c r="K155" s="211">
        <f>ROUND(P155*H155,2)</f>
        <v>0</v>
      </c>
      <c r="L155" s="207" t="s">
        <v>20</v>
      </c>
      <c r="M155" s="40"/>
      <c r="N155" s="212" t="s">
        <v>20</v>
      </c>
      <c r="O155" s="194" t="s">
        <v>40</v>
      </c>
      <c r="P155" s="195">
        <f>I155+J155</f>
        <v>0</v>
      </c>
      <c r="Q155" s="195">
        <f>ROUND(I155*H155,2)</f>
        <v>0</v>
      </c>
      <c r="R155" s="195">
        <f>ROUND(J155*H155,2)</f>
        <v>0</v>
      </c>
      <c r="S155" s="65"/>
      <c r="T155" s="196">
        <f>S155*H155</f>
        <v>0</v>
      </c>
      <c r="U155" s="196">
        <v>0</v>
      </c>
      <c r="V155" s="196">
        <f>U155*H155</f>
        <v>0</v>
      </c>
      <c r="W155" s="196">
        <v>0</v>
      </c>
      <c r="X155" s="197">
        <f>W155*H155</f>
        <v>0</v>
      </c>
      <c r="Y155" s="35"/>
      <c r="Z155" s="35"/>
      <c r="AA155" s="35"/>
      <c r="AB155" s="35"/>
      <c r="AC155" s="35"/>
      <c r="AD155" s="35"/>
      <c r="AE155" s="35"/>
      <c r="AR155" s="198" t="s">
        <v>282</v>
      </c>
      <c r="AT155" s="198" t="s">
        <v>188</v>
      </c>
      <c r="AU155" s="198" t="s">
        <v>81</v>
      </c>
      <c r="AY155" s="18" t="s">
        <v>156</v>
      </c>
      <c r="BE155" s="199">
        <f>IF(O155="základní",K155,0)</f>
        <v>0</v>
      </c>
      <c r="BF155" s="199">
        <f>IF(O155="snížená",K155,0)</f>
        <v>0</v>
      </c>
      <c r="BG155" s="199">
        <f>IF(O155="zákl. přenesená",K155,0)</f>
        <v>0</v>
      </c>
      <c r="BH155" s="199">
        <f>IF(O155="sníž. přenesená",K155,0)</f>
        <v>0</v>
      </c>
      <c r="BI155" s="199">
        <f>IF(O155="nulová",K155,0)</f>
        <v>0</v>
      </c>
      <c r="BJ155" s="18" t="s">
        <v>79</v>
      </c>
      <c r="BK155" s="199">
        <f>ROUND(P155*H155,2)</f>
        <v>0</v>
      </c>
      <c r="BL155" s="18" t="s">
        <v>282</v>
      </c>
      <c r="BM155" s="198" t="s">
        <v>262</v>
      </c>
    </row>
    <row r="156" spans="1:47" s="2" customFormat="1" ht="11.25">
      <c r="A156" s="35"/>
      <c r="B156" s="36"/>
      <c r="C156" s="37"/>
      <c r="D156" s="200" t="s">
        <v>165</v>
      </c>
      <c r="E156" s="37"/>
      <c r="F156" s="201" t="s">
        <v>448</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165</v>
      </c>
      <c r="AU156" s="18" t="s">
        <v>81</v>
      </c>
    </row>
    <row r="157" spans="1:65" s="2" customFormat="1" ht="24.2" customHeight="1">
      <c r="A157" s="35"/>
      <c r="B157" s="36"/>
      <c r="C157" s="205" t="s">
        <v>209</v>
      </c>
      <c r="D157" s="205" t="s">
        <v>188</v>
      </c>
      <c r="E157" s="206" t="s">
        <v>449</v>
      </c>
      <c r="F157" s="207" t="s">
        <v>450</v>
      </c>
      <c r="G157" s="208" t="s">
        <v>161</v>
      </c>
      <c r="H157" s="209">
        <v>1</v>
      </c>
      <c r="I157" s="210"/>
      <c r="J157" s="210"/>
      <c r="K157" s="211">
        <f>ROUND(P157*H157,2)</f>
        <v>0</v>
      </c>
      <c r="L157" s="207" t="s">
        <v>20</v>
      </c>
      <c r="M157" s="40"/>
      <c r="N157" s="212" t="s">
        <v>20</v>
      </c>
      <c r="O157" s="194" t="s">
        <v>40</v>
      </c>
      <c r="P157" s="195">
        <f>I157+J157</f>
        <v>0</v>
      </c>
      <c r="Q157" s="195">
        <f>ROUND(I157*H157,2)</f>
        <v>0</v>
      </c>
      <c r="R157" s="195">
        <f>ROUND(J157*H157,2)</f>
        <v>0</v>
      </c>
      <c r="S157" s="65"/>
      <c r="T157" s="196">
        <f>S157*H157</f>
        <v>0</v>
      </c>
      <c r="U157" s="196">
        <v>0</v>
      </c>
      <c r="V157" s="196">
        <f>U157*H157</f>
        <v>0</v>
      </c>
      <c r="W157" s="196">
        <v>0</v>
      </c>
      <c r="X157" s="197">
        <f>W157*H157</f>
        <v>0</v>
      </c>
      <c r="Y157" s="35"/>
      <c r="Z157" s="35"/>
      <c r="AA157" s="35"/>
      <c r="AB157" s="35"/>
      <c r="AC157" s="35"/>
      <c r="AD157" s="35"/>
      <c r="AE157" s="35"/>
      <c r="AR157" s="198" t="s">
        <v>282</v>
      </c>
      <c r="AT157" s="198" t="s">
        <v>188</v>
      </c>
      <c r="AU157" s="198" t="s">
        <v>81</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282</v>
      </c>
      <c r="BM157" s="198" t="s">
        <v>265</v>
      </c>
    </row>
    <row r="158" spans="1:47" s="2" customFormat="1" ht="19.5">
      <c r="A158" s="35"/>
      <c r="B158" s="36"/>
      <c r="C158" s="37"/>
      <c r="D158" s="200" t="s">
        <v>165</v>
      </c>
      <c r="E158" s="37"/>
      <c r="F158" s="201" t="s">
        <v>450</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81</v>
      </c>
    </row>
    <row r="159" spans="1:65" s="2" customFormat="1" ht="21.75" customHeight="1">
      <c r="A159" s="35"/>
      <c r="B159" s="36"/>
      <c r="C159" s="205" t="s">
        <v>266</v>
      </c>
      <c r="D159" s="205" t="s">
        <v>188</v>
      </c>
      <c r="E159" s="206" t="s">
        <v>451</v>
      </c>
      <c r="F159" s="207" t="s">
        <v>452</v>
      </c>
      <c r="G159" s="208" t="s">
        <v>379</v>
      </c>
      <c r="H159" s="209">
        <v>330</v>
      </c>
      <c r="I159" s="210"/>
      <c r="J159" s="210"/>
      <c r="K159" s="211">
        <f>ROUND(P159*H159,2)</f>
        <v>0</v>
      </c>
      <c r="L159" s="207" t="s">
        <v>20</v>
      </c>
      <c r="M159" s="40"/>
      <c r="N159" s="212" t="s">
        <v>20</v>
      </c>
      <c r="O159" s="194" t="s">
        <v>40</v>
      </c>
      <c r="P159" s="195">
        <f>I159+J159</f>
        <v>0</v>
      </c>
      <c r="Q159" s="195">
        <f>ROUND(I159*H159,2)</f>
        <v>0</v>
      </c>
      <c r="R159" s="195">
        <f>ROUND(J159*H159,2)</f>
        <v>0</v>
      </c>
      <c r="S159" s="65"/>
      <c r="T159" s="196">
        <f>S159*H159</f>
        <v>0</v>
      </c>
      <c r="U159" s="196">
        <v>0</v>
      </c>
      <c r="V159" s="196">
        <f>U159*H159</f>
        <v>0</v>
      </c>
      <c r="W159" s="196">
        <v>0</v>
      </c>
      <c r="X159" s="197">
        <f>W159*H159</f>
        <v>0</v>
      </c>
      <c r="Y159" s="35"/>
      <c r="Z159" s="35"/>
      <c r="AA159" s="35"/>
      <c r="AB159" s="35"/>
      <c r="AC159" s="35"/>
      <c r="AD159" s="35"/>
      <c r="AE159" s="35"/>
      <c r="AR159" s="198" t="s">
        <v>282</v>
      </c>
      <c r="AT159" s="198" t="s">
        <v>188</v>
      </c>
      <c r="AU159" s="198" t="s">
        <v>81</v>
      </c>
      <c r="AY159" s="18" t="s">
        <v>156</v>
      </c>
      <c r="BE159" s="199">
        <f>IF(O159="základní",K159,0)</f>
        <v>0</v>
      </c>
      <c r="BF159" s="199">
        <f>IF(O159="snížená",K159,0)</f>
        <v>0</v>
      </c>
      <c r="BG159" s="199">
        <f>IF(O159="zákl. přenesená",K159,0)</f>
        <v>0</v>
      </c>
      <c r="BH159" s="199">
        <f>IF(O159="sníž. přenesená",K159,0)</f>
        <v>0</v>
      </c>
      <c r="BI159" s="199">
        <f>IF(O159="nulová",K159,0)</f>
        <v>0</v>
      </c>
      <c r="BJ159" s="18" t="s">
        <v>79</v>
      </c>
      <c r="BK159" s="199">
        <f>ROUND(P159*H159,2)</f>
        <v>0</v>
      </c>
      <c r="BL159" s="18" t="s">
        <v>282</v>
      </c>
      <c r="BM159" s="198" t="s">
        <v>269</v>
      </c>
    </row>
    <row r="160" spans="1:47" s="2" customFormat="1" ht="11.25">
      <c r="A160" s="35"/>
      <c r="B160" s="36"/>
      <c r="C160" s="37"/>
      <c r="D160" s="200" t="s">
        <v>165</v>
      </c>
      <c r="E160" s="37"/>
      <c r="F160" s="201" t="s">
        <v>452</v>
      </c>
      <c r="G160" s="37"/>
      <c r="H160" s="37"/>
      <c r="I160" s="202"/>
      <c r="J160" s="202"/>
      <c r="K160" s="37"/>
      <c r="L160" s="37"/>
      <c r="M160" s="40"/>
      <c r="N160" s="203"/>
      <c r="O160" s="204"/>
      <c r="P160" s="65"/>
      <c r="Q160" s="65"/>
      <c r="R160" s="65"/>
      <c r="S160" s="65"/>
      <c r="T160" s="65"/>
      <c r="U160" s="65"/>
      <c r="V160" s="65"/>
      <c r="W160" s="65"/>
      <c r="X160" s="66"/>
      <c r="Y160" s="35"/>
      <c r="Z160" s="35"/>
      <c r="AA160" s="35"/>
      <c r="AB160" s="35"/>
      <c r="AC160" s="35"/>
      <c r="AD160" s="35"/>
      <c r="AE160" s="35"/>
      <c r="AT160" s="18" t="s">
        <v>165</v>
      </c>
      <c r="AU160" s="18" t="s">
        <v>81</v>
      </c>
    </row>
    <row r="161" spans="1:65" s="2" customFormat="1" ht="24.2" customHeight="1">
      <c r="A161" s="35"/>
      <c r="B161" s="36"/>
      <c r="C161" s="205" t="s">
        <v>215</v>
      </c>
      <c r="D161" s="205" t="s">
        <v>188</v>
      </c>
      <c r="E161" s="206" t="s">
        <v>453</v>
      </c>
      <c r="F161" s="207" t="s">
        <v>454</v>
      </c>
      <c r="G161" s="208" t="s">
        <v>379</v>
      </c>
      <c r="H161" s="209">
        <v>330</v>
      </c>
      <c r="I161" s="210"/>
      <c r="J161" s="210"/>
      <c r="K161" s="211">
        <f>ROUND(P161*H161,2)</f>
        <v>0</v>
      </c>
      <c r="L161" s="207" t="s">
        <v>382</v>
      </c>
      <c r="M161" s="40"/>
      <c r="N161" s="212" t="s">
        <v>20</v>
      </c>
      <c r="O161" s="194" t="s">
        <v>40</v>
      </c>
      <c r="P161" s="195">
        <f>I161+J161</f>
        <v>0</v>
      </c>
      <c r="Q161" s="195">
        <f>ROUND(I161*H161,2)</f>
        <v>0</v>
      </c>
      <c r="R161" s="195">
        <f>ROUND(J161*H161,2)</f>
        <v>0</v>
      </c>
      <c r="S161" s="65"/>
      <c r="T161" s="196">
        <f>S161*H161</f>
        <v>0</v>
      </c>
      <c r="U161" s="196">
        <v>0</v>
      </c>
      <c r="V161" s="196">
        <f>U161*H161</f>
        <v>0</v>
      </c>
      <c r="W161" s="196">
        <v>0</v>
      </c>
      <c r="X161" s="197">
        <f>W161*H161</f>
        <v>0</v>
      </c>
      <c r="Y161" s="35"/>
      <c r="Z161" s="35"/>
      <c r="AA161" s="35"/>
      <c r="AB161" s="35"/>
      <c r="AC161" s="35"/>
      <c r="AD161" s="35"/>
      <c r="AE161" s="35"/>
      <c r="AR161" s="198" t="s">
        <v>282</v>
      </c>
      <c r="AT161" s="198" t="s">
        <v>188</v>
      </c>
      <c r="AU161" s="198" t="s">
        <v>81</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282</v>
      </c>
      <c r="BM161" s="198" t="s">
        <v>273</v>
      </c>
    </row>
    <row r="162" spans="1:47" s="2" customFormat="1" ht="39">
      <c r="A162" s="35"/>
      <c r="B162" s="36"/>
      <c r="C162" s="37"/>
      <c r="D162" s="200" t="s">
        <v>165</v>
      </c>
      <c r="E162" s="37"/>
      <c r="F162" s="201" t="s">
        <v>455</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81</v>
      </c>
    </row>
    <row r="163" spans="1:47" s="2" customFormat="1" ht="11.25">
      <c r="A163" s="35"/>
      <c r="B163" s="36"/>
      <c r="C163" s="37"/>
      <c r="D163" s="218" t="s">
        <v>384</v>
      </c>
      <c r="E163" s="37"/>
      <c r="F163" s="219" t="s">
        <v>456</v>
      </c>
      <c r="G163" s="37"/>
      <c r="H163" s="37"/>
      <c r="I163" s="202"/>
      <c r="J163" s="202"/>
      <c r="K163" s="37"/>
      <c r="L163" s="37"/>
      <c r="M163" s="40"/>
      <c r="N163" s="203"/>
      <c r="O163" s="204"/>
      <c r="P163" s="65"/>
      <c r="Q163" s="65"/>
      <c r="R163" s="65"/>
      <c r="S163" s="65"/>
      <c r="T163" s="65"/>
      <c r="U163" s="65"/>
      <c r="V163" s="65"/>
      <c r="W163" s="65"/>
      <c r="X163" s="66"/>
      <c r="Y163" s="35"/>
      <c r="Z163" s="35"/>
      <c r="AA163" s="35"/>
      <c r="AB163" s="35"/>
      <c r="AC163" s="35"/>
      <c r="AD163" s="35"/>
      <c r="AE163" s="35"/>
      <c r="AT163" s="18" t="s">
        <v>384</v>
      </c>
      <c r="AU163" s="18" t="s">
        <v>81</v>
      </c>
    </row>
    <row r="164" spans="2:63" s="12" customFormat="1" ht="25.9" customHeight="1">
      <c r="B164" s="167"/>
      <c r="C164" s="168"/>
      <c r="D164" s="169" t="s">
        <v>70</v>
      </c>
      <c r="E164" s="170" t="s">
        <v>457</v>
      </c>
      <c r="F164" s="170" t="s">
        <v>458</v>
      </c>
      <c r="G164" s="168"/>
      <c r="H164" s="168"/>
      <c r="I164" s="171"/>
      <c r="J164" s="171"/>
      <c r="K164" s="172">
        <f>BK164</f>
        <v>0</v>
      </c>
      <c r="L164" s="168"/>
      <c r="M164" s="173"/>
      <c r="N164" s="174"/>
      <c r="O164" s="175"/>
      <c r="P164" s="175"/>
      <c r="Q164" s="176">
        <f>SUM(Q165:Q166)</f>
        <v>0</v>
      </c>
      <c r="R164" s="176">
        <f>SUM(R165:R166)</f>
        <v>0</v>
      </c>
      <c r="S164" s="175"/>
      <c r="T164" s="177">
        <f>SUM(T165:T166)</f>
        <v>0</v>
      </c>
      <c r="U164" s="175"/>
      <c r="V164" s="177">
        <f>SUM(V165:V166)</f>
        <v>0</v>
      </c>
      <c r="W164" s="175"/>
      <c r="X164" s="178">
        <f>SUM(X165:X166)</f>
        <v>0</v>
      </c>
      <c r="AR164" s="179" t="s">
        <v>164</v>
      </c>
      <c r="AT164" s="180" t="s">
        <v>70</v>
      </c>
      <c r="AU164" s="180" t="s">
        <v>71</v>
      </c>
      <c r="AY164" s="179" t="s">
        <v>156</v>
      </c>
      <c r="BK164" s="181">
        <f>SUM(BK165:BK166)</f>
        <v>0</v>
      </c>
    </row>
    <row r="165" spans="1:65" s="2" customFormat="1" ht="37.9" customHeight="1">
      <c r="A165" s="35"/>
      <c r="B165" s="36"/>
      <c r="C165" s="205" t="s">
        <v>279</v>
      </c>
      <c r="D165" s="205" t="s">
        <v>188</v>
      </c>
      <c r="E165" s="206" t="s">
        <v>459</v>
      </c>
      <c r="F165" s="207" t="s">
        <v>460</v>
      </c>
      <c r="G165" s="208" t="s">
        <v>191</v>
      </c>
      <c r="H165" s="209">
        <v>60</v>
      </c>
      <c r="I165" s="210"/>
      <c r="J165" s="210"/>
      <c r="K165" s="211">
        <f>ROUND(P165*H165,2)</f>
        <v>0</v>
      </c>
      <c r="L165" s="207" t="s">
        <v>20</v>
      </c>
      <c r="M165" s="40"/>
      <c r="N165" s="212" t="s">
        <v>20</v>
      </c>
      <c r="O165" s="194" t="s">
        <v>40</v>
      </c>
      <c r="P165" s="195">
        <f>I165+J165</f>
        <v>0</v>
      </c>
      <c r="Q165" s="195">
        <f>ROUND(I165*H165,2)</f>
        <v>0</v>
      </c>
      <c r="R165" s="195">
        <f>ROUND(J165*H165,2)</f>
        <v>0</v>
      </c>
      <c r="S165" s="65"/>
      <c r="T165" s="196">
        <f>S165*H165</f>
        <v>0</v>
      </c>
      <c r="U165" s="196">
        <v>0</v>
      </c>
      <c r="V165" s="196">
        <f>U165*H165</f>
        <v>0</v>
      </c>
      <c r="W165" s="196">
        <v>0</v>
      </c>
      <c r="X165" s="197">
        <f>W165*H165</f>
        <v>0</v>
      </c>
      <c r="Y165" s="35"/>
      <c r="Z165" s="35"/>
      <c r="AA165" s="35"/>
      <c r="AB165" s="35"/>
      <c r="AC165" s="35"/>
      <c r="AD165" s="35"/>
      <c r="AE165" s="35"/>
      <c r="AR165" s="198" t="s">
        <v>298</v>
      </c>
      <c r="AT165" s="198" t="s">
        <v>188</v>
      </c>
      <c r="AU165" s="198" t="s">
        <v>79</v>
      </c>
      <c r="AY165" s="18" t="s">
        <v>156</v>
      </c>
      <c r="BE165" s="199">
        <f>IF(O165="základní",K165,0)</f>
        <v>0</v>
      </c>
      <c r="BF165" s="199">
        <f>IF(O165="snížená",K165,0)</f>
        <v>0</v>
      </c>
      <c r="BG165" s="199">
        <f>IF(O165="zákl. přenesená",K165,0)</f>
        <v>0</v>
      </c>
      <c r="BH165" s="199">
        <f>IF(O165="sníž. přenesená",K165,0)</f>
        <v>0</v>
      </c>
      <c r="BI165" s="199">
        <f>IF(O165="nulová",K165,0)</f>
        <v>0</v>
      </c>
      <c r="BJ165" s="18" t="s">
        <v>79</v>
      </c>
      <c r="BK165" s="199">
        <f>ROUND(P165*H165,2)</f>
        <v>0</v>
      </c>
      <c r="BL165" s="18" t="s">
        <v>298</v>
      </c>
      <c r="BM165" s="198" t="s">
        <v>277</v>
      </c>
    </row>
    <row r="166" spans="1:47" s="2" customFormat="1" ht="19.5">
      <c r="A166" s="35"/>
      <c r="B166" s="36"/>
      <c r="C166" s="37"/>
      <c r="D166" s="200" t="s">
        <v>165</v>
      </c>
      <c r="E166" s="37"/>
      <c r="F166" s="201" t="s">
        <v>460</v>
      </c>
      <c r="G166" s="37"/>
      <c r="H166" s="37"/>
      <c r="I166" s="202"/>
      <c r="J166" s="202"/>
      <c r="K166" s="37"/>
      <c r="L166" s="37"/>
      <c r="M166" s="40"/>
      <c r="N166" s="203"/>
      <c r="O166" s="204"/>
      <c r="P166" s="65"/>
      <c r="Q166" s="65"/>
      <c r="R166" s="65"/>
      <c r="S166" s="65"/>
      <c r="T166" s="65"/>
      <c r="U166" s="65"/>
      <c r="V166" s="65"/>
      <c r="W166" s="65"/>
      <c r="X166" s="66"/>
      <c r="Y166" s="35"/>
      <c r="Z166" s="35"/>
      <c r="AA166" s="35"/>
      <c r="AB166" s="35"/>
      <c r="AC166" s="35"/>
      <c r="AD166" s="35"/>
      <c r="AE166" s="35"/>
      <c r="AT166" s="18" t="s">
        <v>165</v>
      </c>
      <c r="AU166" s="18" t="s">
        <v>79</v>
      </c>
    </row>
    <row r="167" spans="2:63" s="12" customFormat="1" ht="25.9" customHeight="1">
      <c r="B167" s="167"/>
      <c r="C167" s="168"/>
      <c r="D167" s="169" t="s">
        <v>70</v>
      </c>
      <c r="E167" s="170" t="s">
        <v>292</v>
      </c>
      <c r="F167" s="170" t="s">
        <v>293</v>
      </c>
      <c r="G167" s="168"/>
      <c r="H167" s="168"/>
      <c r="I167" s="171"/>
      <c r="J167" s="171"/>
      <c r="K167" s="172">
        <f>BK167</f>
        <v>0</v>
      </c>
      <c r="L167" s="168"/>
      <c r="M167" s="173"/>
      <c r="N167" s="174"/>
      <c r="O167" s="175"/>
      <c r="P167" s="175"/>
      <c r="Q167" s="176">
        <f>SUM(Q168:Q421)</f>
        <v>0</v>
      </c>
      <c r="R167" s="176">
        <f>SUM(R168:R421)</f>
        <v>0</v>
      </c>
      <c r="S167" s="175"/>
      <c r="T167" s="177">
        <f>SUM(T168:T421)</f>
        <v>0</v>
      </c>
      <c r="U167" s="175"/>
      <c r="V167" s="177">
        <f>SUM(V168:V421)</f>
        <v>0.0018000000000000002</v>
      </c>
      <c r="W167" s="175"/>
      <c r="X167" s="178">
        <f>SUM(X168:X421)</f>
        <v>0</v>
      </c>
      <c r="AR167" s="179" t="s">
        <v>164</v>
      </c>
      <c r="AT167" s="180" t="s">
        <v>70</v>
      </c>
      <c r="AU167" s="180" t="s">
        <v>71</v>
      </c>
      <c r="AY167" s="179" t="s">
        <v>156</v>
      </c>
      <c r="BK167" s="181">
        <f>SUM(BK168:BK421)</f>
        <v>0</v>
      </c>
    </row>
    <row r="168" spans="1:65" s="2" customFormat="1" ht="16.5" customHeight="1">
      <c r="A168" s="35"/>
      <c r="B168" s="36"/>
      <c r="C168" s="184" t="s">
        <v>218</v>
      </c>
      <c r="D168" s="184" t="s">
        <v>154</v>
      </c>
      <c r="E168" s="185" t="s">
        <v>461</v>
      </c>
      <c r="F168" s="186" t="s">
        <v>462</v>
      </c>
      <c r="G168" s="187" t="s">
        <v>161</v>
      </c>
      <c r="H168" s="188">
        <v>62</v>
      </c>
      <c r="I168" s="189"/>
      <c r="J168" s="190"/>
      <c r="K168" s="191">
        <f>ROUND(P168*H168,2)</f>
        <v>0</v>
      </c>
      <c r="L168" s="186" t="s">
        <v>20</v>
      </c>
      <c r="M168" s="192"/>
      <c r="N168" s="193" t="s">
        <v>20</v>
      </c>
      <c r="O168" s="194" t="s">
        <v>40</v>
      </c>
      <c r="P168" s="195">
        <f>I168+J168</f>
        <v>0</v>
      </c>
      <c r="Q168" s="195">
        <f>ROUND(I168*H168,2)</f>
        <v>0</v>
      </c>
      <c r="R168" s="195">
        <f>ROUND(J168*H168,2)</f>
        <v>0</v>
      </c>
      <c r="S168" s="65"/>
      <c r="T168" s="196">
        <f>S168*H168</f>
        <v>0</v>
      </c>
      <c r="U168" s="196">
        <v>0</v>
      </c>
      <c r="V168" s="196">
        <f>U168*H168</f>
        <v>0</v>
      </c>
      <c r="W168" s="196">
        <v>0</v>
      </c>
      <c r="X168" s="197">
        <f>W168*H168</f>
        <v>0</v>
      </c>
      <c r="Y168" s="35"/>
      <c r="Z168" s="35"/>
      <c r="AA168" s="35"/>
      <c r="AB168" s="35"/>
      <c r="AC168" s="35"/>
      <c r="AD168" s="35"/>
      <c r="AE168" s="35"/>
      <c r="AR168" s="198" t="s">
        <v>298</v>
      </c>
      <c r="AT168" s="198" t="s">
        <v>154</v>
      </c>
      <c r="AU168" s="198" t="s">
        <v>79</v>
      </c>
      <c r="AY168" s="18" t="s">
        <v>156</v>
      </c>
      <c r="BE168" s="199">
        <f>IF(O168="základní",K168,0)</f>
        <v>0</v>
      </c>
      <c r="BF168" s="199">
        <f>IF(O168="snížená",K168,0)</f>
        <v>0</v>
      </c>
      <c r="BG168" s="199">
        <f>IF(O168="zákl. přenesená",K168,0)</f>
        <v>0</v>
      </c>
      <c r="BH168" s="199">
        <f>IF(O168="sníž. přenesená",K168,0)</f>
        <v>0</v>
      </c>
      <c r="BI168" s="199">
        <f>IF(O168="nulová",K168,0)</f>
        <v>0</v>
      </c>
      <c r="BJ168" s="18" t="s">
        <v>79</v>
      </c>
      <c r="BK168" s="199">
        <f>ROUND(P168*H168,2)</f>
        <v>0</v>
      </c>
      <c r="BL168" s="18" t="s">
        <v>298</v>
      </c>
      <c r="BM168" s="198" t="s">
        <v>282</v>
      </c>
    </row>
    <row r="169" spans="1:47" s="2" customFormat="1" ht="11.25">
      <c r="A169" s="35"/>
      <c r="B169" s="36"/>
      <c r="C169" s="37"/>
      <c r="D169" s="200" t="s">
        <v>165</v>
      </c>
      <c r="E169" s="37"/>
      <c r="F169" s="201" t="s">
        <v>462</v>
      </c>
      <c r="G169" s="37"/>
      <c r="H169" s="37"/>
      <c r="I169" s="202"/>
      <c r="J169" s="202"/>
      <c r="K169" s="37"/>
      <c r="L169" s="37"/>
      <c r="M169" s="40"/>
      <c r="N169" s="203"/>
      <c r="O169" s="204"/>
      <c r="P169" s="65"/>
      <c r="Q169" s="65"/>
      <c r="R169" s="65"/>
      <c r="S169" s="65"/>
      <c r="T169" s="65"/>
      <c r="U169" s="65"/>
      <c r="V169" s="65"/>
      <c r="W169" s="65"/>
      <c r="X169" s="66"/>
      <c r="Y169" s="35"/>
      <c r="Z169" s="35"/>
      <c r="AA169" s="35"/>
      <c r="AB169" s="35"/>
      <c r="AC169" s="35"/>
      <c r="AD169" s="35"/>
      <c r="AE169" s="35"/>
      <c r="AT169" s="18" t="s">
        <v>165</v>
      </c>
      <c r="AU169" s="18" t="s">
        <v>79</v>
      </c>
    </row>
    <row r="170" spans="1:65" s="2" customFormat="1" ht="33" customHeight="1">
      <c r="A170" s="35"/>
      <c r="B170" s="36"/>
      <c r="C170" s="205" t="s">
        <v>284</v>
      </c>
      <c r="D170" s="205" t="s">
        <v>188</v>
      </c>
      <c r="E170" s="206" t="s">
        <v>463</v>
      </c>
      <c r="F170" s="207" t="s">
        <v>464</v>
      </c>
      <c r="G170" s="208" t="s">
        <v>379</v>
      </c>
      <c r="H170" s="209">
        <v>10</v>
      </c>
      <c r="I170" s="210"/>
      <c r="J170" s="210"/>
      <c r="K170" s="211">
        <f>ROUND(P170*H170,2)</f>
        <v>0</v>
      </c>
      <c r="L170" s="207" t="s">
        <v>20</v>
      </c>
      <c r="M170" s="40"/>
      <c r="N170" s="212" t="s">
        <v>20</v>
      </c>
      <c r="O170" s="194" t="s">
        <v>40</v>
      </c>
      <c r="P170" s="195">
        <f>I170+J170</f>
        <v>0</v>
      </c>
      <c r="Q170" s="195">
        <f>ROUND(I170*H170,2)</f>
        <v>0</v>
      </c>
      <c r="R170" s="195">
        <f>ROUND(J170*H170,2)</f>
        <v>0</v>
      </c>
      <c r="S170" s="65"/>
      <c r="T170" s="196">
        <f>S170*H170</f>
        <v>0</v>
      </c>
      <c r="U170" s="196">
        <v>0</v>
      </c>
      <c r="V170" s="196">
        <f>U170*H170</f>
        <v>0</v>
      </c>
      <c r="W170" s="196">
        <v>0</v>
      </c>
      <c r="X170" s="197">
        <f>W170*H170</f>
        <v>0</v>
      </c>
      <c r="Y170" s="35"/>
      <c r="Z170" s="35"/>
      <c r="AA170" s="35"/>
      <c r="AB170" s="35"/>
      <c r="AC170" s="35"/>
      <c r="AD170" s="35"/>
      <c r="AE170" s="35"/>
      <c r="AR170" s="198" t="s">
        <v>298</v>
      </c>
      <c r="AT170" s="198" t="s">
        <v>188</v>
      </c>
      <c r="AU170" s="198" t="s">
        <v>79</v>
      </c>
      <c r="AY170" s="18" t="s">
        <v>156</v>
      </c>
      <c r="BE170" s="199">
        <f>IF(O170="základní",K170,0)</f>
        <v>0</v>
      </c>
      <c r="BF170" s="199">
        <f>IF(O170="snížená",K170,0)</f>
        <v>0</v>
      </c>
      <c r="BG170" s="199">
        <f>IF(O170="zákl. přenesená",K170,0)</f>
        <v>0</v>
      </c>
      <c r="BH170" s="199">
        <f>IF(O170="sníž. přenesená",K170,0)</f>
        <v>0</v>
      </c>
      <c r="BI170" s="199">
        <f>IF(O170="nulová",K170,0)</f>
        <v>0</v>
      </c>
      <c r="BJ170" s="18" t="s">
        <v>79</v>
      </c>
      <c r="BK170" s="199">
        <f>ROUND(P170*H170,2)</f>
        <v>0</v>
      </c>
      <c r="BL170" s="18" t="s">
        <v>298</v>
      </c>
      <c r="BM170" s="198" t="s">
        <v>287</v>
      </c>
    </row>
    <row r="171" spans="1:47" s="2" customFormat="1" ht="19.5">
      <c r="A171" s="35"/>
      <c r="B171" s="36"/>
      <c r="C171" s="37"/>
      <c r="D171" s="200" t="s">
        <v>165</v>
      </c>
      <c r="E171" s="37"/>
      <c r="F171" s="201" t="s">
        <v>464</v>
      </c>
      <c r="G171" s="37"/>
      <c r="H171" s="37"/>
      <c r="I171" s="202"/>
      <c r="J171" s="202"/>
      <c r="K171" s="37"/>
      <c r="L171" s="37"/>
      <c r="M171" s="40"/>
      <c r="N171" s="203"/>
      <c r="O171" s="204"/>
      <c r="P171" s="65"/>
      <c r="Q171" s="65"/>
      <c r="R171" s="65"/>
      <c r="S171" s="65"/>
      <c r="T171" s="65"/>
      <c r="U171" s="65"/>
      <c r="V171" s="65"/>
      <c r="W171" s="65"/>
      <c r="X171" s="66"/>
      <c r="Y171" s="35"/>
      <c r="Z171" s="35"/>
      <c r="AA171" s="35"/>
      <c r="AB171" s="35"/>
      <c r="AC171" s="35"/>
      <c r="AD171" s="35"/>
      <c r="AE171" s="35"/>
      <c r="AT171" s="18" t="s">
        <v>165</v>
      </c>
      <c r="AU171" s="18" t="s">
        <v>79</v>
      </c>
    </row>
    <row r="172" spans="1:65" s="2" customFormat="1" ht="24.2" customHeight="1">
      <c r="A172" s="35"/>
      <c r="B172" s="36"/>
      <c r="C172" s="184" t="s">
        <v>222</v>
      </c>
      <c r="D172" s="184" t="s">
        <v>154</v>
      </c>
      <c r="E172" s="185" t="s">
        <v>465</v>
      </c>
      <c r="F172" s="186" t="s">
        <v>466</v>
      </c>
      <c r="G172" s="187" t="s">
        <v>379</v>
      </c>
      <c r="H172" s="188">
        <v>10</v>
      </c>
      <c r="I172" s="189"/>
      <c r="J172" s="190"/>
      <c r="K172" s="191">
        <f>ROUND(P172*H172,2)</f>
        <v>0</v>
      </c>
      <c r="L172" s="186" t="s">
        <v>162</v>
      </c>
      <c r="M172" s="192"/>
      <c r="N172" s="193" t="s">
        <v>20</v>
      </c>
      <c r="O172" s="194" t="s">
        <v>40</v>
      </c>
      <c r="P172" s="195">
        <f>I172+J172</f>
        <v>0</v>
      </c>
      <c r="Q172" s="195">
        <f>ROUND(I172*H172,2)</f>
        <v>0</v>
      </c>
      <c r="R172" s="195">
        <f>ROUND(J172*H172,2)</f>
        <v>0</v>
      </c>
      <c r="S172" s="65"/>
      <c r="T172" s="196">
        <f>S172*H172</f>
        <v>0</v>
      </c>
      <c r="U172" s="196">
        <v>0</v>
      </c>
      <c r="V172" s="196">
        <f>U172*H172</f>
        <v>0</v>
      </c>
      <c r="W172" s="196">
        <v>0</v>
      </c>
      <c r="X172" s="197">
        <f>W172*H172</f>
        <v>0</v>
      </c>
      <c r="Y172" s="35"/>
      <c r="Z172" s="35"/>
      <c r="AA172" s="35"/>
      <c r="AB172" s="35"/>
      <c r="AC172" s="35"/>
      <c r="AD172" s="35"/>
      <c r="AE172" s="35"/>
      <c r="AR172" s="198" t="s">
        <v>298</v>
      </c>
      <c r="AT172" s="198" t="s">
        <v>154</v>
      </c>
      <c r="AU172" s="198" t="s">
        <v>79</v>
      </c>
      <c r="AY172" s="18" t="s">
        <v>156</v>
      </c>
      <c r="BE172" s="199">
        <f>IF(O172="základní",K172,0)</f>
        <v>0</v>
      </c>
      <c r="BF172" s="199">
        <f>IF(O172="snížená",K172,0)</f>
        <v>0</v>
      </c>
      <c r="BG172" s="199">
        <f>IF(O172="zákl. přenesená",K172,0)</f>
        <v>0</v>
      </c>
      <c r="BH172" s="199">
        <f>IF(O172="sníž. přenesená",K172,0)</f>
        <v>0</v>
      </c>
      <c r="BI172" s="199">
        <f>IF(O172="nulová",K172,0)</f>
        <v>0</v>
      </c>
      <c r="BJ172" s="18" t="s">
        <v>79</v>
      </c>
      <c r="BK172" s="199">
        <f>ROUND(P172*H172,2)</f>
        <v>0</v>
      </c>
      <c r="BL172" s="18" t="s">
        <v>298</v>
      </c>
      <c r="BM172" s="198" t="s">
        <v>291</v>
      </c>
    </row>
    <row r="173" spans="1:47" s="2" customFormat="1" ht="19.5">
      <c r="A173" s="35"/>
      <c r="B173" s="36"/>
      <c r="C173" s="37"/>
      <c r="D173" s="200" t="s">
        <v>165</v>
      </c>
      <c r="E173" s="37"/>
      <c r="F173" s="201" t="s">
        <v>466</v>
      </c>
      <c r="G173" s="37"/>
      <c r="H173" s="37"/>
      <c r="I173" s="202"/>
      <c r="J173" s="202"/>
      <c r="K173" s="37"/>
      <c r="L173" s="37"/>
      <c r="M173" s="40"/>
      <c r="N173" s="203"/>
      <c r="O173" s="204"/>
      <c r="P173" s="65"/>
      <c r="Q173" s="65"/>
      <c r="R173" s="65"/>
      <c r="S173" s="65"/>
      <c r="T173" s="65"/>
      <c r="U173" s="65"/>
      <c r="V173" s="65"/>
      <c r="W173" s="65"/>
      <c r="X173" s="66"/>
      <c r="Y173" s="35"/>
      <c r="Z173" s="35"/>
      <c r="AA173" s="35"/>
      <c r="AB173" s="35"/>
      <c r="AC173" s="35"/>
      <c r="AD173" s="35"/>
      <c r="AE173" s="35"/>
      <c r="AT173" s="18" t="s">
        <v>165</v>
      </c>
      <c r="AU173" s="18" t="s">
        <v>79</v>
      </c>
    </row>
    <row r="174" spans="1:65" s="2" customFormat="1" ht="33" customHeight="1">
      <c r="A174" s="35"/>
      <c r="B174" s="36"/>
      <c r="C174" s="184" t="s">
        <v>294</v>
      </c>
      <c r="D174" s="184" t="s">
        <v>154</v>
      </c>
      <c r="E174" s="185" t="s">
        <v>467</v>
      </c>
      <c r="F174" s="186" t="s">
        <v>468</v>
      </c>
      <c r="G174" s="187" t="s">
        <v>379</v>
      </c>
      <c r="H174" s="188">
        <v>10</v>
      </c>
      <c r="I174" s="189"/>
      <c r="J174" s="190"/>
      <c r="K174" s="191">
        <f>ROUND(P174*H174,2)</f>
        <v>0</v>
      </c>
      <c r="L174" s="186" t="s">
        <v>20</v>
      </c>
      <c r="M174" s="192"/>
      <c r="N174" s="193" t="s">
        <v>20</v>
      </c>
      <c r="O174" s="194" t="s">
        <v>40</v>
      </c>
      <c r="P174" s="195">
        <f>I174+J174</f>
        <v>0</v>
      </c>
      <c r="Q174" s="195">
        <f>ROUND(I174*H174,2)</f>
        <v>0</v>
      </c>
      <c r="R174" s="195">
        <f>ROUND(J174*H174,2)</f>
        <v>0</v>
      </c>
      <c r="S174" s="65"/>
      <c r="T174" s="196">
        <f>S174*H174</f>
        <v>0</v>
      </c>
      <c r="U174" s="196">
        <v>0</v>
      </c>
      <c r="V174" s="196">
        <f>U174*H174</f>
        <v>0</v>
      </c>
      <c r="W174" s="196">
        <v>0</v>
      </c>
      <c r="X174" s="197">
        <f>W174*H174</f>
        <v>0</v>
      </c>
      <c r="Y174" s="35"/>
      <c r="Z174" s="35"/>
      <c r="AA174" s="35"/>
      <c r="AB174" s="35"/>
      <c r="AC174" s="35"/>
      <c r="AD174" s="35"/>
      <c r="AE174" s="35"/>
      <c r="AR174" s="198" t="s">
        <v>298</v>
      </c>
      <c r="AT174" s="198" t="s">
        <v>154</v>
      </c>
      <c r="AU174" s="198" t="s">
        <v>79</v>
      </c>
      <c r="AY174" s="18" t="s">
        <v>156</v>
      </c>
      <c r="BE174" s="199">
        <f>IF(O174="základní",K174,0)</f>
        <v>0</v>
      </c>
      <c r="BF174" s="199">
        <f>IF(O174="snížená",K174,0)</f>
        <v>0</v>
      </c>
      <c r="BG174" s="199">
        <f>IF(O174="zákl. přenesená",K174,0)</f>
        <v>0</v>
      </c>
      <c r="BH174" s="199">
        <f>IF(O174="sníž. přenesená",K174,0)</f>
        <v>0</v>
      </c>
      <c r="BI174" s="199">
        <f>IF(O174="nulová",K174,0)</f>
        <v>0</v>
      </c>
      <c r="BJ174" s="18" t="s">
        <v>79</v>
      </c>
      <c r="BK174" s="199">
        <f>ROUND(P174*H174,2)</f>
        <v>0</v>
      </c>
      <c r="BL174" s="18" t="s">
        <v>298</v>
      </c>
      <c r="BM174" s="198" t="s">
        <v>299</v>
      </c>
    </row>
    <row r="175" spans="1:47" s="2" customFormat="1" ht="19.5">
      <c r="A175" s="35"/>
      <c r="B175" s="36"/>
      <c r="C175" s="37"/>
      <c r="D175" s="200" t="s">
        <v>165</v>
      </c>
      <c r="E175" s="37"/>
      <c r="F175" s="201" t="s">
        <v>468</v>
      </c>
      <c r="G175" s="37"/>
      <c r="H175" s="37"/>
      <c r="I175" s="202"/>
      <c r="J175" s="202"/>
      <c r="K175" s="37"/>
      <c r="L175" s="37"/>
      <c r="M175" s="40"/>
      <c r="N175" s="203"/>
      <c r="O175" s="204"/>
      <c r="P175" s="65"/>
      <c r="Q175" s="65"/>
      <c r="R175" s="65"/>
      <c r="S175" s="65"/>
      <c r="T175" s="65"/>
      <c r="U175" s="65"/>
      <c r="V175" s="65"/>
      <c r="W175" s="65"/>
      <c r="X175" s="66"/>
      <c r="Y175" s="35"/>
      <c r="Z175" s="35"/>
      <c r="AA175" s="35"/>
      <c r="AB175" s="35"/>
      <c r="AC175" s="35"/>
      <c r="AD175" s="35"/>
      <c r="AE175" s="35"/>
      <c r="AT175" s="18" t="s">
        <v>165</v>
      </c>
      <c r="AU175" s="18" t="s">
        <v>79</v>
      </c>
    </row>
    <row r="176" spans="1:65" s="2" customFormat="1" ht="24.2" customHeight="1">
      <c r="A176" s="35"/>
      <c r="B176" s="36"/>
      <c r="C176" s="205" t="s">
        <v>225</v>
      </c>
      <c r="D176" s="205" t="s">
        <v>188</v>
      </c>
      <c r="E176" s="206" t="s">
        <v>469</v>
      </c>
      <c r="F176" s="207" t="s">
        <v>470</v>
      </c>
      <c r="G176" s="208" t="s">
        <v>161</v>
      </c>
      <c r="H176" s="209">
        <v>2</v>
      </c>
      <c r="I176" s="210"/>
      <c r="J176" s="210"/>
      <c r="K176" s="211">
        <f>ROUND(P176*H176,2)</f>
        <v>0</v>
      </c>
      <c r="L176" s="207" t="s">
        <v>162</v>
      </c>
      <c r="M176" s="40"/>
      <c r="N176" s="212" t="s">
        <v>20</v>
      </c>
      <c r="O176" s="194" t="s">
        <v>40</v>
      </c>
      <c r="P176" s="195">
        <f>I176+J176</f>
        <v>0</v>
      </c>
      <c r="Q176" s="195">
        <f>ROUND(I176*H176,2)</f>
        <v>0</v>
      </c>
      <c r="R176" s="195">
        <f>ROUND(J176*H176,2)</f>
        <v>0</v>
      </c>
      <c r="S176" s="65"/>
      <c r="T176" s="196">
        <f>S176*H176</f>
        <v>0</v>
      </c>
      <c r="U176" s="196">
        <v>0</v>
      </c>
      <c r="V176" s="196">
        <f>U176*H176</f>
        <v>0</v>
      </c>
      <c r="W176" s="196">
        <v>0</v>
      </c>
      <c r="X176" s="197">
        <f>W176*H176</f>
        <v>0</v>
      </c>
      <c r="Y176" s="35"/>
      <c r="Z176" s="35"/>
      <c r="AA176" s="35"/>
      <c r="AB176" s="35"/>
      <c r="AC176" s="35"/>
      <c r="AD176" s="35"/>
      <c r="AE176" s="35"/>
      <c r="AR176" s="198" t="s">
        <v>298</v>
      </c>
      <c r="AT176" s="198" t="s">
        <v>188</v>
      </c>
      <c r="AU176" s="198" t="s">
        <v>79</v>
      </c>
      <c r="AY176" s="18" t="s">
        <v>156</v>
      </c>
      <c r="BE176" s="199">
        <f>IF(O176="základní",K176,0)</f>
        <v>0</v>
      </c>
      <c r="BF176" s="199">
        <f>IF(O176="snížená",K176,0)</f>
        <v>0</v>
      </c>
      <c r="BG176" s="199">
        <f>IF(O176="zákl. přenesená",K176,0)</f>
        <v>0</v>
      </c>
      <c r="BH176" s="199">
        <f>IF(O176="sníž. přenesená",K176,0)</f>
        <v>0</v>
      </c>
      <c r="BI176" s="199">
        <f>IF(O176="nulová",K176,0)</f>
        <v>0</v>
      </c>
      <c r="BJ176" s="18" t="s">
        <v>79</v>
      </c>
      <c r="BK176" s="199">
        <f>ROUND(P176*H176,2)</f>
        <v>0</v>
      </c>
      <c r="BL176" s="18" t="s">
        <v>298</v>
      </c>
      <c r="BM176" s="198" t="s">
        <v>303</v>
      </c>
    </row>
    <row r="177" spans="1:47" s="2" customFormat="1" ht="19.5">
      <c r="A177" s="35"/>
      <c r="B177" s="36"/>
      <c r="C177" s="37"/>
      <c r="D177" s="200" t="s">
        <v>165</v>
      </c>
      <c r="E177" s="37"/>
      <c r="F177" s="201" t="s">
        <v>471</v>
      </c>
      <c r="G177" s="37"/>
      <c r="H177" s="37"/>
      <c r="I177" s="202"/>
      <c r="J177" s="202"/>
      <c r="K177" s="37"/>
      <c r="L177" s="37"/>
      <c r="M177" s="40"/>
      <c r="N177" s="203"/>
      <c r="O177" s="204"/>
      <c r="P177" s="65"/>
      <c r="Q177" s="65"/>
      <c r="R177" s="65"/>
      <c r="S177" s="65"/>
      <c r="T177" s="65"/>
      <c r="U177" s="65"/>
      <c r="V177" s="65"/>
      <c r="W177" s="65"/>
      <c r="X177" s="66"/>
      <c r="Y177" s="35"/>
      <c r="Z177" s="35"/>
      <c r="AA177" s="35"/>
      <c r="AB177" s="35"/>
      <c r="AC177" s="35"/>
      <c r="AD177" s="35"/>
      <c r="AE177" s="35"/>
      <c r="AT177" s="18" t="s">
        <v>165</v>
      </c>
      <c r="AU177" s="18" t="s">
        <v>79</v>
      </c>
    </row>
    <row r="178" spans="1:65" s="2" customFormat="1" ht="24.2" customHeight="1">
      <c r="A178" s="35"/>
      <c r="B178" s="36"/>
      <c r="C178" s="205" t="s">
        <v>305</v>
      </c>
      <c r="D178" s="205" t="s">
        <v>188</v>
      </c>
      <c r="E178" s="206" t="s">
        <v>472</v>
      </c>
      <c r="F178" s="207" t="s">
        <v>473</v>
      </c>
      <c r="G178" s="208" t="s">
        <v>161</v>
      </c>
      <c r="H178" s="209">
        <v>10</v>
      </c>
      <c r="I178" s="210"/>
      <c r="J178" s="210"/>
      <c r="K178" s="211">
        <f>ROUND(P178*H178,2)</f>
        <v>0</v>
      </c>
      <c r="L178" s="207" t="s">
        <v>162</v>
      </c>
      <c r="M178" s="40"/>
      <c r="N178" s="212" t="s">
        <v>20</v>
      </c>
      <c r="O178" s="194" t="s">
        <v>40</v>
      </c>
      <c r="P178" s="195">
        <f>I178+J178</f>
        <v>0</v>
      </c>
      <c r="Q178" s="195">
        <f>ROUND(I178*H178,2)</f>
        <v>0</v>
      </c>
      <c r="R178" s="195">
        <f>ROUND(J178*H178,2)</f>
        <v>0</v>
      </c>
      <c r="S178" s="65"/>
      <c r="T178" s="196">
        <f>S178*H178</f>
        <v>0</v>
      </c>
      <c r="U178" s="196">
        <v>0</v>
      </c>
      <c r="V178" s="196">
        <f>U178*H178</f>
        <v>0</v>
      </c>
      <c r="W178" s="196">
        <v>0</v>
      </c>
      <c r="X178" s="197">
        <f>W178*H178</f>
        <v>0</v>
      </c>
      <c r="Y178" s="35"/>
      <c r="Z178" s="35"/>
      <c r="AA178" s="35"/>
      <c r="AB178" s="35"/>
      <c r="AC178" s="35"/>
      <c r="AD178" s="35"/>
      <c r="AE178" s="35"/>
      <c r="AR178" s="198" t="s">
        <v>298</v>
      </c>
      <c r="AT178" s="198" t="s">
        <v>188</v>
      </c>
      <c r="AU178" s="198" t="s">
        <v>79</v>
      </c>
      <c r="AY178" s="18" t="s">
        <v>156</v>
      </c>
      <c r="BE178" s="199">
        <f>IF(O178="základní",K178,0)</f>
        <v>0</v>
      </c>
      <c r="BF178" s="199">
        <f>IF(O178="snížená",K178,0)</f>
        <v>0</v>
      </c>
      <c r="BG178" s="199">
        <f>IF(O178="zákl. přenesená",K178,0)</f>
        <v>0</v>
      </c>
      <c r="BH178" s="199">
        <f>IF(O178="sníž. přenesená",K178,0)</f>
        <v>0</v>
      </c>
      <c r="BI178" s="199">
        <f>IF(O178="nulová",K178,0)</f>
        <v>0</v>
      </c>
      <c r="BJ178" s="18" t="s">
        <v>79</v>
      </c>
      <c r="BK178" s="199">
        <f>ROUND(P178*H178,2)</f>
        <v>0</v>
      </c>
      <c r="BL178" s="18" t="s">
        <v>298</v>
      </c>
      <c r="BM178" s="198" t="s">
        <v>308</v>
      </c>
    </row>
    <row r="179" spans="1:47" s="2" customFormat="1" ht="29.25">
      <c r="A179" s="35"/>
      <c r="B179" s="36"/>
      <c r="C179" s="37"/>
      <c r="D179" s="200" t="s">
        <v>165</v>
      </c>
      <c r="E179" s="37"/>
      <c r="F179" s="201" t="s">
        <v>474</v>
      </c>
      <c r="G179" s="37"/>
      <c r="H179" s="37"/>
      <c r="I179" s="202"/>
      <c r="J179" s="202"/>
      <c r="K179" s="37"/>
      <c r="L179" s="37"/>
      <c r="M179" s="40"/>
      <c r="N179" s="203"/>
      <c r="O179" s="204"/>
      <c r="P179" s="65"/>
      <c r="Q179" s="65"/>
      <c r="R179" s="65"/>
      <c r="S179" s="65"/>
      <c r="T179" s="65"/>
      <c r="U179" s="65"/>
      <c r="V179" s="65"/>
      <c r="W179" s="65"/>
      <c r="X179" s="66"/>
      <c r="Y179" s="35"/>
      <c r="Z179" s="35"/>
      <c r="AA179" s="35"/>
      <c r="AB179" s="35"/>
      <c r="AC179" s="35"/>
      <c r="AD179" s="35"/>
      <c r="AE179" s="35"/>
      <c r="AT179" s="18" t="s">
        <v>165</v>
      </c>
      <c r="AU179" s="18" t="s">
        <v>79</v>
      </c>
    </row>
    <row r="180" spans="1:65" s="2" customFormat="1" ht="37.9" customHeight="1">
      <c r="A180" s="35"/>
      <c r="B180" s="36"/>
      <c r="C180" s="205" t="s">
        <v>229</v>
      </c>
      <c r="D180" s="205" t="s">
        <v>188</v>
      </c>
      <c r="E180" s="206" t="s">
        <v>475</v>
      </c>
      <c r="F180" s="207" t="s">
        <v>476</v>
      </c>
      <c r="G180" s="208" t="s">
        <v>161</v>
      </c>
      <c r="H180" s="209">
        <v>1</v>
      </c>
      <c r="I180" s="210"/>
      <c r="J180" s="210"/>
      <c r="K180" s="211">
        <f>ROUND(P180*H180,2)</f>
        <v>0</v>
      </c>
      <c r="L180" s="207" t="s">
        <v>162</v>
      </c>
      <c r="M180" s="40"/>
      <c r="N180" s="212"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298</v>
      </c>
      <c r="AT180" s="198" t="s">
        <v>188</v>
      </c>
      <c r="AU180" s="198" t="s">
        <v>79</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298</v>
      </c>
      <c r="BM180" s="198" t="s">
        <v>312</v>
      </c>
    </row>
    <row r="181" spans="1:47" s="2" customFormat="1" ht="39">
      <c r="A181" s="35"/>
      <c r="B181" s="36"/>
      <c r="C181" s="37"/>
      <c r="D181" s="200" t="s">
        <v>165</v>
      </c>
      <c r="E181" s="37"/>
      <c r="F181" s="201" t="s">
        <v>477</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79</v>
      </c>
    </row>
    <row r="182" spans="1:65" s="2" customFormat="1" ht="16.5" customHeight="1">
      <c r="A182" s="35"/>
      <c r="B182" s="36"/>
      <c r="C182" s="184" t="s">
        <v>314</v>
      </c>
      <c r="D182" s="184" t="s">
        <v>154</v>
      </c>
      <c r="E182" s="185" t="s">
        <v>478</v>
      </c>
      <c r="F182" s="186" t="s">
        <v>479</v>
      </c>
      <c r="G182" s="187" t="s">
        <v>379</v>
      </c>
      <c r="H182" s="188">
        <v>40</v>
      </c>
      <c r="I182" s="189"/>
      <c r="J182" s="190"/>
      <c r="K182" s="191">
        <f>ROUND(P182*H182,2)</f>
        <v>0</v>
      </c>
      <c r="L182" s="186" t="s">
        <v>20</v>
      </c>
      <c r="M182" s="192"/>
      <c r="N182" s="193" t="s">
        <v>20</v>
      </c>
      <c r="O182" s="194" t="s">
        <v>40</v>
      </c>
      <c r="P182" s="195">
        <f>I182+J182</f>
        <v>0</v>
      </c>
      <c r="Q182" s="195">
        <f>ROUND(I182*H182,2)</f>
        <v>0</v>
      </c>
      <c r="R182" s="195">
        <f>ROUND(J182*H182,2)</f>
        <v>0</v>
      </c>
      <c r="S182" s="65"/>
      <c r="T182" s="196">
        <f>S182*H182</f>
        <v>0</v>
      </c>
      <c r="U182" s="196">
        <v>0</v>
      </c>
      <c r="V182" s="196">
        <f>U182*H182</f>
        <v>0</v>
      </c>
      <c r="W182" s="196">
        <v>0</v>
      </c>
      <c r="X182" s="197">
        <f>W182*H182</f>
        <v>0</v>
      </c>
      <c r="Y182" s="35"/>
      <c r="Z182" s="35"/>
      <c r="AA182" s="35"/>
      <c r="AB182" s="35"/>
      <c r="AC182" s="35"/>
      <c r="AD182" s="35"/>
      <c r="AE182" s="35"/>
      <c r="AR182" s="198" t="s">
        <v>298</v>
      </c>
      <c r="AT182" s="198" t="s">
        <v>154</v>
      </c>
      <c r="AU182" s="198" t="s">
        <v>79</v>
      </c>
      <c r="AY182" s="18" t="s">
        <v>156</v>
      </c>
      <c r="BE182" s="199">
        <f>IF(O182="základní",K182,0)</f>
        <v>0</v>
      </c>
      <c r="BF182" s="199">
        <f>IF(O182="snížená",K182,0)</f>
        <v>0</v>
      </c>
      <c r="BG182" s="199">
        <f>IF(O182="zákl. přenesená",K182,0)</f>
        <v>0</v>
      </c>
      <c r="BH182" s="199">
        <f>IF(O182="sníž. přenesená",K182,0)</f>
        <v>0</v>
      </c>
      <c r="BI182" s="199">
        <f>IF(O182="nulová",K182,0)</f>
        <v>0</v>
      </c>
      <c r="BJ182" s="18" t="s">
        <v>79</v>
      </c>
      <c r="BK182" s="199">
        <f>ROUND(P182*H182,2)</f>
        <v>0</v>
      </c>
      <c r="BL182" s="18" t="s">
        <v>298</v>
      </c>
      <c r="BM182" s="198" t="s">
        <v>317</v>
      </c>
    </row>
    <row r="183" spans="1:47" s="2" customFormat="1" ht="11.25">
      <c r="A183" s="35"/>
      <c r="B183" s="36"/>
      <c r="C183" s="37"/>
      <c r="D183" s="200" t="s">
        <v>165</v>
      </c>
      <c r="E183" s="37"/>
      <c r="F183" s="201" t="s">
        <v>479</v>
      </c>
      <c r="G183" s="37"/>
      <c r="H183" s="37"/>
      <c r="I183" s="202"/>
      <c r="J183" s="202"/>
      <c r="K183" s="37"/>
      <c r="L183" s="37"/>
      <c r="M183" s="40"/>
      <c r="N183" s="203"/>
      <c r="O183" s="204"/>
      <c r="P183" s="65"/>
      <c r="Q183" s="65"/>
      <c r="R183" s="65"/>
      <c r="S183" s="65"/>
      <c r="T183" s="65"/>
      <c r="U183" s="65"/>
      <c r="V183" s="65"/>
      <c r="W183" s="65"/>
      <c r="X183" s="66"/>
      <c r="Y183" s="35"/>
      <c r="Z183" s="35"/>
      <c r="AA183" s="35"/>
      <c r="AB183" s="35"/>
      <c r="AC183" s="35"/>
      <c r="AD183" s="35"/>
      <c r="AE183" s="35"/>
      <c r="AT183" s="18" t="s">
        <v>165</v>
      </c>
      <c r="AU183" s="18" t="s">
        <v>79</v>
      </c>
    </row>
    <row r="184" spans="1:65" s="2" customFormat="1" ht="24.2" customHeight="1">
      <c r="A184" s="35"/>
      <c r="B184" s="36"/>
      <c r="C184" s="184" t="s">
        <v>232</v>
      </c>
      <c r="D184" s="184" t="s">
        <v>154</v>
      </c>
      <c r="E184" s="185" t="s">
        <v>480</v>
      </c>
      <c r="F184" s="186" t="s">
        <v>481</v>
      </c>
      <c r="G184" s="187" t="s">
        <v>161</v>
      </c>
      <c r="H184" s="188">
        <v>20</v>
      </c>
      <c r="I184" s="189"/>
      <c r="J184" s="190"/>
      <c r="K184" s="191">
        <f>ROUND(P184*H184,2)</f>
        <v>0</v>
      </c>
      <c r="L184" s="186" t="s">
        <v>382</v>
      </c>
      <c r="M184" s="192"/>
      <c r="N184" s="193" t="s">
        <v>20</v>
      </c>
      <c r="O184" s="194" t="s">
        <v>40</v>
      </c>
      <c r="P184" s="195">
        <f>I184+J184</f>
        <v>0</v>
      </c>
      <c r="Q184" s="195">
        <f>ROUND(I184*H184,2)</f>
        <v>0</v>
      </c>
      <c r="R184" s="195">
        <f>ROUND(J184*H184,2)</f>
        <v>0</v>
      </c>
      <c r="S184" s="65"/>
      <c r="T184" s="196">
        <f>S184*H184</f>
        <v>0</v>
      </c>
      <c r="U184" s="196">
        <v>9E-05</v>
      </c>
      <c r="V184" s="196">
        <f>U184*H184</f>
        <v>0.0018000000000000002</v>
      </c>
      <c r="W184" s="196">
        <v>0</v>
      </c>
      <c r="X184" s="197">
        <f>W184*H184</f>
        <v>0</v>
      </c>
      <c r="Y184" s="35"/>
      <c r="Z184" s="35"/>
      <c r="AA184" s="35"/>
      <c r="AB184" s="35"/>
      <c r="AC184" s="35"/>
      <c r="AD184" s="35"/>
      <c r="AE184" s="35"/>
      <c r="AR184" s="198" t="s">
        <v>298</v>
      </c>
      <c r="AT184" s="198" t="s">
        <v>154</v>
      </c>
      <c r="AU184" s="198" t="s">
        <v>79</v>
      </c>
      <c r="AY184" s="18" t="s">
        <v>156</v>
      </c>
      <c r="BE184" s="199">
        <f>IF(O184="základní",K184,0)</f>
        <v>0</v>
      </c>
      <c r="BF184" s="199">
        <f>IF(O184="snížená",K184,0)</f>
        <v>0</v>
      </c>
      <c r="BG184" s="199">
        <f>IF(O184="zákl. přenesená",K184,0)</f>
        <v>0</v>
      </c>
      <c r="BH184" s="199">
        <f>IF(O184="sníž. přenesená",K184,0)</f>
        <v>0</v>
      </c>
      <c r="BI184" s="199">
        <f>IF(O184="nulová",K184,0)</f>
        <v>0</v>
      </c>
      <c r="BJ184" s="18" t="s">
        <v>79</v>
      </c>
      <c r="BK184" s="199">
        <f>ROUND(P184*H184,2)</f>
        <v>0</v>
      </c>
      <c r="BL184" s="18" t="s">
        <v>298</v>
      </c>
      <c r="BM184" s="198" t="s">
        <v>321</v>
      </c>
    </row>
    <row r="185" spans="1:47" s="2" customFormat="1" ht="11.25">
      <c r="A185" s="35"/>
      <c r="B185" s="36"/>
      <c r="C185" s="37"/>
      <c r="D185" s="200" t="s">
        <v>165</v>
      </c>
      <c r="E185" s="37"/>
      <c r="F185" s="201" t="s">
        <v>481</v>
      </c>
      <c r="G185" s="37"/>
      <c r="H185" s="37"/>
      <c r="I185" s="202"/>
      <c r="J185" s="202"/>
      <c r="K185" s="37"/>
      <c r="L185" s="37"/>
      <c r="M185" s="40"/>
      <c r="N185" s="203"/>
      <c r="O185" s="204"/>
      <c r="P185" s="65"/>
      <c r="Q185" s="65"/>
      <c r="R185" s="65"/>
      <c r="S185" s="65"/>
      <c r="T185" s="65"/>
      <c r="U185" s="65"/>
      <c r="V185" s="65"/>
      <c r="W185" s="65"/>
      <c r="X185" s="66"/>
      <c r="Y185" s="35"/>
      <c r="Z185" s="35"/>
      <c r="AA185" s="35"/>
      <c r="AB185" s="35"/>
      <c r="AC185" s="35"/>
      <c r="AD185" s="35"/>
      <c r="AE185" s="35"/>
      <c r="AT185" s="18" t="s">
        <v>165</v>
      </c>
      <c r="AU185" s="18" t="s">
        <v>79</v>
      </c>
    </row>
    <row r="186" spans="1:65" s="2" customFormat="1" ht="24.2" customHeight="1">
      <c r="A186" s="35"/>
      <c r="B186" s="36"/>
      <c r="C186" s="205" t="s">
        <v>323</v>
      </c>
      <c r="D186" s="205" t="s">
        <v>188</v>
      </c>
      <c r="E186" s="206" t="s">
        <v>482</v>
      </c>
      <c r="F186" s="207" t="s">
        <v>483</v>
      </c>
      <c r="G186" s="208" t="s">
        <v>161</v>
      </c>
      <c r="H186" s="209">
        <v>4</v>
      </c>
      <c r="I186" s="210"/>
      <c r="J186" s="210"/>
      <c r="K186" s="211">
        <f>ROUND(P186*H186,2)</f>
        <v>0</v>
      </c>
      <c r="L186" s="207" t="s">
        <v>162</v>
      </c>
      <c r="M186" s="40"/>
      <c r="N186" s="212" t="s">
        <v>20</v>
      </c>
      <c r="O186" s="194" t="s">
        <v>40</v>
      </c>
      <c r="P186" s="195">
        <f>I186+J186</f>
        <v>0</v>
      </c>
      <c r="Q186" s="195">
        <f>ROUND(I186*H186,2)</f>
        <v>0</v>
      </c>
      <c r="R186" s="195">
        <f>ROUND(J186*H186,2)</f>
        <v>0</v>
      </c>
      <c r="S186" s="65"/>
      <c r="T186" s="196">
        <f>S186*H186</f>
        <v>0</v>
      </c>
      <c r="U186" s="196">
        <v>0</v>
      </c>
      <c r="V186" s="196">
        <f>U186*H186</f>
        <v>0</v>
      </c>
      <c r="W186" s="196">
        <v>0</v>
      </c>
      <c r="X186" s="197">
        <f>W186*H186</f>
        <v>0</v>
      </c>
      <c r="Y186" s="35"/>
      <c r="Z186" s="35"/>
      <c r="AA186" s="35"/>
      <c r="AB186" s="35"/>
      <c r="AC186" s="35"/>
      <c r="AD186" s="35"/>
      <c r="AE186" s="35"/>
      <c r="AR186" s="198" t="s">
        <v>298</v>
      </c>
      <c r="AT186" s="198" t="s">
        <v>188</v>
      </c>
      <c r="AU186" s="198" t="s">
        <v>79</v>
      </c>
      <c r="AY186" s="18" t="s">
        <v>156</v>
      </c>
      <c r="BE186" s="199">
        <f>IF(O186="základní",K186,0)</f>
        <v>0</v>
      </c>
      <c r="BF186" s="199">
        <f>IF(O186="snížená",K186,0)</f>
        <v>0</v>
      </c>
      <c r="BG186" s="199">
        <f>IF(O186="zákl. přenesená",K186,0)</f>
        <v>0</v>
      </c>
      <c r="BH186" s="199">
        <f>IF(O186="sníž. přenesená",K186,0)</f>
        <v>0</v>
      </c>
      <c r="BI186" s="199">
        <f>IF(O186="nulová",K186,0)</f>
        <v>0</v>
      </c>
      <c r="BJ186" s="18" t="s">
        <v>79</v>
      </c>
      <c r="BK186" s="199">
        <f>ROUND(P186*H186,2)</f>
        <v>0</v>
      </c>
      <c r="BL186" s="18" t="s">
        <v>298</v>
      </c>
      <c r="BM186" s="198" t="s">
        <v>326</v>
      </c>
    </row>
    <row r="187" spans="1:47" s="2" customFormat="1" ht="29.25">
      <c r="A187" s="35"/>
      <c r="B187" s="36"/>
      <c r="C187" s="37"/>
      <c r="D187" s="200" t="s">
        <v>165</v>
      </c>
      <c r="E187" s="37"/>
      <c r="F187" s="201" t="s">
        <v>484</v>
      </c>
      <c r="G187" s="37"/>
      <c r="H187" s="37"/>
      <c r="I187" s="202"/>
      <c r="J187" s="202"/>
      <c r="K187" s="37"/>
      <c r="L187" s="37"/>
      <c r="M187" s="40"/>
      <c r="N187" s="203"/>
      <c r="O187" s="204"/>
      <c r="P187" s="65"/>
      <c r="Q187" s="65"/>
      <c r="R187" s="65"/>
      <c r="S187" s="65"/>
      <c r="T187" s="65"/>
      <c r="U187" s="65"/>
      <c r="V187" s="65"/>
      <c r="W187" s="65"/>
      <c r="X187" s="66"/>
      <c r="Y187" s="35"/>
      <c r="Z187" s="35"/>
      <c r="AA187" s="35"/>
      <c r="AB187" s="35"/>
      <c r="AC187" s="35"/>
      <c r="AD187" s="35"/>
      <c r="AE187" s="35"/>
      <c r="AT187" s="18" t="s">
        <v>165</v>
      </c>
      <c r="AU187" s="18" t="s">
        <v>79</v>
      </c>
    </row>
    <row r="188" spans="1:65" s="2" customFormat="1" ht="33" customHeight="1">
      <c r="A188" s="35"/>
      <c r="B188" s="36"/>
      <c r="C188" s="205" t="s">
        <v>235</v>
      </c>
      <c r="D188" s="205" t="s">
        <v>188</v>
      </c>
      <c r="E188" s="206" t="s">
        <v>485</v>
      </c>
      <c r="F188" s="207" t="s">
        <v>486</v>
      </c>
      <c r="G188" s="208" t="s">
        <v>379</v>
      </c>
      <c r="H188" s="209">
        <v>2</v>
      </c>
      <c r="I188" s="210"/>
      <c r="J188" s="210"/>
      <c r="K188" s="211">
        <f>ROUND(P188*H188,2)</f>
        <v>0</v>
      </c>
      <c r="L188" s="207" t="s">
        <v>162</v>
      </c>
      <c r="M188" s="40"/>
      <c r="N188" s="212" t="s">
        <v>20</v>
      </c>
      <c r="O188" s="194" t="s">
        <v>40</v>
      </c>
      <c r="P188" s="195">
        <f>I188+J188</f>
        <v>0</v>
      </c>
      <c r="Q188" s="195">
        <f>ROUND(I188*H188,2)</f>
        <v>0</v>
      </c>
      <c r="R188" s="195">
        <f>ROUND(J188*H188,2)</f>
        <v>0</v>
      </c>
      <c r="S188" s="65"/>
      <c r="T188" s="196">
        <f>S188*H188</f>
        <v>0</v>
      </c>
      <c r="U188" s="196">
        <v>0</v>
      </c>
      <c r="V188" s="196">
        <f>U188*H188</f>
        <v>0</v>
      </c>
      <c r="W188" s="196">
        <v>0</v>
      </c>
      <c r="X188" s="197">
        <f>W188*H188</f>
        <v>0</v>
      </c>
      <c r="Y188" s="35"/>
      <c r="Z188" s="35"/>
      <c r="AA188" s="35"/>
      <c r="AB188" s="35"/>
      <c r="AC188" s="35"/>
      <c r="AD188" s="35"/>
      <c r="AE188" s="35"/>
      <c r="AR188" s="198" t="s">
        <v>298</v>
      </c>
      <c r="AT188" s="198" t="s">
        <v>188</v>
      </c>
      <c r="AU188" s="198" t="s">
        <v>79</v>
      </c>
      <c r="AY188" s="18" t="s">
        <v>156</v>
      </c>
      <c r="BE188" s="199">
        <f>IF(O188="základní",K188,0)</f>
        <v>0</v>
      </c>
      <c r="BF188" s="199">
        <f>IF(O188="snížená",K188,0)</f>
        <v>0</v>
      </c>
      <c r="BG188" s="199">
        <f>IF(O188="zákl. přenesená",K188,0)</f>
        <v>0</v>
      </c>
      <c r="BH188" s="199">
        <f>IF(O188="sníž. přenesená",K188,0)</f>
        <v>0</v>
      </c>
      <c r="BI188" s="199">
        <f>IF(O188="nulová",K188,0)</f>
        <v>0</v>
      </c>
      <c r="BJ188" s="18" t="s">
        <v>79</v>
      </c>
      <c r="BK188" s="199">
        <f>ROUND(P188*H188,2)</f>
        <v>0</v>
      </c>
      <c r="BL188" s="18" t="s">
        <v>298</v>
      </c>
      <c r="BM188" s="198" t="s">
        <v>330</v>
      </c>
    </row>
    <row r="189" spans="1:47" s="2" customFormat="1" ht="29.25">
      <c r="A189" s="35"/>
      <c r="B189" s="36"/>
      <c r="C189" s="37"/>
      <c r="D189" s="200" t="s">
        <v>165</v>
      </c>
      <c r="E189" s="37"/>
      <c r="F189" s="201" t="s">
        <v>487</v>
      </c>
      <c r="G189" s="37"/>
      <c r="H189" s="37"/>
      <c r="I189" s="202"/>
      <c r="J189" s="202"/>
      <c r="K189" s="37"/>
      <c r="L189" s="37"/>
      <c r="M189" s="40"/>
      <c r="N189" s="203"/>
      <c r="O189" s="204"/>
      <c r="P189" s="65"/>
      <c r="Q189" s="65"/>
      <c r="R189" s="65"/>
      <c r="S189" s="65"/>
      <c r="T189" s="65"/>
      <c r="U189" s="65"/>
      <c r="V189" s="65"/>
      <c r="W189" s="65"/>
      <c r="X189" s="66"/>
      <c r="Y189" s="35"/>
      <c r="Z189" s="35"/>
      <c r="AA189" s="35"/>
      <c r="AB189" s="35"/>
      <c r="AC189" s="35"/>
      <c r="AD189" s="35"/>
      <c r="AE189" s="35"/>
      <c r="AT189" s="18" t="s">
        <v>165</v>
      </c>
      <c r="AU189" s="18" t="s">
        <v>79</v>
      </c>
    </row>
    <row r="190" spans="1:65" s="2" customFormat="1" ht="24.2" customHeight="1">
      <c r="A190" s="35"/>
      <c r="B190" s="36"/>
      <c r="C190" s="205" t="s">
        <v>332</v>
      </c>
      <c r="D190" s="205" t="s">
        <v>188</v>
      </c>
      <c r="E190" s="206" t="s">
        <v>488</v>
      </c>
      <c r="F190" s="207" t="s">
        <v>489</v>
      </c>
      <c r="G190" s="208" t="s">
        <v>379</v>
      </c>
      <c r="H190" s="209">
        <v>15</v>
      </c>
      <c r="I190" s="210"/>
      <c r="J190" s="210"/>
      <c r="K190" s="211">
        <f>ROUND(P190*H190,2)</f>
        <v>0</v>
      </c>
      <c r="L190" s="207" t="s">
        <v>162</v>
      </c>
      <c r="M190" s="40"/>
      <c r="N190" s="212" t="s">
        <v>20</v>
      </c>
      <c r="O190" s="194" t="s">
        <v>40</v>
      </c>
      <c r="P190" s="195">
        <f>I190+J190</f>
        <v>0</v>
      </c>
      <c r="Q190" s="195">
        <f>ROUND(I190*H190,2)</f>
        <v>0</v>
      </c>
      <c r="R190" s="195">
        <f>ROUND(J190*H190,2)</f>
        <v>0</v>
      </c>
      <c r="S190" s="65"/>
      <c r="T190" s="196">
        <f>S190*H190</f>
        <v>0</v>
      </c>
      <c r="U190" s="196">
        <v>0</v>
      </c>
      <c r="V190" s="196">
        <f>U190*H190</f>
        <v>0</v>
      </c>
      <c r="W190" s="196">
        <v>0</v>
      </c>
      <c r="X190" s="197">
        <f>W190*H190</f>
        <v>0</v>
      </c>
      <c r="Y190" s="35"/>
      <c r="Z190" s="35"/>
      <c r="AA190" s="35"/>
      <c r="AB190" s="35"/>
      <c r="AC190" s="35"/>
      <c r="AD190" s="35"/>
      <c r="AE190" s="35"/>
      <c r="AR190" s="198" t="s">
        <v>298</v>
      </c>
      <c r="AT190" s="198" t="s">
        <v>188</v>
      </c>
      <c r="AU190" s="198" t="s">
        <v>79</v>
      </c>
      <c r="AY190" s="18" t="s">
        <v>156</v>
      </c>
      <c r="BE190" s="199">
        <f>IF(O190="základní",K190,0)</f>
        <v>0</v>
      </c>
      <c r="BF190" s="199">
        <f>IF(O190="snížená",K190,0)</f>
        <v>0</v>
      </c>
      <c r="BG190" s="199">
        <f>IF(O190="zákl. přenesená",K190,0)</f>
        <v>0</v>
      </c>
      <c r="BH190" s="199">
        <f>IF(O190="sníž. přenesená",K190,0)</f>
        <v>0</v>
      </c>
      <c r="BI190" s="199">
        <f>IF(O190="nulová",K190,0)</f>
        <v>0</v>
      </c>
      <c r="BJ190" s="18" t="s">
        <v>79</v>
      </c>
      <c r="BK190" s="199">
        <f>ROUND(P190*H190,2)</f>
        <v>0</v>
      </c>
      <c r="BL190" s="18" t="s">
        <v>298</v>
      </c>
      <c r="BM190" s="198" t="s">
        <v>335</v>
      </c>
    </row>
    <row r="191" spans="1:47" s="2" customFormat="1" ht="19.5">
      <c r="A191" s="35"/>
      <c r="B191" s="36"/>
      <c r="C191" s="37"/>
      <c r="D191" s="200" t="s">
        <v>165</v>
      </c>
      <c r="E191" s="37"/>
      <c r="F191" s="201" t="s">
        <v>489</v>
      </c>
      <c r="G191" s="37"/>
      <c r="H191" s="37"/>
      <c r="I191" s="202"/>
      <c r="J191" s="202"/>
      <c r="K191" s="37"/>
      <c r="L191" s="37"/>
      <c r="M191" s="40"/>
      <c r="N191" s="203"/>
      <c r="O191" s="204"/>
      <c r="P191" s="65"/>
      <c r="Q191" s="65"/>
      <c r="R191" s="65"/>
      <c r="S191" s="65"/>
      <c r="T191" s="65"/>
      <c r="U191" s="65"/>
      <c r="V191" s="65"/>
      <c r="W191" s="65"/>
      <c r="X191" s="66"/>
      <c r="Y191" s="35"/>
      <c r="Z191" s="35"/>
      <c r="AA191" s="35"/>
      <c r="AB191" s="35"/>
      <c r="AC191" s="35"/>
      <c r="AD191" s="35"/>
      <c r="AE191" s="35"/>
      <c r="AT191" s="18" t="s">
        <v>165</v>
      </c>
      <c r="AU191" s="18" t="s">
        <v>79</v>
      </c>
    </row>
    <row r="192" spans="1:65" s="2" customFormat="1" ht="24.2" customHeight="1">
      <c r="A192" s="35"/>
      <c r="B192" s="36"/>
      <c r="C192" s="205" t="s">
        <v>239</v>
      </c>
      <c r="D192" s="205" t="s">
        <v>188</v>
      </c>
      <c r="E192" s="206" t="s">
        <v>490</v>
      </c>
      <c r="F192" s="207" t="s">
        <v>491</v>
      </c>
      <c r="G192" s="208" t="s">
        <v>379</v>
      </c>
      <c r="H192" s="209">
        <v>15</v>
      </c>
      <c r="I192" s="210"/>
      <c r="J192" s="210"/>
      <c r="K192" s="211">
        <f>ROUND(P192*H192,2)</f>
        <v>0</v>
      </c>
      <c r="L192" s="207" t="s">
        <v>20</v>
      </c>
      <c r="M192" s="40"/>
      <c r="N192" s="212" t="s">
        <v>20</v>
      </c>
      <c r="O192" s="194" t="s">
        <v>40</v>
      </c>
      <c r="P192" s="195">
        <f>I192+J192</f>
        <v>0</v>
      </c>
      <c r="Q192" s="195">
        <f>ROUND(I192*H192,2)</f>
        <v>0</v>
      </c>
      <c r="R192" s="195">
        <f>ROUND(J192*H192,2)</f>
        <v>0</v>
      </c>
      <c r="S192" s="65"/>
      <c r="T192" s="196">
        <f>S192*H192</f>
        <v>0</v>
      </c>
      <c r="U192" s="196">
        <v>0</v>
      </c>
      <c r="V192" s="196">
        <f>U192*H192</f>
        <v>0</v>
      </c>
      <c r="W192" s="196">
        <v>0</v>
      </c>
      <c r="X192" s="197">
        <f>W192*H192</f>
        <v>0</v>
      </c>
      <c r="Y192" s="35"/>
      <c r="Z192" s="35"/>
      <c r="AA192" s="35"/>
      <c r="AB192" s="35"/>
      <c r="AC192" s="35"/>
      <c r="AD192" s="35"/>
      <c r="AE192" s="35"/>
      <c r="AR192" s="198" t="s">
        <v>298</v>
      </c>
      <c r="AT192" s="198" t="s">
        <v>188</v>
      </c>
      <c r="AU192" s="198" t="s">
        <v>79</v>
      </c>
      <c r="AY192" s="18" t="s">
        <v>156</v>
      </c>
      <c r="BE192" s="199">
        <f>IF(O192="základní",K192,0)</f>
        <v>0</v>
      </c>
      <c r="BF192" s="199">
        <f>IF(O192="snížená",K192,0)</f>
        <v>0</v>
      </c>
      <c r="BG192" s="199">
        <f>IF(O192="zákl. přenesená",K192,0)</f>
        <v>0</v>
      </c>
      <c r="BH192" s="199">
        <f>IF(O192="sníž. přenesená",K192,0)</f>
        <v>0</v>
      </c>
      <c r="BI192" s="199">
        <f>IF(O192="nulová",K192,0)</f>
        <v>0</v>
      </c>
      <c r="BJ192" s="18" t="s">
        <v>79</v>
      </c>
      <c r="BK192" s="199">
        <f>ROUND(P192*H192,2)</f>
        <v>0</v>
      </c>
      <c r="BL192" s="18" t="s">
        <v>298</v>
      </c>
      <c r="BM192" s="198" t="s">
        <v>340</v>
      </c>
    </row>
    <row r="193" spans="1:47" s="2" customFormat="1" ht="11.25">
      <c r="A193" s="35"/>
      <c r="B193" s="36"/>
      <c r="C193" s="37"/>
      <c r="D193" s="200" t="s">
        <v>165</v>
      </c>
      <c r="E193" s="37"/>
      <c r="F193" s="201" t="s">
        <v>491</v>
      </c>
      <c r="G193" s="37"/>
      <c r="H193" s="37"/>
      <c r="I193" s="202"/>
      <c r="J193" s="202"/>
      <c r="K193" s="37"/>
      <c r="L193" s="37"/>
      <c r="M193" s="40"/>
      <c r="N193" s="203"/>
      <c r="O193" s="204"/>
      <c r="P193" s="65"/>
      <c r="Q193" s="65"/>
      <c r="R193" s="65"/>
      <c r="S193" s="65"/>
      <c r="T193" s="65"/>
      <c r="U193" s="65"/>
      <c r="V193" s="65"/>
      <c r="W193" s="65"/>
      <c r="X193" s="66"/>
      <c r="Y193" s="35"/>
      <c r="Z193" s="35"/>
      <c r="AA193" s="35"/>
      <c r="AB193" s="35"/>
      <c r="AC193" s="35"/>
      <c r="AD193" s="35"/>
      <c r="AE193" s="35"/>
      <c r="AT193" s="18" t="s">
        <v>165</v>
      </c>
      <c r="AU193" s="18" t="s">
        <v>79</v>
      </c>
    </row>
    <row r="194" spans="1:65" s="2" customFormat="1" ht="24.2" customHeight="1">
      <c r="A194" s="35"/>
      <c r="B194" s="36"/>
      <c r="C194" s="205" t="s">
        <v>341</v>
      </c>
      <c r="D194" s="205" t="s">
        <v>188</v>
      </c>
      <c r="E194" s="206" t="s">
        <v>492</v>
      </c>
      <c r="F194" s="207" t="s">
        <v>493</v>
      </c>
      <c r="G194" s="208" t="s">
        <v>161</v>
      </c>
      <c r="H194" s="209">
        <v>1</v>
      </c>
      <c r="I194" s="210"/>
      <c r="J194" s="210"/>
      <c r="K194" s="211">
        <f>ROUND(P194*H194,2)</f>
        <v>0</v>
      </c>
      <c r="L194" s="207" t="s">
        <v>162</v>
      </c>
      <c r="M194" s="40"/>
      <c r="N194" s="212" t="s">
        <v>20</v>
      </c>
      <c r="O194" s="194" t="s">
        <v>40</v>
      </c>
      <c r="P194" s="195">
        <f>I194+J194</f>
        <v>0</v>
      </c>
      <c r="Q194" s="195">
        <f>ROUND(I194*H194,2)</f>
        <v>0</v>
      </c>
      <c r="R194" s="195">
        <f>ROUND(J194*H194,2)</f>
        <v>0</v>
      </c>
      <c r="S194" s="65"/>
      <c r="T194" s="196">
        <f>S194*H194</f>
        <v>0</v>
      </c>
      <c r="U194" s="196">
        <v>0</v>
      </c>
      <c r="V194" s="196">
        <f>U194*H194</f>
        <v>0</v>
      </c>
      <c r="W194" s="196">
        <v>0</v>
      </c>
      <c r="X194" s="197">
        <f>W194*H194</f>
        <v>0</v>
      </c>
      <c r="Y194" s="35"/>
      <c r="Z194" s="35"/>
      <c r="AA194" s="35"/>
      <c r="AB194" s="35"/>
      <c r="AC194" s="35"/>
      <c r="AD194" s="35"/>
      <c r="AE194" s="35"/>
      <c r="AR194" s="198" t="s">
        <v>298</v>
      </c>
      <c r="AT194" s="198" t="s">
        <v>188</v>
      </c>
      <c r="AU194" s="198" t="s">
        <v>79</v>
      </c>
      <c r="AY194" s="18" t="s">
        <v>156</v>
      </c>
      <c r="BE194" s="199">
        <f>IF(O194="základní",K194,0)</f>
        <v>0</v>
      </c>
      <c r="BF194" s="199">
        <f>IF(O194="snížená",K194,0)</f>
        <v>0</v>
      </c>
      <c r="BG194" s="199">
        <f>IF(O194="zákl. přenesená",K194,0)</f>
        <v>0</v>
      </c>
      <c r="BH194" s="199">
        <f>IF(O194="sníž. přenesená",K194,0)</f>
        <v>0</v>
      </c>
      <c r="BI194" s="199">
        <f>IF(O194="nulová",K194,0)</f>
        <v>0</v>
      </c>
      <c r="BJ194" s="18" t="s">
        <v>79</v>
      </c>
      <c r="BK194" s="199">
        <f>ROUND(P194*H194,2)</f>
        <v>0</v>
      </c>
      <c r="BL194" s="18" t="s">
        <v>298</v>
      </c>
      <c r="BM194" s="198" t="s">
        <v>344</v>
      </c>
    </row>
    <row r="195" spans="1:47" s="2" customFormat="1" ht="19.5">
      <c r="A195" s="35"/>
      <c r="B195" s="36"/>
      <c r="C195" s="37"/>
      <c r="D195" s="200" t="s">
        <v>165</v>
      </c>
      <c r="E195" s="37"/>
      <c r="F195" s="201" t="s">
        <v>493</v>
      </c>
      <c r="G195" s="37"/>
      <c r="H195" s="37"/>
      <c r="I195" s="202"/>
      <c r="J195" s="202"/>
      <c r="K195" s="37"/>
      <c r="L195" s="37"/>
      <c r="M195" s="40"/>
      <c r="N195" s="203"/>
      <c r="O195" s="204"/>
      <c r="P195" s="65"/>
      <c r="Q195" s="65"/>
      <c r="R195" s="65"/>
      <c r="S195" s="65"/>
      <c r="T195" s="65"/>
      <c r="U195" s="65"/>
      <c r="V195" s="65"/>
      <c r="W195" s="65"/>
      <c r="X195" s="66"/>
      <c r="Y195" s="35"/>
      <c r="Z195" s="35"/>
      <c r="AA195" s="35"/>
      <c r="AB195" s="35"/>
      <c r="AC195" s="35"/>
      <c r="AD195" s="35"/>
      <c r="AE195" s="35"/>
      <c r="AT195" s="18" t="s">
        <v>165</v>
      </c>
      <c r="AU195" s="18" t="s">
        <v>79</v>
      </c>
    </row>
    <row r="196" spans="1:65" s="2" customFormat="1" ht="24.2" customHeight="1">
      <c r="A196" s="35"/>
      <c r="B196" s="36"/>
      <c r="C196" s="205" t="s">
        <v>244</v>
      </c>
      <c r="D196" s="205" t="s">
        <v>188</v>
      </c>
      <c r="E196" s="206" t="s">
        <v>494</v>
      </c>
      <c r="F196" s="207" t="s">
        <v>495</v>
      </c>
      <c r="G196" s="208" t="s">
        <v>161</v>
      </c>
      <c r="H196" s="209">
        <v>1</v>
      </c>
      <c r="I196" s="210"/>
      <c r="J196" s="210"/>
      <c r="K196" s="211">
        <f>ROUND(P196*H196,2)</f>
        <v>0</v>
      </c>
      <c r="L196" s="207" t="s">
        <v>162</v>
      </c>
      <c r="M196" s="40"/>
      <c r="N196" s="212" t="s">
        <v>20</v>
      </c>
      <c r="O196" s="194" t="s">
        <v>40</v>
      </c>
      <c r="P196" s="195">
        <f>I196+J196</f>
        <v>0</v>
      </c>
      <c r="Q196" s="195">
        <f>ROUND(I196*H196,2)</f>
        <v>0</v>
      </c>
      <c r="R196" s="195">
        <f>ROUND(J196*H196,2)</f>
        <v>0</v>
      </c>
      <c r="S196" s="65"/>
      <c r="T196" s="196">
        <f>S196*H196</f>
        <v>0</v>
      </c>
      <c r="U196" s="196">
        <v>0</v>
      </c>
      <c r="V196" s="196">
        <f>U196*H196</f>
        <v>0</v>
      </c>
      <c r="W196" s="196">
        <v>0</v>
      </c>
      <c r="X196" s="197">
        <f>W196*H196</f>
        <v>0</v>
      </c>
      <c r="Y196" s="35"/>
      <c r="Z196" s="35"/>
      <c r="AA196" s="35"/>
      <c r="AB196" s="35"/>
      <c r="AC196" s="35"/>
      <c r="AD196" s="35"/>
      <c r="AE196" s="35"/>
      <c r="AR196" s="198" t="s">
        <v>298</v>
      </c>
      <c r="AT196" s="198" t="s">
        <v>188</v>
      </c>
      <c r="AU196" s="198" t="s">
        <v>79</v>
      </c>
      <c r="AY196" s="18" t="s">
        <v>156</v>
      </c>
      <c r="BE196" s="199">
        <f>IF(O196="základní",K196,0)</f>
        <v>0</v>
      </c>
      <c r="BF196" s="199">
        <f>IF(O196="snížená",K196,0)</f>
        <v>0</v>
      </c>
      <c r="BG196" s="199">
        <f>IF(O196="zákl. přenesená",K196,0)</f>
        <v>0</v>
      </c>
      <c r="BH196" s="199">
        <f>IF(O196="sníž. přenesená",K196,0)</f>
        <v>0</v>
      </c>
      <c r="BI196" s="199">
        <f>IF(O196="nulová",K196,0)</f>
        <v>0</v>
      </c>
      <c r="BJ196" s="18" t="s">
        <v>79</v>
      </c>
      <c r="BK196" s="199">
        <f>ROUND(P196*H196,2)</f>
        <v>0</v>
      </c>
      <c r="BL196" s="18" t="s">
        <v>298</v>
      </c>
      <c r="BM196" s="198" t="s">
        <v>348</v>
      </c>
    </row>
    <row r="197" spans="1:47" s="2" customFormat="1" ht="19.5">
      <c r="A197" s="35"/>
      <c r="B197" s="36"/>
      <c r="C197" s="37"/>
      <c r="D197" s="200" t="s">
        <v>165</v>
      </c>
      <c r="E197" s="37"/>
      <c r="F197" s="201" t="s">
        <v>495</v>
      </c>
      <c r="G197" s="37"/>
      <c r="H197" s="37"/>
      <c r="I197" s="202"/>
      <c r="J197" s="202"/>
      <c r="K197" s="37"/>
      <c r="L197" s="37"/>
      <c r="M197" s="40"/>
      <c r="N197" s="203"/>
      <c r="O197" s="204"/>
      <c r="P197" s="65"/>
      <c r="Q197" s="65"/>
      <c r="R197" s="65"/>
      <c r="S197" s="65"/>
      <c r="T197" s="65"/>
      <c r="U197" s="65"/>
      <c r="V197" s="65"/>
      <c r="W197" s="65"/>
      <c r="X197" s="66"/>
      <c r="Y197" s="35"/>
      <c r="Z197" s="35"/>
      <c r="AA197" s="35"/>
      <c r="AB197" s="35"/>
      <c r="AC197" s="35"/>
      <c r="AD197" s="35"/>
      <c r="AE197" s="35"/>
      <c r="AT197" s="18" t="s">
        <v>165</v>
      </c>
      <c r="AU197" s="18" t="s">
        <v>79</v>
      </c>
    </row>
    <row r="198" spans="1:65" s="2" customFormat="1" ht="33" customHeight="1">
      <c r="A198" s="35"/>
      <c r="B198" s="36"/>
      <c r="C198" s="205" t="s">
        <v>350</v>
      </c>
      <c r="D198" s="205" t="s">
        <v>188</v>
      </c>
      <c r="E198" s="206" t="s">
        <v>496</v>
      </c>
      <c r="F198" s="207" t="s">
        <v>497</v>
      </c>
      <c r="G198" s="208" t="s">
        <v>379</v>
      </c>
      <c r="H198" s="209">
        <v>13</v>
      </c>
      <c r="I198" s="210"/>
      <c r="J198" s="210"/>
      <c r="K198" s="211">
        <f>ROUND(P198*H198,2)</f>
        <v>0</v>
      </c>
      <c r="L198" s="207" t="s">
        <v>162</v>
      </c>
      <c r="M198" s="40"/>
      <c r="N198" s="212" t="s">
        <v>20</v>
      </c>
      <c r="O198" s="194" t="s">
        <v>40</v>
      </c>
      <c r="P198" s="195">
        <f>I198+J198</f>
        <v>0</v>
      </c>
      <c r="Q198" s="195">
        <f>ROUND(I198*H198,2)</f>
        <v>0</v>
      </c>
      <c r="R198" s="195">
        <f>ROUND(J198*H198,2)</f>
        <v>0</v>
      </c>
      <c r="S198" s="65"/>
      <c r="T198" s="196">
        <f>S198*H198</f>
        <v>0</v>
      </c>
      <c r="U198" s="196">
        <v>0</v>
      </c>
      <c r="V198" s="196">
        <f>U198*H198</f>
        <v>0</v>
      </c>
      <c r="W198" s="196">
        <v>0</v>
      </c>
      <c r="X198" s="197">
        <f>W198*H198</f>
        <v>0</v>
      </c>
      <c r="Y198" s="35"/>
      <c r="Z198" s="35"/>
      <c r="AA198" s="35"/>
      <c r="AB198" s="35"/>
      <c r="AC198" s="35"/>
      <c r="AD198" s="35"/>
      <c r="AE198" s="35"/>
      <c r="AR198" s="198" t="s">
        <v>298</v>
      </c>
      <c r="AT198" s="198" t="s">
        <v>188</v>
      </c>
      <c r="AU198" s="198" t="s">
        <v>79</v>
      </c>
      <c r="AY198" s="18" t="s">
        <v>156</v>
      </c>
      <c r="BE198" s="199">
        <f>IF(O198="základní",K198,0)</f>
        <v>0</v>
      </c>
      <c r="BF198" s="199">
        <f>IF(O198="snížená",K198,0)</f>
        <v>0</v>
      </c>
      <c r="BG198" s="199">
        <f>IF(O198="zákl. přenesená",K198,0)</f>
        <v>0</v>
      </c>
      <c r="BH198" s="199">
        <f>IF(O198="sníž. přenesená",K198,0)</f>
        <v>0</v>
      </c>
      <c r="BI198" s="199">
        <f>IF(O198="nulová",K198,0)</f>
        <v>0</v>
      </c>
      <c r="BJ198" s="18" t="s">
        <v>79</v>
      </c>
      <c r="BK198" s="199">
        <f>ROUND(P198*H198,2)</f>
        <v>0</v>
      </c>
      <c r="BL198" s="18" t="s">
        <v>298</v>
      </c>
      <c r="BM198" s="198" t="s">
        <v>353</v>
      </c>
    </row>
    <row r="199" spans="1:47" s="2" customFormat="1" ht="48.75">
      <c r="A199" s="35"/>
      <c r="B199" s="36"/>
      <c r="C199" s="37"/>
      <c r="D199" s="200" t="s">
        <v>165</v>
      </c>
      <c r="E199" s="37"/>
      <c r="F199" s="201" t="s">
        <v>498</v>
      </c>
      <c r="G199" s="37"/>
      <c r="H199" s="37"/>
      <c r="I199" s="202"/>
      <c r="J199" s="202"/>
      <c r="K199" s="37"/>
      <c r="L199" s="37"/>
      <c r="M199" s="40"/>
      <c r="N199" s="203"/>
      <c r="O199" s="204"/>
      <c r="P199" s="65"/>
      <c r="Q199" s="65"/>
      <c r="R199" s="65"/>
      <c r="S199" s="65"/>
      <c r="T199" s="65"/>
      <c r="U199" s="65"/>
      <c r="V199" s="65"/>
      <c r="W199" s="65"/>
      <c r="X199" s="66"/>
      <c r="Y199" s="35"/>
      <c r="Z199" s="35"/>
      <c r="AA199" s="35"/>
      <c r="AB199" s="35"/>
      <c r="AC199" s="35"/>
      <c r="AD199" s="35"/>
      <c r="AE199" s="35"/>
      <c r="AT199" s="18" t="s">
        <v>165</v>
      </c>
      <c r="AU199" s="18" t="s">
        <v>79</v>
      </c>
    </row>
    <row r="200" spans="1:65" s="2" customFormat="1" ht="24.2" customHeight="1">
      <c r="A200" s="35"/>
      <c r="B200" s="36"/>
      <c r="C200" s="184" t="s">
        <v>248</v>
      </c>
      <c r="D200" s="184" t="s">
        <v>154</v>
      </c>
      <c r="E200" s="185" t="s">
        <v>499</v>
      </c>
      <c r="F200" s="186" t="s">
        <v>500</v>
      </c>
      <c r="G200" s="187" t="s">
        <v>379</v>
      </c>
      <c r="H200" s="188">
        <v>15</v>
      </c>
      <c r="I200" s="189"/>
      <c r="J200" s="190"/>
      <c r="K200" s="191">
        <f>ROUND(P200*H200,2)</f>
        <v>0</v>
      </c>
      <c r="L200" s="186" t="s">
        <v>162</v>
      </c>
      <c r="M200" s="192"/>
      <c r="N200" s="193" t="s">
        <v>20</v>
      </c>
      <c r="O200" s="194" t="s">
        <v>40</v>
      </c>
      <c r="P200" s="195">
        <f>I200+J200</f>
        <v>0</v>
      </c>
      <c r="Q200" s="195">
        <f>ROUND(I200*H200,2)</f>
        <v>0</v>
      </c>
      <c r="R200" s="195">
        <f>ROUND(J200*H200,2)</f>
        <v>0</v>
      </c>
      <c r="S200" s="65"/>
      <c r="T200" s="196">
        <f>S200*H200</f>
        <v>0</v>
      </c>
      <c r="U200" s="196">
        <v>0</v>
      </c>
      <c r="V200" s="196">
        <f>U200*H200</f>
        <v>0</v>
      </c>
      <c r="W200" s="196">
        <v>0</v>
      </c>
      <c r="X200" s="197">
        <f>W200*H200</f>
        <v>0</v>
      </c>
      <c r="Y200" s="35"/>
      <c r="Z200" s="35"/>
      <c r="AA200" s="35"/>
      <c r="AB200" s="35"/>
      <c r="AC200" s="35"/>
      <c r="AD200" s="35"/>
      <c r="AE200" s="35"/>
      <c r="AR200" s="198" t="s">
        <v>298</v>
      </c>
      <c r="AT200" s="198" t="s">
        <v>154</v>
      </c>
      <c r="AU200" s="198" t="s">
        <v>79</v>
      </c>
      <c r="AY200" s="18" t="s">
        <v>156</v>
      </c>
      <c r="BE200" s="199">
        <f>IF(O200="základní",K200,0)</f>
        <v>0</v>
      </c>
      <c r="BF200" s="199">
        <f>IF(O200="snížená",K200,0)</f>
        <v>0</v>
      </c>
      <c r="BG200" s="199">
        <f>IF(O200="zákl. přenesená",K200,0)</f>
        <v>0</v>
      </c>
      <c r="BH200" s="199">
        <f>IF(O200="sníž. přenesená",K200,0)</f>
        <v>0</v>
      </c>
      <c r="BI200" s="199">
        <f>IF(O200="nulová",K200,0)</f>
        <v>0</v>
      </c>
      <c r="BJ200" s="18" t="s">
        <v>79</v>
      </c>
      <c r="BK200" s="199">
        <f>ROUND(P200*H200,2)</f>
        <v>0</v>
      </c>
      <c r="BL200" s="18" t="s">
        <v>298</v>
      </c>
      <c r="BM200" s="198" t="s">
        <v>356</v>
      </c>
    </row>
    <row r="201" spans="1:47" s="2" customFormat="1" ht="19.5">
      <c r="A201" s="35"/>
      <c r="B201" s="36"/>
      <c r="C201" s="37"/>
      <c r="D201" s="200" t="s">
        <v>165</v>
      </c>
      <c r="E201" s="37"/>
      <c r="F201" s="201" t="s">
        <v>500</v>
      </c>
      <c r="G201" s="37"/>
      <c r="H201" s="37"/>
      <c r="I201" s="202"/>
      <c r="J201" s="202"/>
      <c r="K201" s="37"/>
      <c r="L201" s="37"/>
      <c r="M201" s="40"/>
      <c r="N201" s="203"/>
      <c r="O201" s="204"/>
      <c r="P201" s="65"/>
      <c r="Q201" s="65"/>
      <c r="R201" s="65"/>
      <c r="S201" s="65"/>
      <c r="T201" s="65"/>
      <c r="U201" s="65"/>
      <c r="V201" s="65"/>
      <c r="W201" s="65"/>
      <c r="X201" s="66"/>
      <c r="Y201" s="35"/>
      <c r="Z201" s="35"/>
      <c r="AA201" s="35"/>
      <c r="AB201" s="35"/>
      <c r="AC201" s="35"/>
      <c r="AD201" s="35"/>
      <c r="AE201" s="35"/>
      <c r="AT201" s="18" t="s">
        <v>165</v>
      </c>
      <c r="AU201" s="18" t="s">
        <v>79</v>
      </c>
    </row>
    <row r="202" spans="1:65" s="2" customFormat="1" ht="37.9" customHeight="1">
      <c r="A202" s="35"/>
      <c r="B202" s="36"/>
      <c r="C202" s="184" t="s">
        <v>357</v>
      </c>
      <c r="D202" s="184" t="s">
        <v>154</v>
      </c>
      <c r="E202" s="185" t="s">
        <v>501</v>
      </c>
      <c r="F202" s="186" t="s">
        <v>502</v>
      </c>
      <c r="G202" s="187" t="s">
        <v>161</v>
      </c>
      <c r="H202" s="188">
        <v>16</v>
      </c>
      <c r="I202" s="189"/>
      <c r="J202" s="190"/>
      <c r="K202" s="191">
        <f>ROUND(P202*H202,2)</f>
        <v>0</v>
      </c>
      <c r="L202" s="186" t="s">
        <v>162</v>
      </c>
      <c r="M202" s="192"/>
      <c r="N202" s="193" t="s">
        <v>20</v>
      </c>
      <c r="O202" s="194" t="s">
        <v>40</v>
      </c>
      <c r="P202" s="195">
        <f>I202+J202</f>
        <v>0</v>
      </c>
      <c r="Q202" s="195">
        <f>ROUND(I202*H202,2)</f>
        <v>0</v>
      </c>
      <c r="R202" s="195">
        <f>ROUND(J202*H202,2)</f>
        <v>0</v>
      </c>
      <c r="S202" s="65"/>
      <c r="T202" s="196">
        <f>S202*H202</f>
        <v>0</v>
      </c>
      <c r="U202" s="196">
        <v>0</v>
      </c>
      <c r="V202" s="196">
        <f>U202*H202</f>
        <v>0</v>
      </c>
      <c r="W202" s="196">
        <v>0</v>
      </c>
      <c r="X202" s="197">
        <f>W202*H202</f>
        <v>0</v>
      </c>
      <c r="Y202" s="35"/>
      <c r="Z202" s="35"/>
      <c r="AA202" s="35"/>
      <c r="AB202" s="35"/>
      <c r="AC202" s="35"/>
      <c r="AD202" s="35"/>
      <c r="AE202" s="35"/>
      <c r="AR202" s="198" t="s">
        <v>298</v>
      </c>
      <c r="AT202" s="198" t="s">
        <v>154</v>
      </c>
      <c r="AU202" s="198" t="s">
        <v>79</v>
      </c>
      <c r="AY202" s="18" t="s">
        <v>156</v>
      </c>
      <c r="BE202" s="199">
        <f>IF(O202="základní",K202,0)</f>
        <v>0</v>
      </c>
      <c r="BF202" s="199">
        <f>IF(O202="snížená",K202,0)</f>
        <v>0</v>
      </c>
      <c r="BG202" s="199">
        <f>IF(O202="zákl. přenesená",K202,0)</f>
        <v>0</v>
      </c>
      <c r="BH202" s="199">
        <f>IF(O202="sníž. přenesená",K202,0)</f>
        <v>0</v>
      </c>
      <c r="BI202" s="199">
        <f>IF(O202="nulová",K202,0)</f>
        <v>0</v>
      </c>
      <c r="BJ202" s="18" t="s">
        <v>79</v>
      </c>
      <c r="BK202" s="199">
        <f>ROUND(P202*H202,2)</f>
        <v>0</v>
      </c>
      <c r="BL202" s="18" t="s">
        <v>298</v>
      </c>
      <c r="BM202" s="198" t="s">
        <v>361</v>
      </c>
    </row>
    <row r="203" spans="1:47" s="2" customFormat="1" ht="19.5">
      <c r="A203" s="35"/>
      <c r="B203" s="36"/>
      <c r="C203" s="37"/>
      <c r="D203" s="200" t="s">
        <v>165</v>
      </c>
      <c r="E203" s="37"/>
      <c r="F203" s="201" t="s">
        <v>502</v>
      </c>
      <c r="G203" s="37"/>
      <c r="H203" s="37"/>
      <c r="I203" s="202"/>
      <c r="J203" s="202"/>
      <c r="K203" s="37"/>
      <c r="L203" s="37"/>
      <c r="M203" s="40"/>
      <c r="N203" s="203"/>
      <c r="O203" s="204"/>
      <c r="P203" s="65"/>
      <c r="Q203" s="65"/>
      <c r="R203" s="65"/>
      <c r="S203" s="65"/>
      <c r="T203" s="65"/>
      <c r="U203" s="65"/>
      <c r="V203" s="65"/>
      <c r="W203" s="65"/>
      <c r="X203" s="66"/>
      <c r="Y203" s="35"/>
      <c r="Z203" s="35"/>
      <c r="AA203" s="35"/>
      <c r="AB203" s="35"/>
      <c r="AC203" s="35"/>
      <c r="AD203" s="35"/>
      <c r="AE203" s="35"/>
      <c r="AT203" s="18" t="s">
        <v>165</v>
      </c>
      <c r="AU203" s="18" t="s">
        <v>79</v>
      </c>
    </row>
    <row r="204" spans="1:65" s="2" customFormat="1" ht="37.9" customHeight="1">
      <c r="A204" s="35"/>
      <c r="B204" s="36"/>
      <c r="C204" s="184" t="s">
        <v>252</v>
      </c>
      <c r="D204" s="184" t="s">
        <v>154</v>
      </c>
      <c r="E204" s="185" t="s">
        <v>503</v>
      </c>
      <c r="F204" s="186" t="s">
        <v>504</v>
      </c>
      <c r="G204" s="187" t="s">
        <v>161</v>
      </c>
      <c r="H204" s="188">
        <v>2</v>
      </c>
      <c r="I204" s="189"/>
      <c r="J204" s="190"/>
      <c r="K204" s="191">
        <f>ROUND(P204*H204,2)</f>
        <v>0</v>
      </c>
      <c r="L204" s="186" t="s">
        <v>162</v>
      </c>
      <c r="M204" s="192"/>
      <c r="N204" s="193" t="s">
        <v>20</v>
      </c>
      <c r="O204" s="194" t="s">
        <v>40</v>
      </c>
      <c r="P204" s="195">
        <f>I204+J204</f>
        <v>0</v>
      </c>
      <c r="Q204" s="195">
        <f>ROUND(I204*H204,2)</f>
        <v>0</v>
      </c>
      <c r="R204" s="195">
        <f>ROUND(J204*H204,2)</f>
        <v>0</v>
      </c>
      <c r="S204" s="65"/>
      <c r="T204" s="196">
        <f>S204*H204</f>
        <v>0</v>
      </c>
      <c r="U204" s="196">
        <v>0</v>
      </c>
      <c r="V204" s="196">
        <f>U204*H204</f>
        <v>0</v>
      </c>
      <c r="W204" s="196">
        <v>0</v>
      </c>
      <c r="X204" s="197">
        <f>W204*H204</f>
        <v>0</v>
      </c>
      <c r="Y204" s="35"/>
      <c r="Z204" s="35"/>
      <c r="AA204" s="35"/>
      <c r="AB204" s="35"/>
      <c r="AC204" s="35"/>
      <c r="AD204" s="35"/>
      <c r="AE204" s="35"/>
      <c r="AR204" s="198" t="s">
        <v>298</v>
      </c>
      <c r="AT204" s="198" t="s">
        <v>154</v>
      </c>
      <c r="AU204" s="198" t="s">
        <v>79</v>
      </c>
      <c r="AY204" s="18" t="s">
        <v>156</v>
      </c>
      <c r="BE204" s="199">
        <f>IF(O204="základní",K204,0)</f>
        <v>0</v>
      </c>
      <c r="BF204" s="199">
        <f>IF(O204="snížená",K204,0)</f>
        <v>0</v>
      </c>
      <c r="BG204" s="199">
        <f>IF(O204="zákl. přenesená",K204,0)</f>
        <v>0</v>
      </c>
      <c r="BH204" s="199">
        <f>IF(O204="sníž. přenesená",K204,0)</f>
        <v>0</v>
      </c>
      <c r="BI204" s="199">
        <f>IF(O204="nulová",K204,0)</f>
        <v>0</v>
      </c>
      <c r="BJ204" s="18" t="s">
        <v>79</v>
      </c>
      <c r="BK204" s="199">
        <f>ROUND(P204*H204,2)</f>
        <v>0</v>
      </c>
      <c r="BL204" s="18" t="s">
        <v>298</v>
      </c>
      <c r="BM204" s="198" t="s">
        <v>364</v>
      </c>
    </row>
    <row r="205" spans="1:47" s="2" customFormat="1" ht="19.5">
      <c r="A205" s="35"/>
      <c r="B205" s="36"/>
      <c r="C205" s="37"/>
      <c r="D205" s="200" t="s">
        <v>165</v>
      </c>
      <c r="E205" s="37"/>
      <c r="F205" s="201" t="s">
        <v>504</v>
      </c>
      <c r="G205" s="37"/>
      <c r="H205" s="37"/>
      <c r="I205" s="202"/>
      <c r="J205" s="202"/>
      <c r="K205" s="37"/>
      <c r="L205" s="37"/>
      <c r="M205" s="40"/>
      <c r="N205" s="203"/>
      <c r="O205" s="204"/>
      <c r="P205" s="65"/>
      <c r="Q205" s="65"/>
      <c r="R205" s="65"/>
      <c r="S205" s="65"/>
      <c r="T205" s="65"/>
      <c r="U205" s="65"/>
      <c r="V205" s="65"/>
      <c r="W205" s="65"/>
      <c r="X205" s="66"/>
      <c r="Y205" s="35"/>
      <c r="Z205" s="35"/>
      <c r="AA205" s="35"/>
      <c r="AB205" s="35"/>
      <c r="AC205" s="35"/>
      <c r="AD205" s="35"/>
      <c r="AE205" s="35"/>
      <c r="AT205" s="18" t="s">
        <v>165</v>
      </c>
      <c r="AU205" s="18" t="s">
        <v>79</v>
      </c>
    </row>
    <row r="206" spans="1:65" s="2" customFormat="1" ht="33" customHeight="1">
      <c r="A206" s="35"/>
      <c r="B206" s="36"/>
      <c r="C206" s="205" t="s">
        <v>505</v>
      </c>
      <c r="D206" s="205" t="s">
        <v>188</v>
      </c>
      <c r="E206" s="206" t="s">
        <v>506</v>
      </c>
      <c r="F206" s="207" t="s">
        <v>507</v>
      </c>
      <c r="G206" s="208" t="s">
        <v>161</v>
      </c>
      <c r="H206" s="209">
        <v>20</v>
      </c>
      <c r="I206" s="210"/>
      <c r="J206" s="210"/>
      <c r="K206" s="211">
        <f>ROUND(P206*H206,2)</f>
        <v>0</v>
      </c>
      <c r="L206" s="207" t="s">
        <v>162</v>
      </c>
      <c r="M206" s="40"/>
      <c r="N206" s="212" t="s">
        <v>20</v>
      </c>
      <c r="O206" s="194" t="s">
        <v>40</v>
      </c>
      <c r="P206" s="195">
        <f>I206+J206</f>
        <v>0</v>
      </c>
      <c r="Q206" s="195">
        <f>ROUND(I206*H206,2)</f>
        <v>0</v>
      </c>
      <c r="R206" s="195">
        <f>ROUND(J206*H206,2)</f>
        <v>0</v>
      </c>
      <c r="S206" s="65"/>
      <c r="T206" s="196">
        <f>S206*H206</f>
        <v>0</v>
      </c>
      <c r="U206" s="196">
        <v>0</v>
      </c>
      <c r="V206" s="196">
        <f>U206*H206</f>
        <v>0</v>
      </c>
      <c r="W206" s="196">
        <v>0</v>
      </c>
      <c r="X206" s="197">
        <f>W206*H206</f>
        <v>0</v>
      </c>
      <c r="Y206" s="35"/>
      <c r="Z206" s="35"/>
      <c r="AA206" s="35"/>
      <c r="AB206" s="35"/>
      <c r="AC206" s="35"/>
      <c r="AD206" s="35"/>
      <c r="AE206" s="35"/>
      <c r="AR206" s="198" t="s">
        <v>298</v>
      </c>
      <c r="AT206" s="198" t="s">
        <v>188</v>
      </c>
      <c r="AU206" s="198" t="s">
        <v>79</v>
      </c>
      <c r="AY206" s="18" t="s">
        <v>156</v>
      </c>
      <c r="BE206" s="199">
        <f>IF(O206="základní",K206,0)</f>
        <v>0</v>
      </c>
      <c r="BF206" s="199">
        <f>IF(O206="snížená",K206,0)</f>
        <v>0</v>
      </c>
      <c r="BG206" s="199">
        <f>IF(O206="zákl. přenesená",K206,0)</f>
        <v>0</v>
      </c>
      <c r="BH206" s="199">
        <f>IF(O206="sníž. přenesená",K206,0)</f>
        <v>0</v>
      </c>
      <c r="BI206" s="199">
        <f>IF(O206="nulová",K206,0)</f>
        <v>0</v>
      </c>
      <c r="BJ206" s="18" t="s">
        <v>79</v>
      </c>
      <c r="BK206" s="199">
        <f>ROUND(P206*H206,2)</f>
        <v>0</v>
      </c>
      <c r="BL206" s="18" t="s">
        <v>298</v>
      </c>
      <c r="BM206" s="198" t="s">
        <v>508</v>
      </c>
    </row>
    <row r="207" spans="1:47" s="2" customFormat="1" ht="19.5">
      <c r="A207" s="35"/>
      <c r="B207" s="36"/>
      <c r="C207" s="37"/>
      <c r="D207" s="200" t="s">
        <v>165</v>
      </c>
      <c r="E207" s="37"/>
      <c r="F207" s="201" t="s">
        <v>507</v>
      </c>
      <c r="G207" s="37"/>
      <c r="H207" s="37"/>
      <c r="I207" s="202"/>
      <c r="J207" s="202"/>
      <c r="K207" s="37"/>
      <c r="L207" s="37"/>
      <c r="M207" s="40"/>
      <c r="N207" s="203"/>
      <c r="O207" s="204"/>
      <c r="P207" s="65"/>
      <c r="Q207" s="65"/>
      <c r="R207" s="65"/>
      <c r="S207" s="65"/>
      <c r="T207" s="65"/>
      <c r="U207" s="65"/>
      <c r="V207" s="65"/>
      <c r="W207" s="65"/>
      <c r="X207" s="66"/>
      <c r="Y207" s="35"/>
      <c r="Z207" s="35"/>
      <c r="AA207" s="35"/>
      <c r="AB207" s="35"/>
      <c r="AC207" s="35"/>
      <c r="AD207" s="35"/>
      <c r="AE207" s="35"/>
      <c r="AT207" s="18" t="s">
        <v>165</v>
      </c>
      <c r="AU207" s="18" t="s">
        <v>79</v>
      </c>
    </row>
    <row r="208" spans="1:65" s="2" customFormat="1" ht="24.2" customHeight="1">
      <c r="A208" s="35"/>
      <c r="B208" s="36"/>
      <c r="C208" s="205" t="s">
        <v>258</v>
      </c>
      <c r="D208" s="205" t="s">
        <v>188</v>
      </c>
      <c r="E208" s="206" t="s">
        <v>509</v>
      </c>
      <c r="F208" s="207" t="s">
        <v>510</v>
      </c>
      <c r="G208" s="208" t="s">
        <v>379</v>
      </c>
      <c r="H208" s="209">
        <v>520</v>
      </c>
      <c r="I208" s="210"/>
      <c r="J208" s="210"/>
      <c r="K208" s="211">
        <f>ROUND(P208*H208,2)</f>
        <v>0</v>
      </c>
      <c r="L208" s="207" t="s">
        <v>162</v>
      </c>
      <c r="M208" s="40"/>
      <c r="N208" s="212" t="s">
        <v>20</v>
      </c>
      <c r="O208" s="194" t="s">
        <v>40</v>
      </c>
      <c r="P208" s="195">
        <f>I208+J208</f>
        <v>0</v>
      </c>
      <c r="Q208" s="195">
        <f>ROUND(I208*H208,2)</f>
        <v>0</v>
      </c>
      <c r="R208" s="195">
        <f>ROUND(J208*H208,2)</f>
        <v>0</v>
      </c>
      <c r="S208" s="65"/>
      <c r="T208" s="196">
        <f>S208*H208</f>
        <v>0</v>
      </c>
      <c r="U208" s="196">
        <v>0</v>
      </c>
      <c r="V208" s="196">
        <f>U208*H208</f>
        <v>0</v>
      </c>
      <c r="W208" s="196">
        <v>0</v>
      </c>
      <c r="X208" s="197">
        <f>W208*H208</f>
        <v>0</v>
      </c>
      <c r="Y208" s="35"/>
      <c r="Z208" s="35"/>
      <c r="AA208" s="35"/>
      <c r="AB208" s="35"/>
      <c r="AC208" s="35"/>
      <c r="AD208" s="35"/>
      <c r="AE208" s="35"/>
      <c r="AR208" s="198" t="s">
        <v>298</v>
      </c>
      <c r="AT208" s="198" t="s">
        <v>188</v>
      </c>
      <c r="AU208" s="198" t="s">
        <v>79</v>
      </c>
      <c r="AY208" s="18" t="s">
        <v>156</v>
      </c>
      <c r="BE208" s="199">
        <f>IF(O208="základní",K208,0)</f>
        <v>0</v>
      </c>
      <c r="BF208" s="199">
        <f>IF(O208="snížená",K208,0)</f>
        <v>0</v>
      </c>
      <c r="BG208" s="199">
        <f>IF(O208="zákl. přenesená",K208,0)</f>
        <v>0</v>
      </c>
      <c r="BH208" s="199">
        <f>IF(O208="sníž. přenesená",K208,0)</f>
        <v>0</v>
      </c>
      <c r="BI208" s="199">
        <f>IF(O208="nulová",K208,0)</f>
        <v>0</v>
      </c>
      <c r="BJ208" s="18" t="s">
        <v>79</v>
      </c>
      <c r="BK208" s="199">
        <f>ROUND(P208*H208,2)</f>
        <v>0</v>
      </c>
      <c r="BL208" s="18" t="s">
        <v>298</v>
      </c>
      <c r="BM208" s="198" t="s">
        <v>511</v>
      </c>
    </row>
    <row r="209" spans="1:47" s="2" customFormat="1" ht="19.5">
      <c r="A209" s="35"/>
      <c r="B209" s="36"/>
      <c r="C209" s="37"/>
      <c r="D209" s="200" t="s">
        <v>165</v>
      </c>
      <c r="E209" s="37"/>
      <c r="F209" s="201" t="s">
        <v>512</v>
      </c>
      <c r="G209" s="37"/>
      <c r="H209" s="37"/>
      <c r="I209" s="202"/>
      <c r="J209" s="202"/>
      <c r="K209" s="37"/>
      <c r="L209" s="37"/>
      <c r="M209" s="40"/>
      <c r="N209" s="203"/>
      <c r="O209" s="204"/>
      <c r="P209" s="65"/>
      <c r="Q209" s="65"/>
      <c r="R209" s="65"/>
      <c r="S209" s="65"/>
      <c r="T209" s="65"/>
      <c r="U209" s="65"/>
      <c r="V209" s="65"/>
      <c r="W209" s="65"/>
      <c r="X209" s="66"/>
      <c r="Y209" s="35"/>
      <c r="Z209" s="35"/>
      <c r="AA209" s="35"/>
      <c r="AB209" s="35"/>
      <c r="AC209" s="35"/>
      <c r="AD209" s="35"/>
      <c r="AE209" s="35"/>
      <c r="AT209" s="18" t="s">
        <v>165</v>
      </c>
      <c r="AU209" s="18" t="s">
        <v>79</v>
      </c>
    </row>
    <row r="210" spans="1:65" s="2" customFormat="1" ht="24.2" customHeight="1">
      <c r="A210" s="35"/>
      <c r="B210" s="36"/>
      <c r="C210" s="205" t="s">
        <v>513</v>
      </c>
      <c r="D210" s="205" t="s">
        <v>188</v>
      </c>
      <c r="E210" s="206" t="s">
        <v>514</v>
      </c>
      <c r="F210" s="207" t="s">
        <v>515</v>
      </c>
      <c r="G210" s="208" t="s">
        <v>379</v>
      </c>
      <c r="H210" s="209">
        <v>40</v>
      </c>
      <c r="I210" s="210"/>
      <c r="J210" s="210"/>
      <c r="K210" s="211">
        <f>ROUND(P210*H210,2)</f>
        <v>0</v>
      </c>
      <c r="L210" s="207" t="s">
        <v>382</v>
      </c>
      <c r="M210" s="40"/>
      <c r="N210" s="212" t="s">
        <v>20</v>
      </c>
      <c r="O210" s="194" t="s">
        <v>40</v>
      </c>
      <c r="P210" s="195">
        <f>I210+J210</f>
        <v>0</v>
      </c>
      <c r="Q210" s="195">
        <f>ROUND(I210*H210,2)</f>
        <v>0</v>
      </c>
      <c r="R210" s="195">
        <f>ROUND(J210*H210,2)</f>
        <v>0</v>
      </c>
      <c r="S210" s="65"/>
      <c r="T210" s="196">
        <f>S210*H210</f>
        <v>0</v>
      </c>
      <c r="U210" s="196">
        <v>0</v>
      </c>
      <c r="V210" s="196">
        <f>U210*H210</f>
        <v>0</v>
      </c>
      <c r="W210" s="196">
        <v>0</v>
      </c>
      <c r="X210" s="197">
        <f>W210*H210</f>
        <v>0</v>
      </c>
      <c r="Y210" s="35"/>
      <c r="Z210" s="35"/>
      <c r="AA210" s="35"/>
      <c r="AB210" s="35"/>
      <c r="AC210" s="35"/>
      <c r="AD210" s="35"/>
      <c r="AE210" s="35"/>
      <c r="AR210" s="198" t="s">
        <v>298</v>
      </c>
      <c r="AT210" s="198" t="s">
        <v>188</v>
      </c>
      <c r="AU210" s="198" t="s">
        <v>79</v>
      </c>
      <c r="AY210" s="18" t="s">
        <v>156</v>
      </c>
      <c r="BE210" s="199">
        <f>IF(O210="základní",K210,0)</f>
        <v>0</v>
      </c>
      <c r="BF210" s="199">
        <f>IF(O210="snížená",K210,0)</f>
        <v>0</v>
      </c>
      <c r="BG210" s="199">
        <f>IF(O210="zákl. přenesená",K210,0)</f>
        <v>0</v>
      </c>
      <c r="BH210" s="199">
        <f>IF(O210="sníž. přenesená",K210,0)</f>
        <v>0</v>
      </c>
      <c r="BI210" s="199">
        <f>IF(O210="nulová",K210,0)</f>
        <v>0</v>
      </c>
      <c r="BJ210" s="18" t="s">
        <v>79</v>
      </c>
      <c r="BK210" s="199">
        <f>ROUND(P210*H210,2)</f>
        <v>0</v>
      </c>
      <c r="BL210" s="18" t="s">
        <v>298</v>
      </c>
      <c r="BM210" s="198" t="s">
        <v>516</v>
      </c>
    </row>
    <row r="211" spans="1:47" s="2" customFormat="1" ht="19.5">
      <c r="A211" s="35"/>
      <c r="B211" s="36"/>
      <c r="C211" s="37"/>
      <c r="D211" s="200" t="s">
        <v>165</v>
      </c>
      <c r="E211" s="37"/>
      <c r="F211" s="201" t="s">
        <v>517</v>
      </c>
      <c r="G211" s="37"/>
      <c r="H211" s="37"/>
      <c r="I211" s="202"/>
      <c r="J211" s="202"/>
      <c r="K211" s="37"/>
      <c r="L211" s="37"/>
      <c r="M211" s="40"/>
      <c r="N211" s="203"/>
      <c r="O211" s="204"/>
      <c r="P211" s="65"/>
      <c r="Q211" s="65"/>
      <c r="R211" s="65"/>
      <c r="S211" s="65"/>
      <c r="T211" s="65"/>
      <c r="U211" s="65"/>
      <c r="V211" s="65"/>
      <c r="W211" s="65"/>
      <c r="X211" s="66"/>
      <c r="Y211" s="35"/>
      <c r="Z211" s="35"/>
      <c r="AA211" s="35"/>
      <c r="AB211" s="35"/>
      <c r="AC211" s="35"/>
      <c r="AD211" s="35"/>
      <c r="AE211" s="35"/>
      <c r="AT211" s="18" t="s">
        <v>165</v>
      </c>
      <c r="AU211" s="18" t="s">
        <v>79</v>
      </c>
    </row>
    <row r="212" spans="1:47" s="2" customFormat="1" ht="11.25">
      <c r="A212" s="35"/>
      <c r="B212" s="36"/>
      <c r="C212" s="37"/>
      <c r="D212" s="218" t="s">
        <v>384</v>
      </c>
      <c r="E212" s="37"/>
      <c r="F212" s="219" t="s">
        <v>518</v>
      </c>
      <c r="G212" s="37"/>
      <c r="H212" s="37"/>
      <c r="I212" s="202"/>
      <c r="J212" s="202"/>
      <c r="K212" s="37"/>
      <c r="L212" s="37"/>
      <c r="M212" s="40"/>
      <c r="N212" s="203"/>
      <c r="O212" s="204"/>
      <c r="P212" s="65"/>
      <c r="Q212" s="65"/>
      <c r="R212" s="65"/>
      <c r="S212" s="65"/>
      <c r="T212" s="65"/>
      <c r="U212" s="65"/>
      <c r="V212" s="65"/>
      <c r="W212" s="65"/>
      <c r="X212" s="66"/>
      <c r="Y212" s="35"/>
      <c r="Z212" s="35"/>
      <c r="AA212" s="35"/>
      <c r="AB212" s="35"/>
      <c r="AC212" s="35"/>
      <c r="AD212" s="35"/>
      <c r="AE212" s="35"/>
      <c r="AT212" s="18" t="s">
        <v>384</v>
      </c>
      <c r="AU212" s="18" t="s">
        <v>79</v>
      </c>
    </row>
    <row r="213" spans="1:65" s="2" customFormat="1" ht="24.2" customHeight="1">
      <c r="A213" s="35"/>
      <c r="B213" s="36"/>
      <c r="C213" s="184" t="s">
        <v>262</v>
      </c>
      <c r="D213" s="184" t="s">
        <v>154</v>
      </c>
      <c r="E213" s="185" t="s">
        <v>519</v>
      </c>
      <c r="F213" s="186" t="s">
        <v>520</v>
      </c>
      <c r="G213" s="187" t="s">
        <v>379</v>
      </c>
      <c r="H213" s="188">
        <v>12</v>
      </c>
      <c r="I213" s="189"/>
      <c r="J213" s="190"/>
      <c r="K213" s="191">
        <f>ROUND(P213*H213,2)</f>
        <v>0</v>
      </c>
      <c r="L213" s="186" t="s">
        <v>162</v>
      </c>
      <c r="M213" s="192"/>
      <c r="N213" s="193" t="s">
        <v>20</v>
      </c>
      <c r="O213" s="194" t="s">
        <v>40</v>
      </c>
      <c r="P213" s="195">
        <f>I213+J213</f>
        <v>0</v>
      </c>
      <c r="Q213" s="195">
        <f>ROUND(I213*H213,2)</f>
        <v>0</v>
      </c>
      <c r="R213" s="195">
        <f>ROUND(J213*H213,2)</f>
        <v>0</v>
      </c>
      <c r="S213" s="65"/>
      <c r="T213" s="196">
        <f>S213*H213</f>
        <v>0</v>
      </c>
      <c r="U213" s="196">
        <v>0</v>
      </c>
      <c r="V213" s="196">
        <f>U213*H213</f>
        <v>0</v>
      </c>
      <c r="W213" s="196">
        <v>0</v>
      </c>
      <c r="X213" s="197">
        <f>W213*H213</f>
        <v>0</v>
      </c>
      <c r="Y213" s="35"/>
      <c r="Z213" s="35"/>
      <c r="AA213" s="35"/>
      <c r="AB213" s="35"/>
      <c r="AC213" s="35"/>
      <c r="AD213" s="35"/>
      <c r="AE213" s="35"/>
      <c r="AR213" s="198" t="s">
        <v>298</v>
      </c>
      <c r="AT213" s="198" t="s">
        <v>154</v>
      </c>
      <c r="AU213" s="198" t="s">
        <v>79</v>
      </c>
      <c r="AY213" s="18" t="s">
        <v>156</v>
      </c>
      <c r="BE213" s="199">
        <f>IF(O213="základní",K213,0)</f>
        <v>0</v>
      </c>
      <c r="BF213" s="199">
        <f>IF(O213="snížená",K213,0)</f>
        <v>0</v>
      </c>
      <c r="BG213" s="199">
        <f>IF(O213="zákl. přenesená",K213,0)</f>
        <v>0</v>
      </c>
      <c r="BH213" s="199">
        <f>IF(O213="sníž. přenesená",K213,0)</f>
        <v>0</v>
      </c>
      <c r="BI213" s="199">
        <f>IF(O213="nulová",K213,0)</f>
        <v>0</v>
      </c>
      <c r="BJ213" s="18" t="s">
        <v>79</v>
      </c>
      <c r="BK213" s="199">
        <f>ROUND(P213*H213,2)</f>
        <v>0</v>
      </c>
      <c r="BL213" s="18" t="s">
        <v>298</v>
      </c>
      <c r="BM213" s="198" t="s">
        <v>521</v>
      </c>
    </row>
    <row r="214" spans="1:47" s="2" customFormat="1" ht="19.5">
      <c r="A214" s="35"/>
      <c r="B214" s="36"/>
      <c r="C214" s="37"/>
      <c r="D214" s="200" t="s">
        <v>165</v>
      </c>
      <c r="E214" s="37"/>
      <c r="F214" s="201" t="s">
        <v>520</v>
      </c>
      <c r="G214" s="37"/>
      <c r="H214" s="37"/>
      <c r="I214" s="202"/>
      <c r="J214" s="202"/>
      <c r="K214" s="37"/>
      <c r="L214" s="37"/>
      <c r="M214" s="40"/>
      <c r="N214" s="203"/>
      <c r="O214" s="204"/>
      <c r="P214" s="65"/>
      <c r="Q214" s="65"/>
      <c r="R214" s="65"/>
      <c r="S214" s="65"/>
      <c r="T214" s="65"/>
      <c r="U214" s="65"/>
      <c r="V214" s="65"/>
      <c r="W214" s="65"/>
      <c r="X214" s="66"/>
      <c r="Y214" s="35"/>
      <c r="Z214" s="35"/>
      <c r="AA214" s="35"/>
      <c r="AB214" s="35"/>
      <c r="AC214" s="35"/>
      <c r="AD214" s="35"/>
      <c r="AE214" s="35"/>
      <c r="AT214" s="18" t="s">
        <v>165</v>
      </c>
      <c r="AU214" s="18" t="s">
        <v>79</v>
      </c>
    </row>
    <row r="215" spans="1:65" s="2" customFormat="1" ht="33" customHeight="1">
      <c r="A215" s="35"/>
      <c r="B215" s="36"/>
      <c r="C215" s="184" t="s">
        <v>522</v>
      </c>
      <c r="D215" s="184" t="s">
        <v>154</v>
      </c>
      <c r="E215" s="185" t="s">
        <v>523</v>
      </c>
      <c r="F215" s="186" t="s">
        <v>524</v>
      </c>
      <c r="G215" s="187" t="s">
        <v>379</v>
      </c>
      <c r="H215" s="188">
        <v>570</v>
      </c>
      <c r="I215" s="189"/>
      <c r="J215" s="190"/>
      <c r="K215" s="191">
        <f>ROUND(P215*H215,2)</f>
        <v>0</v>
      </c>
      <c r="L215" s="186" t="s">
        <v>162</v>
      </c>
      <c r="M215" s="192"/>
      <c r="N215" s="193" t="s">
        <v>20</v>
      </c>
      <c r="O215" s="194" t="s">
        <v>40</v>
      </c>
      <c r="P215" s="195">
        <f>I215+J215</f>
        <v>0</v>
      </c>
      <c r="Q215" s="195">
        <f>ROUND(I215*H215,2)</f>
        <v>0</v>
      </c>
      <c r="R215" s="195">
        <f>ROUND(J215*H215,2)</f>
        <v>0</v>
      </c>
      <c r="S215" s="65"/>
      <c r="T215" s="196">
        <f>S215*H215</f>
        <v>0</v>
      </c>
      <c r="U215" s="196">
        <v>0</v>
      </c>
      <c r="V215" s="196">
        <f>U215*H215</f>
        <v>0</v>
      </c>
      <c r="W215" s="196">
        <v>0</v>
      </c>
      <c r="X215" s="197">
        <f>W215*H215</f>
        <v>0</v>
      </c>
      <c r="Y215" s="35"/>
      <c r="Z215" s="35"/>
      <c r="AA215" s="35"/>
      <c r="AB215" s="35"/>
      <c r="AC215" s="35"/>
      <c r="AD215" s="35"/>
      <c r="AE215" s="35"/>
      <c r="AR215" s="198" t="s">
        <v>298</v>
      </c>
      <c r="AT215" s="198" t="s">
        <v>154</v>
      </c>
      <c r="AU215" s="198" t="s">
        <v>79</v>
      </c>
      <c r="AY215" s="18" t="s">
        <v>156</v>
      </c>
      <c r="BE215" s="199">
        <f>IF(O215="základní",K215,0)</f>
        <v>0</v>
      </c>
      <c r="BF215" s="199">
        <f>IF(O215="snížená",K215,0)</f>
        <v>0</v>
      </c>
      <c r="BG215" s="199">
        <f>IF(O215="zákl. přenesená",K215,0)</f>
        <v>0</v>
      </c>
      <c r="BH215" s="199">
        <f>IF(O215="sníž. přenesená",K215,0)</f>
        <v>0</v>
      </c>
      <c r="BI215" s="199">
        <f>IF(O215="nulová",K215,0)</f>
        <v>0</v>
      </c>
      <c r="BJ215" s="18" t="s">
        <v>79</v>
      </c>
      <c r="BK215" s="199">
        <f>ROUND(P215*H215,2)</f>
        <v>0</v>
      </c>
      <c r="BL215" s="18" t="s">
        <v>298</v>
      </c>
      <c r="BM215" s="198" t="s">
        <v>525</v>
      </c>
    </row>
    <row r="216" spans="1:47" s="2" customFormat="1" ht="19.5">
      <c r="A216" s="35"/>
      <c r="B216" s="36"/>
      <c r="C216" s="37"/>
      <c r="D216" s="200" t="s">
        <v>165</v>
      </c>
      <c r="E216" s="37"/>
      <c r="F216" s="201" t="s">
        <v>524</v>
      </c>
      <c r="G216" s="37"/>
      <c r="H216" s="37"/>
      <c r="I216" s="202"/>
      <c r="J216" s="202"/>
      <c r="K216" s="37"/>
      <c r="L216" s="37"/>
      <c r="M216" s="40"/>
      <c r="N216" s="203"/>
      <c r="O216" s="204"/>
      <c r="P216" s="65"/>
      <c r="Q216" s="65"/>
      <c r="R216" s="65"/>
      <c r="S216" s="65"/>
      <c r="T216" s="65"/>
      <c r="U216" s="65"/>
      <c r="V216" s="65"/>
      <c r="W216" s="65"/>
      <c r="X216" s="66"/>
      <c r="Y216" s="35"/>
      <c r="Z216" s="35"/>
      <c r="AA216" s="35"/>
      <c r="AB216" s="35"/>
      <c r="AC216" s="35"/>
      <c r="AD216" s="35"/>
      <c r="AE216" s="35"/>
      <c r="AT216" s="18" t="s">
        <v>165</v>
      </c>
      <c r="AU216" s="18" t="s">
        <v>79</v>
      </c>
    </row>
    <row r="217" spans="1:65" s="2" customFormat="1" ht="24.2" customHeight="1">
      <c r="A217" s="35"/>
      <c r="B217" s="36"/>
      <c r="C217" s="184" t="s">
        <v>265</v>
      </c>
      <c r="D217" s="184" t="s">
        <v>154</v>
      </c>
      <c r="E217" s="185" t="s">
        <v>526</v>
      </c>
      <c r="F217" s="186" t="s">
        <v>527</v>
      </c>
      <c r="G217" s="187" t="s">
        <v>379</v>
      </c>
      <c r="H217" s="188">
        <v>70</v>
      </c>
      <c r="I217" s="189"/>
      <c r="J217" s="190"/>
      <c r="K217" s="191">
        <f>ROUND(P217*H217,2)</f>
        <v>0</v>
      </c>
      <c r="L217" s="186" t="s">
        <v>162</v>
      </c>
      <c r="M217" s="192"/>
      <c r="N217" s="193" t="s">
        <v>20</v>
      </c>
      <c r="O217" s="194" t="s">
        <v>40</v>
      </c>
      <c r="P217" s="195">
        <f>I217+J217</f>
        <v>0</v>
      </c>
      <c r="Q217" s="195">
        <f>ROUND(I217*H217,2)</f>
        <v>0</v>
      </c>
      <c r="R217" s="195">
        <f>ROUND(J217*H217,2)</f>
        <v>0</v>
      </c>
      <c r="S217" s="65"/>
      <c r="T217" s="196">
        <f>S217*H217</f>
        <v>0</v>
      </c>
      <c r="U217" s="196">
        <v>0</v>
      </c>
      <c r="V217" s="196">
        <f>U217*H217</f>
        <v>0</v>
      </c>
      <c r="W217" s="196">
        <v>0</v>
      </c>
      <c r="X217" s="197">
        <f>W217*H217</f>
        <v>0</v>
      </c>
      <c r="Y217" s="35"/>
      <c r="Z217" s="35"/>
      <c r="AA217" s="35"/>
      <c r="AB217" s="35"/>
      <c r="AC217" s="35"/>
      <c r="AD217" s="35"/>
      <c r="AE217" s="35"/>
      <c r="AR217" s="198" t="s">
        <v>298</v>
      </c>
      <c r="AT217" s="198" t="s">
        <v>154</v>
      </c>
      <c r="AU217" s="198" t="s">
        <v>79</v>
      </c>
      <c r="AY217" s="18" t="s">
        <v>156</v>
      </c>
      <c r="BE217" s="199">
        <f>IF(O217="základní",K217,0)</f>
        <v>0</v>
      </c>
      <c r="BF217" s="199">
        <f>IF(O217="snížená",K217,0)</f>
        <v>0</v>
      </c>
      <c r="BG217" s="199">
        <f>IF(O217="zákl. přenesená",K217,0)</f>
        <v>0</v>
      </c>
      <c r="BH217" s="199">
        <f>IF(O217="sníž. přenesená",K217,0)</f>
        <v>0</v>
      </c>
      <c r="BI217" s="199">
        <f>IF(O217="nulová",K217,0)</f>
        <v>0</v>
      </c>
      <c r="BJ217" s="18" t="s">
        <v>79</v>
      </c>
      <c r="BK217" s="199">
        <f>ROUND(P217*H217,2)</f>
        <v>0</v>
      </c>
      <c r="BL217" s="18" t="s">
        <v>298</v>
      </c>
      <c r="BM217" s="198" t="s">
        <v>528</v>
      </c>
    </row>
    <row r="218" spans="1:47" s="2" customFormat="1" ht="19.5">
      <c r="A218" s="35"/>
      <c r="B218" s="36"/>
      <c r="C218" s="37"/>
      <c r="D218" s="200" t="s">
        <v>165</v>
      </c>
      <c r="E218" s="37"/>
      <c r="F218" s="201" t="s">
        <v>527</v>
      </c>
      <c r="G218" s="37"/>
      <c r="H218" s="37"/>
      <c r="I218" s="202"/>
      <c r="J218" s="202"/>
      <c r="K218" s="37"/>
      <c r="L218" s="37"/>
      <c r="M218" s="40"/>
      <c r="N218" s="203"/>
      <c r="O218" s="204"/>
      <c r="P218" s="65"/>
      <c r="Q218" s="65"/>
      <c r="R218" s="65"/>
      <c r="S218" s="65"/>
      <c r="T218" s="65"/>
      <c r="U218" s="65"/>
      <c r="V218" s="65"/>
      <c r="W218" s="65"/>
      <c r="X218" s="66"/>
      <c r="Y218" s="35"/>
      <c r="Z218" s="35"/>
      <c r="AA218" s="35"/>
      <c r="AB218" s="35"/>
      <c r="AC218" s="35"/>
      <c r="AD218" s="35"/>
      <c r="AE218" s="35"/>
      <c r="AT218" s="18" t="s">
        <v>165</v>
      </c>
      <c r="AU218" s="18" t="s">
        <v>79</v>
      </c>
    </row>
    <row r="219" spans="1:65" s="2" customFormat="1" ht="33" customHeight="1">
      <c r="A219" s="35"/>
      <c r="B219" s="36"/>
      <c r="C219" s="184" t="s">
        <v>529</v>
      </c>
      <c r="D219" s="184" t="s">
        <v>154</v>
      </c>
      <c r="E219" s="185" t="s">
        <v>530</v>
      </c>
      <c r="F219" s="186" t="s">
        <v>531</v>
      </c>
      <c r="G219" s="187" t="s">
        <v>379</v>
      </c>
      <c r="H219" s="188">
        <v>20</v>
      </c>
      <c r="I219" s="189"/>
      <c r="J219" s="190"/>
      <c r="K219" s="191">
        <f>ROUND(P219*H219,2)</f>
        <v>0</v>
      </c>
      <c r="L219" s="186" t="s">
        <v>162</v>
      </c>
      <c r="M219" s="192"/>
      <c r="N219" s="193" t="s">
        <v>20</v>
      </c>
      <c r="O219" s="194" t="s">
        <v>40</v>
      </c>
      <c r="P219" s="195">
        <f>I219+J219</f>
        <v>0</v>
      </c>
      <c r="Q219" s="195">
        <f>ROUND(I219*H219,2)</f>
        <v>0</v>
      </c>
      <c r="R219" s="195">
        <f>ROUND(J219*H219,2)</f>
        <v>0</v>
      </c>
      <c r="S219" s="65"/>
      <c r="T219" s="196">
        <f>S219*H219</f>
        <v>0</v>
      </c>
      <c r="U219" s="196">
        <v>0</v>
      </c>
      <c r="V219" s="196">
        <f>U219*H219</f>
        <v>0</v>
      </c>
      <c r="W219" s="196">
        <v>0</v>
      </c>
      <c r="X219" s="197">
        <f>W219*H219</f>
        <v>0</v>
      </c>
      <c r="Y219" s="35"/>
      <c r="Z219" s="35"/>
      <c r="AA219" s="35"/>
      <c r="AB219" s="35"/>
      <c r="AC219" s="35"/>
      <c r="AD219" s="35"/>
      <c r="AE219" s="35"/>
      <c r="AR219" s="198" t="s">
        <v>298</v>
      </c>
      <c r="AT219" s="198" t="s">
        <v>154</v>
      </c>
      <c r="AU219" s="198" t="s">
        <v>79</v>
      </c>
      <c r="AY219" s="18" t="s">
        <v>156</v>
      </c>
      <c r="BE219" s="199">
        <f>IF(O219="základní",K219,0)</f>
        <v>0</v>
      </c>
      <c r="BF219" s="199">
        <f>IF(O219="snížená",K219,0)</f>
        <v>0</v>
      </c>
      <c r="BG219" s="199">
        <f>IF(O219="zákl. přenesená",K219,0)</f>
        <v>0</v>
      </c>
      <c r="BH219" s="199">
        <f>IF(O219="sníž. přenesená",K219,0)</f>
        <v>0</v>
      </c>
      <c r="BI219" s="199">
        <f>IF(O219="nulová",K219,0)</f>
        <v>0</v>
      </c>
      <c r="BJ219" s="18" t="s">
        <v>79</v>
      </c>
      <c r="BK219" s="199">
        <f>ROUND(P219*H219,2)</f>
        <v>0</v>
      </c>
      <c r="BL219" s="18" t="s">
        <v>298</v>
      </c>
      <c r="BM219" s="198" t="s">
        <v>532</v>
      </c>
    </row>
    <row r="220" spans="1:47" s="2" customFormat="1" ht="19.5">
      <c r="A220" s="35"/>
      <c r="B220" s="36"/>
      <c r="C220" s="37"/>
      <c r="D220" s="200" t="s">
        <v>165</v>
      </c>
      <c r="E220" s="37"/>
      <c r="F220" s="201" t="s">
        <v>531</v>
      </c>
      <c r="G220" s="37"/>
      <c r="H220" s="37"/>
      <c r="I220" s="202"/>
      <c r="J220" s="202"/>
      <c r="K220" s="37"/>
      <c r="L220" s="37"/>
      <c r="M220" s="40"/>
      <c r="N220" s="203"/>
      <c r="O220" s="204"/>
      <c r="P220" s="65"/>
      <c r="Q220" s="65"/>
      <c r="R220" s="65"/>
      <c r="S220" s="65"/>
      <c r="T220" s="65"/>
      <c r="U220" s="65"/>
      <c r="V220" s="65"/>
      <c r="W220" s="65"/>
      <c r="X220" s="66"/>
      <c r="Y220" s="35"/>
      <c r="Z220" s="35"/>
      <c r="AA220" s="35"/>
      <c r="AB220" s="35"/>
      <c r="AC220" s="35"/>
      <c r="AD220" s="35"/>
      <c r="AE220" s="35"/>
      <c r="AT220" s="18" t="s">
        <v>165</v>
      </c>
      <c r="AU220" s="18" t="s">
        <v>79</v>
      </c>
    </row>
    <row r="221" spans="1:65" s="2" customFormat="1" ht="24.2" customHeight="1">
      <c r="A221" s="35"/>
      <c r="B221" s="36"/>
      <c r="C221" s="184" t="s">
        <v>269</v>
      </c>
      <c r="D221" s="184" t="s">
        <v>154</v>
      </c>
      <c r="E221" s="185" t="s">
        <v>533</v>
      </c>
      <c r="F221" s="186" t="s">
        <v>534</v>
      </c>
      <c r="G221" s="187" t="s">
        <v>161</v>
      </c>
      <c r="H221" s="188">
        <v>1</v>
      </c>
      <c r="I221" s="189"/>
      <c r="J221" s="190"/>
      <c r="K221" s="191">
        <f>ROUND(P221*H221,2)</f>
        <v>0</v>
      </c>
      <c r="L221" s="186" t="s">
        <v>162</v>
      </c>
      <c r="M221" s="192"/>
      <c r="N221" s="193" t="s">
        <v>20</v>
      </c>
      <c r="O221" s="194" t="s">
        <v>40</v>
      </c>
      <c r="P221" s="195">
        <f>I221+J221</f>
        <v>0</v>
      </c>
      <c r="Q221" s="195">
        <f>ROUND(I221*H221,2)</f>
        <v>0</v>
      </c>
      <c r="R221" s="195">
        <f>ROUND(J221*H221,2)</f>
        <v>0</v>
      </c>
      <c r="S221" s="65"/>
      <c r="T221" s="196">
        <f>S221*H221</f>
        <v>0</v>
      </c>
      <c r="U221" s="196">
        <v>0</v>
      </c>
      <c r="V221" s="196">
        <f>U221*H221</f>
        <v>0</v>
      </c>
      <c r="W221" s="196">
        <v>0</v>
      </c>
      <c r="X221" s="197">
        <f>W221*H221</f>
        <v>0</v>
      </c>
      <c r="Y221" s="35"/>
      <c r="Z221" s="35"/>
      <c r="AA221" s="35"/>
      <c r="AB221" s="35"/>
      <c r="AC221" s="35"/>
      <c r="AD221" s="35"/>
      <c r="AE221" s="35"/>
      <c r="AR221" s="198" t="s">
        <v>298</v>
      </c>
      <c r="AT221" s="198" t="s">
        <v>154</v>
      </c>
      <c r="AU221" s="198" t="s">
        <v>79</v>
      </c>
      <c r="AY221" s="18" t="s">
        <v>156</v>
      </c>
      <c r="BE221" s="199">
        <f>IF(O221="základní",K221,0)</f>
        <v>0</v>
      </c>
      <c r="BF221" s="199">
        <f>IF(O221="snížená",K221,0)</f>
        <v>0</v>
      </c>
      <c r="BG221" s="199">
        <f>IF(O221="zákl. přenesená",K221,0)</f>
        <v>0</v>
      </c>
      <c r="BH221" s="199">
        <f>IF(O221="sníž. přenesená",K221,0)</f>
        <v>0</v>
      </c>
      <c r="BI221" s="199">
        <f>IF(O221="nulová",K221,0)</f>
        <v>0</v>
      </c>
      <c r="BJ221" s="18" t="s">
        <v>79</v>
      </c>
      <c r="BK221" s="199">
        <f>ROUND(P221*H221,2)</f>
        <v>0</v>
      </c>
      <c r="BL221" s="18" t="s">
        <v>298</v>
      </c>
      <c r="BM221" s="198" t="s">
        <v>535</v>
      </c>
    </row>
    <row r="222" spans="1:47" s="2" customFormat="1" ht="19.5">
      <c r="A222" s="35"/>
      <c r="B222" s="36"/>
      <c r="C222" s="37"/>
      <c r="D222" s="200" t="s">
        <v>165</v>
      </c>
      <c r="E222" s="37"/>
      <c r="F222" s="201" t="s">
        <v>534</v>
      </c>
      <c r="G222" s="37"/>
      <c r="H222" s="37"/>
      <c r="I222" s="202"/>
      <c r="J222" s="202"/>
      <c r="K222" s="37"/>
      <c r="L222" s="37"/>
      <c r="M222" s="40"/>
      <c r="N222" s="203"/>
      <c r="O222" s="204"/>
      <c r="P222" s="65"/>
      <c r="Q222" s="65"/>
      <c r="R222" s="65"/>
      <c r="S222" s="65"/>
      <c r="T222" s="65"/>
      <c r="U222" s="65"/>
      <c r="V222" s="65"/>
      <c r="W222" s="65"/>
      <c r="X222" s="66"/>
      <c r="Y222" s="35"/>
      <c r="Z222" s="35"/>
      <c r="AA222" s="35"/>
      <c r="AB222" s="35"/>
      <c r="AC222" s="35"/>
      <c r="AD222" s="35"/>
      <c r="AE222" s="35"/>
      <c r="AT222" s="18" t="s">
        <v>165</v>
      </c>
      <c r="AU222" s="18" t="s">
        <v>79</v>
      </c>
    </row>
    <row r="223" spans="1:65" s="2" customFormat="1" ht="24.2" customHeight="1">
      <c r="A223" s="35"/>
      <c r="B223" s="36"/>
      <c r="C223" s="184" t="s">
        <v>536</v>
      </c>
      <c r="D223" s="184" t="s">
        <v>154</v>
      </c>
      <c r="E223" s="185" t="s">
        <v>537</v>
      </c>
      <c r="F223" s="186" t="s">
        <v>538</v>
      </c>
      <c r="G223" s="187" t="s">
        <v>379</v>
      </c>
      <c r="H223" s="188">
        <v>420</v>
      </c>
      <c r="I223" s="189"/>
      <c r="J223" s="190"/>
      <c r="K223" s="191">
        <f>ROUND(P223*H223,2)</f>
        <v>0</v>
      </c>
      <c r="L223" s="186" t="s">
        <v>20</v>
      </c>
      <c r="M223" s="192"/>
      <c r="N223" s="193" t="s">
        <v>20</v>
      </c>
      <c r="O223" s="194" t="s">
        <v>40</v>
      </c>
      <c r="P223" s="195">
        <f>I223+J223</f>
        <v>0</v>
      </c>
      <c r="Q223" s="195">
        <f>ROUND(I223*H223,2)</f>
        <v>0</v>
      </c>
      <c r="R223" s="195">
        <f>ROUND(J223*H223,2)</f>
        <v>0</v>
      </c>
      <c r="S223" s="65"/>
      <c r="T223" s="196">
        <f>S223*H223</f>
        <v>0</v>
      </c>
      <c r="U223" s="196">
        <v>0</v>
      </c>
      <c r="V223" s="196">
        <f>U223*H223</f>
        <v>0</v>
      </c>
      <c r="W223" s="196">
        <v>0</v>
      </c>
      <c r="X223" s="197">
        <f>W223*H223</f>
        <v>0</v>
      </c>
      <c r="Y223" s="35"/>
      <c r="Z223" s="35"/>
      <c r="AA223" s="35"/>
      <c r="AB223" s="35"/>
      <c r="AC223" s="35"/>
      <c r="AD223" s="35"/>
      <c r="AE223" s="35"/>
      <c r="AR223" s="198" t="s">
        <v>298</v>
      </c>
      <c r="AT223" s="198" t="s">
        <v>154</v>
      </c>
      <c r="AU223" s="198" t="s">
        <v>79</v>
      </c>
      <c r="AY223" s="18" t="s">
        <v>156</v>
      </c>
      <c r="BE223" s="199">
        <f>IF(O223="základní",K223,0)</f>
        <v>0</v>
      </c>
      <c r="BF223" s="199">
        <f>IF(O223="snížená",K223,0)</f>
        <v>0</v>
      </c>
      <c r="BG223" s="199">
        <f>IF(O223="zákl. přenesená",K223,0)</f>
        <v>0</v>
      </c>
      <c r="BH223" s="199">
        <f>IF(O223="sníž. přenesená",K223,0)</f>
        <v>0</v>
      </c>
      <c r="BI223" s="199">
        <f>IF(O223="nulová",K223,0)</f>
        <v>0</v>
      </c>
      <c r="BJ223" s="18" t="s">
        <v>79</v>
      </c>
      <c r="BK223" s="199">
        <f>ROUND(P223*H223,2)</f>
        <v>0</v>
      </c>
      <c r="BL223" s="18" t="s">
        <v>298</v>
      </c>
      <c r="BM223" s="198" t="s">
        <v>539</v>
      </c>
    </row>
    <row r="224" spans="1:47" s="2" customFormat="1" ht="19.5">
      <c r="A224" s="35"/>
      <c r="B224" s="36"/>
      <c r="C224" s="37"/>
      <c r="D224" s="200" t="s">
        <v>165</v>
      </c>
      <c r="E224" s="37"/>
      <c r="F224" s="201" t="s">
        <v>538</v>
      </c>
      <c r="G224" s="37"/>
      <c r="H224" s="37"/>
      <c r="I224" s="202"/>
      <c r="J224" s="202"/>
      <c r="K224" s="37"/>
      <c r="L224" s="37"/>
      <c r="M224" s="40"/>
      <c r="N224" s="203"/>
      <c r="O224" s="204"/>
      <c r="P224" s="65"/>
      <c r="Q224" s="65"/>
      <c r="R224" s="65"/>
      <c r="S224" s="65"/>
      <c r="T224" s="65"/>
      <c r="U224" s="65"/>
      <c r="V224" s="65"/>
      <c r="W224" s="65"/>
      <c r="X224" s="66"/>
      <c r="Y224" s="35"/>
      <c r="Z224" s="35"/>
      <c r="AA224" s="35"/>
      <c r="AB224" s="35"/>
      <c r="AC224" s="35"/>
      <c r="AD224" s="35"/>
      <c r="AE224" s="35"/>
      <c r="AT224" s="18" t="s">
        <v>165</v>
      </c>
      <c r="AU224" s="18" t="s">
        <v>79</v>
      </c>
    </row>
    <row r="225" spans="1:65" s="2" customFormat="1" ht="16.5" customHeight="1">
      <c r="A225" s="35"/>
      <c r="B225" s="36"/>
      <c r="C225" s="205" t="s">
        <v>273</v>
      </c>
      <c r="D225" s="205" t="s">
        <v>188</v>
      </c>
      <c r="E225" s="206" t="s">
        <v>540</v>
      </c>
      <c r="F225" s="207" t="s">
        <v>541</v>
      </c>
      <c r="G225" s="208" t="s">
        <v>379</v>
      </c>
      <c r="H225" s="209">
        <v>444</v>
      </c>
      <c r="I225" s="210"/>
      <c r="J225" s="210"/>
      <c r="K225" s="211">
        <f>ROUND(P225*H225,2)</f>
        <v>0</v>
      </c>
      <c r="L225" s="207" t="s">
        <v>20</v>
      </c>
      <c r="M225" s="40"/>
      <c r="N225" s="212" t="s">
        <v>20</v>
      </c>
      <c r="O225" s="194" t="s">
        <v>40</v>
      </c>
      <c r="P225" s="195">
        <f>I225+J225</f>
        <v>0</v>
      </c>
      <c r="Q225" s="195">
        <f>ROUND(I225*H225,2)</f>
        <v>0</v>
      </c>
      <c r="R225" s="195">
        <f>ROUND(J225*H225,2)</f>
        <v>0</v>
      </c>
      <c r="S225" s="65"/>
      <c r="T225" s="196">
        <f>S225*H225</f>
        <v>0</v>
      </c>
      <c r="U225" s="196">
        <v>0</v>
      </c>
      <c r="V225" s="196">
        <f>U225*H225</f>
        <v>0</v>
      </c>
      <c r="W225" s="196">
        <v>0</v>
      </c>
      <c r="X225" s="197">
        <f>W225*H225</f>
        <v>0</v>
      </c>
      <c r="Y225" s="35"/>
      <c r="Z225" s="35"/>
      <c r="AA225" s="35"/>
      <c r="AB225" s="35"/>
      <c r="AC225" s="35"/>
      <c r="AD225" s="35"/>
      <c r="AE225" s="35"/>
      <c r="AR225" s="198" t="s">
        <v>298</v>
      </c>
      <c r="AT225" s="198" t="s">
        <v>188</v>
      </c>
      <c r="AU225" s="198" t="s">
        <v>79</v>
      </c>
      <c r="AY225" s="18" t="s">
        <v>156</v>
      </c>
      <c r="BE225" s="199">
        <f>IF(O225="základní",K225,0)</f>
        <v>0</v>
      </c>
      <c r="BF225" s="199">
        <f>IF(O225="snížená",K225,0)</f>
        <v>0</v>
      </c>
      <c r="BG225" s="199">
        <f>IF(O225="zákl. přenesená",K225,0)</f>
        <v>0</v>
      </c>
      <c r="BH225" s="199">
        <f>IF(O225="sníž. přenesená",K225,0)</f>
        <v>0</v>
      </c>
      <c r="BI225" s="199">
        <f>IF(O225="nulová",K225,0)</f>
        <v>0</v>
      </c>
      <c r="BJ225" s="18" t="s">
        <v>79</v>
      </c>
      <c r="BK225" s="199">
        <f>ROUND(P225*H225,2)</f>
        <v>0</v>
      </c>
      <c r="BL225" s="18" t="s">
        <v>298</v>
      </c>
      <c r="BM225" s="198" t="s">
        <v>542</v>
      </c>
    </row>
    <row r="226" spans="1:47" s="2" customFormat="1" ht="11.25">
      <c r="A226" s="35"/>
      <c r="B226" s="36"/>
      <c r="C226" s="37"/>
      <c r="D226" s="200" t="s">
        <v>165</v>
      </c>
      <c r="E226" s="37"/>
      <c r="F226" s="201" t="s">
        <v>541</v>
      </c>
      <c r="G226" s="37"/>
      <c r="H226" s="37"/>
      <c r="I226" s="202"/>
      <c r="J226" s="202"/>
      <c r="K226" s="37"/>
      <c r="L226" s="37"/>
      <c r="M226" s="40"/>
      <c r="N226" s="203"/>
      <c r="O226" s="204"/>
      <c r="P226" s="65"/>
      <c r="Q226" s="65"/>
      <c r="R226" s="65"/>
      <c r="S226" s="65"/>
      <c r="T226" s="65"/>
      <c r="U226" s="65"/>
      <c r="V226" s="65"/>
      <c r="W226" s="65"/>
      <c r="X226" s="66"/>
      <c r="Y226" s="35"/>
      <c r="Z226" s="35"/>
      <c r="AA226" s="35"/>
      <c r="AB226" s="35"/>
      <c r="AC226" s="35"/>
      <c r="AD226" s="35"/>
      <c r="AE226" s="35"/>
      <c r="AT226" s="18" t="s">
        <v>165</v>
      </c>
      <c r="AU226" s="18" t="s">
        <v>79</v>
      </c>
    </row>
    <row r="227" spans="1:65" s="2" customFormat="1" ht="37.9" customHeight="1">
      <c r="A227" s="35"/>
      <c r="B227" s="36"/>
      <c r="C227" s="184" t="s">
        <v>543</v>
      </c>
      <c r="D227" s="184" t="s">
        <v>154</v>
      </c>
      <c r="E227" s="185" t="s">
        <v>544</v>
      </c>
      <c r="F227" s="186" t="s">
        <v>545</v>
      </c>
      <c r="G227" s="187" t="s">
        <v>379</v>
      </c>
      <c r="H227" s="188">
        <v>60</v>
      </c>
      <c r="I227" s="189"/>
      <c r="J227" s="190"/>
      <c r="K227" s="191">
        <f>ROUND(P227*H227,2)</f>
        <v>0</v>
      </c>
      <c r="L227" s="186" t="s">
        <v>162</v>
      </c>
      <c r="M227" s="192"/>
      <c r="N227" s="193" t="s">
        <v>20</v>
      </c>
      <c r="O227" s="194" t="s">
        <v>40</v>
      </c>
      <c r="P227" s="195">
        <f>I227+J227</f>
        <v>0</v>
      </c>
      <c r="Q227" s="195">
        <f>ROUND(I227*H227,2)</f>
        <v>0</v>
      </c>
      <c r="R227" s="195">
        <f>ROUND(J227*H227,2)</f>
        <v>0</v>
      </c>
      <c r="S227" s="65"/>
      <c r="T227" s="196">
        <f>S227*H227</f>
        <v>0</v>
      </c>
      <c r="U227" s="196">
        <v>0</v>
      </c>
      <c r="V227" s="196">
        <f>U227*H227</f>
        <v>0</v>
      </c>
      <c r="W227" s="196">
        <v>0</v>
      </c>
      <c r="X227" s="197">
        <f>W227*H227</f>
        <v>0</v>
      </c>
      <c r="Y227" s="35"/>
      <c r="Z227" s="35"/>
      <c r="AA227" s="35"/>
      <c r="AB227" s="35"/>
      <c r="AC227" s="35"/>
      <c r="AD227" s="35"/>
      <c r="AE227" s="35"/>
      <c r="AR227" s="198" t="s">
        <v>298</v>
      </c>
      <c r="AT227" s="198" t="s">
        <v>154</v>
      </c>
      <c r="AU227" s="198" t="s">
        <v>79</v>
      </c>
      <c r="AY227" s="18" t="s">
        <v>156</v>
      </c>
      <c r="BE227" s="199">
        <f>IF(O227="základní",K227,0)</f>
        <v>0</v>
      </c>
      <c r="BF227" s="199">
        <f>IF(O227="snížená",K227,0)</f>
        <v>0</v>
      </c>
      <c r="BG227" s="199">
        <f>IF(O227="zákl. přenesená",K227,0)</f>
        <v>0</v>
      </c>
      <c r="BH227" s="199">
        <f>IF(O227="sníž. přenesená",K227,0)</f>
        <v>0</v>
      </c>
      <c r="BI227" s="199">
        <f>IF(O227="nulová",K227,0)</f>
        <v>0</v>
      </c>
      <c r="BJ227" s="18" t="s">
        <v>79</v>
      </c>
      <c r="BK227" s="199">
        <f>ROUND(P227*H227,2)</f>
        <v>0</v>
      </c>
      <c r="BL227" s="18" t="s">
        <v>298</v>
      </c>
      <c r="BM227" s="198" t="s">
        <v>546</v>
      </c>
    </row>
    <row r="228" spans="1:47" s="2" customFormat="1" ht="19.5">
      <c r="A228" s="35"/>
      <c r="B228" s="36"/>
      <c r="C228" s="37"/>
      <c r="D228" s="200" t="s">
        <v>165</v>
      </c>
      <c r="E228" s="37"/>
      <c r="F228" s="201" t="s">
        <v>545</v>
      </c>
      <c r="G228" s="37"/>
      <c r="H228" s="37"/>
      <c r="I228" s="202"/>
      <c r="J228" s="202"/>
      <c r="K228" s="37"/>
      <c r="L228" s="37"/>
      <c r="M228" s="40"/>
      <c r="N228" s="203"/>
      <c r="O228" s="204"/>
      <c r="P228" s="65"/>
      <c r="Q228" s="65"/>
      <c r="R228" s="65"/>
      <c r="S228" s="65"/>
      <c r="T228" s="65"/>
      <c r="U228" s="65"/>
      <c r="V228" s="65"/>
      <c r="W228" s="65"/>
      <c r="X228" s="66"/>
      <c r="Y228" s="35"/>
      <c r="Z228" s="35"/>
      <c r="AA228" s="35"/>
      <c r="AB228" s="35"/>
      <c r="AC228" s="35"/>
      <c r="AD228" s="35"/>
      <c r="AE228" s="35"/>
      <c r="AT228" s="18" t="s">
        <v>165</v>
      </c>
      <c r="AU228" s="18" t="s">
        <v>79</v>
      </c>
    </row>
    <row r="229" spans="1:65" s="2" customFormat="1" ht="37.9" customHeight="1">
      <c r="A229" s="35"/>
      <c r="B229" s="36"/>
      <c r="C229" s="205" t="s">
        <v>277</v>
      </c>
      <c r="D229" s="205" t="s">
        <v>188</v>
      </c>
      <c r="E229" s="206" t="s">
        <v>547</v>
      </c>
      <c r="F229" s="207" t="s">
        <v>548</v>
      </c>
      <c r="G229" s="208" t="s">
        <v>161</v>
      </c>
      <c r="H229" s="209">
        <v>7</v>
      </c>
      <c r="I229" s="210"/>
      <c r="J229" s="210"/>
      <c r="K229" s="211">
        <f>ROUND(P229*H229,2)</f>
        <v>0</v>
      </c>
      <c r="L229" s="207" t="s">
        <v>162</v>
      </c>
      <c r="M229" s="40"/>
      <c r="N229" s="212" t="s">
        <v>20</v>
      </c>
      <c r="O229" s="194" t="s">
        <v>40</v>
      </c>
      <c r="P229" s="195">
        <f>I229+J229</f>
        <v>0</v>
      </c>
      <c r="Q229" s="195">
        <f>ROUND(I229*H229,2)</f>
        <v>0</v>
      </c>
      <c r="R229" s="195">
        <f>ROUND(J229*H229,2)</f>
        <v>0</v>
      </c>
      <c r="S229" s="65"/>
      <c r="T229" s="196">
        <f>S229*H229</f>
        <v>0</v>
      </c>
      <c r="U229" s="196">
        <v>0</v>
      </c>
      <c r="V229" s="196">
        <f>U229*H229</f>
        <v>0</v>
      </c>
      <c r="W229" s="196">
        <v>0</v>
      </c>
      <c r="X229" s="197">
        <f>W229*H229</f>
        <v>0</v>
      </c>
      <c r="Y229" s="35"/>
      <c r="Z229" s="35"/>
      <c r="AA229" s="35"/>
      <c r="AB229" s="35"/>
      <c r="AC229" s="35"/>
      <c r="AD229" s="35"/>
      <c r="AE229" s="35"/>
      <c r="AR229" s="198" t="s">
        <v>298</v>
      </c>
      <c r="AT229" s="198" t="s">
        <v>188</v>
      </c>
      <c r="AU229" s="198" t="s">
        <v>79</v>
      </c>
      <c r="AY229" s="18" t="s">
        <v>156</v>
      </c>
      <c r="BE229" s="199">
        <f>IF(O229="základní",K229,0)</f>
        <v>0</v>
      </c>
      <c r="BF229" s="199">
        <f>IF(O229="snížená",K229,0)</f>
        <v>0</v>
      </c>
      <c r="BG229" s="199">
        <f>IF(O229="zákl. přenesená",K229,0)</f>
        <v>0</v>
      </c>
      <c r="BH229" s="199">
        <f>IF(O229="sníž. přenesená",K229,0)</f>
        <v>0</v>
      </c>
      <c r="BI229" s="199">
        <f>IF(O229="nulová",K229,0)</f>
        <v>0</v>
      </c>
      <c r="BJ229" s="18" t="s">
        <v>79</v>
      </c>
      <c r="BK229" s="199">
        <f>ROUND(P229*H229,2)</f>
        <v>0</v>
      </c>
      <c r="BL229" s="18" t="s">
        <v>298</v>
      </c>
      <c r="BM229" s="198" t="s">
        <v>549</v>
      </c>
    </row>
    <row r="230" spans="1:47" s="2" customFormat="1" ht="48.75">
      <c r="A230" s="35"/>
      <c r="B230" s="36"/>
      <c r="C230" s="37"/>
      <c r="D230" s="200" t="s">
        <v>165</v>
      </c>
      <c r="E230" s="37"/>
      <c r="F230" s="201" t="s">
        <v>550</v>
      </c>
      <c r="G230" s="37"/>
      <c r="H230" s="37"/>
      <c r="I230" s="202"/>
      <c r="J230" s="202"/>
      <c r="K230" s="37"/>
      <c r="L230" s="37"/>
      <c r="M230" s="40"/>
      <c r="N230" s="203"/>
      <c r="O230" s="204"/>
      <c r="P230" s="65"/>
      <c r="Q230" s="65"/>
      <c r="R230" s="65"/>
      <c r="S230" s="65"/>
      <c r="T230" s="65"/>
      <c r="U230" s="65"/>
      <c r="V230" s="65"/>
      <c r="W230" s="65"/>
      <c r="X230" s="66"/>
      <c r="Y230" s="35"/>
      <c r="Z230" s="35"/>
      <c r="AA230" s="35"/>
      <c r="AB230" s="35"/>
      <c r="AC230" s="35"/>
      <c r="AD230" s="35"/>
      <c r="AE230" s="35"/>
      <c r="AT230" s="18" t="s">
        <v>165</v>
      </c>
      <c r="AU230" s="18" t="s">
        <v>79</v>
      </c>
    </row>
    <row r="231" spans="1:65" s="2" customFormat="1" ht="37.9" customHeight="1">
      <c r="A231" s="35"/>
      <c r="B231" s="36"/>
      <c r="C231" s="205" t="s">
        <v>551</v>
      </c>
      <c r="D231" s="205" t="s">
        <v>188</v>
      </c>
      <c r="E231" s="206" t="s">
        <v>552</v>
      </c>
      <c r="F231" s="207" t="s">
        <v>553</v>
      </c>
      <c r="G231" s="208" t="s">
        <v>161</v>
      </c>
      <c r="H231" s="209">
        <v>7</v>
      </c>
      <c r="I231" s="210"/>
      <c r="J231" s="210"/>
      <c r="K231" s="211">
        <f>ROUND(P231*H231,2)</f>
        <v>0</v>
      </c>
      <c r="L231" s="207" t="s">
        <v>162</v>
      </c>
      <c r="M231" s="40"/>
      <c r="N231" s="212" t="s">
        <v>20</v>
      </c>
      <c r="O231" s="194" t="s">
        <v>40</v>
      </c>
      <c r="P231" s="195">
        <f>I231+J231</f>
        <v>0</v>
      </c>
      <c r="Q231" s="195">
        <f>ROUND(I231*H231,2)</f>
        <v>0</v>
      </c>
      <c r="R231" s="195">
        <f>ROUND(J231*H231,2)</f>
        <v>0</v>
      </c>
      <c r="S231" s="65"/>
      <c r="T231" s="196">
        <f>S231*H231</f>
        <v>0</v>
      </c>
      <c r="U231" s="196">
        <v>0</v>
      </c>
      <c r="V231" s="196">
        <f>U231*H231</f>
        <v>0</v>
      </c>
      <c r="W231" s="196">
        <v>0</v>
      </c>
      <c r="X231" s="197">
        <f>W231*H231</f>
        <v>0</v>
      </c>
      <c r="Y231" s="35"/>
      <c r="Z231" s="35"/>
      <c r="AA231" s="35"/>
      <c r="AB231" s="35"/>
      <c r="AC231" s="35"/>
      <c r="AD231" s="35"/>
      <c r="AE231" s="35"/>
      <c r="AR231" s="198" t="s">
        <v>298</v>
      </c>
      <c r="AT231" s="198" t="s">
        <v>188</v>
      </c>
      <c r="AU231" s="198" t="s">
        <v>79</v>
      </c>
      <c r="AY231" s="18" t="s">
        <v>156</v>
      </c>
      <c r="BE231" s="199">
        <f>IF(O231="základní",K231,0)</f>
        <v>0</v>
      </c>
      <c r="BF231" s="199">
        <f>IF(O231="snížená",K231,0)</f>
        <v>0</v>
      </c>
      <c r="BG231" s="199">
        <f>IF(O231="zákl. přenesená",K231,0)</f>
        <v>0</v>
      </c>
      <c r="BH231" s="199">
        <f>IF(O231="sníž. přenesená",K231,0)</f>
        <v>0</v>
      </c>
      <c r="BI231" s="199">
        <f>IF(O231="nulová",K231,0)</f>
        <v>0</v>
      </c>
      <c r="BJ231" s="18" t="s">
        <v>79</v>
      </c>
      <c r="BK231" s="199">
        <f>ROUND(P231*H231,2)</f>
        <v>0</v>
      </c>
      <c r="BL231" s="18" t="s">
        <v>298</v>
      </c>
      <c r="BM231" s="198" t="s">
        <v>554</v>
      </c>
    </row>
    <row r="232" spans="1:47" s="2" customFormat="1" ht="48.75">
      <c r="A232" s="35"/>
      <c r="B232" s="36"/>
      <c r="C232" s="37"/>
      <c r="D232" s="200" t="s">
        <v>165</v>
      </c>
      <c r="E232" s="37"/>
      <c r="F232" s="201" t="s">
        <v>555</v>
      </c>
      <c r="G232" s="37"/>
      <c r="H232" s="37"/>
      <c r="I232" s="202"/>
      <c r="J232" s="202"/>
      <c r="K232" s="37"/>
      <c r="L232" s="37"/>
      <c r="M232" s="40"/>
      <c r="N232" s="203"/>
      <c r="O232" s="204"/>
      <c r="P232" s="65"/>
      <c r="Q232" s="65"/>
      <c r="R232" s="65"/>
      <c r="S232" s="65"/>
      <c r="T232" s="65"/>
      <c r="U232" s="65"/>
      <c r="V232" s="65"/>
      <c r="W232" s="65"/>
      <c r="X232" s="66"/>
      <c r="Y232" s="35"/>
      <c r="Z232" s="35"/>
      <c r="AA232" s="35"/>
      <c r="AB232" s="35"/>
      <c r="AC232" s="35"/>
      <c r="AD232" s="35"/>
      <c r="AE232" s="35"/>
      <c r="AT232" s="18" t="s">
        <v>165</v>
      </c>
      <c r="AU232" s="18" t="s">
        <v>79</v>
      </c>
    </row>
    <row r="233" spans="1:65" s="2" customFormat="1" ht="24.2" customHeight="1">
      <c r="A233" s="35"/>
      <c r="B233" s="36"/>
      <c r="C233" s="205" t="s">
        <v>282</v>
      </c>
      <c r="D233" s="205" t="s">
        <v>188</v>
      </c>
      <c r="E233" s="206" t="s">
        <v>556</v>
      </c>
      <c r="F233" s="207" t="s">
        <v>557</v>
      </c>
      <c r="G233" s="208" t="s">
        <v>379</v>
      </c>
      <c r="H233" s="209">
        <v>25</v>
      </c>
      <c r="I233" s="210"/>
      <c r="J233" s="210"/>
      <c r="K233" s="211">
        <f>ROUND(P233*H233,2)</f>
        <v>0</v>
      </c>
      <c r="L233" s="207" t="s">
        <v>162</v>
      </c>
      <c r="M233" s="40"/>
      <c r="N233" s="212" t="s">
        <v>20</v>
      </c>
      <c r="O233" s="194" t="s">
        <v>40</v>
      </c>
      <c r="P233" s="195">
        <f>I233+J233</f>
        <v>0</v>
      </c>
      <c r="Q233" s="195">
        <f>ROUND(I233*H233,2)</f>
        <v>0</v>
      </c>
      <c r="R233" s="195">
        <f>ROUND(J233*H233,2)</f>
        <v>0</v>
      </c>
      <c r="S233" s="65"/>
      <c r="T233" s="196">
        <f>S233*H233</f>
        <v>0</v>
      </c>
      <c r="U233" s="196">
        <v>0</v>
      </c>
      <c r="V233" s="196">
        <f>U233*H233</f>
        <v>0</v>
      </c>
      <c r="W233" s="196">
        <v>0</v>
      </c>
      <c r="X233" s="197">
        <f>W233*H233</f>
        <v>0</v>
      </c>
      <c r="Y233" s="35"/>
      <c r="Z233" s="35"/>
      <c r="AA233" s="35"/>
      <c r="AB233" s="35"/>
      <c r="AC233" s="35"/>
      <c r="AD233" s="35"/>
      <c r="AE233" s="35"/>
      <c r="AR233" s="198" t="s">
        <v>298</v>
      </c>
      <c r="AT233" s="198" t="s">
        <v>188</v>
      </c>
      <c r="AU233" s="198" t="s">
        <v>79</v>
      </c>
      <c r="AY233" s="18" t="s">
        <v>156</v>
      </c>
      <c r="BE233" s="199">
        <f>IF(O233="základní",K233,0)</f>
        <v>0</v>
      </c>
      <c r="BF233" s="199">
        <f>IF(O233="snížená",K233,0)</f>
        <v>0</v>
      </c>
      <c r="BG233" s="199">
        <f>IF(O233="zákl. přenesená",K233,0)</f>
        <v>0</v>
      </c>
      <c r="BH233" s="199">
        <f>IF(O233="sníž. přenesená",K233,0)</f>
        <v>0</v>
      </c>
      <c r="BI233" s="199">
        <f>IF(O233="nulová",K233,0)</f>
        <v>0</v>
      </c>
      <c r="BJ233" s="18" t="s">
        <v>79</v>
      </c>
      <c r="BK233" s="199">
        <f>ROUND(P233*H233,2)</f>
        <v>0</v>
      </c>
      <c r="BL233" s="18" t="s">
        <v>298</v>
      </c>
      <c r="BM233" s="198" t="s">
        <v>558</v>
      </c>
    </row>
    <row r="234" spans="1:47" s="2" customFormat="1" ht="19.5">
      <c r="A234" s="35"/>
      <c r="B234" s="36"/>
      <c r="C234" s="37"/>
      <c r="D234" s="200" t="s">
        <v>165</v>
      </c>
      <c r="E234" s="37"/>
      <c r="F234" s="201" t="s">
        <v>557</v>
      </c>
      <c r="G234" s="37"/>
      <c r="H234" s="37"/>
      <c r="I234" s="202"/>
      <c r="J234" s="202"/>
      <c r="K234" s="37"/>
      <c r="L234" s="37"/>
      <c r="M234" s="40"/>
      <c r="N234" s="203"/>
      <c r="O234" s="204"/>
      <c r="P234" s="65"/>
      <c r="Q234" s="65"/>
      <c r="R234" s="65"/>
      <c r="S234" s="65"/>
      <c r="T234" s="65"/>
      <c r="U234" s="65"/>
      <c r="V234" s="65"/>
      <c r="W234" s="65"/>
      <c r="X234" s="66"/>
      <c r="Y234" s="35"/>
      <c r="Z234" s="35"/>
      <c r="AA234" s="35"/>
      <c r="AB234" s="35"/>
      <c r="AC234" s="35"/>
      <c r="AD234" s="35"/>
      <c r="AE234" s="35"/>
      <c r="AT234" s="18" t="s">
        <v>165</v>
      </c>
      <c r="AU234" s="18" t="s">
        <v>79</v>
      </c>
    </row>
    <row r="235" spans="1:65" s="2" customFormat="1" ht="55.5" customHeight="1">
      <c r="A235" s="35"/>
      <c r="B235" s="36"/>
      <c r="C235" s="184" t="s">
        <v>559</v>
      </c>
      <c r="D235" s="184" t="s">
        <v>154</v>
      </c>
      <c r="E235" s="185" t="s">
        <v>560</v>
      </c>
      <c r="F235" s="186" t="s">
        <v>561</v>
      </c>
      <c r="G235" s="187" t="s">
        <v>161</v>
      </c>
      <c r="H235" s="188">
        <v>5</v>
      </c>
      <c r="I235" s="189"/>
      <c r="J235" s="190"/>
      <c r="K235" s="191">
        <f>ROUND(P235*H235,2)</f>
        <v>0</v>
      </c>
      <c r="L235" s="186" t="s">
        <v>162</v>
      </c>
      <c r="M235" s="192"/>
      <c r="N235" s="193" t="s">
        <v>20</v>
      </c>
      <c r="O235" s="194" t="s">
        <v>40</v>
      </c>
      <c r="P235" s="195">
        <f>I235+J235</f>
        <v>0</v>
      </c>
      <c r="Q235" s="195">
        <f>ROUND(I235*H235,2)</f>
        <v>0</v>
      </c>
      <c r="R235" s="195">
        <f>ROUND(J235*H235,2)</f>
        <v>0</v>
      </c>
      <c r="S235" s="65"/>
      <c r="T235" s="196">
        <f>S235*H235</f>
        <v>0</v>
      </c>
      <c r="U235" s="196">
        <v>0</v>
      </c>
      <c r="V235" s="196">
        <f>U235*H235</f>
        <v>0</v>
      </c>
      <c r="W235" s="196">
        <v>0</v>
      </c>
      <c r="X235" s="197">
        <f>W235*H235</f>
        <v>0</v>
      </c>
      <c r="Y235" s="35"/>
      <c r="Z235" s="35"/>
      <c r="AA235" s="35"/>
      <c r="AB235" s="35"/>
      <c r="AC235" s="35"/>
      <c r="AD235" s="35"/>
      <c r="AE235" s="35"/>
      <c r="AR235" s="198" t="s">
        <v>298</v>
      </c>
      <c r="AT235" s="198" t="s">
        <v>154</v>
      </c>
      <c r="AU235" s="198" t="s">
        <v>79</v>
      </c>
      <c r="AY235" s="18" t="s">
        <v>156</v>
      </c>
      <c r="BE235" s="199">
        <f>IF(O235="základní",K235,0)</f>
        <v>0</v>
      </c>
      <c r="BF235" s="199">
        <f>IF(O235="snížená",K235,0)</f>
        <v>0</v>
      </c>
      <c r="BG235" s="199">
        <f>IF(O235="zákl. přenesená",K235,0)</f>
        <v>0</v>
      </c>
      <c r="BH235" s="199">
        <f>IF(O235="sníž. přenesená",K235,0)</f>
        <v>0</v>
      </c>
      <c r="BI235" s="199">
        <f>IF(O235="nulová",K235,0)</f>
        <v>0</v>
      </c>
      <c r="BJ235" s="18" t="s">
        <v>79</v>
      </c>
      <c r="BK235" s="199">
        <f>ROUND(P235*H235,2)</f>
        <v>0</v>
      </c>
      <c r="BL235" s="18" t="s">
        <v>298</v>
      </c>
      <c r="BM235" s="198" t="s">
        <v>562</v>
      </c>
    </row>
    <row r="236" spans="1:47" s="2" customFormat="1" ht="29.25">
      <c r="A236" s="35"/>
      <c r="B236" s="36"/>
      <c r="C236" s="37"/>
      <c r="D236" s="200" t="s">
        <v>165</v>
      </c>
      <c r="E236" s="37"/>
      <c r="F236" s="201" t="s">
        <v>561</v>
      </c>
      <c r="G236" s="37"/>
      <c r="H236" s="37"/>
      <c r="I236" s="202"/>
      <c r="J236" s="202"/>
      <c r="K236" s="37"/>
      <c r="L236" s="37"/>
      <c r="M236" s="40"/>
      <c r="N236" s="203"/>
      <c r="O236" s="204"/>
      <c r="P236" s="65"/>
      <c r="Q236" s="65"/>
      <c r="R236" s="65"/>
      <c r="S236" s="65"/>
      <c r="T236" s="65"/>
      <c r="U236" s="65"/>
      <c r="V236" s="65"/>
      <c r="W236" s="65"/>
      <c r="X236" s="66"/>
      <c r="Y236" s="35"/>
      <c r="Z236" s="35"/>
      <c r="AA236" s="35"/>
      <c r="AB236" s="35"/>
      <c r="AC236" s="35"/>
      <c r="AD236" s="35"/>
      <c r="AE236" s="35"/>
      <c r="AT236" s="18" t="s">
        <v>165</v>
      </c>
      <c r="AU236" s="18" t="s">
        <v>79</v>
      </c>
    </row>
    <row r="237" spans="1:65" s="2" customFormat="1" ht="24">
      <c r="A237" s="35"/>
      <c r="B237" s="36"/>
      <c r="C237" s="205" t="s">
        <v>287</v>
      </c>
      <c r="D237" s="205" t="s">
        <v>188</v>
      </c>
      <c r="E237" s="206" t="s">
        <v>563</v>
      </c>
      <c r="F237" s="207" t="s">
        <v>564</v>
      </c>
      <c r="G237" s="208" t="s">
        <v>161</v>
      </c>
      <c r="H237" s="209">
        <v>18</v>
      </c>
      <c r="I237" s="210"/>
      <c r="J237" s="210"/>
      <c r="K237" s="211">
        <f>ROUND(P237*H237,2)</f>
        <v>0</v>
      </c>
      <c r="L237" s="207" t="s">
        <v>162</v>
      </c>
      <c r="M237" s="40"/>
      <c r="N237" s="212" t="s">
        <v>20</v>
      </c>
      <c r="O237" s="194" t="s">
        <v>40</v>
      </c>
      <c r="P237" s="195">
        <f>I237+J237</f>
        <v>0</v>
      </c>
      <c r="Q237" s="195">
        <f>ROUND(I237*H237,2)</f>
        <v>0</v>
      </c>
      <c r="R237" s="195">
        <f>ROUND(J237*H237,2)</f>
        <v>0</v>
      </c>
      <c r="S237" s="65"/>
      <c r="T237" s="196">
        <f>S237*H237</f>
        <v>0</v>
      </c>
      <c r="U237" s="196">
        <v>0</v>
      </c>
      <c r="V237" s="196">
        <f>U237*H237</f>
        <v>0</v>
      </c>
      <c r="W237" s="196">
        <v>0</v>
      </c>
      <c r="X237" s="197">
        <f>W237*H237</f>
        <v>0</v>
      </c>
      <c r="Y237" s="35"/>
      <c r="Z237" s="35"/>
      <c r="AA237" s="35"/>
      <c r="AB237" s="35"/>
      <c r="AC237" s="35"/>
      <c r="AD237" s="35"/>
      <c r="AE237" s="35"/>
      <c r="AR237" s="198" t="s">
        <v>298</v>
      </c>
      <c r="AT237" s="198" t="s">
        <v>188</v>
      </c>
      <c r="AU237" s="198" t="s">
        <v>79</v>
      </c>
      <c r="AY237" s="18" t="s">
        <v>156</v>
      </c>
      <c r="BE237" s="199">
        <f>IF(O237="základní",K237,0)</f>
        <v>0</v>
      </c>
      <c r="BF237" s="199">
        <f>IF(O237="snížená",K237,0)</f>
        <v>0</v>
      </c>
      <c r="BG237" s="199">
        <f>IF(O237="zákl. přenesená",K237,0)</f>
        <v>0</v>
      </c>
      <c r="BH237" s="199">
        <f>IF(O237="sníž. přenesená",K237,0)</f>
        <v>0</v>
      </c>
      <c r="BI237" s="199">
        <f>IF(O237="nulová",K237,0)</f>
        <v>0</v>
      </c>
      <c r="BJ237" s="18" t="s">
        <v>79</v>
      </c>
      <c r="BK237" s="199">
        <f>ROUND(P237*H237,2)</f>
        <v>0</v>
      </c>
      <c r="BL237" s="18" t="s">
        <v>298</v>
      </c>
      <c r="BM237" s="198" t="s">
        <v>565</v>
      </c>
    </row>
    <row r="238" spans="1:47" s="2" customFormat="1" ht="11.25">
      <c r="A238" s="35"/>
      <c r="B238" s="36"/>
      <c r="C238" s="37"/>
      <c r="D238" s="200" t="s">
        <v>165</v>
      </c>
      <c r="E238" s="37"/>
      <c r="F238" s="201" t="s">
        <v>564</v>
      </c>
      <c r="G238" s="37"/>
      <c r="H238" s="37"/>
      <c r="I238" s="202"/>
      <c r="J238" s="202"/>
      <c r="K238" s="37"/>
      <c r="L238" s="37"/>
      <c r="M238" s="40"/>
      <c r="N238" s="203"/>
      <c r="O238" s="204"/>
      <c r="P238" s="65"/>
      <c r="Q238" s="65"/>
      <c r="R238" s="65"/>
      <c r="S238" s="65"/>
      <c r="T238" s="65"/>
      <c r="U238" s="65"/>
      <c r="V238" s="65"/>
      <c r="W238" s="65"/>
      <c r="X238" s="66"/>
      <c r="Y238" s="35"/>
      <c r="Z238" s="35"/>
      <c r="AA238" s="35"/>
      <c r="AB238" s="35"/>
      <c r="AC238" s="35"/>
      <c r="AD238" s="35"/>
      <c r="AE238" s="35"/>
      <c r="AT238" s="18" t="s">
        <v>165</v>
      </c>
      <c r="AU238" s="18" t="s">
        <v>79</v>
      </c>
    </row>
    <row r="239" spans="1:65" s="2" customFormat="1" ht="37.9" customHeight="1">
      <c r="A239" s="35"/>
      <c r="B239" s="36"/>
      <c r="C239" s="205" t="s">
        <v>566</v>
      </c>
      <c r="D239" s="205" t="s">
        <v>188</v>
      </c>
      <c r="E239" s="206" t="s">
        <v>567</v>
      </c>
      <c r="F239" s="207" t="s">
        <v>568</v>
      </c>
      <c r="G239" s="208" t="s">
        <v>161</v>
      </c>
      <c r="H239" s="209">
        <v>1</v>
      </c>
      <c r="I239" s="210"/>
      <c r="J239" s="210"/>
      <c r="K239" s="211">
        <f>ROUND(P239*H239,2)</f>
        <v>0</v>
      </c>
      <c r="L239" s="207" t="s">
        <v>162</v>
      </c>
      <c r="M239" s="40"/>
      <c r="N239" s="212" t="s">
        <v>20</v>
      </c>
      <c r="O239" s="194" t="s">
        <v>40</v>
      </c>
      <c r="P239" s="195">
        <f>I239+J239</f>
        <v>0</v>
      </c>
      <c r="Q239" s="195">
        <f>ROUND(I239*H239,2)</f>
        <v>0</v>
      </c>
      <c r="R239" s="195">
        <f>ROUND(J239*H239,2)</f>
        <v>0</v>
      </c>
      <c r="S239" s="65"/>
      <c r="T239" s="196">
        <f>S239*H239</f>
        <v>0</v>
      </c>
      <c r="U239" s="196">
        <v>0</v>
      </c>
      <c r="V239" s="196">
        <f>U239*H239</f>
        <v>0</v>
      </c>
      <c r="W239" s="196">
        <v>0</v>
      </c>
      <c r="X239" s="197">
        <f>W239*H239</f>
        <v>0</v>
      </c>
      <c r="Y239" s="35"/>
      <c r="Z239" s="35"/>
      <c r="AA239" s="35"/>
      <c r="AB239" s="35"/>
      <c r="AC239" s="35"/>
      <c r="AD239" s="35"/>
      <c r="AE239" s="35"/>
      <c r="AR239" s="198" t="s">
        <v>298</v>
      </c>
      <c r="AT239" s="198" t="s">
        <v>188</v>
      </c>
      <c r="AU239" s="198" t="s">
        <v>79</v>
      </c>
      <c r="AY239" s="18" t="s">
        <v>156</v>
      </c>
      <c r="BE239" s="199">
        <f>IF(O239="základní",K239,0)</f>
        <v>0</v>
      </c>
      <c r="BF239" s="199">
        <f>IF(O239="snížená",K239,0)</f>
        <v>0</v>
      </c>
      <c r="BG239" s="199">
        <f>IF(O239="zákl. přenesená",K239,0)</f>
        <v>0</v>
      </c>
      <c r="BH239" s="199">
        <f>IF(O239="sníž. přenesená",K239,0)</f>
        <v>0</v>
      </c>
      <c r="BI239" s="199">
        <f>IF(O239="nulová",K239,0)</f>
        <v>0</v>
      </c>
      <c r="BJ239" s="18" t="s">
        <v>79</v>
      </c>
      <c r="BK239" s="199">
        <f>ROUND(P239*H239,2)</f>
        <v>0</v>
      </c>
      <c r="BL239" s="18" t="s">
        <v>298</v>
      </c>
      <c r="BM239" s="198" t="s">
        <v>569</v>
      </c>
    </row>
    <row r="240" spans="1:47" s="2" customFormat="1" ht="19.5">
      <c r="A240" s="35"/>
      <c r="B240" s="36"/>
      <c r="C240" s="37"/>
      <c r="D240" s="200" t="s">
        <v>165</v>
      </c>
      <c r="E240" s="37"/>
      <c r="F240" s="201" t="s">
        <v>568</v>
      </c>
      <c r="G240" s="37"/>
      <c r="H240" s="37"/>
      <c r="I240" s="202"/>
      <c r="J240" s="202"/>
      <c r="K240" s="37"/>
      <c r="L240" s="37"/>
      <c r="M240" s="40"/>
      <c r="N240" s="203"/>
      <c r="O240" s="204"/>
      <c r="P240" s="65"/>
      <c r="Q240" s="65"/>
      <c r="R240" s="65"/>
      <c r="S240" s="65"/>
      <c r="T240" s="65"/>
      <c r="U240" s="65"/>
      <c r="V240" s="65"/>
      <c r="W240" s="65"/>
      <c r="X240" s="66"/>
      <c r="Y240" s="35"/>
      <c r="Z240" s="35"/>
      <c r="AA240" s="35"/>
      <c r="AB240" s="35"/>
      <c r="AC240" s="35"/>
      <c r="AD240" s="35"/>
      <c r="AE240" s="35"/>
      <c r="AT240" s="18" t="s">
        <v>165</v>
      </c>
      <c r="AU240" s="18" t="s">
        <v>79</v>
      </c>
    </row>
    <row r="241" spans="1:65" s="2" customFormat="1" ht="37.9" customHeight="1">
      <c r="A241" s="35"/>
      <c r="B241" s="36"/>
      <c r="C241" s="184" t="s">
        <v>291</v>
      </c>
      <c r="D241" s="184" t="s">
        <v>154</v>
      </c>
      <c r="E241" s="185" t="s">
        <v>570</v>
      </c>
      <c r="F241" s="186" t="s">
        <v>571</v>
      </c>
      <c r="G241" s="187" t="s">
        <v>161</v>
      </c>
      <c r="H241" s="188">
        <v>1</v>
      </c>
      <c r="I241" s="189"/>
      <c r="J241" s="190"/>
      <c r="K241" s="191">
        <f>ROUND(P241*H241,2)</f>
        <v>0</v>
      </c>
      <c r="L241" s="186" t="s">
        <v>162</v>
      </c>
      <c r="M241" s="192"/>
      <c r="N241" s="193" t="s">
        <v>20</v>
      </c>
      <c r="O241" s="194" t="s">
        <v>40</v>
      </c>
      <c r="P241" s="195">
        <f>I241+J241</f>
        <v>0</v>
      </c>
      <c r="Q241" s="195">
        <f>ROUND(I241*H241,2)</f>
        <v>0</v>
      </c>
      <c r="R241" s="195">
        <f>ROUND(J241*H241,2)</f>
        <v>0</v>
      </c>
      <c r="S241" s="65"/>
      <c r="T241" s="196">
        <f>S241*H241</f>
        <v>0</v>
      </c>
      <c r="U241" s="196">
        <v>0</v>
      </c>
      <c r="V241" s="196">
        <f>U241*H241</f>
        <v>0</v>
      </c>
      <c r="W241" s="196">
        <v>0</v>
      </c>
      <c r="X241" s="197">
        <f>W241*H241</f>
        <v>0</v>
      </c>
      <c r="Y241" s="35"/>
      <c r="Z241" s="35"/>
      <c r="AA241" s="35"/>
      <c r="AB241" s="35"/>
      <c r="AC241" s="35"/>
      <c r="AD241" s="35"/>
      <c r="AE241" s="35"/>
      <c r="AR241" s="198" t="s">
        <v>298</v>
      </c>
      <c r="AT241" s="198" t="s">
        <v>154</v>
      </c>
      <c r="AU241" s="198" t="s">
        <v>79</v>
      </c>
      <c r="AY241" s="18" t="s">
        <v>156</v>
      </c>
      <c r="BE241" s="199">
        <f>IF(O241="základní",K241,0)</f>
        <v>0</v>
      </c>
      <c r="BF241" s="199">
        <f>IF(O241="snížená",K241,0)</f>
        <v>0</v>
      </c>
      <c r="BG241" s="199">
        <f>IF(O241="zákl. přenesená",K241,0)</f>
        <v>0</v>
      </c>
      <c r="BH241" s="199">
        <f>IF(O241="sníž. přenesená",K241,0)</f>
        <v>0</v>
      </c>
      <c r="BI241" s="199">
        <f>IF(O241="nulová",K241,0)</f>
        <v>0</v>
      </c>
      <c r="BJ241" s="18" t="s">
        <v>79</v>
      </c>
      <c r="BK241" s="199">
        <f>ROUND(P241*H241,2)</f>
        <v>0</v>
      </c>
      <c r="BL241" s="18" t="s">
        <v>298</v>
      </c>
      <c r="BM241" s="198" t="s">
        <v>572</v>
      </c>
    </row>
    <row r="242" spans="1:47" s="2" customFormat="1" ht="19.5">
      <c r="A242" s="35"/>
      <c r="B242" s="36"/>
      <c r="C242" s="37"/>
      <c r="D242" s="200" t="s">
        <v>165</v>
      </c>
      <c r="E242" s="37"/>
      <c r="F242" s="201" t="s">
        <v>571</v>
      </c>
      <c r="G242" s="37"/>
      <c r="H242" s="37"/>
      <c r="I242" s="202"/>
      <c r="J242" s="202"/>
      <c r="K242" s="37"/>
      <c r="L242" s="37"/>
      <c r="M242" s="40"/>
      <c r="N242" s="203"/>
      <c r="O242" s="204"/>
      <c r="P242" s="65"/>
      <c r="Q242" s="65"/>
      <c r="R242" s="65"/>
      <c r="S242" s="65"/>
      <c r="T242" s="65"/>
      <c r="U242" s="65"/>
      <c r="V242" s="65"/>
      <c r="W242" s="65"/>
      <c r="X242" s="66"/>
      <c r="Y242" s="35"/>
      <c r="Z242" s="35"/>
      <c r="AA242" s="35"/>
      <c r="AB242" s="35"/>
      <c r="AC242" s="35"/>
      <c r="AD242" s="35"/>
      <c r="AE242" s="35"/>
      <c r="AT242" s="18" t="s">
        <v>165</v>
      </c>
      <c r="AU242" s="18" t="s">
        <v>79</v>
      </c>
    </row>
    <row r="243" spans="1:65" s="2" customFormat="1" ht="24.2" customHeight="1">
      <c r="A243" s="35"/>
      <c r="B243" s="36"/>
      <c r="C243" s="205" t="s">
        <v>573</v>
      </c>
      <c r="D243" s="205" t="s">
        <v>188</v>
      </c>
      <c r="E243" s="206" t="s">
        <v>574</v>
      </c>
      <c r="F243" s="207" t="s">
        <v>575</v>
      </c>
      <c r="G243" s="208" t="s">
        <v>161</v>
      </c>
      <c r="H243" s="209">
        <v>5</v>
      </c>
      <c r="I243" s="210"/>
      <c r="J243" s="210"/>
      <c r="K243" s="211">
        <f>ROUND(P243*H243,2)</f>
        <v>0</v>
      </c>
      <c r="L243" s="207" t="s">
        <v>162</v>
      </c>
      <c r="M243" s="40"/>
      <c r="N243" s="212" t="s">
        <v>20</v>
      </c>
      <c r="O243" s="194" t="s">
        <v>40</v>
      </c>
      <c r="P243" s="195">
        <f>I243+J243</f>
        <v>0</v>
      </c>
      <c r="Q243" s="195">
        <f>ROUND(I243*H243,2)</f>
        <v>0</v>
      </c>
      <c r="R243" s="195">
        <f>ROUND(J243*H243,2)</f>
        <v>0</v>
      </c>
      <c r="S243" s="65"/>
      <c r="T243" s="196">
        <f>S243*H243</f>
        <v>0</v>
      </c>
      <c r="U243" s="196">
        <v>0</v>
      </c>
      <c r="V243" s="196">
        <f>U243*H243</f>
        <v>0</v>
      </c>
      <c r="W243" s="196">
        <v>0</v>
      </c>
      <c r="X243" s="197">
        <f>W243*H243</f>
        <v>0</v>
      </c>
      <c r="Y243" s="35"/>
      <c r="Z243" s="35"/>
      <c r="AA243" s="35"/>
      <c r="AB243" s="35"/>
      <c r="AC243" s="35"/>
      <c r="AD243" s="35"/>
      <c r="AE243" s="35"/>
      <c r="AR243" s="198" t="s">
        <v>298</v>
      </c>
      <c r="AT243" s="198" t="s">
        <v>188</v>
      </c>
      <c r="AU243" s="198" t="s">
        <v>79</v>
      </c>
      <c r="AY243" s="18" t="s">
        <v>156</v>
      </c>
      <c r="BE243" s="199">
        <f>IF(O243="základní",K243,0)</f>
        <v>0</v>
      </c>
      <c r="BF243" s="199">
        <f>IF(O243="snížená",K243,0)</f>
        <v>0</v>
      </c>
      <c r="BG243" s="199">
        <f>IF(O243="zákl. přenesená",K243,0)</f>
        <v>0</v>
      </c>
      <c r="BH243" s="199">
        <f>IF(O243="sníž. přenesená",K243,0)</f>
        <v>0</v>
      </c>
      <c r="BI243" s="199">
        <f>IF(O243="nulová",K243,0)</f>
        <v>0</v>
      </c>
      <c r="BJ243" s="18" t="s">
        <v>79</v>
      </c>
      <c r="BK243" s="199">
        <f>ROUND(P243*H243,2)</f>
        <v>0</v>
      </c>
      <c r="BL243" s="18" t="s">
        <v>298</v>
      </c>
      <c r="BM243" s="198" t="s">
        <v>576</v>
      </c>
    </row>
    <row r="244" spans="1:47" s="2" customFormat="1" ht="19.5">
      <c r="A244" s="35"/>
      <c r="B244" s="36"/>
      <c r="C244" s="37"/>
      <c r="D244" s="200" t="s">
        <v>165</v>
      </c>
      <c r="E244" s="37"/>
      <c r="F244" s="201" t="s">
        <v>577</v>
      </c>
      <c r="G244" s="37"/>
      <c r="H244" s="37"/>
      <c r="I244" s="202"/>
      <c r="J244" s="202"/>
      <c r="K244" s="37"/>
      <c r="L244" s="37"/>
      <c r="M244" s="40"/>
      <c r="N244" s="203"/>
      <c r="O244" s="204"/>
      <c r="P244" s="65"/>
      <c r="Q244" s="65"/>
      <c r="R244" s="65"/>
      <c r="S244" s="65"/>
      <c r="T244" s="65"/>
      <c r="U244" s="65"/>
      <c r="V244" s="65"/>
      <c r="W244" s="65"/>
      <c r="X244" s="66"/>
      <c r="Y244" s="35"/>
      <c r="Z244" s="35"/>
      <c r="AA244" s="35"/>
      <c r="AB244" s="35"/>
      <c r="AC244" s="35"/>
      <c r="AD244" s="35"/>
      <c r="AE244" s="35"/>
      <c r="AT244" s="18" t="s">
        <v>165</v>
      </c>
      <c r="AU244" s="18" t="s">
        <v>79</v>
      </c>
    </row>
    <row r="245" spans="1:65" s="2" customFormat="1" ht="37.9" customHeight="1">
      <c r="A245" s="35"/>
      <c r="B245" s="36"/>
      <c r="C245" s="205" t="s">
        <v>299</v>
      </c>
      <c r="D245" s="205" t="s">
        <v>188</v>
      </c>
      <c r="E245" s="206" t="s">
        <v>578</v>
      </c>
      <c r="F245" s="207" t="s">
        <v>579</v>
      </c>
      <c r="G245" s="208" t="s">
        <v>161</v>
      </c>
      <c r="H245" s="209">
        <v>1</v>
      </c>
      <c r="I245" s="210"/>
      <c r="J245" s="210"/>
      <c r="K245" s="211">
        <f>ROUND(P245*H245,2)</f>
        <v>0</v>
      </c>
      <c r="L245" s="207" t="s">
        <v>162</v>
      </c>
      <c r="M245" s="40"/>
      <c r="N245" s="212" t="s">
        <v>20</v>
      </c>
      <c r="O245" s="194" t="s">
        <v>40</v>
      </c>
      <c r="P245" s="195">
        <f>I245+J245</f>
        <v>0</v>
      </c>
      <c r="Q245" s="195">
        <f>ROUND(I245*H245,2)</f>
        <v>0</v>
      </c>
      <c r="R245" s="195">
        <f>ROUND(J245*H245,2)</f>
        <v>0</v>
      </c>
      <c r="S245" s="65"/>
      <c r="T245" s="196">
        <f>S245*H245</f>
        <v>0</v>
      </c>
      <c r="U245" s="196">
        <v>0</v>
      </c>
      <c r="V245" s="196">
        <f>U245*H245</f>
        <v>0</v>
      </c>
      <c r="W245" s="196">
        <v>0</v>
      </c>
      <c r="X245" s="197">
        <f>W245*H245</f>
        <v>0</v>
      </c>
      <c r="Y245" s="35"/>
      <c r="Z245" s="35"/>
      <c r="AA245" s="35"/>
      <c r="AB245" s="35"/>
      <c r="AC245" s="35"/>
      <c r="AD245" s="35"/>
      <c r="AE245" s="35"/>
      <c r="AR245" s="198" t="s">
        <v>298</v>
      </c>
      <c r="AT245" s="198" t="s">
        <v>188</v>
      </c>
      <c r="AU245" s="198" t="s">
        <v>79</v>
      </c>
      <c r="AY245" s="18" t="s">
        <v>156</v>
      </c>
      <c r="BE245" s="199">
        <f>IF(O245="základní",K245,0)</f>
        <v>0</v>
      </c>
      <c r="BF245" s="199">
        <f>IF(O245="snížená",K245,0)</f>
        <v>0</v>
      </c>
      <c r="BG245" s="199">
        <f>IF(O245="zákl. přenesená",K245,0)</f>
        <v>0</v>
      </c>
      <c r="BH245" s="199">
        <f>IF(O245="sníž. přenesená",K245,0)</f>
        <v>0</v>
      </c>
      <c r="BI245" s="199">
        <f>IF(O245="nulová",K245,0)</f>
        <v>0</v>
      </c>
      <c r="BJ245" s="18" t="s">
        <v>79</v>
      </c>
      <c r="BK245" s="199">
        <f>ROUND(P245*H245,2)</f>
        <v>0</v>
      </c>
      <c r="BL245" s="18" t="s">
        <v>298</v>
      </c>
      <c r="BM245" s="198" t="s">
        <v>580</v>
      </c>
    </row>
    <row r="246" spans="1:47" s="2" customFormat="1" ht="58.5">
      <c r="A246" s="35"/>
      <c r="B246" s="36"/>
      <c r="C246" s="37"/>
      <c r="D246" s="200" t="s">
        <v>165</v>
      </c>
      <c r="E246" s="37"/>
      <c r="F246" s="201" t="s">
        <v>581</v>
      </c>
      <c r="G246" s="37"/>
      <c r="H246" s="37"/>
      <c r="I246" s="202"/>
      <c r="J246" s="202"/>
      <c r="K246" s="37"/>
      <c r="L246" s="37"/>
      <c r="M246" s="40"/>
      <c r="N246" s="203"/>
      <c r="O246" s="204"/>
      <c r="P246" s="65"/>
      <c r="Q246" s="65"/>
      <c r="R246" s="65"/>
      <c r="S246" s="65"/>
      <c r="T246" s="65"/>
      <c r="U246" s="65"/>
      <c r="V246" s="65"/>
      <c r="W246" s="65"/>
      <c r="X246" s="66"/>
      <c r="Y246" s="35"/>
      <c r="Z246" s="35"/>
      <c r="AA246" s="35"/>
      <c r="AB246" s="35"/>
      <c r="AC246" s="35"/>
      <c r="AD246" s="35"/>
      <c r="AE246" s="35"/>
      <c r="AT246" s="18" t="s">
        <v>165</v>
      </c>
      <c r="AU246" s="18" t="s">
        <v>79</v>
      </c>
    </row>
    <row r="247" spans="1:65" s="2" customFormat="1" ht="33" customHeight="1">
      <c r="A247" s="35"/>
      <c r="B247" s="36"/>
      <c r="C247" s="205" t="s">
        <v>582</v>
      </c>
      <c r="D247" s="205" t="s">
        <v>188</v>
      </c>
      <c r="E247" s="206" t="s">
        <v>583</v>
      </c>
      <c r="F247" s="207" t="s">
        <v>584</v>
      </c>
      <c r="G247" s="208" t="s">
        <v>161</v>
      </c>
      <c r="H247" s="209">
        <v>5</v>
      </c>
      <c r="I247" s="210"/>
      <c r="J247" s="210"/>
      <c r="K247" s="211">
        <f>ROUND(P247*H247,2)</f>
        <v>0</v>
      </c>
      <c r="L247" s="207" t="s">
        <v>162</v>
      </c>
      <c r="M247" s="40"/>
      <c r="N247" s="212" t="s">
        <v>20</v>
      </c>
      <c r="O247" s="194" t="s">
        <v>40</v>
      </c>
      <c r="P247" s="195">
        <f>I247+J247</f>
        <v>0</v>
      </c>
      <c r="Q247" s="195">
        <f>ROUND(I247*H247,2)</f>
        <v>0</v>
      </c>
      <c r="R247" s="195">
        <f>ROUND(J247*H247,2)</f>
        <v>0</v>
      </c>
      <c r="S247" s="65"/>
      <c r="T247" s="196">
        <f>S247*H247</f>
        <v>0</v>
      </c>
      <c r="U247" s="196">
        <v>0</v>
      </c>
      <c r="V247" s="196">
        <f>U247*H247</f>
        <v>0</v>
      </c>
      <c r="W247" s="196">
        <v>0</v>
      </c>
      <c r="X247" s="197">
        <f>W247*H247</f>
        <v>0</v>
      </c>
      <c r="Y247" s="35"/>
      <c r="Z247" s="35"/>
      <c r="AA247" s="35"/>
      <c r="AB247" s="35"/>
      <c r="AC247" s="35"/>
      <c r="AD247" s="35"/>
      <c r="AE247" s="35"/>
      <c r="AR247" s="198" t="s">
        <v>298</v>
      </c>
      <c r="AT247" s="198" t="s">
        <v>188</v>
      </c>
      <c r="AU247" s="198" t="s">
        <v>79</v>
      </c>
      <c r="AY247" s="18" t="s">
        <v>156</v>
      </c>
      <c r="BE247" s="199">
        <f>IF(O247="základní",K247,0)</f>
        <v>0</v>
      </c>
      <c r="BF247" s="199">
        <f>IF(O247="snížená",K247,0)</f>
        <v>0</v>
      </c>
      <c r="BG247" s="199">
        <f>IF(O247="zákl. přenesená",K247,0)</f>
        <v>0</v>
      </c>
      <c r="BH247" s="199">
        <f>IF(O247="sníž. přenesená",K247,0)</f>
        <v>0</v>
      </c>
      <c r="BI247" s="199">
        <f>IF(O247="nulová",K247,0)</f>
        <v>0</v>
      </c>
      <c r="BJ247" s="18" t="s">
        <v>79</v>
      </c>
      <c r="BK247" s="199">
        <f>ROUND(P247*H247,2)</f>
        <v>0</v>
      </c>
      <c r="BL247" s="18" t="s">
        <v>298</v>
      </c>
      <c r="BM247" s="198" t="s">
        <v>585</v>
      </c>
    </row>
    <row r="248" spans="1:47" s="2" customFormat="1" ht="19.5">
      <c r="A248" s="35"/>
      <c r="B248" s="36"/>
      <c r="C248" s="37"/>
      <c r="D248" s="200" t="s">
        <v>165</v>
      </c>
      <c r="E248" s="37"/>
      <c r="F248" s="201" t="s">
        <v>584</v>
      </c>
      <c r="G248" s="37"/>
      <c r="H248" s="37"/>
      <c r="I248" s="202"/>
      <c r="J248" s="202"/>
      <c r="K248" s="37"/>
      <c r="L248" s="37"/>
      <c r="M248" s="40"/>
      <c r="N248" s="203"/>
      <c r="O248" s="204"/>
      <c r="P248" s="65"/>
      <c r="Q248" s="65"/>
      <c r="R248" s="65"/>
      <c r="S248" s="65"/>
      <c r="T248" s="65"/>
      <c r="U248" s="65"/>
      <c r="V248" s="65"/>
      <c r="W248" s="65"/>
      <c r="X248" s="66"/>
      <c r="Y248" s="35"/>
      <c r="Z248" s="35"/>
      <c r="AA248" s="35"/>
      <c r="AB248" s="35"/>
      <c r="AC248" s="35"/>
      <c r="AD248" s="35"/>
      <c r="AE248" s="35"/>
      <c r="AT248" s="18" t="s">
        <v>165</v>
      </c>
      <c r="AU248" s="18" t="s">
        <v>79</v>
      </c>
    </row>
    <row r="249" spans="1:65" s="2" customFormat="1" ht="24.2" customHeight="1">
      <c r="A249" s="35"/>
      <c r="B249" s="36"/>
      <c r="C249" s="205" t="s">
        <v>303</v>
      </c>
      <c r="D249" s="205" t="s">
        <v>188</v>
      </c>
      <c r="E249" s="206" t="s">
        <v>310</v>
      </c>
      <c r="F249" s="207" t="s">
        <v>311</v>
      </c>
      <c r="G249" s="208" t="s">
        <v>191</v>
      </c>
      <c r="H249" s="209">
        <v>32</v>
      </c>
      <c r="I249" s="210"/>
      <c r="J249" s="210"/>
      <c r="K249" s="211">
        <f>ROUND(P249*H249,2)</f>
        <v>0</v>
      </c>
      <c r="L249" s="207" t="s">
        <v>162</v>
      </c>
      <c r="M249" s="40"/>
      <c r="N249" s="212" t="s">
        <v>20</v>
      </c>
      <c r="O249" s="194" t="s">
        <v>40</v>
      </c>
      <c r="P249" s="195">
        <f>I249+J249</f>
        <v>0</v>
      </c>
      <c r="Q249" s="195">
        <f>ROUND(I249*H249,2)</f>
        <v>0</v>
      </c>
      <c r="R249" s="195">
        <f>ROUND(J249*H249,2)</f>
        <v>0</v>
      </c>
      <c r="S249" s="65"/>
      <c r="T249" s="196">
        <f>S249*H249</f>
        <v>0</v>
      </c>
      <c r="U249" s="196">
        <v>0</v>
      </c>
      <c r="V249" s="196">
        <f>U249*H249</f>
        <v>0</v>
      </c>
      <c r="W249" s="196">
        <v>0</v>
      </c>
      <c r="X249" s="197">
        <f>W249*H249</f>
        <v>0</v>
      </c>
      <c r="Y249" s="35"/>
      <c r="Z249" s="35"/>
      <c r="AA249" s="35"/>
      <c r="AB249" s="35"/>
      <c r="AC249" s="35"/>
      <c r="AD249" s="35"/>
      <c r="AE249" s="35"/>
      <c r="AR249" s="198" t="s">
        <v>298</v>
      </c>
      <c r="AT249" s="198" t="s">
        <v>188</v>
      </c>
      <c r="AU249" s="198" t="s">
        <v>79</v>
      </c>
      <c r="AY249" s="18" t="s">
        <v>156</v>
      </c>
      <c r="BE249" s="199">
        <f>IF(O249="základní",K249,0)</f>
        <v>0</v>
      </c>
      <c r="BF249" s="199">
        <f>IF(O249="snížená",K249,0)</f>
        <v>0</v>
      </c>
      <c r="BG249" s="199">
        <f>IF(O249="zákl. přenesená",K249,0)</f>
        <v>0</v>
      </c>
      <c r="BH249" s="199">
        <f>IF(O249="sníž. přenesená",K249,0)</f>
        <v>0</v>
      </c>
      <c r="BI249" s="199">
        <f>IF(O249="nulová",K249,0)</f>
        <v>0</v>
      </c>
      <c r="BJ249" s="18" t="s">
        <v>79</v>
      </c>
      <c r="BK249" s="199">
        <f>ROUND(P249*H249,2)</f>
        <v>0</v>
      </c>
      <c r="BL249" s="18" t="s">
        <v>298</v>
      </c>
      <c r="BM249" s="198" t="s">
        <v>586</v>
      </c>
    </row>
    <row r="250" spans="1:47" s="2" customFormat="1" ht="29.25">
      <c r="A250" s="35"/>
      <c r="B250" s="36"/>
      <c r="C250" s="37"/>
      <c r="D250" s="200" t="s">
        <v>165</v>
      </c>
      <c r="E250" s="37"/>
      <c r="F250" s="201" t="s">
        <v>313</v>
      </c>
      <c r="G250" s="37"/>
      <c r="H250" s="37"/>
      <c r="I250" s="202"/>
      <c r="J250" s="202"/>
      <c r="K250" s="37"/>
      <c r="L250" s="37"/>
      <c r="M250" s="40"/>
      <c r="N250" s="203"/>
      <c r="O250" s="204"/>
      <c r="P250" s="65"/>
      <c r="Q250" s="65"/>
      <c r="R250" s="65"/>
      <c r="S250" s="65"/>
      <c r="T250" s="65"/>
      <c r="U250" s="65"/>
      <c r="V250" s="65"/>
      <c r="W250" s="65"/>
      <c r="X250" s="66"/>
      <c r="Y250" s="35"/>
      <c r="Z250" s="35"/>
      <c r="AA250" s="35"/>
      <c r="AB250" s="35"/>
      <c r="AC250" s="35"/>
      <c r="AD250" s="35"/>
      <c r="AE250" s="35"/>
      <c r="AT250" s="18" t="s">
        <v>165</v>
      </c>
      <c r="AU250" s="18" t="s">
        <v>79</v>
      </c>
    </row>
    <row r="251" spans="1:65" s="2" customFormat="1" ht="24.2" customHeight="1">
      <c r="A251" s="35"/>
      <c r="B251" s="36"/>
      <c r="C251" s="205" t="s">
        <v>587</v>
      </c>
      <c r="D251" s="205" t="s">
        <v>188</v>
      </c>
      <c r="E251" s="206" t="s">
        <v>588</v>
      </c>
      <c r="F251" s="207" t="s">
        <v>589</v>
      </c>
      <c r="G251" s="208" t="s">
        <v>191</v>
      </c>
      <c r="H251" s="209">
        <v>30</v>
      </c>
      <c r="I251" s="210"/>
      <c r="J251" s="210"/>
      <c r="K251" s="211">
        <f>ROUND(P251*H251,2)</f>
        <v>0</v>
      </c>
      <c r="L251" s="207" t="s">
        <v>20</v>
      </c>
      <c r="M251" s="40"/>
      <c r="N251" s="212" t="s">
        <v>20</v>
      </c>
      <c r="O251" s="194" t="s">
        <v>40</v>
      </c>
      <c r="P251" s="195">
        <f>I251+J251</f>
        <v>0</v>
      </c>
      <c r="Q251" s="195">
        <f>ROUND(I251*H251,2)</f>
        <v>0</v>
      </c>
      <c r="R251" s="195">
        <f>ROUND(J251*H251,2)</f>
        <v>0</v>
      </c>
      <c r="S251" s="65"/>
      <c r="T251" s="196">
        <f>S251*H251</f>
        <v>0</v>
      </c>
      <c r="U251" s="196">
        <v>0</v>
      </c>
      <c r="V251" s="196">
        <f>U251*H251</f>
        <v>0</v>
      </c>
      <c r="W251" s="196">
        <v>0</v>
      </c>
      <c r="X251" s="197">
        <f>W251*H251</f>
        <v>0</v>
      </c>
      <c r="Y251" s="35"/>
      <c r="Z251" s="35"/>
      <c r="AA251" s="35"/>
      <c r="AB251" s="35"/>
      <c r="AC251" s="35"/>
      <c r="AD251" s="35"/>
      <c r="AE251" s="35"/>
      <c r="AR251" s="198" t="s">
        <v>298</v>
      </c>
      <c r="AT251" s="198" t="s">
        <v>188</v>
      </c>
      <c r="AU251" s="198" t="s">
        <v>79</v>
      </c>
      <c r="AY251" s="18" t="s">
        <v>156</v>
      </c>
      <c r="BE251" s="199">
        <f>IF(O251="základní",K251,0)</f>
        <v>0</v>
      </c>
      <c r="BF251" s="199">
        <f>IF(O251="snížená",K251,0)</f>
        <v>0</v>
      </c>
      <c r="BG251" s="199">
        <f>IF(O251="zákl. přenesená",K251,0)</f>
        <v>0</v>
      </c>
      <c r="BH251" s="199">
        <f>IF(O251="sníž. přenesená",K251,0)</f>
        <v>0</v>
      </c>
      <c r="BI251" s="199">
        <f>IF(O251="nulová",K251,0)</f>
        <v>0</v>
      </c>
      <c r="BJ251" s="18" t="s">
        <v>79</v>
      </c>
      <c r="BK251" s="199">
        <f>ROUND(P251*H251,2)</f>
        <v>0</v>
      </c>
      <c r="BL251" s="18" t="s">
        <v>298</v>
      </c>
      <c r="BM251" s="198" t="s">
        <v>590</v>
      </c>
    </row>
    <row r="252" spans="1:47" s="2" customFormat="1" ht="11.25">
      <c r="A252" s="35"/>
      <c r="B252" s="36"/>
      <c r="C252" s="37"/>
      <c r="D252" s="200" t="s">
        <v>165</v>
      </c>
      <c r="E252" s="37"/>
      <c r="F252" s="201" t="s">
        <v>589</v>
      </c>
      <c r="G252" s="37"/>
      <c r="H252" s="37"/>
      <c r="I252" s="202"/>
      <c r="J252" s="202"/>
      <c r="K252" s="37"/>
      <c r="L252" s="37"/>
      <c r="M252" s="40"/>
      <c r="N252" s="203"/>
      <c r="O252" s="204"/>
      <c r="P252" s="65"/>
      <c r="Q252" s="65"/>
      <c r="R252" s="65"/>
      <c r="S252" s="65"/>
      <c r="T252" s="65"/>
      <c r="U252" s="65"/>
      <c r="V252" s="65"/>
      <c r="W252" s="65"/>
      <c r="X252" s="66"/>
      <c r="Y252" s="35"/>
      <c r="Z252" s="35"/>
      <c r="AA252" s="35"/>
      <c r="AB252" s="35"/>
      <c r="AC252" s="35"/>
      <c r="AD252" s="35"/>
      <c r="AE252" s="35"/>
      <c r="AT252" s="18" t="s">
        <v>165</v>
      </c>
      <c r="AU252" s="18" t="s">
        <v>79</v>
      </c>
    </row>
    <row r="253" spans="1:65" s="2" customFormat="1" ht="24.2" customHeight="1">
      <c r="A253" s="35"/>
      <c r="B253" s="36"/>
      <c r="C253" s="205" t="s">
        <v>308</v>
      </c>
      <c r="D253" s="205" t="s">
        <v>188</v>
      </c>
      <c r="E253" s="206" t="s">
        <v>591</v>
      </c>
      <c r="F253" s="207" t="s">
        <v>592</v>
      </c>
      <c r="G253" s="208" t="s">
        <v>191</v>
      </c>
      <c r="H253" s="209">
        <v>24</v>
      </c>
      <c r="I253" s="210"/>
      <c r="J253" s="210"/>
      <c r="K253" s="211">
        <f>ROUND(P253*H253,2)</f>
        <v>0</v>
      </c>
      <c r="L253" s="207" t="s">
        <v>162</v>
      </c>
      <c r="M253" s="40"/>
      <c r="N253" s="212" t="s">
        <v>20</v>
      </c>
      <c r="O253" s="194" t="s">
        <v>40</v>
      </c>
      <c r="P253" s="195">
        <f>I253+J253</f>
        <v>0</v>
      </c>
      <c r="Q253" s="195">
        <f>ROUND(I253*H253,2)</f>
        <v>0</v>
      </c>
      <c r="R253" s="195">
        <f>ROUND(J253*H253,2)</f>
        <v>0</v>
      </c>
      <c r="S253" s="65"/>
      <c r="T253" s="196">
        <f>S253*H253</f>
        <v>0</v>
      </c>
      <c r="U253" s="196">
        <v>0</v>
      </c>
      <c r="V253" s="196">
        <f>U253*H253</f>
        <v>0</v>
      </c>
      <c r="W253" s="196">
        <v>0</v>
      </c>
      <c r="X253" s="197">
        <f>W253*H253</f>
        <v>0</v>
      </c>
      <c r="Y253" s="35"/>
      <c r="Z253" s="35"/>
      <c r="AA253" s="35"/>
      <c r="AB253" s="35"/>
      <c r="AC253" s="35"/>
      <c r="AD253" s="35"/>
      <c r="AE253" s="35"/>
      <c r="AR253" s="198" t="s">
        <v>298</v>
      </c>
      <c r="AT253" s="198" t="s">
        <v>188</v>
      </c>
      <c r="AU253" s="198" t="s">
        <v>79</v>
      </c>
      <c r="AY253" s="18" t="s">
        <v>156</v>
      </c>
      <c r="BE253" s="199">
        <f>IF(O253="základní",K253,0)</f>
        <v>0</v>
      </c>
      <c r="BF253" s="199">
        <f>IF(O253="snížená",K253,0)</f>
        <v>0</v>
      </c>
      <c r="BG253" s="199">
        <f>IF(O253="zákl. přenesená",K253,0)</f>
        <v>0</v>
      </c>
      <c r="BH253" s="199">
        <f>IF(O253="sníž. přenesená",K253,0)</f>
        <v>0</v>
      </c>
      <c r="BI253" s="199">
        <f>IF(O253="nulová",K253,0)</f>
        <v>0</v>
      </c>
      <c r="BJ253" s="18" t="s">
        <v>79</v>
      </c>
      <c r="BK253" s="199">
        <f>ROUND(P253*H253,2)</f>
        <v>0</v>
      </c>
      <c r="BL253" s="18" t="s">
        <v>298</v>
      </c>
      <c r="BM253" s="198" t="s">
        <v>593</v>
      </c>
    </row>
    <row r="254" spans="1:47" s="2" customFormat="1" ht="48.75">
      <c r="A254" s="35"/>
      <c r="B254" s="36"/>
      <c r="C254" s="37"/>
      <c r="D254" s="200" t="s">
        <v>165</v>
      </c>
      <c r="E254" s="37"/>
      <c r="F254" s="201" t="s">
        <v>594</v>
      </c>
      <c r="G254" s="37"/>
      <c r="H254" s="37"/>
      <c r="I254" s="202"/>
      <c r="J254" s="202"/>
      <c r="K254" s="37"/>
      <c r="L254" s="37"/>
      <c r="M254" s="40"/>
      <c r="N254" s="203"/>
      <c r="O254" s="204"/>
      <c r="P254" s="65"/>
      <c r="Q254" s="65"/>
      <c r="R254" s="65"/>
      <c r="S254" s="65"/>
      <c r="T254" s="65"/>
      <c r="U254" s="65"/>
      <c r="V254" s="65"/>
      <c r="W254" s="65"/>
      <c r="X254" s="66"/>
      <c r="Y254" s="35"/>
      <c r="Z254" s="35"/>
      <c r="AA254" s="35"/>
      <c r="AB254" s="35"/>
      <c r="AC254" s="35"/>
      <c r="AD254" s="35"/>
      <c r="AE254" s="35"/>
      <c r="AT254" s="18" t="s">
        <v>165</v>
      </c>
      <c r="AU254" s="18" t="s">
        <v>79</v>
      </c>
    </row>
    <row r="255" spans="1:65" s="2" customFormat="1" ht="24.2" customHeight="1">
      <c r="A255" s="35"/>
      <c r="B255" s="36"/>
      <c r="C255" s="205" t="s">
        <v>595</v>
      </c>
      <c r="D255" s="205" t="s">
        <v>188</v>
      </c>
      <c r="E255" s="206" t="s">
        <v>596</v>
      </c>
      <c r="F255" s="207" t="s">
        <v>597</v>
      </c>
      <c r="G255" s="208" t="s">
        <v>379</v>
      </c>
      <c r="H255" s="209">
        <v>60</v>
      </c>
      <c r="I255" s="210"/>
      <c r="J255" s="210"/>
      <c r="K255" s="211">
        <f>ROUND(P255*H255,2)</f>
        <v>0</v>
      </c>
      <c r="L255" s="207" t="s">
        <v>162</v>
      </c>
      <c r="M255" s="40"/>
      <c r="N255" s="212" t="s">
        <v>20</v>
      </c>
      <c r="O255" s="194" t="s">
        <v>40</v>
      </c>
      <c r="P255" s="195">
        <f>I255+J255</f>
        <v>0</v>
      </c>
      <c r="Q255" s="195">
        <f>ROUND(I255*H255,2)</f>
        <v>0</v>
      </c>
      <c r="R255" s="195">
        <f>ROUND(J255*H255,2)</f>
        <v>0</v>
      </c>
      <c r="S255" s="65"/>
      <c r="T255" s="196">
        <f>S255*H255</f>
        <v>0</v>
      </c>
      <c r="U255" s="196">
        <v>0</v>
      </c>
      <c r="V255" s="196">
        <f>U255*H255</f>
        <v>0</v>
      </c>
      <c r="W255" s="196">
        <v>0</v>
      </c>
      <c r="X255" s="197">
        <f>W255*H255</f>
        <v>0</v>
      </c>
      <c r="Y255" s="35"/>
      <c r="Z255" s="35"/>
      <c r="AA255" s="35"/>
      <c r="AB255" s="35"/>
      <c r="AC255" s="35"/>
      <c r="AD255" s="35"/>
      <c r="AE255" s="35"/>
      <c r="AR255" s="198" t="s">
        <v>298</v>
      </c>
      <c r="AT255" s="198" t="s">
        <v>188</v>
      </c>
      <c r="AU255" s="198" t="s">
        <v>79</v>
      </c>
      <c r="AY255" s="18" t="s">
        <v>156</v>
      </c>
      <c r="BE255" s="199">
        <f>IF(O255="základní",K255,0)</f>
        <v>0</v>
      </c>
      <c r="BF255" s="199">
        <f>IF(O255="snížená",K255,0)</f>
        <v>0</v>
      </c>
      <c r="BG255" s="199">
        <f>IF(O255="zákl. přenesená",K255,0)</f>
        <v>0</v>
      </c>
      <c r="BH255" s="199">
        <f>IF(O255="sníž. přenesená",K255,0)</f>
        <v>0</v>
      </c>
      <c r="BI255" s="199">
        <f>IF(O255="nulová",K255,0)</f>
        <v>0</v>
      </c>
      <c r="BJ255" s="18" t="s">
        <v>79</v>
      </c>
      <c r="BK255" s="199">
        <f>ROUND(P255*H255,2)</f>
        <v>0</v>
      </c>
      <c r="BL255" s="18" t="s">
        <v>298</v>
      </c>
      <c r="BM255" s="198" t="s">
        <v>598</v>
      </c>
    </row>
    <row r="256" spans="1:47" s="2" customFormat="1" ht="11.25">
      <c r="A256" s="35"/>
      <c r="B256" s="36"/>
      <c r="C256" s="37"/>
      <c r="D256" s="200" t="s">
        <v>165</v>
      </c>
      <c r="E256" s="37"/>
      <c r="F256" s="201" t="s">
        <v>597</v>
      </c>
      <c r="G256" s="37"/>
      <c r="H256" s="37"/>
      <c r="I256" s="202"/>
      <c r="J256" s="202"/>
      <c r="K256" s="37"/>
      <c r="L256" s="37"/>
      <c r="M256" s="40"/>
      <c r="N256" s="203"/>
      <c r="O256" s="204"/>
      <c r="P256" s="65"/>
      <c r="Q256" s="65"/>
      <c r="R256" s="65"/>
      <c r="S256" s="65"/>
      <c r="T256" s="65"/>
      <c r="U256" s="65"/>
      <c r="V256" s="65"/>
      <c r="W256" s="65"/>
      <c r="X256" s="66"/>
      <c r="Y256" s="35"/>
      <c r="Z256" s="35"/>
      <c r="AA256" s="35"/>
      <c r="AB256" s="35"/>
      <c r="AC256" s="35"/>
      <c r="AD256" s="35"/>
      <c r="AE256" s="35"/>
      <c r="AT256" s="18" t="s">
        <v>165</v>
      </c>
      <c r="AU256" s="18" t="s">
        <v>79</v>
      </c>
    </row>
    <row r="257" spans="1:65" s="2" customFormat="1" ht="16.5" customHeight="1">
      <c r="A257" s="35"/>
      <c r="B257" s="36"/>
      <c r="C257" s="184" t="s">
        <v>312</v>
      </c>
      <c r="D257" s="184" t="s">
        <v>154</v>
      </c>
      <c r="E257" s="185" t="s">
        <v>599</v>
      </c>
      <c r="F257" s="186" t="s">
        <v>600</v>
      </c>
      <c r="G257" s="187" t="s">
        <v>161</v>
      </c>
      <c r="H257" s="188">
        <v>6</v>
      </c>
      <c r="I257" s="189"/>
      <c r="J257" s="190"/>
      <c r="K257" s="191">
        <f>ROUND(P257*H257,2)</f>
        <v>0</v>
      </c>
      <c r="L257" s="186" t="s">
        <v>20</v>
      </c>
      <c r="M257" s="192"/>
      <c r="N257" s="193" t="s">
        <v>20</v>
      </c>
      <c r="O257" s="194" t="s">
        <v>40</v>
      </c>
      <c r="P257" s="195">
        <f>I257+J257</f>
        <v>0</v>
      </c>
      <c r="Q257" s="195">
        <f>ROUND(I257*H257,2)</f>
        <v>0</v>
      </c>
      <c r="R257" s="195">
        <f>ROUND(J257*H257,2)</f>
        <v>0</v>
      </c>
      <c r="S257" s="65"/>
      <c r="T257" s="196">
        <f>S257*H257</f>
        <v>0</v>
      </c>
      <c r="U257" s="196">
        <v>0</v>
      </c>
      <c r="V257" s="196">
        <f>U257*H257</f>
        <v>0</v>
      </c>
      <c r="W257" s="196">
        <v>0</v>
      </c>
      <c r="X257" s="197">
        <f>W257*H257</f>
        <v>0</v>
      </c>
      <c r="Y257" s="35"/>
      <c r="Z257" s="35"/>
      <c r="AA257" s="35"/>
      <c r="AB257" s="35"/>
      <c r="AC257" s="35"/>
      <c r="AD257" s="35"/>
      <c r="AE257" s="35"/>
      <c r="AR257" s="198" t="s">
        <v>298</v>
      </c>
      <c r="AT257" s="198" t="s">
        <v>154</v>
      </c>
      <c r="AU257" s="198" t="s">
        <v>79</v>
      </c>
      <c r="AY257" s="18" t="s">
        <v>156</v>
      </c>
      <c r="BE257" s="199">
        <f>IF(O257="základní",K257,0)</f>
        <v>0</v>
      </c>
      <c r="BF257" s="199">
        <f>IF(O257="snížená",K257,0)</f>
        <v>0</v>
      </c>
      <c r="BG257" s="199">
        <f>IF(O257="zákl. přenesená",K257,0)</f>
        <v>0</v>
      </c>
      <c r="BH257" s="199">
        <f>IF(O257="sníž. přenesená",K257,0)</f>
        <v>0</v>
      </c>
      <c r="BI257" s="199">
        <f>IF(O257="nulová",K257,0)</f>
        <v>0</v>
      </c>
      <c r="BJ257" s="18" t="s">
        <v>79</v>
      </c>
      <c r="BK257" s="199">
        <f>ROUND(P257*H257,2)</f>
        <v>0</v>
      </c>
      <c r="BL257" s="18" t="s">
        <v>298</v>
      </c>
      <c r="BM257" s="198" t="s">
        <v>601</v>
      </c>
    </row>
    <row r="258" spans="1:47" s="2" customFormat="1" ht="11.25">
      <c r="A258" s="35"/>
      <c r="B258" s="36"/>
      <c r="C258" s="37"/>
      <c r="D258" s="200" t="s">
        <v>165</v>
      </c>
      <c r="E258" s="37"/>
      <c r="F258" s="201" t="s">
        <v>600</v>
      </c>
      <c r="G258" s="37"/>
      <c r="H258" s="37"/>
      <c r="I258" s="202"/>
      <c r="J258" s="202"/>
      <c r="K258" s="37"/>
      <c r="L258" s="37"/>
      <c r="M258" s="40"/>
      <c r="N258" s="203"/>
      <c r="O258" s="204"/>
      <c r="P258" s="65"/>
      <c r="Q258" s="65"/>
      <c r="R258" s="65"/>
      <c r="S258" s="65"/>
      <c r="T258" s="65"/>
      <c r="U258" s="65"/>
      <c r="V258" s="65"/>
      <c r="W258" s="65"/>
      <c r="X258" s="66"/>
      <c r="Y258" s="35"/>
      <c r="Z258" s="35"/>
      <c r="AA258" s="35"/>
      <c r="AB258" s="35"/>
      <c r="AC258" s="35"/>
      <c r="AD258" s="35"/>
      <c r="AE258" s="35"/>
      <c r="AT258" s="18" t="s">
        <v>165</v>
      </c>
      <c r="AU258" s="18" t="s">
        <v>79</v>
      </c>
    </row>
    <row r="259" spans="1:65" s="2" customFormat="1" ht="33" customHeight="1">
      <c r="A259" s="35"/>
      <c r="B259" s="36"/>
      <c r="C259" s="184" t="s">
        <v>602</v>
      </c>
      <c r="D259" s="184" t="s">
        <v>154</v>
      </c>
      <c r="E259" s="185" t="s">
        <v>603</v>
      </c>
      <c r="F259" s="186" t="s">
        <v>604</v>
      </c>
      <c r="G259" s="187" t="s">
        <v>379</v>
      </c>
      <c r="H259" s="188">
        <v>35</v>
      </c>
      <c r="I259" s="189"/>
      <c r="J259" s="190"/>
      <c r="K259" s="191">
        <f>ROUND(P259*H259,2)</f>
        <v>0</v>
      </c>
      <c r="L259" s="186" t="s">
        <v>162</v>
      </c>
      <c r="M259" s="192"/>
      <c r="N259" s="193" t="s">
        <v>20</v>
      </c>
      <c r="O259" s="194" t="s">
        <v>40</v>
      </c>
      <c r="P259" s="195">
        <f>I259+J259</f>
        <v>0</v>
      </c>
      <c r="Q259" s="195">
        <f>ROUND(I259*H259,2)</f>
        <v>0</v>
      </c>
      <c r="R259" s="195">
        <f>ROUND(J259*H259,2)</f>
        <v>0</v>
      </c>
      <c r="S259" s="65"/>
      <c r="T259" s="196">
        <f>S259*H259</f>
        <v>0</v>
      </c>
      <c r="U259" s="196">
        <v>0</v>
      </c>
      <c r="V259" s="196">
        <f>U259*H259</f>
        <v>0</v>
      </c>
      <c r="W259" s="196">
        <v>0</v>
      </c>
      <c r="X259" s="197">
        <f>W259*H259</f>
        <v>0</v>
      </c>
      <c r="Y259" s="35"/>
      <c r="Z259" s="35"/>
      <c r="AA259" s="35"/>
      <c r="AB259" s="35"/>
      <c r="AC259" s="35"/>
      <c r="AD259" s="35"/>
      <c r="AE259" s="35"/>
      <c r="AR259" s="198" t="s">
        <v>298</v>
      </c>
      <c r="AT259" s="198" t="s">
        <v>154</v>
      </c>
      <c r="AU259" s="198" t="s">
        <v>79</v>
      </c>
      <c r="AY259" s="18" t="s">
        <v>156</v>
      </c>
      <c r="BE259" s="199">
        <f>IF(O259="základní",K259,0)</f>
        <v>0</v>
      </c>
      <c r="BF259" s="199">
        <f>IF(O259="snížená",K259,0)</f>
        <v>0</v>
      </c>
      <c r="BG259" s="199">
        <f>IF(O259="zákl. přenesená",K259,0)</f>
        <v>0</v>
      </c>
      <c r="BH259" s="199">
        <f>IF(O259="sníž. přenesená",K259,0)</f>
        <v>0</v>
      </c>
      <c r="BI259" s="199">
        <f>IF(O259="nulová",K259,0)</f>
        <v>0</v>
      </c>
      <c r="BJ259" s="18" t="s">
        <v>79</v>
      </c>
      <c r="BK259" s="199">
        <f>ROUND(P259*H259,2)</f>
        <v>0</v>
      </c>
      <c r="BL259" s="18" t="s">
        <v>298</v>
      </c>
      <c r="BM259" s="198" t="s">
        <v>605</v>
      </c>
    </row>
    <row r="260" spans="1:47" s="2" customFormat="1" ht="19.5">
      <c r="A260" s="35"/>
      <c r="B260" s="36"/>
      <c r="C260" s="37"/>
      <c r="D260" s="200" t="s">
        <v>165</v>
      </c>
      <c r="E260" s="37"/>
      <c r="F260" s="201" t="s">
        <v>604</v>
      </c>
      <c r="G260" s="37"/>
      <c r="H260" s="37"/>
      <c r="I260" s="202"/>
      <c r="J260" s="202"/>
      <c r="K260" s="37"/>
      <c r="L260" s="37"/>
      <c r="M260" s="40"/>
      <c r="N260" s="203"/>
      <c r="O260" s="204"/>
      <c r="P260" s="65"/>
      <c r="Q260" s="65"/>
      <c r="R260" s="65"/>
      <c r="S260" s="65"/>
      <c r="T260" s="65"/>
      <c r="U260" s="65"/>
      <c r="V260" s="65"/>
      <c r="W260" s="65"/>
      <c r="X260" s="66"/>
      <c r="Y260" s="35"/>
      <c r="Z260" s="35"/>
      <c r="AA260" s="35"/>
      <c r="AB260" s="35"/>
      <c r="AC260" s="35"/>
      <c r="AD260" s="35"/>
      <c r="AE260" s="35"/>
      <c r="AT260" s="18" t="s">
        <v>165</v>
      </c>
      <c r="AU260" s="18" t="s">
        <v>79</v>
      </c>
    </row>
    <row r="261" spans="1:65" s="2" customFormat="1" ht="24.2" customHeight="1">
      <c r="A261" s="35"/>
      <c r="B261" s="36"/>
      <c r="C261" s="205" t="s">
        <v>317</v>
      </c>
      <c r="D261" s="205" t="s">
        <v>188</v>
      </c>
      <c r="E261" s="206" t="s">
        <v>606</v>
      </c>
      <c r="F261" s="207" t="s">
        <v>607</v>
      </c>
      <c r="G261" s="208" t="s">
        <v>161</v>
      </c>
      <c r="H261" s="209">
        <v>12</v>
      </c>
      <c r="I261" s="210"/>
      <c r="J261" s="210"/>
      <c r="K261" s="211">
        <f>ROUND(P261*H261,2)</f>
        <v>0</v>
      </c>
      <c r="L261" s="207" t="s">
        <v>162</v>
      </c>
      <c r="M261" s="40"/>
      <c r="N261" s="212" t="s">
        <v>20</v>
      </c>
      <c r="O261" s="194" t="s">
        <v>40</v>
      </c>
      <c r="P261" s="195">
        <f>I261+J261</f>
        <v>0</v>
      </c>
      <c r="Q261" s="195">
        <f>ROUND(I261*H261,2)</f>
        <v>0</v>
      </c>
      <c r="R261" s="195">
        <f>ROUND(J261*H261,2)</f>
        <v>0</v>
      </c>
      <c r="S261" s="65"/>
      <c r="T261" s="196">
        <f>S261*H261</f>
        <v>0</v>
      </c>
      <c r="U261" s="196">
        <v>0</v>
      </c>
      <c r="V261" s="196">
        <f>U261*H261</f>
        <v>0</v>
      </c>
      <c r="W261" s="196">
        <v>0</v>
      </c>
      <c r="X261" s="197">
        <f>W261*H261</f>
        <v>0</v>
      </c>
      <c r="Y261" s="35"/>
      <c r="Z261" s="35"/>
      <c r="AA261" s="35"/>
      <c r="AB261" s="35"/>
      <c r="AC261" s="35"/>
      <c r="AD261" s="35"/>
      <c r="AE261" s="35"/>
      <c r="AR261" s="198" t="s">
        <v>298</v>
      </c>
      <c r="AT261" s="198" t="s">
        <v>188</v>
      </c>
      <c r="AU261" s="198" t="s">
        <v>79</v>
      </c>
      <c r="AY261" s="18" t="s">
        <v>156</v>
      </c>
      <c r="BE261" s="199">
        <f>IF(O261="základní",K261,0)</f>
        <v>0</v>
      </c>
      <c r="BF261" s="199">
        <f>IF(O261="snížená",K261,0)</f>
        <v>0</v>
      </c>
      <c r="BG261" s="199">
        <f>IF(O261="zákl. přenesená",K261,0)</f>
        <v>0</v>
      </c>
      <c r="BH261" s="199">
        <f>IF(O261="sníž. přenesená",K261,0)</f>
        <v>0</v>
      </c>
      <c r="BI261" s="199">
        <f>IF(O261="nulová",K261,0)</f>
        <v>0</v>
      </c>
      <c r="BJ261" s="18" t="s">
        <v>79</v>
      </c>
      <c r="BK261" s="199">
        <f>ROUND(P261*H261,2)</f>
        <v>0</v>
      </c>
      <c r="BL261" s="18" t="s">
        <v>298</v>
      </c>
      <c r="BM261" s="198" t="s">
        <v>608</v>
      </c>
    </row>
    <row r="262" spans="1:47" s="2" customFormat="1" ht="29.25">
      <c r="A262" s="35"/>
      <c r="B262" s="36"/>
      <c r="C262" s="37"/>
      <c r="D262" s="200" t="s">
        <v>165</v>
      </c>
      <c r="E262" s="37"/>
      <c r="F262" s="201" t="s">
        <v>609</v>
      </c>
      <c r="G262" s="37"/>
      <c r="H262" s="37"/>
      <c r="I262" s="202"/>
      <c r="J262" s="202"/>
      <c r="K262" s="37"/>
      <c r="L262" s="37"/>
      <c r="M262" s="40"/>
      <c r="N262" s="203"/>
      <c r="O262" s="204"/>
      <c r="P262" s="65"/>
      <c r="Q262" s="65"/>
      <c r="R262" s="65"/>
      <c r="S262" s="65"/>
      <c r="T262" s="65"/>
      <c r="U262" s="65"/>
      <c r="V262" s="65"/>
      <c r="W262" s="65"/>
      <c r="X262" s="66"/>
      <c r="Y262" s="35"/>
      <c r="Z262" s="35"/>
      <c r="AA262" s="35"/>
      <c r="AB262" s="35"/>
      <c r="AC262" s="35"/>
      <c r="AD262" s="35"/>
      <c r="AE262" s="35"/>
      <c r="AT262" s="18" t="s">
        <v>165</v>
      </c>
      <c r="AU262" s="18" t="s">
        <v>79</v>
      </c>
    </row>
    <row r="263" spans="1:65" s="2" customFormat="1" ht="33" customHeight="1">
      <c r="A263" s="35"/>
      <c r="B263" s="36"/>
      <c r="C263" s="184" t="s">
        <v>610</v>
      </c>
      <c r="D263" s="184" t="s">
        <v>154</v>
      </c>
      <c r="E263" s="185" t="s">
        <v>611</v>
      </c>
      <c r="F263" s="186" t="s">
        <v>612</v>
      </c>
      <c r="G263" s="187" t="s">
        <v>161</v>
      </c>
      <c r="H263" s="188">
        <v>2</v>
      </c>
      <c r="I263" s="189"/>
      <c r="J263" s="190"/>
      <c r="K263" s="191">
        <f>ROUND(P263*H263,2)</f>
        <v>0</v>
      </c>
      <c r="L263" s="186" t="s">
        <v>162</v>
      </c>
      <c r="M263" s="192"/>
      <c r="N263" s="193" t="s">
        <v>20</v>
      </c>
      <c r="O263" s="194" t="s">
        <v>40</v>
      </c>
      <c r="P263" s="195">
        <f>I263+J263</f>
        <v>0</v>
      </c>
      <c r="Q263" s="195">
        <f>ROUND(I263*H263,2)</f>
        <v>0</v>
      </c>
      <c r="R263" s="195">
        <f>ROUND(J263*H263,2)</f>
        <v>0</v>
      </c>
      <c r="S263" s="65"/>
      <c r="T263" s="196">
        <f>S263*H263</f>
        <v>0</v>
      </c>
      <c r="U263" s="196">
        <v>0</v>
      </c>
      <c r="V263" s="196">
        <f>U263*H263</f>
        <v>0</v>
      </c>
      <c r="W263" s="196">
        <v>0</v>
      </c>
      <c r="X263" s="197">
        <f>W263*H263</f>
        <v>0</v>
      </c>
      <c r="Y263" s="35"/>
      <c r="Z263" s="35"/>
      <c r="AA263" s="35"/>
      <c r="AB263" s="35"/>
      <c r="AC263" s="35"/>
      <c r="AD263" s="35"/>
      <c r="AE263" s="35"/>
      <c r="AR263" s="198" t="s">
        <v>298</v>
      </c>
      <c r="AT263" s="198" t="s">
        <v>154</v>
      </c>
      <c r="AU263" s="198" t="s">
        <v>79</v>
      </c>
      <c r="AY263" s="18" t="s">
        <v>156</v>
      </c>
      <c r="BE263" s="199">
        <f>IF(O263="základní",K263,0)</f>
        <v>0</v>
      </c>
      <c r="BF263" s="199">
        <f>IF(O263="snížená",K263,0)</f>
        <v>0</v>
      </c>
      <c r="BG263" s="199">
        <f>IF(O263="zákl. přenesená",K263,0)</f>
        <v>0</v>
      </c>
      <c r="BH263" s="199">
        <f>IF(O263="sníž. přenesená",K263,0)</f>
        <v>0</v>
      </c>
      <c r="BI263" s="199">
        <f>IF(O263="nulová",K263,0)</f>
        <v>0</v>
      </c>
      <c r="BJ263" s="18" t="s">
        <v>79</v>
      </c>
      <c r="BK263" s="199">
        <f>ROUND(P263*H263,2)</f>
        <v>0</v>
      </c>
      <c r="BL263" s="18" t="s">
        <v>298</v>
      </c>
      <c r="BM263" s="198" t="s">
        <v>613</v>
      </c>
    </row>
    <row r="264" spans="1:47" s="2" customFormat="1" ht="19.5">
      <c r="A264" s="35"/>
      <c r="B264" s="36"/>
      <c r="C264" s="37"/>
      <c r="D264" s="200" t="s">
        <v>165</v>
      </c>
      <c r="E264" s="37"/>
      <c r="F264" s="201" t="s">
        <v>612</v>
      </c>
      <c r="G264" s="37"/>
      <c r="H264" s="37"/>
      <c r="I264" s="202"/>
      <c r="J264" s="202"/>
      <c r="K264" s="37"/>
      <c r="L264" s="37"/>
      <c r="M264" s="40"/>
      <c r="N264" s="203"/>
      <c r="O264" s="204"/>
      <c r="P264" s="65"/>
      <c r="Q264" s="65"/>
      <c r="R264" s="65"/>
      <c r="S264" s="65"/>
      <c r="T264" s="65"/>
      <c r="U264" s="65"/>
      <c r="V264" s="65"/>
      <c r="W264" s="65"/>
      <c r="X264" s="66"/>
      <c r="Y264" s="35"/>
      <c r="Z264" s="35"/>
      <c r="AA264" s="35"/>
      <c r="AB264" s="35"/>
      <c r="AC264" s="35"/>
      <c r="AD264" s="35"/>
      <c r="AE264" s="35"/>
      <c r="AT264" s="18" t="s">
        <v>165</v>
      </c>
      <c r="AU264" s="18" t="s">
        <v>79</v>
      </c>
    </row>
    <row r="265" spans="1:65" s="2" customFormat="1" ht="24.2" customHeight="1">
      <c r="A265" s="35"/>
      <c r="B265" s="36"/>
      <c r="C265" s="184" t="s">
        <v>321</v>
      </c>
      <c r="D265" s="184" t="s">
        <v>154</v>
      </c>
      <c r="E265" s="185" t="s">
        <v>614</v>
      </c>
      <c r="F265" s="186" t="s">
        <v>615</v>
      </c>
      <c r="G265" s="187" t="s">
        <v>616</v>
      </c>
      <c r="H265" s="188">
        <v>0.12</v>
      </c>
      <c r="I265" s="189"/>
      <c r="J265" s="190"/>
      <c r="K265" s="191">
        <f>ROUND(P265*H265,2)</f>
        <v>0</v>
      </c>
      <c r="L265" s="186" t="s">
        <v>162</v>
      </c>
      <c r="M265" s="192"/>
      <c r="N265" s="193" t="s">
        <v>20</v>
      </c>
      <c r="O265" s="194" t="s">
        <v>40</v>
      </c>
      <c r="P265" s="195">
        <f>I265+J265</f>
        <v>0</v>
      </c>
      <c r="Q265" s="195">
        <f>ROUND(I265*H265,2)</f>
        <v>0</v>
      </c>
      <c r="R265" s="195">
        <f>ROUND(J265*H265,2)</f>
        <v>0</v>
      </c>
      <c r="S265" s="65"/>
      <c r="T265" s="196">
        <f>S265*H265</f>
        <v>0</v>
      </c>
      <c r="U265" s="196">
        <v>0</v>
      </c>
      <c r="V265" s="196">
        <f>U265*H265</f>
        <v>0</v>
      </c>
      <c r="W265" s="196">
        <v>0</v>
      </c>
      <c r="X265" s="197">
        <f>W265*H265</f>
        <v>0</v>
      </c>
      <c r="Y265" s="35"/>
      <c r="Z265" s="35"/>
      <c r="AA265" s="35"/>
      <c r="AB265" s="35"/>
      <c r="AC265" s="35"/>
      <c r="AD265" s="35"/>
      <c r="AE265" s="35"/>
      <c r="AR265" s="198" t="s">
        <v>298</v>
      </c>
      <c r="AT265" s="198" t="s">
        <v>154</v>
      </c>
      <c r="AU265" s="198" t="s">
        <v>79</v>
      </c>
      <c r="AY265" s="18" t="s">
        <v>156</v>
      </c>
      <c r="BE265" s="199">
        <f>IF(O265="základní",K265,0)</f>
        <v>0</v>
      </c>
      <c r="BF265" s="199">
        <f>IF(O265="snížená",K265,0)</f>
        <v>0</v>
      </c>
      <c r="BG265" s="199">
        <f>IF(O265="zákl. přenesená",K265,0)</f>
        <v>0</v>
      </c>
      <c r="BH265" s="199">
        <f>IF(O265="sníž. přenesená",K265,0)</f>
        <v>0</v>
      </c>
      <c r="BI265" s="199">
        <f>IF(O265="nulová",K265,0)</f>
        <v>0</v>
      </c>
      <c r="BJ265" s="18" t="s">
        <v>79</v>
      </c>
      <c r="BK265" s="199">
        <f>ROUND(P265*H265,2)</f>
        <v>0</v>
      </c>
      <c r="BL265" s="18" t="s">
        <v>298</v>
      </c>
      <c r="BM265" s="198" t="s">
        <v>617</v>
      </c>
    </row>
    <row r="266" spans="1:47" s="2" customFormat="1" ht="19.5">
      <c r="A266" s="35"/>
      <c r="B266" s="36"/>
      <c r="C266" s="37"/>
      <c r="D266" s="200" t="s">
        <v>165</v>
      </c>
      <c r="E266" s="37"/>
      <c r="F266" s="201" t="s">
        <v>615</v>
      </c>
      <c r="G266" s="37"/>
      <c r="H266" s="37"/>
      <c r="I266" s="202"/>
      <c r="J266" s="202"/>
      <c r="K266" s="37"/>
      <c r="L266" s="37"/>
      <c r="M266" s="40"/>
      <c r="N266" s="203"/>
      <c r="O266" s="204"/>
      <c r="P266" s="65"/>
      <c r="Q266" s="65"/>
      <c r="R266" s="65"/>
      <c r="S266" s="65"/>
      <c r="T266" s="65"/>
      <c r="U266" s="65"/>
      <c r="V266" s="65"/>
      <c r="W266" s="65"/>
      <c r="X266" s="66"/>
      <c r="Y266" s="35"/>
      <c r="Z266" s="35"/>
      <c r="AA266" s="35"/>
      <c r="AB266" s="35"/>
      <c r="AC266" s="35"/>
      <c r="AD266" s="35"/>
      <c r="AE266" s="35"/>
      <c r="AT266" s="18" t="s">
        <v>165</v>
      </c>
      <c r="AU266" s="18" t="s">
        <v>79</v>
      </c>
    </row>
    <row r="267" spans="1:65" s="2" customFormat="1" ht="24.2" customHeight="1">
      <c r="A267" s="35"/>
      <c r="B267" s="36"/>
      <c r="C267" s="205" t="s">
        <v>618</v>
      </c>
      <c r="D267" s="205" t="s">
        <v>188</v>
      </c>
      <c r="E267" s="206" t="s">
        <v>619</v>
      </c>
      <c r="F267" s="207" t="s">
        <v>620</v>
      </c>
      <c r="G267" s="208" t="s">
        <v>161</v>
      </c>
      <c r="H267" s="209">
        <v>1</v>
      </c>
      <c r="I267" s="210"/>
      <c r="J267" s="210"/>
      <c r="K267" s="211">
        <f>ROUND(P267*H267,2)</f>
        <v>0</v>
      </c>
      <c r="L267" s="207" t="s">
        <v>162</v>
      </c>
      <c r="M267" s="40"/>
      <c r="N267" s="212" t="s">
        <v>20</v>
      </c>
      <c r="O267" s="194" t="s">
        <v>40</v>
      </c>
      <c r="P267" s="195">
        <f>I267+J267</f>
        <v>0</v>
      </c>
      <c r="Q267" s="195">
        <f>ROUND(I267*H267,2)</f>
        <v>0</v>
      </c>
      <c r="R267" s="195">
        <f>ROUND(J267*H267,2)</f>
        <v>0</v>
      </c>
      <c r="S267" s="65"/>
      <c r="T267" s="196">
        <f>S267*H267</f>
        <v>0</v>
      </c>
      <c r="U267" s="196">
        <v>0</v>
      </c>
      <c r="V267" s="196">
        <f>U267*H267</f>
        <v>0</v>
      </c>
      <c r="W267" s="196">
        <v>0</v>
      </c>
      <c r="X267" s="197">
        <f>W267*H267</f>
        <v>0</v>
      </c>
      <c r="Y267" s="35"/>
      <c r="Z267" s="35"/>
      <c r="AA267" s="35"/>
      <c r="AB267" s="35"/>
      <c r="AC267" s="35"/>
      <c r="AD267" s="35"/>
      <c r="AE267" s="35"/>
      <c r="AR267" s="198" t="s">
        <v>298</v>
      </c>
      <c r="AT267" s="198" t="s">
        <v>188</v>
      </c>
      <c r="AU267" s="198" t="s">
        <v>79</v>
      </c>
      <c r="AY267" s="18" t="s">
        <v>156</v>
      </c>
      <c r="BE267" s="199">
        <f>IF(O267="základní",K267,0)</f>
        <v>0</v>
      </c>
      <c r="BF267" s="199">
        <f>IF(O267="snížená",K267,0)</f>
        <v>0</v>
      </c>
      <c r="BG267" s="199">
        <f>IF(O267="zákl. přenesená",K267,0)</f>
        <v>0</v>
      </c>
      <c r="BH267" s="199">
        <f>IF(O267="sníž. přenesená",K267,0)</f>
        <v>0</v>
      </c>
      <c r="BI267" s="199">
        <f>IF(O267="nulová",K267,0)</f>
        <v>0</v>
      </c>
      <c r="BJ267" s="18" t="s">
        <v>79</v>
      </c>
      <c r="BK267" s="199">
        <f>ROUND(P267*H267,2)</f>
        <v>0</v>
      </c>
      <c r="BL267" s="18" t="s">
        <v>298</v>
      </c>
      <c r="BM267" s="198" t="s">
        <v>621</v>
      </c>
    </row>
    <row r="268" spans="1:47" s="2" customFormat="1" ht="11.25">
      <c r="A268" s="35"/>
      <c r="B268" s="36"/>
      <c r="C268" s="37"/>
      <c r="D268" s="200" t="s">
        <v>165</v>
      </c>
      <c r="E268" s="37"/>
      <c r="F268" s="201" t="s">
        <v>620</v>
      </c>
      <c r="G268" s="37"/>
      <c r="H268" s="37"/>
      <c r="I268" s="202"/>
      <c r="J268" s="202"/>
      <c r="K268" s="37"/>
      <c r="L268" s="37"/>
      <c r="M268" s="40"/>
      <c r="N268" s="203"/>
      <c r="O268" s="204"/>
      <c r="P268" s="65"/>
      <c r="Q268" s="65"/>
      <c r="R268" s="65"/>
      <c r="S268" s="65"/>
      <c r="T268" s="65"/>
      <c r="U268" s="65"/>
      <c r="V268" s="65"/>
      <c r="W268" s="65"/>
      <c r="X268" s="66"/>
      <c r="Y268" s="35"/>
      <c r="Z268" s="35"/>
      <c r="AA268" s="35"/>
      <c r="AB268" s="35"/>
      <c r="AC268" s="35"/>
      <c r="AD268" s="35"/>
      <c r="AE268" s="35"/>
      <c r="AT268" s="18" t="s">
        <v>165</v>
      </c>
      <c r="AU268" s="18" t="s">
        <v>79</v>
      </c>
    </row>
    <row r="269" spans="1:65" s="2" customFormat="1" ht="16.5" customHeight="1">
      <c r="A269" s="35"/>
      <c r="B269" s="36"/>
      <c r="C269" s="184" t="s">
        <v>326</v>
      </c>
      <c r="D269" s="184" t="s">
        <v>154</v>
      </c>
      <c r="E269" s="185" t="s">
        <v>622</v>
      </c>
      <c r="F269" s="186" t="s">
        <v>623</v>
      </c>
      <c r="G269" s="187" t="s">
        <v>379</v>
      </c>
      <c r="H269" s="188">
        <v>1.8</v>
      </c>
      <c r="I269" s="189"/>
      <c r="J269" s="190"/>
      <c r="K269" s="191">
        <f>ROUND(P269*H269,2)</f>
        <v>0</v>
      </c>
      <c r="L269" s="186" t="s">
        <v>20</v>
      </c>
      <c r="M269" s="192"/>
      <c r="N269" s="193" t="s">
        <v>20</v>
      </c>
      <c r="O269" s="194" t="s">
        <v>40</v>
      </c>
      <c r="P269" s="195">
        <f>I269+J269</f>
        <v>0</v>
      </c>
      <c r="Q269" s="195">
        <f>ROUND(I269*H269,2)</f>
        <v>0</v>
      </c>
      <c r="R269" s="195">
        <f>ROUND(J269*H269,2)</f>
        <v>0</v>
      </c>
      <c r="S269" s="65"/>
      <c r="T269" s="196">
        <f>S269*H269</f>
        <v>0</v>
      </c>
      <c r="U269" s="196">
        <v>0</v>
      </c>
      <c r="V269" s="196">
        <f>U269*H269</f>
        <v>0</v>
      </c>
      <c r="W269" s="196">
        <v>0</v>
      </c>
      <c r="X269" s="197">
        <f>W269*H269</f>
        <v>0</v>
      </c>
      <c r="Y269" s="35"/>
      <c r="Z269" s="35"/>
      <c r="AA269" s="35"/>
      <c r="AB269" s="35"/>
      <c r="AC269" s="35"/>
      <c r="AD269" s="35"/>
      <c r="AE269" s="35"/>
      <c r="AR269" s="198" t="s">
        <v>298</v>
      </c>
      <c r="AT269" s="198" t="s">
        <v>154</v>
      </c>
      <c r="AU269" s="198" t="s">
        <v>79</v>
      </c>
      <c r="AY269" s="18" t="s">
        <v>156</v>
      </c>
      <c r="BE269" s="199">
        <f>IF(O269="základní",K269,0)</f>
        <v>0</v>
      </c>
      <c r="BF269" s="199">
        <f>IF(O269="snížená",K269,0)</f>
        <v>0</v>
      </c>
      <c r="BG269" s="199">
        <f>IF(O269="zákl. přenesená",K269,0)</f>
        <v>0</v>
      </c>
      <c r="BH269" s="199">
        <f>IF(O269="sníž. přenesená",K269,0)</f>
        <v>0</v>
      </c>
      <c r="BI269" s="199">
        <f>IF(O269="nulová",K269,0)</f>
        <v>0</v>
      </c>
      <c r="BJ269" s="18" t="s">
        <v>79</v>
      </c>
      <c r="BK269" s="199">
        <f>ROUND(P269*H269,2)</f>
        <v>0</v>
      </c>
      <c r="BL269" s="18" t="s">
        <v>298</v>
      </c>
      <c r="BM269" s="198" t="s">
        <v>624</v>
      </c>
    </row>
    <row r="270" spans="1:47" s="2" customFormat="1" ht="11.25">
      <c r="A270" s="35"/>
      <c r="B270" s="36"/>
      <c r="C270" s="37"/>
      <c r="D270" s="200" t="s">
        <v>165</v>
      </c>
      <c r="E270" s="37"/>
      <c r="F270" s="201" t="s">
        <v>623</v>
      </c>
      <c r="G270" s="37"/>
      <c r="H270" s="37"/>
      <c r="I270" s="202"/>
      <c r="J270" s="202"/>
      <c r="K270" s="37"/>
      <c r="L270" s="37"/>
      <c r="M270" s="40"/>
      <c r="N270" s="203"/>
      <c r="O270" s="204"/>
      <c r="P270" s="65"/>
      <c r="Q270" s="65"/>
      <c r="R270" s="65"/>
      <c r="S270" s="65"/>
      <c r="T270" s="65"/>
      <c r="U270" s="65"/>
      <c r="V270" s="65"/>
      <c r="W270" s="65"/>
      <c r="X270" s="66"/>
      <c r="Y270" s="35"/>
      <c r="Z270" s="35"/>
      <c r="AA270" s="35"/>
      <c r="AB270" s="35"/>
      <c r="AC270" s="35"/>
      <c r="AD270" s="35"/>
      <c r="AE270" s="35"/>
      <c r="AT270" s="18" t="s">
        <v>165</v>
      </c>
      <c r="AU270" s="18" t="s">
        <v>79</v>
      </c>
    </row>
    <row r="271" spans="1:65" s="2" customFormat="1" ht="24.2" customHeight="1">
      <c r="A271" s="35"/>
      <c r="B271" s="36"/>
      <c r="C271" s="205" t="s">
        <v>625</v>
      </c>
      <c r="D271" s="205" t="s">
        <v>188</v>
      </c>
      <c r="E271" s="206" t="s">
        <v>626</v>
      </c>
      <c r="F271" s="207" t="s">
        <v>627</v>
      </c>
      <c r="G271" s="208" t="s">
        <v>379</v>
      </c>
      <c r="H271" s="209">
        <v>210</v>
      </c>
      <c r="I271" s="210"/>
      <c r="J271" s="210"/>
      <c r="K271" s="211">
        <f>ROUND(P271*H271,2)</f>
        <v>0</v>
      </c>
      <c r="L271" s="207" t="s">
        <v>162</v>
      </c>
      <c r="M271" s="40"/>
      <c r="N271" s="212" t="s">
        <v>20</v>
      </c>
      <c r="O271" s="194" t="s">
        <v>40</v>
      </c>
      <c r="P271" s="195">
        <f>I271+J271</f>
        <v>0</v>
      </c>
      <c r="Q271" s="195">
        <f>ROUND(I271*H271,2)</f>
        <v>0</v>
      </c>
      <c r="R271" s="195">
        <f>ROUND(J271*H271,2)</f>
        <v>0</v>
      </c>
      <c r="S271" s="65"/>
      <c r="T271" s="196">
        <f>S271*H271</f>
        <v>0</v>
      </c>
      <c r="U271" s="196">
        <v>0</v>
      </c>
      <c r="V271" s="196">
        <f>U271*H271</f>
        <v>0</v>
      </c>
      <c r="W271" s="196">
        <v>0</v>
      </c>
      <c r="X271" s="197">
        <f>W271*H271</f>
        <v>0</v>
      </c>
      <c r="Y271" s="35"/>
      <c r="Z271" s="35"/>
      <c r="AA271" s="35"/>
      <c r="AB271" s="35"/>
      <c r="AC271" s="35"/>
      <c r="AD271" s="35"/>
      <c r="AE271" s="35"/>
      <c r="AR271" s="198" t="s">
        <v>298</v>
      </c>
      <c r="AT271" s="198" t="s">
        <v>188</v>
      </c>
      <c r="AU271" s="198" t="s">
        <v>79</v>
      </c>
      <c r="AY271" s="18" t="s">
        <v>156</v>
      </c>
      <c r="BE271" s="199">
        <f>IF(O271="základní",K271,0)</f>
        <v>0</v>
      </c>
      <c r="BF271" s="199">
        <f>IF(O271="snížená",K271,0)</f>
        <v>0</v>
      </c>
      <c r="BG271" s="199">
        <f>IF(O271="zákl. přenesená",K271,0)</f>
        <v>0</v>
      </c>
      <c r="BH271" s="199">
        <f>IF(O271="sníž. přenesená",K271,0)</f>
        <v>0</v>
      </c>
      <c r="BI271" s="199">
        <f>IF(O271="nulová",K271,0)</f>
        <v>0</v>
      </c>
      <c r="BJ271" s="18" t="s">
        <v>79</v>
      </c>
      <c r="BK271" s="199">
        <f>ROUND(P271*H271,2)</f>
        <v>0</v>
      </c>
      <c r="BL271" s="18" t="s">
        <v>298</v>
      </c>
      <c r="BM271" s="198" t="s">
        <v>628</v>
      </c>
    </row>
    <row r="272" spans="1:47" s="2" customFormat="1" ht="39">
      <c r="A272" s="35"/>
      <c r="B272" s="36"/>
      <c r="C272" s="37"/>
      <c r="D272" s="200" t="s">
        <v>165</v>
      </c>
      <c r="E272" s="37"/>
      <c r="F272" s="201" t="s">
        <v>629</v>
      </c>
      <c r="G272" s="37"/>
      <c r="H272" s="37"/>
      <c r="I272" s="202"/>
      <c r="J272" s="202"/>
      <c r="K272" s="37"/>
      <c r="L272" s="37"/>
      <c r="M272" s="40"/>
      <c r="N272" s="203"/>
      <c r="O272" s="204"/>
      <c r="P272" s="65"/>
      <c r="Q272" s="65"/>
      <c r="R272" s="65"/>
      <c r="S272" s="65"/>
      <c r="T272" s="65"/>
      <c r="U272" s="65"/>
      <c r="V272" s="65"/>
      <c r="W272" s="65"/>
      <c r="X272" s="66"/>
      <c r="Y272" s="35"/>
      <c r="Z272" s="35"/>
      <c r="AA272" s="35"/>
      <c r="AB272" s="35"/>
      <c r="AC272" s="35"/>
      <c r="AD272" s="35"/>
      <c r="AE272" s="35"/>
      <c r="AT272" s="18" t="s">
        <v>165</v>
      </c>
      <c r="AU272" s="18" t="s">
        <v>79</v>
      </c>
    </row>
    <row r="273" spans="1:65" s="2" customFormat="1" ht="24.2" customHeight="1">
      <c r="A273" s="35"/>
      <c r="B273" s="36"/>
      <c r="C273" s="205" t="s">
        <v>330</v>
      </c>
      <c r="D273" s="205" t="s">
        <v>188</v>
      </c>
      <c r="E273" s="206" t="s">
        <v>630</v>
      </c>
      <c r="F273" s="207" t="s">
        <v>631</v>
      </c>
      <c r="G273" s="208" t="s">
        <v>161</v>
      </c>
      <c r="H273" s="209">
        <v>10</v>
      </c>
      <c r="I273" s="210"/>
      <c r="J273" s="210"/>
      <c r="K273" s="211">
        <f>ROUND(P273*H273,2)</f>
        <v>0</v>
      </c>
      <c r="L273" s="207" t="s">
        <v>162</v>
      </c>
      <c r="M273" s="40"/>
      <c r="N273" s="212" t="s">
        <v>20</v>
      </c>
      <c r="O273" s="194" t="s">
        <v>40</v>
      </c>
      <c r="P273" s="195">
        <f>I273+J273</f>
        <v>0</v>
      </c>
      <c r="Q273" s="195">
        <f>ROUND(I273*H273,2)</f>
        <v>0</v>
      </c>
      <c r="R273" s="195">
        <f>ROUND(J273*H273,2)</f>
        <v>0</v>
      </c>
      <c r="S273" s="65"/>
      <c r="T273" s="196">
        <f>S273*H273</f>
        <v>0</v>
      </c>
      <c r="U273" s="196">
        <v>0</v>
      </c>
      <c r="V273" s="196">
        <f>U273*H273</f>
        <v>0</v>
      </c>
      <c r="W273" s="196">
        <v>0</v>
      </c>
      <c r="X273" s="197">
        <f>W273*H273</f>
        <v>0</v>
      </c>
      <c r="Y273" s="35"/>
      <c r="Z273" s="35"/>
      <c r="AA273" s="35"/>
      <c r="AB273" s="35"/>
      <c r="AC273" s="35"/>
      <c r="AD273" s="35"/>
      <c r="AE273" s="35"/>
      <c r="AR273" s="198" t="s">
        <v>298</v>
      </c>
      <c r="AT273" s="198" t="s">
        <v>188</v>
      </c>
      <c r="AU273" s="198" t="s">
        <v>79</v>
      </c>
      <c r="AY273" s="18" t="s">
        <v>156</v>
      </c>
      <c r="BE273" s="199">
        <f>IF(O273="základní",K273,0)</f>
        <v>0</v>
      </c>
      <c r="BF273" s="199">
        <f>IF(O273="snížená",K273,0)</f>
        <v>0</v>
      </c>
      <c r="BG273" s="199">
        <f>IF(O273="zákl. přenesená",K273,0)</f>
        <v>0</v>
      </c>
      <c r="BH273" s="199">
        <f>IF(O273="sníž. přenesená",K273,0)</f>
        <v>0</v>
      </c>
      <c r="BI273" s="199">
        <f>IF(O273="nulová",K273,0)</f>
        <v>0</v>
      </c>
      <c r="BJ273" s="18" t="s">
        <v>79</v>
      </c>
      <c r="BK273" s="199">
        <f>ROUND(P273*H273,2)</f>
        <v>0</v>
      </c>
      <c r="BL273" s="18" t="s">
        <v>298</v>
      </c>
      <c r="BM273" s="198" t="s">
        <v>632</v>
      </c>
    </row>
    <row r="274" spans="1:47" s="2" customFormat="1" ht="11.25">
      <c r="A274" s="35"/>
      <c r="B274" s="36"/>
      <c r="C274" s="37"/>
      <c r="D274" s="200" t="s">
        <v>165</v>
      </c>
      <c r="E274" s="37"/>
      <c r="F274" s="201" t="s">
        <v>631</v>
      </c>
      <c r="G274" s="37"/>
      <c r="H274" s="37"/>
      <c r="I274" s="202"/>
      <c r="J274" s="202"/>
      <c r="K274" s="37"/>
      <c r="L274" s="37"/>
      <c r="M274" s="40"/>
      <c r="N274" s="203"/>
      <c r="O274" s="204"/>
      <c r="P274" s="65"/>
      <c r="Q274" s="65"/>
      <c r="R274" s="65"/>
      <c r="S274" s="65"/>
      <c r="T274" s="65"/>
      <c r="U274" s="65"/>
      <c r="V274" s="65"/>
      <c r="W274" s="65"/>
      <c r="X274" s="66"/>
      <c r="Y274" s="35"/>
      <c r="Z274" s="35"/>
      <c r="AA274" s="35"/>
      <c r="AB274" s="35"/>
      <c r="AC274" s="35"/>
      <c r="AD274" s="35"/>
      <c r="AE274" s="35"/>
      <c r="AT274" s="18" t="s">
        <v>165</v>
      </c>
      <c r="AU274" s="18" t="s">
        <v>79</v>
      </c>
    </row>
    <row r="275" spans="1:65" s="2" customFormat="1" ht="37.9" customHeight="1">
      <c r="A275" s="35"/>
      <c r="B275" s="36"/>
      <c r="C275" s="184" t="s">
        <v>633</v>
      </c>
      <c r="D275" s="184" t="s">
        <v>154</v>
      </c>
      <c r="E275" s="185" t="s">
        <v>634</v>
      </c>
      <c r="F275" s="186" t="s">
        <v>635</v>
      </c>
      <c r="G275" s="187" t="s">
        <v>161</v>
      </c>
      <c r="H275" s="188">
        <v>1</v>
      </c>
      <c r="I275" s="189"/>
      <c r="J275" s="190"/>
      <c r="K275" s="191">
        <f>ROUND(P275*H275,2)</f>
        <v>0</v>
      </c>
      <c r="L275" s="186" t="s">
        <v>162</v>
      </c>
      <c r="M275" s="192"/>
      <c r="N275" s="193" t="s">
        <v>20</v>
      </c>
      <c r="O275" s="194" t="s">
        <v>40</v>
      </c>
      <c r="P275" s="195">
        <f>I275+J275</f>
        <v>0</v>
      </c>
      <c r="Q275" s="195">
        <f>ROUND(I275*H275,2)</f>
        <v>0</v>
      </c>
      <c r="R275" s="195">
        <f>ROUND(J275*H275,2)</f>
        <v>0</v>
      </c>
      <c r="S275" s="65"/>
      <c r="T275" s="196">
        <f>S275*H275</f>
        <v>0</v>
      </c>
      <c r="U275" s="196">
        <v>0</v>
      </c>
      <c r="V275" s="196">
        <f>U275*H275</f>
        <v>0</v>
      </c>
      <c r="W275" s="196">
        <v>0</v>
      </c>
      <c r="X275" s="197">
        <f>W275*H275</f>
        <v>0</v>
      </c>
      <c r="Y275" s="35"/>
      <c r="Z275" s="35"/>
      <c r="AA275" s="35"/>
      <c r="AB275" s="35"/>
      <c r="AC275" s="35"/>
      <c r="AD275" s="35"/>
      <c r="AE275" s="35"/>
      <c r="AR275" s="198" t="s">
        <v>298</v>
      </c>
      <c r="AT275" s="198" t="s">
        <v>154</v>
      </c>
      <c r="AU275" s="198" t="s">
        <v>79</v>
      </c>
      <c r="AY275" s="18" t="s">
        <v>156</v>
      </c>
      <c r="BE275" s="199">
        <f>IF(O275="základní",K275,0)</f>
        <v>0</v>
      </c>
      <c r="BF275" s="199">
        <f>IF(O275="snížená",K275,0)</f>
        <v>0</v>
      </c>
      <c r="BG275" s="199">
        <f>IF(O275="zákl. přenesená",K275,0)</f>
        <v>0</v>
      </c>
      <c r="BH275" s="199">
        <f>IF(O275="sníž. přenesená",K275,0)</f>
        <v>0</v>
      </c>
      <c r="BI275" s="199">
        <f>IF(O275="nulová",K275,0)</f>
        <v>0</v>
      </c>
      <c r="BJ275" s="18" t="s">
        <v>79</v>
      </c>
      <c r="BK275" s="199">
        <f>ROUND(P275*H275,2)</f>
        <v>0</v>
      </c>
      <c r="BL275" s="18" t="s">
        <v>298</v>
      </c>
      <c r="BM275" s="198" t="s">
        <v>636</v>
      </c>
    </row>
    <row r="276" spans="1:47" s="2" customFormat="1" ht="19.5">
      <c r="A276" s="35"/>
      <c r="B276" s="36"/>
      <c r="C276" s="37"/>
      <c r="D276" s="200" t="s">
        <v>165</v>
      </c>
      <c r="E276" s="37"/>
      <c r="F276" s="201" t="s">
        <v>635</v>
      </c>
      <c r="G276" s="37"/>
      <c r="H276" s="37"/>
      <c r="I276" s="202"/>
      <c r="J276" s="202"/>
      <c r="K276" s="37"/>
      <c r="L276" s="37"/>
      <c r="M276" s="40"/>
      <c r="N276" s="203"/>
      <c r="O276" s="204"/>
      <c r="P276" s="65"/>
      <c r="Q276" s="65"/>
      <c r="R276" s="65"/>
      <c r="S276" s="65"/>
      <c r="T276" s="65"/>
      <c r="U276" s="65"/>
      <c r="V276" s="65"/>
      <c r="W276" s="65"/>
      <c r="X276" s="66"/>
      <c r="Y276" s="35"/>
      <c r="Z276" s="35"/>
      <c r="AA276" s="35"/>
      <c r="AB276" s="35"/>
      <c r="AC276" s="35"/>
      <c r="AD276" s="35"/>
      <c r="AE276" s="35"/>
      <c r="AT276" s="18" t="s">
        <v>165</v>
      </c>
      <c r="AU276" s="18" t="s">
        <v>79</v>
      </c>
    </row>
    <row r="277" spans="1:65" s="2" customFormat="1" ht="16.5" customHeight="1">
      <c r="A277" s="35"/>
      <c r="B277" s="36"/>
      <c r="C277" s="184" t="s">
        <v>335</v>
      </c>
      <c r="D277" s="184" t="s">
        <v>154</v>
      </c>
      <c r="E277" s="185" t="s">
        <v>637</v>
      </c>
      <c r="F277" s="186" t="s">
        <v>638</v>
      </c>
      <c r="G277" s="187" t="s">
        <v>161</v>
      </c>
      <c r="H277" s="188">
        <v>4</v>
      </c>
      <c r="I277" s="189"/>
      <c r="J277" s="190"/>
      <c r="K277" s="191">
        <f>ROUND(P277*H277,2)</f>
        <v>0</v>
      </c>
      <c r="L277" s="186" t="s">
        <v>20</v>
      </c>
      <c r="M277" s="192"/>
      <c r="N277" s="193" t="s">
        <v>20</v>
      </c>
      <c r="O277" s="194" t="s">
        <v>40</v>
      </c>
      <c r="P277" s="195">
        <f>I277+J277</f>
        <v>0</v>
      </c>
      <c r="Q277" s="195">
        <f>ROUND(I277*H277,2)</f>
        <v>0</v>
      </c>
      <c r="R277" s="195">
        <f>ROUND(J277*H277,2)</f>
        <v>0</v>
      </c>
      <c r="S277" s="65"/>
      <c r="T277" s="196">
        <f>S277*H277</f>
        <v>0</v>
      </c>
      <c r="U277" s="196">
        <v>0</v>
      </c>
      <c r="V277" s="196">
        <f>U277*H277</f>
        <v>0</v>
      </c>
      <c r="W277" s="196">
        <v>0</v>
      </c>
      <c r="X277" s="197">
        <f>W277*H277</f>
        <v>0</v>
      </c>
      <c r="Y277" s="35"/>
      <c r="Z277" s="35"/>
      <c r="AA277" s="35"/>
      <c r="AB277" s="35"/>
      <c r="AC277" s="35"/>
      <c r="AD277" s="35"/>
      <c r="AE277" s="35"/>
      <c r="AR277" s="198" t="s">
        <v>298</v>
      </c>
      <c r="AT277" s="198" t="s">
        <v>154</v>
      </c>
      <c r="AU277" s="198" t="s">
        <v>79</v>
      </c>
      <c r="AY277" s="18" t="s">
        <v>156</v>
      </c>
      <c r="BE277" s="199">
        <f>IF(O277="základní",K277,0)</f>
        <v>0</v>
      </c>
      <c r="BF277" s="199">
        <f>IF(O277="snížená",K277,0)</f>
        <v>0</v>
      </c>
      <c r="BG277" s="199">
        <f>IF(O277="zákl. přenesená",K277,0)</f>
        <v>0</v>
      </c>
      <c r="BH277" s="199">
        <f>IF(O277="sníž. přenesená",K277,0)</f>
        <v>0</v>
      </c>
      <c r="BI277" s="199">
        <f>IF(O277="nulová",K277,0)</f>
        <v>0</v>
      </c>
      <c r="BJ277" s="18" t="s">
        <v>79</v>
      </c>
      <c r="BK277" s="199">
        <f>ROUND(P277*H277,2)</f>
        <v>0</v>
      </c>
      <c r="BL277" s="18" t="s">
        <v>298</v>
      </c>
      <c r="BM277" s="198" t="s">
        <v>639</v>
      </c>
    </row>
    <row r="278" spans="1:47" s="2" customFormat="1" ht="11.25">
      <c r="A278" s="35"/>
      <c r="B278" s="36"/>
      <c r="C278" s="37"/>
      <c r="D278" s="200" t="s">
        <v>165</v>
      </c>
      <c r="E278" s="37"/>
      <c r="F278" s="201" t="s">
        <v>638</v>
      </c>
      <c r="G278" s="37"/>
      <c r="H278" s="37"/>
      <c r="I278" s="202"/>
      <c r="J278" s="202"/>
      <c r="K278" s="37"/>
      <c r="L278" s="37"/>
      <c r="M278" s="40"/>
      <c r="N278" s="203"/>
      <c r="O278" s="204"/>
      <c r="P278" s="65"/>
      <c r="Q278" s="65"/>
      <c r="R278" s="65"/>
      <c r="S278" s="65"/>
      <c r="T278" s="65"/>
      <c r="U278" s="65"/>
      <c r="V278" s="65"/>
      <c r="W278" s="65"/>
      <c r="X278" s="66"/>
      <c r="Y278" s="35"/>
      <c r="Z278" s="35"/>
      <c r="AA278" s="35"/>
      <c r="AB278" s="35"/>
      <c r="AC278" s="35"/>
      <c r="AD278" s="35"/>
      <c r="AE278" s="35"/>
      <c r="AT278" s="18" t="s">
        <v>165</v>
      </c>
      <c r="AU278" s="18" t="s">
        <v>79</v>
      </c>
    </row>
    <row r="279" spans="1:65" s="2" customFormat="1" ht="16.5" customHeight="1">
      <c r="A279" s="35"/>
      <c r="B279" s="36"/>
      <c r="C279" s="184" t="s">
        <v>640</v>
      </c>
      <c r="D279" s="184" t="s">
        <v>154</v>
      </c>
      <c r="E279" s="185" t="s">
        <v>641</v>
      </c>
      <c r="F279" s="186" t="s">
        <v>642</v>
      </c>
      <c r="G279" s="187" t="s">
        <v>161</v>
      </c>
      <c r="H279" s="188">
        <v>1</v>
      </c>
      <c r="I279" s="189"/>
      <c r="J279" s="190"/>
      <c r="K279" s="191">
        <f>ROUND(P279*H279,2)</f>
        <v>0</v>
      </c>
      <c r="L279" s="186" t="s">
        <v>20</v>
      </c>
      <c r="M279" s="192"/>
      <c r="N279" s="193" t="s">
        <v>20</v>
      </c>
      <c r="O279" s="194" t="s">
        <v>40</v>
      </c>
      <c r="P279" s="195">
        <f>I279+J279</f>
        <v>0</v>
      </c>
      <c r="Q279" s="195">
        <f>ROUND(I279*H279,2)</f>
        <v>0</v>
      </c>
      <c r="R279" s="195">
        <f>ROUND(J279*H279,2)</f>
        <v>0</v>
      </c>
      <c r="S279" s="65"/>
      <c r="T279" s="196">
        <f>S279*H279</f>
        <v>0</v>
      </c>
      <c r="U279" s="196">
        <v>0</v>
      </c>
      <c r="V279" s="196">
        <f>U279*H279</f>
        <v>0</v>
      </c>
      <c r="W279" s="196">
        <v>0</v>
      </c>
      <c r="X279" s="197">
        <f>W279*H279</f>
        <v>0</v>
      </c>
      <c r="Y279" s="35"/>
      <c r="Z279" s="35"/>
      <c r="AA279" s="35"/>
      <c r="AB279" s="35"/>
      <c r="AC279" s="35"/>
      <c r="AD279" s="35"/>
      <c r="AE279" s="35"/>
      <c r="AR279" s="198" t="s">
        <v>298</v>
      </c>
      <c r="AT279" s="198" t="s">
        <v>154</v>
      </c>
      <c r="AU279" s="198" t="s">
        <v>79</v>
      </c>
      <c r="AY279" s="18" t="s">
        <v>156</v>
      </c>
      <c r="BE279" s="199">
        <f>IF(O279="základní",K279,0)</f>
        <v>0</v>
      </c>
      <c r="BF279" s="199">
        <f>IF(O279="snížená",K279,0)</f>
        <v>0</v>
      </c>
      <c r="BG279" s="199">
        <f>IF(O279="zákl. přenesená",K279,0)</f>
        <v>0</v>
      </c>
      <c r="BH279" s="199">
        <f>IF(O279="sníž. přenesená",K279,0)</f>
        <v>0</v>
      </c>
      <c r="BI279" s="199">
        <f>IF(O279="nulová",K279,0)</f>
        <v>0</v>
      </c>
      <c r="BJ279" s="18" t="s">
        <v>79</v>
      </c>
      <c r="BK279" s="199">
        <f>ROUND(P279*H279,2)</f>
        <v>0</v>
      </c>
      <c r="BL279" s="18" t="s">
        <v>298</v>
      </c>
      <c r="BM279" s="198" t="s">
        <v>643</v>
      </c>
    </row>
    <row r="280" spans="1:47" s="2" customFormat="1" ht="11.25">
      <c r="A280" s="35"/>
      <c r="B280" s="36"/>
      <c r="C280" s="37"/>
      <c r="D280" s="200" t="s">
        <v>165</v>
      </c>
      <c r="E280" s="37"/>
      <c r="F280" s="201" t="s">
        <v>642</v>
      </c>
      <c r="G280" s="37"/>
      <c r="H280" s="37"/>
      <c r="I280" s="202"/>
      <c r="J280" s="202"/>
      <c r="K280" s="37"/>
      <c r="L280" s="37"/>
      <c r="M280" s="40"/>
      <c r="N280" s="203"/>
      <c r="O280" s="204"/>
      <c r="P280" s="65"/>
      <c r="Q280" s="65"/>
      <c r="R280" s="65"/>
      <c r="S280" s="65"/>
      <c r="T280" s="65"/>
      <c r="U280" s="65"/>
      <c r="V280" s="65"/>
      <c r="W280" s="65"/>
      <c r="X280" s="66"/>
      <c r="Y280" s="35"/>
      <c r="Z280" s="35"/>
      <c r="AA280" s="35"/>
      <c r="AB280" s="35"/>
      <c r="AC280" s="35"/>
      <c r="AD280" s="35"/>
      <c r="AE280" s="35"/>
      <c r="AT280" s="18" t="s">
        <v>165</v>
      </c>
      <c r="AU280" s="18" t="s">
        <v>79</v>
      </c>
    </row>
    <row r="281" spans="1:65" s="2" customFormat="1" ht="16.5" customHeight="1">
      <c r="A281" s="35"/>
      <c r="B281" s="36"/>
      <c r="C281" s="184" t="s">
        <v>340</v>
      </c>
      <c r="D281" s="184" t="s">
        <v>154</v>
      </c>
      <c r="E281" s="185" t="s">
        <v>644</v>
      </c>
      <c r="F281" s="186" t="s">
        <v>645</v>
      </c>
      <c r="G281" s="187" t="s">
        <v>161</v>
      </c>
      <c r="H281" s="188">
        <v>1</v>
      </c>
      <c r="I281" s="189"/>
      <c r="J281" s="190"/>
      <c r="K281" s="191">
        <f>ROUND(P281*H281,2)</f>
        <v>0</v>
      </c>
      <c r="L281" s="186" t="s">
        <v>20</v>
      </c>
      <c r="M281" s="192"/>
      <c r="N281" s="193" t="s">
        <v>20</v>
      </c>
      <c r="O281" s="194" t="s">
        <v>40</v>
      </c>
      <c r="P281" s="195">
        <f>I281+J281</f>
        <v>0</v>
      </c>
      <c r="Q281" s="195">
        <f>ROUND(I281*H281,2)</f>
        <v>0</v>
      </c>
      <c r="R281" s="195">
        <f>ROUND(J281*H281,2)</f>
        <v>0</v>
      </c>
      <c r="S281" s="65"/>
      <c r="T281" s="196">
        <f>S281*H281</f>
        <v>0</v>
      </c>
      <c r="U281" s="196">
        <v>0</v>
      </c>
      <c r="V281" s="196">
        <f>U281*H281</f>
        <v>0</v>
      </c>
      <c r="W281" s="196">
        <v>0</v>
      </c>
      <c r="X281" s="197">
        <f>W281*H281</f>
        <v>0</v>
      </c>
      <c r="Y281" s="35"/>
      <c r="Z281" s="35"/>
      <c r="AA281" s="35"/>
      <c r="AB281" s="35"/>
      <c r="AC281" s="35"/>
      <c r="AD281" s="35"/>
      <c r="AE281" s="35"/>
      <c r="AR281" s="198" t="s">
        <v>298</v>
      </c>
      <c r="AT281" s="198" t="s">
        <v>154</v>
      </c>
      <c r="AU281" s="198" t="s">
        <v>79</v>
      </c>
      <c r="AY281" s="18" t="s">
        <v>156</v>
      </c>
      <c r="BE281" s="199">
        <f>IF(O281="základní",K281,0)</f>
        <v>0</v>
      </c>
      <c r="BF281" s="199">
        <f>IF(O281="snížená",K281,0)</f>
        <v>0</v>
      </c>
      <c r="BG281" s="199">
        <f>IF(O281="zákl. přenesená",K281,0)</f>
        <v>0</v>
      </c>
      <c r="BH281" s="199">
        <f>IF(O281="sníž. přenesená",K281,0)</f>
        <v>0</v>
      </c>
      <c r="BI281" s="199">
        <f>IF(O281="nulová",K281,0)</f>
        <v>0</v>
      </c>
      <c r="BJ281" s="18" t="s">
        <v>79</v>
      </c>
      <c r="BK281" s="199">
        <f>ROUND(P281*H281,2)</f>
        <v>0</v>
      </c>
      <c r="BL281" s="18" t="s">
        <v>298</v>
      </c>
      <c r="BM281" s="198" t="s">
        <v>646</v>
      </c>
    </row>
    <row r="282" spans="1:47" s="2" customFormat="1" ht="11.25">
      <c r="A282" s="35"/>
      <c r="B282" s="36"/>
      <c r="C282" s="37"/>
      <c r="D282" s="200" t="s">
        <v>165</v>
      </c>
      <c r="E282" s="37"/>
      <c r="F282" s="201" t="s">
        <v>645</v>
      </c>
      <c r="G282" s="37"/>
      <c r="H282" s="37"/>
      <c r="I282" s="202"/>
      <c r="J282" s="202"/>
      <c r="K282" s="37"/>
      <c r="L282" s="37"/>
      <c r="M282" s="40"/>
      <c r="N282" s="203"/>
      <c r="O282" s="204"/>
      <c r="P282" s="65"/>
      <c r="Q282" s="65"/>
      <c r="R282" s="65"/>
      <c r="S282" s="65"/>
      <c r="T282" s="65"/>
      <c r="U282" s="65"/>
      <c r="V282" s="65"/>
      <c r="W282" s="65"/>
      <c r="X282" s="66"/>
      <c r="Y282" s="35"/>
      <c r="Z282" s="35"/>
      <c r="AA282" s="35"/>
      <c r="AB282" s="35"/>
      <c r="AC282" s="35"/>
      <c r="AD282" s="35"/>
      <c r="AE282" s="35"/>
      <c r="AT282" s="18" t="s">
        <v>165</v>
      </c>
      <c r="AU282" s="18" t="s">
        <v>79</v>
      </c>
    </row>
    <row r="283" spans="1:65" s="2" customFormat="1" ht="24.2" customHeight="1">
      <c r="A283" s="35"/>
      <c r="B283" s="36"/>
      <c r="C283" s="205" t="s">
        <v>647</v>
      </c>
      <c r="D283" s="205" t="s">
        <v>188</v>
      </c>
      <c r="E283" s="206" t="s">
        <v>648</v>
      </c>
      <c r="F283" s="207" t="s">
        <v>649</v>
      </c>
      <c r="G283" s="208" t="s">
        <v>161</v>
      </c>
      <c r="H283" s="209">
        <v>2</v>
      </c>
      <c r="I283" s="210"/>
      <c r="J283" s="210"/>
      <c r="K283" s="211">
        <f>ROUND(P283*H283,2)</f>
        <v>0</v>
      </c>
      <c r="L283" s="207" t="s">
        <v>162</v>
      </c>
      <c r="M283" s="40"/>
      <c r="N283" s="212" t="s">
        <v>20</v>
      </c>
      <c r="O283" s="194" t="s">
        <v>40</v>
      </c>
      <c r="P283" s="195">
        <f>I283+J283</f>
        <v>0</v>
      </c>
      <c r="Q283" s="195">
        <f>ROUND(I283*H283,2)</f>
        <v>0</v>
      </c>
      <c r="R283" s="195">
        <f>ROUND(J283*H283,2)</f>
        <v>0</v>
      </c>
      <c r="S283" s="65"/>
      <c r="T283" s="196">
        <f>S283*H283</f>
        <v>0</v>
      </c>
      <c r="U283" s="196">
        <v>0</v>
      </c>
      <c r="V283" s="196">
        <f>U283*H283</f>
        <v>0</v>
      </c>
      <c r="W283" s="196">
        <v>0</v>
      </c>
      <c r="X283" s="197">
        <f>W283*H283</f>
        <v>0</v>
      </c>
      <c r="Y283" s="35"/>
      <c r="Z283" s="35"/>
      <c r="AA283" s="35"/>
      <c r="AB283" s="35"/>
      <c r="AC283" s="35"/>
      <c r="AD283" s="35"/>
      <c r="AE283" s="35"/>
      <c r="AR283" s="198" t="s">
        <v>298</v>
      </c>
      <c r="AT283" s="198" t="s">
        <v>188</v>
      </c>
      <c r="AU283" s="198" t="s">
        <v>79</v>
      </c>
      <c r="AY283" s="18" t="s">
        <v>156</v>
      </c>
      <c r="BE283" s="199">
        <f>IF(O283="základní",K283,0)</f>
        <v>0</v>
      </c>
      <c r="BF283" s="199">
        <f>IF(O283="snížená",K283,0)</f>
        <v>0</v>
      </c>
      <c r="BG283" s="199">
        <f>IF(O283="zákl. přenesená",K283,0)</f>
        <v>0</v>
      </c>
      <c r="BH283" s="199">
        <f>IF(O283="sníž. přenesená",K283,0)</f>
        <v>0</v>
      </c>
      <c r="BI283" s="199">
        <f>IF(O283="nulová",K283,0)</f>
        <v>0</v>
      </c>
      <c r="BJ283" s="18" t="s">
        <v>79</v>
      </c>
      <c r="BK283" s="199">
        <f>ROUND(P283*H283,2)</f>
        <v>0</v>
      </c>
      <c r="BL283" s="18" t="s">
        <v>298</v>
      </c>
      <c r="BM283" s="198" t="s">
        <v>650</v>
      </c>
    </row>
    <row r="284" spans="1:47" s="2" customFormat="1" ht="11.25">
      <c r="A284" s="35"/>
      <c r="B284" s="36"/>
      <c r="C284" s="37"/>
      <c r="D284" s="200" t="s">
        <v>165</v>
      </c>
      <c r="E284" s="37"/>
      <c r="F284" s="201" t="s">
        <v>649</v>
      </c>
      <c r="G284" s="37"/>
      <c r="H284" s="37"/>
      <c r="I284" s="202"/>
      <c r="J284" s="202"/>
      <c r="K284" s="37"/>
      <c r="L284" s="37"/>
      <c r="M284" s="40"/>
      <c r="N284" s="203"/>
      <c r="O284" s="204"/>
      <c r="P284" s="65"/>
      <c r="Q284" s="65"/>
      <c r="R284" s="65"/>
      <c r="S284" s="65"/>
      <c r="T284" s="65"/>
      <c r="U284" s="65"/>
      <c r="V284" s="65"/>
      <c r="W284" s="65"/>
      <c r="X284" s="66"/>
      <c r="Y284" s="35"/>
      <c r="Z284" s="35"/>
      <c r="AA284" s="35"/>
      <c r="AB284" s="35"/>
      <c r="AC284" s="35"/>
      <c r="AD284" s="35"/>
      <c r="AE284" s="35"/>
      <c r="AT284" s="18" t="s">
        <v>165</v>
      </c>
      <c r="AU284" s="18" t="s">
        <v>79</v>
      </c>
    </row>
    <row r="285" spans="1:65" s="2" customFormat="1" ht="24.2" customHeight="1">
      <c r="A285" s="35"/>
      <c r="B285" s="36"/>
      <c r="C285" s="205" t="s">
        <v>344</v>
      </c>
      <c r="D285" s="205" t="s">
        <v>188</v>
      </c>
      <c r="E285" s="206" t="s">
        <v>651</v>
      </c>
      <c r="F285" s="207" t="s">
        <v>652</v>
      </c>
      <c r="G285" s="208" t="s">
        <v>191</v>
      </c>
      <c r="H285" s="209">
        <v>15</v>
      </c>
      <c r="I285" s="210"/>
      <c r="J285" s="210"/>
      <c r="K285" s="211">
        <f>ROUND(P285*H285,2)</f>
        <v>0</v>
      </c>
      <c r="L285" s="207" t="s">
        <v>162</v>
      </c>
      <c r="M285" s="40"/>
      <c r="N285" s="212" t="s">
        <v>20</v>
      </c>
      <c r="O285" s="194" t="s">
        <v>40</v>
      </c>
      <c r="P285" s="195">
        <f>I285+J285</f>
        <v>0</v>
      </c>
      <c r="Q285" s="195">
        <f>ROUND(I285*H285,2)</f>
        <v>0</v>
      </c>
      <c r="R285" s="195">
        <f>ROUND(J285*H285,2)</f>
        <v>0</v>
      </c>
      <c r="S285" s="65"/>
      <c r="T285" s="196">
        <f>S285*H285</f>
        <v>0</v>
      </c>
      <c r="U285" s="196">
        <v>0</v>
      </c>
      <c r="V285" s="196">
        <f>U285*H285</f>
        <v>0</v>
      </c>
      <c r="W285" s="196">
        <v>0</v>
      </c>
      <c r="X285" s="197">
        <f>W285*H285</f>
        <v>0</v>
      </c>
      <c r="Y285" s="35"/>
      <c r="Z285" s="35"/>
      <c r="AA285" s="35"/>
      <c r="AB285" s="35"/>
      <c r="AC285" s="35"/>
      <c r="AD285" s="35"/>
      <c r="AE285" s="35"/>
      <c r="AR285" s="198" t="s">
        <v>298</v>
      </c>
      <c r="AT285" s="198" t="s">
        <v>188</v>
      </c>
      <c r="AU285" s="198" t="s">
        <v>79</v>
      </c>
      <c r="AY285" s="18" t="s">
        <v>156</v>
      </c>
      <c r="BE285" s="199">
        <f>IF(O285="základní",K285,0)</f>
        <v>0</v>
      </c>
      <c r="BF285" s="199">
        <f>IF(O285="snížená",K285,0)</f>
        <v>0</v>
      </c>
      <c r="BG285" s="199">
        <f>IF(O285="zákl. přenesená",K285,0)</f>
        <v>0</v>
      </c>
      <c r="BH285" s="199">
        <f>IF(O285="sníž. přenesená",K285,0)</f>
        <v>0</v>
      </c>
      <c r="BI285" s="199">
        <f>IF(O285="nulová",K285,0)</f>
        <v>0</v>
      </c>
      <c r="BJ285" s="18" t="s">
        <v>79</v>
      </c>
      <c r="BK285" s="199">
        <f>ROUND(P285*H285,2)</f>
        <v>0</v>
      </c>
      <c r="BL285" s="18" t="s">
        <v>298</v>
      </c>
      <c r="BM285" s="198" t="s">
        <v>653</v>
      </c>
    </row>
    <row r="286" spans="1:47" s="2" customFormat="1" ht="11.25">
      <c r="A286" s="35"/>
      <c r="B286" s="36"/>
      <c r="C286" s="37"/>
      <c r="D286" s="200" t="s">
        <v>165</v>
      </c>
      <c r="E286" s="37"/>
      <c r="F286" s="201" t="s">
        <v>652</v>
      </c>
      <c r="G286" s="37"/>
      <c r="H286" s="37"/>
      <c r="I286" s="202"/>
      <c r="J286" s="202"/>
      <c r="K286" s="37"/>
      <c r="L286" s="37"/>
      <c r="M286" s="40"/>
      <c r="N286" s="203"/>
      <c r="O286" s="204"/>
      <c r="P286" s="65"/>
      <c r="Q286" s="65"/>
      <c r="R286" s="65"/>
      <c r="S286" s="65"/>
      <c r="T286" s="65"/>
      <c r="U286" s="65"/>
      <c r="V286" s="65"/>
      <c r="W286" s="65"/>
      <c r="X286" s="66"/>
      <c r="Y286" s="35"/>
      <c r="Z286" s="35"/>
      <c r="AA286" s="35"/>
      <c r="AB286" s="35"/>
      <c r="AC286" s="35"/>
      <c r="AD286" s="35"/>
      <c r="AE286" s="35"/>
      <c r="AT286" s="18" t="s">
        <v>165</v>
      </c>
      <c r="AU286" s="18" t="s">
        <v>79</v>
      </c>
    </row>
    <row r="287" spans="1:65" s="2" customFormat="1" ht="21.75" customHeight="1">
      <c r="A287" s="35"/>
      <c r="B287" s="36"/>
      <c r="C287" s="205" t="s">
        <v>654</v>
      </c>
      <c r="D287" s="205" t="s">
        <v>188</v>
      </c>
      <c r="E287" s="206" t="s">
        <v>655</v>
      </c>
      <c r="F287" s="207" t="s">
        <v>656</v>
      </c>
      <c r="G287" s="208" t="s">
        <v>161</v>
      </c>
      <c r="H287" s="209">
        <v>6</v>
      </c>
      <c r="I287" s="210"/>
      <c r="J287" s="210"/>
      <c r="K287" s="211">
        <f>ROUND(P287*H287,2)</f>
        <v>0</v>
      </c>
      <c r="L287" s="207" t="s">
        <v>20</v>
      </c>
      <c r="M287" s="40"/>
      <c r="N287" s="212" t="s">
        <v>20</v>
      </c>
      <c r="O287" s="194" t="s">
        <v>40</v>
      </c>
      <c r="P287" s="195">
        <f>I287+J287</f>
        <v>0</v>
      </c>
      <c r="Q287" s="195">
        <f>ROUND(I287*H287,2)</f>
        <v>0</v>
      </c>
      <c r="R287" s="195">
        <f>ROUND(J287*H287,2)</f>
        <v>0</v>
      </c>
      <c r="S287" s="65"/>
      <c r="T287" s="196">
        <f>S287*H287</f>
        <v>0</v>
      </c>
      <c r="U287" s="196">
        <v>0</v>
      </c>
      <c r="V287" s="196">
        <f>U287*H287</f>
        <v>0</v>
      </c>
      <c r="W287" s="196">
        <v>0</v>
      </c>
      <c r="X287" s="197">
        <f>W287*H287</f>
        <v>0</v>
      </c>
      <c r="Y287" s="35"/>
      <c r="Z287" s="35"/>
      <c r="AA287" s="35"/>
      <c r="AB287" s="35"/>
      <c r="AC287" s="35"/>
      <c r="AD287" s="35"/>
      <c r="AE287" s="35"/>
      <c r="AR287" s="198" t="s">
        <v>298</v>
      </c>
      <c r="AT287" s="198" t="s">
        <v>188</v>
      </c>
      <c r="AU287" s="198" t="s">
        <v>79</v>
      </c>
      <c r="AY287" s="18" t="s">
        <v>156</v>
      </c>
      <c r="BE287" s="199">
        <f>IF(O287="základní",K287,0)</f>
        <v>0</v>
      </c>
      <c r="BF287" s="199">
        <f>IF(O287="snížená",K287,0)</f>
        <v>0</v>
      </c>
      <c r="BG287" s="199">
        <f>IF(O287="zákl. přenesená",K287,0)</f>
        <v>0</v>
      </c>
      <c r="BH287" s="199">
        <f>IF(O287="sníž. přenesená",K287,0)</f>
        <v>0</v>
      </c>
      <c r="BI287" s="199">
        <f>IF(O287="nulová",K287,0)</f>
        <v>0</v>
      </c>
      <c r="BJ287" s="18" t="s">
        <v>79</v>
      </c>
      <c r="BK287" s="199">
        <f>ROUND(P287*H287,2)</f>
        <v>0</v>
      </c>
      <c r="BL287" s="18" t="s">
        <v>298</v>
      </c>
      <c r="BM287" s="198" t="s">
        <v>657</v>
      </c>
    </row>
    <row r="288" spans="1:47" s="2" customFormat="1" ht="11.25">
      <c r="A288" s="35"/>
      <c r="B288" s="36"/>
      <c r="C288" s="37"/>
      <c r="D288" s="200" t="s">
        <v>165</v>
      </c>
      <c r="E288" s="37"/>
      <c r="F288" s="201" t="s">
        <v>656</v>
      </c>
      <c r="G288" s="37"/>
      <c r="H288" s="37"/>
      <c r="I288" s="202"/>
      <c r="J288" s="202"/>
      <c r="K288" s="37"/>
      <c r="L288" s="37"/>
      <c r="M288" s="40"/>
      <c r="N288" s="203"/>
      <c r="O288" s="204"/>
      <c r="P288" s="65"/>
      <c r="Q288" s="65"/>
      <c r="R288" s="65"/>
      <c r="S288" s="65"/>
      <c r="T288" s="65"/>
      <c r="U288" s="65"/>
      <c r="V288" s="65"/>
      <c r="W288" s="65"/>
      <c r="X288" s="66"/>
      <c r="Y288" s="35"/>
      <c r="Z288" s="35"/>
      <c r="AA288" s="35"/>
      <c r="AB288" s="35"/>
      <c r="AC288" s="35"/>
      <c r="AD288" s="35"/>
      <c r="AE288" s="35"/>
      <c r="AT288" s="18" t="s">
        <v>165</v>
      </c>
      <c r="AU288" s="18" t="s">
        <v>79</v>
      </c>
    </row>
    <row r="289" spans="1:65" s="2" customFormat="1" ht="24.2" customHeight="1">
      <c r="A289" s="35"/>
      <c r="B289" s="36"/>
      <c r="C289" s="205" t="s">
        <v>348</v>
      </c>
      <c r="D289" s="205" t="s">
        <v>188</v>
      </c>
      <c r="E289" s="206" t="s">
        <v>658</v>
      </c>
      <c r="F289" s="207" t="s">
        <v>659</v>
      </c>
      <c r="G289" s="208" t="s">
        <v>161</v>
      </c>
      <c r="H289" s="209">
        <v>2</v>
      </c>
      <c r="I289" s="210"/>
      <c r="J289" s="210"/>
      <c r="K289" s="211">
        <f>ROUND(P289*H289,2)</f>
        <v>0</v>
      </c>
      <c r="L289" s="207" t="s">
        <v>20</v>
      </c>
      <c r="M289" s="40"/>
      <c r="N289" s="212" t="s">
        <v>20</v>
      </c>
      <c r="O289" s="194" t="s">
        <v>40</v>
      </c>
      <c r="P289" s="195">
        <f>I289+J289</f>
        <v>0</v>
      </c>
      <c r="Q289" s="195">
        <f>ROUND(I289*H289,2)</f>
        <v>0</v>
      </c>
      <c r="R289" s="195">
        <f>ROUND(J289*H289,2)</f>
        <v>0</v>
      </c>
      <c r="S289" s="65"/>
      <c r="T289" s="196">
        <f>S289*H289</f>
        <v>0</v>
      </c>
      <c r="U289" s="196">
        <v>0</v>
      </c>
      <c r="V289" s="196">
        <f>U289*H289</f>
        <v>0</v>
      </c>
      <c r="W289" s="196">
        <v>0</v>
      </c>
      <c r="X289" s="197">
        <f>W289*H289</f>
        <v>0</v>
      </c>
      <c r="Y289" s="35"/>
      <c r="Z289" s="35"/>
      <c r="AA289" s="35"/>
      <c r="AB289" s="35"/>
      <c r="AC289" s="35"/>
      <c r="AD289" s="35"/>
      <c r="AE289" s="35"/>
      <c r="AR289" s="198" t="s">
        <v>298</v>
      </c>
      <c r="AT289" s="198" t="s">
        <v>188</v>
      </c>
      <c r="AU289" s="198" t="s">
        <v>79</v>
      </c>
      <c r="AY289" s="18" t="s">
        <v>156</v>
      </c>
      <c r="BE289" s="199">
        <f>IF(O289="základní",K289,0)</f>
        <v>0</v>
      </c>
      <c r="BF289" s="199">
        <f>IF(O289="snížená",K289,0)</f>
        <v>0</v>
      </c>
      <c r="BG289" s="199">
        <f>IF(O289="zákl. přenesená",K289,0)</f>
        <v>0</v>
      </c>
      <c r="BH289" s="199">
        <f>IF(O289="sníž. přenesená",K289,0)</f>
        <v>0</v>
      </c>
      <c r="BI289" s="199">
        <f>IF(O289="nulová",K289,0)</f>
        <v>0</v>
      </c>
      <c r="BJ289" s="18" t="s">
        <v>79</v>
      </c>
      <c r="BK289" s="199">
        <f>ROUND(P289*H289,2)</f>
        <v>0</v>
      </c>
      <c r="BL289" s="18" t="s">
        <v>298</v>
      </c>
      <c r="BM289" s="198" t="s">
        <v>660</v>
      </c>
    </row>
    <row r="290" spans="1:47" s="2" customFormat="1" ht="19.5">
      <c r="A290" s="35"/>
      <c r="B290" s="36"/>
      <c r="C290" s="37"/>
      <c r="D290" s="200" t="s">
        <v>165</v>
      </c>
      <c r="E290" s="37"/>
      <c r="F290" s="201" t="s">
        <v>659</v>
      </c>
      <c r="G290" s="37"/>
      <c r="H290" s="37"/>
      <c r="I290" s="202"/>
      <c r="J290" s="202"/>
      <c r="K290" s="37"/>
      <c r="L290" s="37"/>
      <c r="M290" s="40"/>
      <c r="N290" s="203"/>
      <c r="O290" s="204"/>
      <c r="P290" s="65"/>
      <c r="Q290" s="65"/>
      <c r="R290" s="65"/>
      <c r="S290" s="65"/>
      <c r="T290" s="65"/>
      <c r="U290" s="65"/>
      <c r="V290" s="65"/>
      <c r="W290" s="65"/>
      <c r="X290" s="66"/>
      <c r="Y290" s="35"/>
      <c r="Z290" s="35"/>
      <c r="AA290" s="35"/>
      <c r="AB290" s="35"/>
      <c r="AC290" s="35"/>
      <c r="AD290" s="35"/>
      <c r="AE290" s="35"/>
      <c r="AT290" s="18" t="s">
        <v>165</v>
      </c>
      <c r="AU290" s="18" t="s">
        <v>79</v>
      </c>
    </row>
    <row r="291" spans="1:65" s="2" customFormat="1" ht="24.2" customHeight="1">
      <c r="A291" s="35"/>
      <c r="B291" s="36"/>
      <c r="C291" s="205" t="s">
        <v>661</v>
      </c>
      <c r="D291" s="205" t="s">
        <v>188</v>
      </c>
      <c r="E291" s="206" t="s">
        <v>662</v>
      </c>
      <c r="F291" s="207" t="s">
        <v>663</v>
      </c>
      <c r="G291" s="208" t="s">
        <v>161</v>
      </c>
      <c r="H291" s="209">
        <v>2</v>
      </c>
      <c r="I291" s="210"/>
      <c r="J291" s="210"/>
      <c r="K291" s="211">
        <f>ROUND(P291*H291,2)</f>
        <v>0</v>
      </c>
      <c r="L291" s="207" t="s">
        <v>20</v>
      </c>
      <c r="M291" s="40"/>
      <c r="N291" s="212" t="s">
        <v>20</v>
      </c>
      <c r="O291" s="194" t="s">
        <v>40</v>
      </c>
      <c r="P291" s="195">
        <f>I291+J291</f>
        <v>0</v>
      </c>
      <c r="Q291" s="195">
        <f>ROUND(I291*H291,2)</f>
        <v>0</v>
      </c>
      <c r="R291" s="195">
        <f>ROUND(J291*H291,2)</f>
        <v>0</v>
      </c>
      <c r="S291" s="65"/>
      <c r="T291" s="196">
        <f>S291*H291</f>
        <v>0</v>
      </c>
      <c r="U291" s="196">
        <v>0</v>
      </c>
      <c r="V291" s="196">
        <f>U291*H291</f>
        <v>0</v>
      </c>
      <c r="W291" s="196">
        <v>0</v>
      </c>
      <c r="X291" s="197">
        <f>W291*H291</f>
        <v>0</v>
      </c>
      <c r="Y291" s="35"/>
      <c r="Z291" s="35"/>
      <c r="AA291" s="35"/>
      <c r="AB291" s="35"/>
      <c r="AC291" s="35"/>
      <c r="AD291" s="35"/>
      <c r="AE291" s="35"/>
      <c r="AR291" s="198" t="s">
        <v>298</v>
      </c>
      <c r="AT291" s="198" t="s">
        <v>188</v>
      </c>
      <c r="AU291" s="198" t="s">
        <v>79</v>
      </c>
      <c r="AY291" s="18" t="s">
        <v>156</v>
      </c>
      <c r="BE291" s="199">
        <f>IF(O291="základní",K291,0)</f>
        <v>0</v>
      </c>
      <c r="BF291" s="199">
        <f>IF(O291="snížená",K291,0)</f>
        <v>0</v>
      </c>
      <c r="BG291" s="199">
        <f>IF(O291="zákl. přenesená",K291,0)</f>
        <v>0</v>
      </c>
      <c r="BH291" s="199">
        <f>IF(O291="sníž. přenesená",K291,0)</f>
        <v>0</v>
      </c>
      <c r="BI291" s="199">
        <f>IF(O291="nulová",K291,0)</f>
        <v>0</v>
      </c>
      <c r="BJ291" s="18" t="s">
        <v>79</v>
      </c>
      <c r="BK291" s="199">
        <f>ROUND(P291*H291,2)</f>
        <v>0</v>
      </c>
      <c r="BL291" s="18" t="s">
        <v>298</v>
      </c>
      <c r="BM291" s="198" t="s">
        <v>664</v>
      </c>
    </row>
    <row r="292" spans="1:47" s="2" customFormat="1" ht="11.25">
      <c r="A292" s="35"/>
      <c r="B292" s="36"/>
      <c r="C292" s="37"/>
      <c r="D292" s="200" t="s">
        <v>165</v>
      </c>
      <c r="E292" s="37"/>
      <c r="F292" s="201" t="s">
        <v>663</v>
      </c>
      <c r="G292" s="37"/>
      <c r="H292" s="37"/>
      <c r="I292" s="202"/>
      <c r="J292" s="202"/>
      <c r="K292" s="37"/>
      <c r="L292" s="37"/>
      <c r="M292" s="40"/>
      <c r="N292" s="203"/>
      <c r="O292" s="204"/>
      <c r="P292" s="65"/>
      <c r="Q292" s="65"/>
      <c r="R292" s="65"/>
      <c r="S292" s="65"/>
      <c r="T292" s="65"/>
      <c r="U292" s="65"/>
      <c r="V292" s="65"/>
      <c r="W292" s="65"/>
      <c r="X292" s="66"/>
      <c r="Y292" s="35"/>
      <c r="Z292" s="35"/>
      <c r="AA292" s="35"/>
      <c r="AB292" s="35"/>
      <c r="AC292" s="35"/>
      <c r="AD292" s="35"/>
      <c r="AE292" s="35"/>
      <c r="AT292" s="18" t="s">
        <v>165</v>
      </c>
      <c r="AU292" s="18" t="s">
        <v>79</v>
      </c>
    </row>
    <row r="293" spans="1:65" s="2" customFormat="1" ht="24.2" customHeight="1">
      <c r="A293" s="35"/>
      <c r="B293" s="36"/>
      <c r="C293" s="205" t="s">
        <v>353</v>
      </c>
      <c r="D293" s="205" t="s">
        <v>188</v>
      </c>
      <c r="E293" s="206" t="s">
        <v>665</v>
      </c>
      <c r="F293" s="207" t="s">
        <v>666</v>
      </c>
      <c r="G293" s="208" t="s">
        <v>379</v>
      </c>
      <c r="H293" s="209">
        <v>10</v>
      </c>
      <c r="I293" s="210"/>
      <c r="J293" s="210"/>
      <c r="K293" s="211">
        <f>ROUND(P293*H293,2)</f>
        <v>0</v>
      </c>
      <c r="L293" s="207" t="s">
        <v>20</v>
      </c>
      <c r="M293" s="40"/>
      <c r="N293" s="212" t="s">
        <v>20</v>
      </c>
      <c r="O293" s="194" t="s">
        <v>40</v>
      </c>
      <c r="P293" s="195">
        <f>I293+J293</f>
        <v>0</v>
      </c>
      <c r="Q293" s="195">
        <f>ROUND(I293*H293,2)</f>
        <v>0</v>
      </c>
      <c r="R293" s="195">
        <f>ROUND(J293*H293,2)</f>
        <v>0</v>
      </c>
      <c r="S293" s="65"/>
      <c r="T293" s="196">
        <f>S293*H293</f>
        <v>0</v>
      </c>
      <c r="U293" s="196">
        <v>0</v>
      </c>
      <c r="V293" s="196">
        <f>U293*H293</f>
        <v>0</v>
      </c>
      <c r="W293" s="196">
        <v>0</v>
      </c>
      <c r="X293" s="197">
        <f>W293*H293</f>
        <v>0</v>
      </c>
      <c r="Y293" s="35"/>
      <c r="Z293" s="35"/>
      <c r="AA293" s="35"/>
      <c r="AB293" s="35"/>
      <c r="AC293" s="35"/>
      <c r="AD293" s="35"/>
      <c r="AE293" s="35"/>
      <c r="AR293" s="198" t="s">
        <v>298</v>
      </c>
      <c r="AT293" s="198" t="s">
        <v>188</v>
      </c>
      <c r="AU293" s="198" t="s">
        <v>79</v>
      </c>
      <c r="AY293" s="18" t="s">
        <v>156</v>
      </c>
      <c r="BE293" s="199">
        <f>IF(O293="základní",K293,0)</f>
        <v>0</v>
      </c>
      <c r="BF293" s="199">
        <f>IF(O293="snížená",K293,0)</f>
        <v>0</v>
      </c>
      <c r="BG293" s="199">
        <f>IF(O293="zákl. přenesená",K293,0)</f>
        <v>0</v>
      </c>
      <c r="BH293" s="199">
        <f>IF(O293="sníž. přenesená",K293,0)</f>
        <v>0</v>
      </c>
      <c r="BI293" s="199">
        <f>IF(O293="nulová",K293,0)</f>
        <v>0</v>
      </c>
      <c r="BJ293" s="18" t="s">
        <v>79</v>
      </c>
      <c r="BK293" s="199">
        <f>ROUND(P293*H293,2)</f>
        <v>0</v>
      </c>
      <c r="BL293" s="18" t="s">
        <v>298</v>
      </c>
      <c r="BM293" s="198" t="s">
        <v>667</v>
      </c>
    </row>
    <row r="294" spans="1:47" s="2" customFormat="1" ht="11.25">
      <c r="A294" s="35"/>
      <c r="B294" s="36"/>
      <c r="C294" s="37"/>
      <c r="D294" s="200" t="s">
        <v>165</v>
      </c>
      <c r="E294" s="37"/>
      <c r="F294" s="201" t="s">
        <v>666</v>
      </c>
      <c r="G294" s="37"/>
      <c r="H294" s="37"/>
      <c r="I294" s="202"/>
      <c r="J294" s="202"/>
      <c r="K294" s="37"/>
      <c r="L294" s="37"/>
      <c r="M294" s="40"/>
      <c r="N294" s="203"/>
      <c r="O294" s="204"/>
      <c r="P294" s="65"/>
      <c r="Q294" s="65"/>
      <c r="R294" s="65"/>
      <c r="S294" s="65"/>
      <c r="T294" s="65"/>
      <c r="U294" s="65"/>
      <c r="V294" s="65"/>
      <c r="W294" s="65"/>
      <c r="X294" s="66"/>
      <c r="Y294" s="35"/>
      <c r="Z294" s="35"/>
      <c r="AA294" s="35"/>
      <c r="AB294" s="35"/>
      <c r="AC294" s="35"/>
      <c r="AD294" s="35"/>
      <c r="AE294" s="35"/>
      <c r="AT294" s="18" t="s">
        <v>165</v>
      </c>
      <c r="AU294" s="18" t="s">
        <v>79</v>
      </c>
    </row>
    <row r="295" spans="1:65" s="2" customFormat="1" ht="24.2" customHeight="1">
      <c r="A295" s="35"/>
      <c r="B295" s="36"/>
      <c r="C295" s="205" t="s">
        <v>668</v>
      </c>
      <c r="D295" s="205" t="s">
        <v>188</v>
      </c>
      <c r="E295" s="206" t="s">
        <v>669</v>
      </c>
      <c r="F295" s="207" t="s">
        <v>670</v>
      </c>
      <c r="G295" s="208" t="s">
        <v>161</v>
      </c>
      <c r="H295" s="209">
        <v>2</v>
      </c>
      <c r="I295" s="210"/>
      <c r="J295" s="210"/>
      <c r="K295" s="211">
        <f>ROUND(P295*H295,2)</f>
        <v>0</v>
      </c>
      <c r="L295" s="207" t="s">
        <v>162</v>
      </c>
      <c r="M295" s="40"/>
      <c r="N295" s="212" t="s">
        <v>20</v>
      </c>
      <c r="O295" s="194" t="s">
        <v>40</v>
      </c>
      <c r="P295" s="195">
        <f>I295+J295</f>
        <v>0</v>
      </c>
      <c r="Q295" s="195">
        <f>ROUND(I295*H295,2)</f>
        <v>0</v>
      </c>
      <c r="R295" s="195">
        <f>ROUND(J295*H295,2)</f>
        <v>0</v>
      </c>
      <c r="S295" s="65"/>
      <c r="T295" s="196">
        <f>S295*H295</f>
        <v>0</v>
      </c>
      <c r="U295" s="196">
        <v>0</v>
      </c>
      <c r="V295" s="196">
        <f>U295*H295</f>
        <v>0</v>
      </c>
      <c r="W295" s="196">
        <v>0</v>
      </c>
      <c r="X295" s="197">
        <f>W295*H295</f>
        <v>0</v>
      </c>
      <c r="Y295" s="35"/>
      <c r="Z295" s="35"/>
      <c r="AA295" s="35"/>
      <c r="AB295" s="35"/>
      <c r="AC295" s="35"/>
      <c r="AD295" s="35"/>
      <c r="AE295" s="35"/>
      <c r="AR295" s="198" t="s">
        <v>298</v>
      </c>
      <c r="AT295" s="198" t="s">
        <v>188</v>
      </c>
      <c r="AU295" s="198" t="s">
        <v>79</v>
      </c>
      <c r="AY295" s="18" t="s">
        <v>156</v>
      </c>
      <c r="BE295" s="199">
        <f>IF(O295="základní",K295,0)</f>
        <v>0</v>
      </c>
      <c r="BF295" s="199">
        <f>IF(O295="snížená",K295,0)</f>
        <v>0</v>
      </c>
      <c r="BG295" s="199">
        <f>IF(O295="zákl. přenesená",K295,0)</f>
        <v>0</v>
      </c>
      <c r="BH295" s="199">
        <f>IF(O295="sníž. přenesená",K295,0)</f>
        <v>0</v>
      </c>
      <c r="BI295" s="199">
        <f>IF(O295="nulová",K295,0)</f>
        <v>0</v>
      </c>
      <c r="BJ295" s="18" t="s">
        <v>79</v>
      </c>
      <c r="BK295" s="199">
        <f>ROUND(P295*H295,2)</f>
        <v>0</v>
      </c>
      <c r="BL295" s="18" t="s">
        <v>298</v>
      </c>
      <c r="BM295" s="198" t="s">
        <v>671</v>
      </c>
    </row>
    <row r="296" spans="1:47" s="2" customFormat="1" ht="19.5">
      <c r="A296" s="35"/>
      <c r="B296" s="36"/>
      <c r="C296" s="37"/>
      <c r="D296" s="200" t="s">
        <v>165</v>
      </c>
      <c r="E296" s="37"/>
      <c r="F296" s="201" t="s">
        <v>672</v>
      </c>
      <c r="G296" s="37"/>
      <c r="H296" s="37"/>
      <c r="I296" s="202"/>
      <c r="J296" s="202"/>
      <c r="K296" s="37"/>
      <c r="L296" s="37"/>
      <c r="M296" s="40"/>
      <c r="N296" s="203"/>
      <c r="O296" s="204"/>
      <c r="P296" s="65"/>
      <c r="Q296" s="65"/>
      <c r="R296" s="65"/>
      <c r="S296" s="65"/>
      <c r="T296" s="65"/>
      <c r="U296" s="65"/>
      <c r="V296" s="65"/>
      <c r="W296" s="65"/>
      <c r="X296" s="66"/>
      <c r="Y296" s="35"/>
      <c r="Z296" s="35"/>
      <c r="AA296" s="35"/>
      <c r="AB296" s="35"/>
      <c r="AC296" s="35"/>
      <c r="AD296" s="35"/>
      <c r="AE296" s="35"/>
      <c r="AT296" s="18" t="s">
        <v>165</v>
      </c>
      <c r="AU296" s="18" t="s">
        <v>79</v>
      </c>
    </row>
    <row r="297" spans="1:65" s="2" customFormat="1" ht="24.2" customHeight="1">
      <c r="A297" s="35"/>
      <c r="B297" s="36"/>
      <c r="C297" s="205" t="s">
        <v>356</v>
      </c>
      <c r="D297" s="205" t="s">
        <v>188</v>
      </c>
      <c r="E297" s="206" t="s">
        <v>673</v>
      </c>
      <c r="F297" s="207" t="s">
        <v>674</v>
      </c>
      <c r="G297" s="208" t="s">
        <v>161</v>
      </c>
      <c r="H297" s="209">
        <v>1</v>
      </c>
      <c r="I297" s="210"/>
      <c r="J297" s="210"/>
      <c r="K297" s="211">
        <f>ROUND(P297*H297,2)</f>
        <v>0</v>
      </c>
      <c r="L297" s="207" t="s">
        <v>162</v>
      </c>
      <c r="M297" s="40"/>
      <c r="N297" s="212" t="s">
        <v>20</v>
      </c>
      <c r="O297" s="194" t="s">
        <v>40</v>
      </c>
      <c r="P297" s="195">
        <f>I297+J297</f>
        <v>0</v>
      </c>
      <c r="Q297" s="195">
        <f>ROUND(I297*H297,2)</f>
        <v>0</v>
      </c>
      <c r="R297" s="195">
        <f>ROUND(J297*H297,2)</f>
        <v>0</v>
      </c>
      <c r="S297" s="65"/>
      <c r="T297" s="196">
        <f>S297*H297</f>
        <v>0</v>
      </c>
      <c r="U297" s="196">
        <v>0</v>
      </c>
      <c r="V297" s="196">
        <f>U297*H297</f>
        <v>0</v>
      </c>
      <c r="W297" s="196">
        <v>0</v>
      </c>
      <c r="X297" s="197">
        <f>W297*H297</f>
        <v>0</v>
      </c>
      <c r="Y297" s="35"/>
      <c r="Z297" s="35"/>
      <c r="AA297" s="35"/>
      <c r="AB297" s="35"/>
      <c r="AC297" s="35"/>
      <c r="AD297" s="35"/>
      <c r="AE297" s="35"/>
      <c r="AR297" s="198" t="s">
        <v>298</v>
      </c>
      <c r="AT297" s="198" t="s">
        <v>188</v>
      </c>
      <c r="AU297" s="198" t="s">
        <v>79</v>
      </c>
      <c r="AY297" s="18" t="s">
        <v>156</v>
      </c>
      <c r="BE297" s="199">
        <f>IF(O297="základní",K297,0)</f>
        <v>0</v>
      </c>
      <c r="BF297" s="199">
        <f>IF(O297="snížená",K297,0)</f>
        <v>0</v>
      </c>
      <c r="BG297" s="199">
        <f>IF(O297="zákl. přenesená",K297,0)</f>
        <v>0</v>
      </c>
      <c r="BH297" s="199">
        <f>IF(O297="sníž. přenesená",K297,0)</f>
        <v>0</v>
      </c>
      <c r="BI297" s="199">
        <f>IF(O297="nulová",K297,0)</f>
        <v>0</v>
      </c>
      <c r="BJ297" s="18" t="s">
        <v>79</v>
      </c>
      <c r="BK297" s="199">
        <f>ROUND(P297*H297,2)</f>
        <v>0</v>
      </c>
      <c r="BL297" s="18" t="s">
        <v>298</v>
      </c>
      <c r="BM297" s="198" t="s">
        <v>675</v>
      </c>
    </row>
    <row r="298" spans="1:47" s="2" customFormat="1" ht="11.25">
      <c r="A298" s="35"/>
      <c r="B298" s="36"/>
      <c r="C298" s="37"/>
      <c r="D298" s="200" t="s">
        <v>165</v>
      </c>
      <c r="E298" s="37"/>
      <c r="F298" s="201" t="s">
        <v>676</v>
      </c>
      <c r="G298" s="37"/>
      <c r="H298" s="37"/>
      <c r="I298" s="202"/>
      <c r="J298" s="202"/>
      <c r="K298" s="37"/>
      <c r="L298" s="37"/>
      <c r="M298" s="40"/>
      <c r="N298" s="203"/>
      <c r="O298" s="204"/>
      <c r="P298" s="65"/>
      <c r="Q298" s="65"/>
      <c r="R298" s="65"/>
      <c r="S298" s="65"/>
      <c r="T298" s="65"/>
      <c r="U298" s="65"/>
      <c r="V298" s="65"/>
      <c r="W298" s="65"/>
      <c r="X298" s="66"/>
      <c r="Y298" s="35"/>
      <c r="Z298" s="35"/>
      <c r="AA298" s="35"/>
      <c r="AB298" s="35"/>
      <c r="AC298" s="35"/>
      <c r="AD298" s="35"/>
      <c r="AE298" s="35"/>
      <c r="AT298" s="18" t="s">
        <v>165</v>
      </c>
      <c r="AU298" s="18" t="s">
        <v>79</v>
      </c>
    </row>
    <row r="299" spans="1:65" s="2" customFormat="1" ht="44.25" customHeight="1">
      <c r="A299" s="35"/>
      <c r="B299" s="36"/>
      <c r="C299" s="184" t="s">
        <v>677</v>
      </c>
      <c r="D299" s="184" t="s">
        <v>154</v>
      </c>
      <c r="E299" s="185" t="s">
        <v>678</v>
      </c>
      <c r="F299" s="186" t="s">
        <v>679</v>
      </c>
      <c r="G299" s="187" t="s">
        <v>161</v>
      </c>
      <c r="H299" s="188">
        <v>1</v>
      </c>
      <c r="I299" s="189"/>
      <c r="J299" s="190"/>
      <c r="K299" s="191">
        <f>ROUND(P299*H299,2)</f>
        <v>0</v>
      </c>
      <c r="L299" s="186" t="s">
        <v>20</v>
      </c>
      <c r="M299" s="192"/>
      <c r="N299" s="193" t="s">
        <v>20</v>
      </c>
      <c r="O299" s="194" t="s">
        <v>40</v>
      </c>
      <c r="P299" s="195">
        <f>I299+J299</f>
        <v>0</v>
      </c>
      <c r="Q299" s="195">
        <f>ROUND(I299*H299,2)</f>
        <v>0</v>
      </c>
      <c r="R299" s="195">
        <f>ROUND(J299*H299,2)</f>
        <v>0</v>
      </c>
      <c r="S299" s="65"/>
      <c r="T299" s="196">
        <f>S299*H299</f>
        <v>0</v>
      </c>
      <c r="U299" s="196">
        <v>0</v>
      </c>
      <c r="V299" s="196">
        <f>U299*H299</f>
        <v>0</v>
      </c>
      <c r="W299" s="196">
        <v>0</v>
      </c>
      <c r="X299" s="197">
        <f>W299*H299</f>
        <v>0</v>
      </c>
      <c r="Y299" s="35"/>
      <c r="Z299" s="35"/>
      <c r="AA299" s="35"/>
      <c r="AB299" s="35"/>
      <c r="AC299" s="35"/>
      <c r="AD299" s="35"/>
      <c r="AE299" s="35"/>
      <c r="AR299" s="198" t="s">
        <v>298</v>
      </c>
      <c r="AT299" s="198" t="s">
        <v>154</v>
      </c>
      <c r="AU299" s="198" t="s">
        <v>79</v>
      </c>
      <c r="AY299" s="18" t="s">
        <v>156</v>
      </c>
      <c r="BE299" s="199">
        <f>IF(O299="základní",K299,0)</f>
        <v>0</v>
      </c>
      <c r="BF299" s="199">
        <f>IF(O299="snížená",K299,0)</f>
        <v>0</v>
      </c>
      <c r="BG299" s="199">
        <f>IF(O299="zákl. přenesená",K299,0)</f>
        <v>0</v>
      </c>
      <c r="BH299" s="199">
        <f>IF(O299="sníž. přenesená",K299,0)</f>
        <v>0</v>
      </c>
      <c r="BI299" s="199">
        <f>IF(O299="nulová",K299,0)</f>
        <v>0</v>
      </c>
      <c r="BJ299" s="18" t="s">
        <v>79</v>
      </c>
      <c r="BK299" s="199">
        <f>ROUND(P299*H299,2)</f>
        <v>0</v>
      </c>
      <c r="BL299" s="18" t="s">
        <v>298</v>
      </c>
      <c r="BM299" s="198" t="s">
        <v>680</v>
      </c>
    </row>
    <row r="300" spans="1:47" s="2" customFormat="1" ht="29.25">
      <c r="A300" s="35"/>
      <c r="B300" s="36"/>
      <c r="C300" s="37"/>
      <c r="D300" s="200" t="s">
        <v>165</v>
      </c>
      <c r="E300" s="37"/>
      <c r="F300" s="201" t="s">
        <v>679</v>
      </c>
      <c r="G300" s="37"/>
      <c r="H300" s="37"/>
      <c r="I300" s="202"/>
      <c r="J300" s="202"/>
      <c r="K300" s="37"/>
      <c r="L300" s="37"/>
      <c r="M300" s="40"/>
      <c r="N300" s="203"/>
      <c r="O300" s="204"/>
      <c r="P300" s="65"/>
      <c r="Q300" s="65"/>
      <c r="R300" s="65"/>
      <c r="S300" s="65"/>
      <c r="T300" s="65"/>
      <c r="U300" s="65"/>
      <c r="V300" s="65"/>
      <c r="W300" s="65"/>
      <c r="X300" s="66"/>
      <c r="Y300" s="35"/>
      <c r="Z300" s="35"/>
      <c r="AA300" s="35"/>
      <c r="AB300" s="35"/>
      <c r="AC300" s="35"/>
      <c r="AD300" s="35"/>
      <c r="AE300" s="35"/>
      <c r="AT300" s="18" t="s">
        <v>165</v>
      </c>
      <c r="AU300" s="18" t="s">
        <v>79</v>
      </c>
    </row>
    <row r="301" spans="1:65" s="2" customFormat="1" ht="16.5" customHeight="1">
      <c r="A301" s="35"/>
      <c r="B301" s="36"/>
      <c r="C301" s="184" t="s">
        <v>361</v>
      </c>
      <c r="D301" s="184" t="s">
        <v>154</v>
      </c>
      <c r="E301" s="185" t="s">
        <v>681</v>
      </c>
      <c r="F301" s="186" t="s">
        <v>682</v>
      </c>
      <c r="G301" s="187" t="s">
        <v>161</v>
      </c>
      <c r="H301" s="188">
        <v>1</v>
      </c>
      <c r="I301" s="189"/>
      <c r="J301" s="190"/>
      <c r="K301" s="191">
        <f>ROUND(P301*H301,2)</f>
        <v>0</v>
      </c>
      <c r="L301" s="186" t="s">
        <v>20</v>
      </c>
      <c r="M301" s="192"/>
      <c r="N301" s="193" t="s">
        <v>20</v>
      </c>
      <c r="O301" s="194" t="s">
        <v>40</v>
      </c>
      <c r="P301" s="195">
        <f>I301+J301</f>
        <v>0</v>
      </c>
      <c r="Q301" s="195">
        <f>ROUND(I301*H301,2)</f>
        <v>0</v>
      </c>
      <c r="R301" s="195">
        <f>ROUND(J301*H301,2)</f>
        <v>0</v>
      </c>
      <c r="S301" s="65"/>
      <c r="T301" s="196">
        <f>S301*H301</f>
        <v>0</v>
      </c>
      <c r="U301" s="196">
        <v>0</v>
      </c>
      <c r="V301" s="196">
        <f>U301*H301</f>
        <v>0</v>
      </c>
      <c r="W301" s="196">
        <v>0</v>
      </c>
      <c r="X301" s="197">
        <f>W301*H301</f>
        <v>0</v>
      </c>
      <c r="Y301" s="35"/>
      <c r="Z301" s="35"/>
      <c r="AA301" s="35"/>
      <c r="AB301" s="35"/>
      <c r="AC301" s="35"/>
      <c r="AD301" s="35"/>
      <c r="AE301" s="35"/>
      <c r="AR301" s="198" t="s">
        <v>298</v>
      </c>
      <c r="AT301" s="198" t="s">
        <v>154</v>
      </c>
      <c r="AU301" s="198" t="s">
        <v>79</v>
      </c>
      <c r="AY301" s="18" t="s">
        <v>156</v>
      </c>
      <c r="BE301" s="199">
        <f>IF(O301="základní",K301,0)</f>
        <v>0</v>
      </c>
      <c r="BF301" s="199">
        <f>IF(O301="snížená",K301,0)</f>
        <v>0</v>
      </c>
      <c r="BG301" s="199">
        <f>IF(O301="zákl. přenesená",K301,0)</f>
        <v>0</v>
      </c>
      <c r="BH301" s="199">
        <f>IF(O301="sníž. přenesená",K301,0)</f>
        <v>0</v>
      </c>
      <c r="BI301" s="199">
        <f>IF(O301="nulová",K301,0)</f>
        <v>0</v>
      </c>
      <c r="BJ301" s="18" t="s">
        <v>79</v>
      </c>
      <c r="BK301" s="199">
        <f>ROUND(P301*H301,2)</f>
        <v>0</v>
      </c>
      <c r="BL301" s="18" t="s">
        <v>298</v>
      </c>
      <c r="BM301" s="198" t="s">
        <v>683</v>
      </c>
    </row>
    <row r="302" spans="1:47" s="2" customFormat="1" ht="11.25">
      <c r="A302" s="35"/>
      <c r="B302" s="36"/>
      <c r="C302" s="37"/>
      <c r="D302" s="200" t="s">
        <v>165</v>
      </c>
      <c r="E302" s="37"/>
      <c r="F302" s="201" t="s">
        <v>682</v>
      </c>
      <c r="G302" s="37"/>
      <c r="H302" s="37"/>
      <c r="I302" s="202"/>
      <c r="J302" s="202"/>
      <c r="K302" s="37"/>
      <c r="L302" s="37"/>
      <c r="M302" s="40"/>
      <c r="N302" s="203"/>
      <c r="O302" s="204"/>
      <c r="P302" s="65"/>
      <c r="Q302" s="65"/>
      <c r="R302" s="65"/>
      <c r="S302" s="65"/>
      <c r="T302" s="65"/>
      <c r="U302" s="65"/>
      <c r="V302" s="65"/>
      <c r="W302" s="65"/>
      <c r="X302" s="66"/>
      <c r="Y302" s="35"/>
      <c r="Z302" s="35"/>
      <c r="AA302" s="35"/>
      <c r="AB302" s="35"/>
      <c r="AC302" s="35"/>
      <c r="AD302" s="35"/>
      <c r="AE302" s="35"/>
      <c r="AT302" s="18" t="s">
        <v>165</v>
      </c>
      <c r="AU302" s="18" t="s">
        <v>79</v>
      </c>
    </row>
    <row r="303" spans="1:65" s="2" customFormat="1" ht="24.2" customHeight="1">
      <c r="A303" s="35"/>
      <c r="B303" s="36"/>
      <c r="C303" s="184" t="s">
        <v>684</v>
      </c>
      <c r="D303" s="184" t="s">
        <v>154</v>
      </c>
      <c r="E303" s="185" t="s">
        <v>685</v>
      </c>
      <c r="F303" s="186" t="s">
        <v>686</v>
      </c>
      <c r="G303" s="187" t="s">
        <v>161</v>
      </c>
      <c r="H303" s="188">
        <v>1</v>
      </c>
      <c r="I303" s="189"/>
      <c r="J303" s="190"/>
      <c r="K303" s="191">
        <f>ROUND(P303*H303,2)</f>
        <v>0</v>
      </c>
      <c r="L303" s="186" t="s">
        <v>162</v>
      </c>
      <c r="M303" s="192"/>
      <c r="N303" s="193" t="s">
        <v>20</v>
      </c>
      <c r="O303" s="194" t="s">
        <v>40</v>
      </c>
      <c r="P303" s="195">
        <f>I303+J303</f>
        <v>0</v>
      </c>
      <c r="Q303" s="195">
        <f>ROUND(I303*H303,2)</f>
        <v>0</v>
      </c>
      <c r="R303" s="195">
        <f>ROUND(J303*H303,2)</f>
        <v>0</v>
      </c>
      <c r="S303" s="65"/>
      <c r="T303" s="196">
        <f>S303*H303</f>
        <v>0</v>
      </c>
      <c r="U303" s="196">
        <v>0</v>
      </c>
      <c r="V303" s="196">
        <f>U303*H303</f>
        <v>0</v>
      </c>
      <c r="W303" s="196">
        <v>0</v>
      </c>
      <c r="X303" s="197">
        <f>W303*H303</f>
        <v>0</v>
      </c>
      <c r="Y303" s="35"/>
      <c r="Z303" s="35"/>
      <c r="AA303" s="35"/>
      <c r="AB303" s="35"/>
      <c r="AC303" s="35"/>
      <c r="AD303" s="35"/>
      <c r="AE303" s="35"/>
      <c r="AR303" s="198" t="s">
        <v>298</v>
      </c>
      <c r="AT303" s="198" t="s">
        <v>154</v>
      </c>
      <c r="AU303" s="198" t="s">
        <v>79</v>
      </c>
      <c r="AY303" s="18" t="s">
        <v>156</v>
      </c>
      <c r="BE303" s="199">
        <f>IF(O303="základní",K303,0)</f>
        <v>0</v>
      </c>
      <c r="BF303" s="199">
        <f>IF(O303="snížená",K303,0)</f>
        <v>0</v>
      </c>
      <c r="BG303" s="199">
        <f>IF(O303="zákl. přenesená",K303,0)</f>
        <v>0</v>
      </c>
      <c r="BH303" s="199">
        <f>IF(O303="sníž. přenesená",K303,0)</f>
        <v>0</v>
      </c>
      <c r="BI303" s="199">
        <f>IF(O303="nulová",K303,0)</f>
        <v>0</v>
      </c>
      <c r="BJ303" s="18" t="s">
        <v>79</v>
      </c>
      <c r="BK303" s="199">
        <f>ROUND(P303*H303,2)</f>
        <v>0</v>
      </c>
      <c r="BL303" s="18" t="s">
        <v>298</v>
      </c>
      <c r="BM303" s="198" t="s">
        <v>687</v>
      </c>
    </row>
    <row r="304" spans="1:47" s="2" customFormat="1" ht="11.25">
      <c r="A304" s="35"/>
      <c r="B304" s="36"/>
      <c r="C304" s="37"/>
      <c r="D304" s="200" t="s">
        <v>165</v>
      </c>
      <c r="E304" s="37"/>
      <c r="F304" s="201" t="s">
        <v>686</v>
      </c>
      <c r="G304" s="37"/>
      <c r="H304" s="37"/>
      <c r="I304" s="202"/>
      <c r="J304" s="202"/>
      <c r="K304" s="37"/>
      <c r="L304" s="37"/>
      <c r="M304" s="40"/>
      <c r="N304" s="203"/>
      <c r="O304" s="204"/>
      <c r="P304" s="65"/>
      <c r="Q304" s="65"/>
      <c r="R304" s="65"/>
      <c r="S304" s="65"/>
      <c r="T304" s="65"/>
      <c r="U304" s="65"/>
      <c r="V304" s="65"/>
      <c r="W304" s="65"/>
      <c r="X304" s="66"/>
      <c r="Y304" s="35"/>
      <c r="Z304" s="35"/>
      <c r="AA304" s="35"/>
      <c r="AB304" s="35"/>
      <c r="AC304" s="35"/>
      <c r="AD304" s="35"/>
      <c r="AE304" s="35"/>
      <c r="AT304" s="18" t="s">
        <v>165</v>
      </c>
      <c r="AU304" s="18" t="s">
        <v>79</v>
      </c>
    </row>
    <row r="305" spans="1:65" s="2" customFormat="1" ht="16.5" customHeight="1">
      <c r="A305" s="35"/>
      <c r="B305" s="36"/>
      <c r="C305" s="184" t="s">
        <v>364</v>
      </c>
      <c r="D305" s="184" t="s">
        <v>154</v>
      </c>
      <c r="E305" s="185" t="s">
        <v>688</v>
      </c>
      <c r="F305" s="186" t="s">
        <v>689</v>
      </c>
      <c r="G305" s="187" t="s">
        <v>161</v>
      </c>
      <c r="H305" s="188">
        <v>1</v>
      </c>
      <c r="I305" s="189"/>
      <c r="J305" s="190"/>
      <c r="K305" s="191">
        <f>ROUND(P305*H305,2)</f>
        <v>0</v>
      </c>
      <c r="L305" s="186" t="s">
        <v>20</v>
      </c>
      <c r="M305" s="192"/>
      <c r="N305" s="193" t="s">
        <v>20</v>
      </c>
      <c r="O305" s="194" t="s">
        <v>40</v>
      </c>
      <c r="P305" s="195">
        <f>I305+J305</f>
        <v>0</v>
      </c>
      <c r="Q305" s="195">
        <f>ROUND(I305*H305,2)</f>
        <v>0</v>
      </c>
      <c r="R305" s="195">
        <f>ROUND(J305*H305,2)</f>
        <v>0</v>
      </c>
      <c r="S305" s="65"/>
      <c r="T305" s="196">
        <f>S305*H305</f>
        <v>0</v>
      </c>
      <c r="U305" s="196">
        <v>0</v>
      </c>
      <c r="V305" s="196">
        <f>U305*H305</f>
        <v>0</v>
      </c>
      <c r="W305" s="196">
        <v>0</v>
      </c>
      <c r="X305" s="197">
        <f>W305*H305</f>
        <v>0</v>
      </c>
      <c r="Y305" s="35"/>
      <c r="Z305" s="35"/>
      <c r="AA305" s="35"/>
      <c r="AB305" s="35"/>
      <c r="AC305" s="35"/>
      <c r="AD305" s="35"/>
      <c r="AE305" s="35"/>
      <c r="AR305" s="198" t="s">
        <v>298</v>
      </c>
      <c r="AT305" s="198" t="s">
        <v>154</v>
      </c>
      <c r="AU305" s="198" t="s">
        <v>79</v>
      </c>
      <c r="AY305" s="18" t="s">
        <v>156</v>
      </c>
      <c r="BE305" s="199">
        <f>IF(O305="základní",K305,0)</f>
        <v>0</v>
      </c>
      <c r="BF305" s="199">
        <f>IF(O305="snížená",K305,0)</f>
        <v>0</v>
      </c>
      <c r="BG305" s="199">
        <f>IF(O305="zákl. přenesená",K305,0)</f>
        <v>0</v>
      </c>
      <c r="BH305" s="199">
        <f>IF(O305="sníž. přenesená",K305,0)</f>
        <v>0</v>
      </c>
      <c r="BI305" s="199">
        <f>IF(O305="nulová",K305,0)</f>
        <v>0</v>
      </c>
      <c r="BJ305" s="18" t="s">
        <v>79</v>
      </c>
      <c r="BK305" s="199">
        <f>ROUND(P305*H305,2)</f>
        <v>0</v>
      </c>
      <c r="BL305" s="18" t="s">
        <v>298</v>
      </c>
      <c r="BM305" s="198" t="s">
        <v>690</v>
      </c>
    </row>
    <row r="306" spans="1:47" s="2" customFormat="1" ht="11.25">
      <c r="A306" s="35"/>
      <c r="B306" s="36"/>
      <c r="C306" s="37"/>
      <c r="D306" s="200" t="s">
        <v>165</v>
      </c>
      <c r="E306" s="37"/>
      <c r="F306" s="201" t="s">
        <v>689</v>
      </c>
      <c r="G306" s="37"/>
      <c r="H306" s="37"/>
      <c r="I306" s="202"/>
      <c r="J306" s="202"/>
      <c r="K306" s="37"/>
      <c r="L306" s="37"/>
      <c r="M306" s="40"/>
      <c r="N306" s="203"/>
      <c r="O306" s="204"/>
      <c r="P306" s="65"/>
      <c r="Q306" s="65"/>
      <c r="R306" s="65"/>
      <c r="S306" s="65"/>
      <c r="T306" s="65"/>
      <c r="U306" s="65"/>
      <c r="V306" s="65"/>
      <c r="W306" s="65"/>
      <c r="X306" s="66"/>
      <c r="Y306" s="35"/>
      <c r="Z306" s="35"/>
      <c r="AA306" s="35"/>
      <c r="AB306" s="35"/>
      <c r="AC306" s="35"/>
      <c r="AD306" s="35"/>
      <c r="AE306" s="35"/>
      <c r="AT306" s="18" t="s">
        <v>165</v>
      </c>
      <c r="AU306" s="18" t="s">
        <v>79</v>
      </c>
    </row>
    <row r="307" spans="1:65" s="2" customFormat="1" ht="37.9" customHeight="1">
      <c r="A307" s="35"/>
      <c r="B307" s="36"/>
      <c r="C307" s="184" t="s">
        <v>691</v>
      </c>
      <c r="D307" s="184" t="s">
        <v>154</v>
      </c>
      <c r="E307" s="185" t="s">
        <v>692</v>
      </c>
      <c r="F307" s="186" t="s">
        <v>693</v>
      </c>
      <c r="G307" s="187" t="s">
        <v>161</v>
      </c>
      <c r="H307" s="188">
        <v>1</v>
      </c>
      <c r="I307" s="189"/>
      <c r="J307" s="190"/>
      <c r="K307" s="191">
        <f>ROUND(P307*H307,2)</f>
        <v>0</v>
      </c>
      <c r="L307" s="186" t="s">
        <v>162</v>
      </c>
      <c r="M307" s="192"/>
      <c r="N307" s="193" t="s">
        <v>20</v>
      </c>
      <c r="O307" s="194" t="s">
        <v>40</v>
      </c>
      <c r="P307" s="195">
        <f>I307+J307</f>
        <v>0</v>
      </c>
      <c r="Q307" s="195">
        <f>ROUND(I307*H307,2)</f>
        <v>0</v>
      </c>
      <c r="R307" s="195">
        <f>ROUND(J307*H307,2)</f>
        <v>0</v>
      </c>
      <c r="S307" s="65"/>
      <c r="T307" s="196">
        <f>S307*H307</f>
        <v>0</v>
      </c>
      <c r="U307" s="196">
        <v>0</v>
      </c>
      <c r="V307" s="196">
        <f>U307*H307</f>
        <v>0</v>
      </c>
      <c r="W307" s="196">
        <v>0</v>
      </c>
      <c r="X307" s="197">
        <f>W307*H307</f>
        <v>0</v>
      </c>
      <c r="Y307" s="35"/>
      <c r="Z307" s="35"/>
      <c r="AA307" s="35"/>
      <c r="AB307" s="35"/>
      <c r="AC307" s="35"/>
      <c r="AD307" s="35"/>
      <c r="AE307" s="35"/>
      <c r="AR307" s="198" t="s">
        <v>298</v>
      </c>
      <c r="AT307" s="198" t="s">
        <v>154</v>
      </c>
      <c r="AU307" s="198" t="s">
        <v>79</v>
      </c>
      <c r="AY307" s="18" t="s">
        <v>156</v>
      </c>
      <c r="BE307" s="199">
        <f>IF(O307="základní",K307,0)</f>
        <v>0</v>
      </c>
      <c r="BF307" s="199">
        <f>IF(O307="snížená",K307,0)</f>
        <v>0</v>
      </c>
      <c r="BG307" s="199">
        <f>IF(O307="zákl. přenesená",K307,0)</f>
        <v>0</v>
      </c>
      <c r="BH307" s="199">
        <f>IF(O307="sníž. přenesená",K307,0)</f>
        <v>0</v>
      </c>
      <c r="BI307" s="199">
        <f>IF(O307="nulová",K307,0)</f>
        <v>0</v>
      </c>
      <c r="BJ307" s="18" t="s">
        <v>79</v>
      </c>
      <c r="BK307" s="199">
        <f>ROUND(P307*H307,2)</f>
        <v>0</v>
      </c>
      <c r="BL307" s="18" t="s">
        <v>298</v>
      </c>
      <c r="BM307" s="198" t="s">
        <v>694</v>
      </c>
    </row>
    <row r="308" spans="1:47" s="2" customFormat="1" ht="19.5">
      <c r="A308" s="35"/>
      <c r="B308" s="36"/>
      <c r="C308" s="37"/>
      <c r="D308" s="200" t="s">
        <v>165</v>
      </c>
      <c r="E308" s="37"/>
      <c r="F308" s="201" t="s">
        <v>693</v>
      </c>
      <c r="G308" s="37"/>
      <c r="H308" s="37"/>
      <c r="I308" s="202"/>
      <c r="J308" s="202"/>
      <c r="K308" s="37"/>
      <c r="L308" s="37"/>
      <c r="M308" s="40"/>
      <c r="N308" s="203"/>
      <c r="O308" s="204"/>
      <c r="P308" s="65"/>
      <c r="Q308" s="65"/>
      <c r="R308" s="65"/>
      <c r="S308" s="65"/>
      <c r="T308" s="65"/>
      <c r="U308" s="65"/>
      <c r="V308" s="65"/>
      <c r="W308" s="65"/>
      <c r="X308" s="66"/>
      <c r="Y308" s="35"/>
      <c r="Z308" s="35"/>
      <c r="AA308" s="35"/>
      <c r="AB308" s="35"/>
      <c r="AC308" s="35"/>
      <c r="AD308" s="35"/>
      <c r="AE308" s="35"/>
      <c r="AT308" s="18" t="s">
        <v>165</v>
      </c>
      <c r="AU308" s="18" t="s">
        <v>79</v>
      </c>
    </row>
    <row r="309" spans="1:65" s="2" customFormat="1" ht="24.2" customHeight="1">
      <c r="A309" s="35"/>
      <c r="B309" s="36"/>
      <c r="C309" s="205" t="s">
        <v>508</v>
      </c>
      <c r="D309" s="205" t="s">
        <v>188</v>
      </c>
      <c r="E309" s="206" t="s">
        <v>695</v>
      </c>
      <c r="F309" s="207" t="s">
        <v>696</v>
      </c>
      <c r="G309" s="208" t="s">
        <v>161</v>
      </c>
      <c r="H309" s="209">
        <v>1</v>
      </c>
      <c r="I309" s="210"/>
      <c r="J309" s="210"/>
      <c r="K309" s="211">
        <f>ROUND(P309*H309,2)</f>
        <v>0</v>
      </c>
      <c r="L309" s="207" t="s">
        <v>162</v>
      </c>
      <c r="M309" s="40"/>
      <c r="N309" s="212" t="s">
        <v>20</v>
      </c>
      <c r="O309" s="194" t="s">
        <v>40</v>
      </c>
      <c r="P309" s="195">
        <f>I309+J309</f>
        <v>0</v>
      </c>
      <c r="Q309" s="195">
        <f>ROUND(I309*H309,2)</f>
        <v>0</v>
      </c>
      <c r="R309" s="195">
        <f>ROUND(J309*H309,2)</f>
        <v>0</v>
      </c>
      <c r="S309" s="65"/>
      <c r="T309" s="196">
        <f>S309*H309</f>
        <v>0</v>
      </c>
      <c r="U309" s="196">
        <v>0</v>
      </c>
      <c r="V309" s="196">
        <f>U309*H309</f>
        <v>0</v>
      </c>
      <c r="W309" s="196">
        <v>0</v>
      </c>
      <c r="X309" s="197">
        <f>W309*H309</f>
        <v>0</v>
      </c>
      <c r="Y309" s="35"/>
      <c r="Z309" s="35"/>
      <c r="AA309" s="35"/>
      <c r="AB309" s="35"/>
      <c r="AC309" s="35"/>
      <c r="AD309" s="35"/>
      <c r="AE309" s="35"/>
      <c r="AR309" s="198" t="s">
        <v>298</v>
      </c>
      <c r="AT309" s="198" t="s">
        <v>188</v>
      </c>
      <c r="AU309" s="198" t="s">
        <v>79</v>
      </c>
      <c r="AY309" s="18" t="s">
        <v>156</v>
      </c>
      <c r="BE309" s="199">
        <f>IF(O309="základní",K309,0)</f>
        <v>0</v>
      </c>
      <c r="BF309" s="199">
        <f>IF(O309="snížená",K309,0)</f>
        <v>0</v>
      </c>
      <c r="BG309" s="199">
        <f>IF(O309="zákl. přenesená",K309,0)</f>
        <v>0</v>
      </c>
      <c r="BH309" s="199">
        <f>IF(O309="sníž. přenesená",K309,0)</f>
        <v>0</v>
      </c>
      <c r="BI309" s="199">
        <f>IF(O309="nulová",K309,0)</f>
        <v>0</v>
      </c>
      <c r="BJ309" s="18" t="s">
        <v>79</v>
      </c>
      <c r="BK309" s="199">
        <f>ROUND(P309*H309,2)</f>
        <v>0</v>
      </c>
      <c r="BL309" s="18" t="s">
        <v>298</v>
      </c>
      <c r="BM309" s="198" t="s">
        <v>697</v>
      </c>
    </row>
    <row r="310" spans="1:47" s="2" customFormat="1" ht="11.25">
      <c r="A310" s="35"/>
      <c r="B310" s="36"/>
      <c r="C310" s="37"/>
      <c r="D310" s="200" t="s">
        <v>165</v>
      </c>
      <c r="E310" s="37"/>
      <c r="F310" s="201" t="s">
        <v>696</v>
      </c>
      <c r="G310" s="37"/>
      <c r="H310" s="37"/>
      <c r="I310" s="202"/>
      <c r="J310" s="202"/>
      <c r="K310" s="37"/>
      <c r="L310" s="37"/>
      <c r="M310" s="40"/>
      <c r="N310" s="203"/>
      <c r="O310" s="204"/>
      <c r="P310" s="65"/>
      <c r="Q310" s="65"/>
      <c r="R310" s="65"/>
      <c r="S310" s="65"/>
      <c r="T310" s="65"/>
      <c r="U310" s="65"/>
      <c r="V310" s="65"/>
      <c r="W310" s="65"/>
      <c r="X310" s="66"/>
      <c r="Y310" s="35"/>
      <c r="Z310" s="35"/>
      <c r="AA310" s="35"/>
      <c r="AB310" s="35"/>
      <c r="AC310" s="35"/>
      <c r="AD310" s="35"/>
      <c r="AE310" s="35"/>
      <c r="AT310" s="18" t="s">
        <v>165</v>
      </c>
      <c r="AU310" s="18" t="s">
        <v>79</v>
      </c>
    </row>
    <row r="311" spans="1:65" s="2" customFormat="1" ht="16.5" customHeight="1">
      <c r="A311" s="35"/>
      <c r="B311" s="36"/>
      <c r="C311" s="205" t="s">
        <v>698</v>
      </c>
      <c r="D311" s="205" t="s">
        <v>188</v>
      </c>
      <c r="E311" s="206" t="s">
        <v>699</v>
      </c>
      <c r="F311" s="207" t="s">
        <v>700</v>
      </c>
      <c r="G311" s="208" t="s">
        <v>161</v>
      </c>
      <c r="H311" s="209">
        <v>2</v>
      </c>
      <c r="I311" s="210"/>
      <c r="J311" s="210"/>
      <c r="K311" s="211">
        <f>ROUND(P311*H311,2)</f>
        <v>0</v>
      </c>
      <c r="L311" s="207" t="s">
        <v>20</v>
      </c>
      <c r="M311" s="40"/>
      <c r="N311" s="212" t="s">
        <v>20</v>
      </c>
      <c r="O311" s="194" t="s">
        <v>40</v>
      </c>
      <c r="P311" s="195">
        <f>I311+J311</f>
        <v>0</v>
      </c>
      <c r="Q311" s="195">
        <f>ROUND(I311*H311,2)</f>
        <v>0</v>
      </c>
      <c r="R311" s="195">
        <f>ROUND(J311*H311,2)</f>
        <v>0</v>
      </c>
      <c r="S311" s="65"/>
      <c r="T311" s="196">
        <f>S311*H311</f>
        <v>0</v>
      </c>
      <c r="U311" s="196">
        <v>0</v>
      </c>
      <c r="V311" s="196">
        <f>U311*H311</f>
        <v>0</v>
      </c>
      <c r="W311" s="196">
        <v>0</v>
      </c>
      <c r="X311" s="197">
        <f>W311*H311</f>
        <v>0</v>
      </c>
      <c r="Y311" s="35"/>
      <c r="Z311" s="35"/>
      <c r="AA311" s="35"/>
      <c r="AB311" s="35"/>
      <c r="AC311" s="35"/>
      <c r="AD311" s="35"/>
      <c r="AE311" s="35"/>
      <c r="AR311" s="198" t="s">
        <v>298</v>
      </c>
      <c r="AT311" s="198" t="s">
        <v>188</v>
      </c>
      <c r="AU311" s="198" t="s">
        <v>79</v>
      </c>
      <c r="AY311" s="18" t="s">
        <v>156</v>
      </c>
      <c r="BE311" s="199">
        <f>IF(O311="základní",K311,0)</f>
        <v>0</v>
      </c>
      <c r="BF311" s="199">
        <f>IF(O311="snížená",K311,0)</f>
        <v>0</v>
      </c>
      <c r="BG311" s="199">
        <f>IF(O311="zákl. přenesená",K311,0)</f>
        <v>0</v>
      </c>
      <c r="BH311" s="199">
        <f>IF(O311="sníž. přenesená",K311,0)</f>
        <v>0</v>
      </c>
      <c r="BI311" s="199">
        <f>IF(O311="nulová",K311,0)</f>
        <v>0</v>
      </c>
      <c r="BJ311" s="18" t="s">
        <v>79</v>
      </c>
      <c r="BK311" s="199">
        <f>ROUND(P311*H311,2)</f>
        <v>0</v>
      </c>
      <c r="BL311" s="18" t="s">
        <v>298</v>
      </c>
      <c r="BM311" s="198" t="s">
        <v>701</v>
      </c>
    </row>
    <row r="312" spans="1:47" s="2" customFormat="1" ht="11.25">
      <c r="A312" s="35"/>
      <c r="B312" s="36"/>
      <c r="C312" s="37"/>
      <c r="D312" s="200" t="s">
        <v>165</v>
      </c>
      <c r="E312" s="37"/>
      <c r="F312" s="201" t="s">
        <v>700</v>
      </c>
      <c r="G312" s="37"/>
      <c r="H312" s="37"/>
      <c r="I312" s="202"/>
      <c r="J312" s="202"/>
      <c r="K312" s="37"/>
      <c r="L312" s="37"/>
      <c r="M312" s="40"/>
      <c r="N312" s="203"/>
      <c r="O312" s="204"/>
      <c r="P312" s="65"/>
      <c r="Q312" s="65"/>
      <c r="R312" s="65"/>
      <c r="S312" s="65"/>
      <c r="T312" s="65"/>
      <c r="U312" s="65"/>
      <c r="V312" s="65"/>
      <c r="W312" s="65"/>
      <c r="X312" s="66"/>
      <c r="Y312" s="35"/>
      <c r="Z312" s="35"/>
      <c r="AA312" s="35"/>
      <c r="AB312" s="35"/>
      <c r="AC312" s="35"/>
      <c r="AD312" s="35"/>
      <c r="AE312" s="35"/>
      <c r="AT312" s="18" t="s">
        <v>165</v>
      </c>
      <c r="AU312" s="18" t="s">
        <v>79</v>
      </c>
    </row>
    <row r="313" spans="1:65" s="2" customFormat="1" ht="24.2" customHeight="1">
      <c r="A313" s="35"/>
      <c r="B313" s="36"/>
      <c r="C313" s="205" t="s">
        <v>511</v>
      </c>
      <c r="D313" s="205" t="s">
        <v>188</v>
      </c>
      <c r="E313" s="206" t="s">
        <v>702</v>
      </c>
      <c r="F313" s="207" t="s">
        <v>703</v>
      </c>
      <c r="G313" s="208" t="s">
        <v>161</v>
      </c>
      <c r="H313" s="209">
        <v>1</v>
      </c>
      <c r="I313" s="210"/>
      <c r="J313" s="210"/>
      <c r="K313" s="211">
        <f>ROUND(P313*H313,2)</f>
        <v>0</v>
      </c>
      <c r="L313" s="207" t="s">
        <v>162</v>
      </c>
      <c r="M313" s="40"/>
      <c r="N313" s="212" t="s">
        <v>20</v>
      </c>
      <c r="O313" s="194" t="s">
        <v>40</v>
      </c>
      <c r="P313" s="195">
        <f>I313+J313</f>
        <v>0</v>
      </c>
      <c r="Q313" s="195">
        <f>ROUND(I313*H313,2)</f>
        <v>0</v>
      </c>
      <c r="R313" s="195">
        <f>ROUND(J313*H313,2)</f>
        <v>0</v>
      </c>
      <c r="S313" s="65"/>
      <c r="T313" s="196">
        <f>S313*H313</f>
        <v>0</v>
      </c>
      <c r="U313" s="196">
        <v>0</v>
      </c>
      <c r="V313" s="196">
        <f>U313*H313</f>
        <v>0</v>
      </c>
      <c r="W313" s="196">
        <v>0</v>
      </c>
      <c r="X313" s="197">
        <f>W313*H313</f>
        <v>0</v>
      </c>
      <c r="Y313" s="35"/>
      <c r="Z313" s="35"/>
      <c r="AA313" s="35"/>
      <c r="AB313" s="35"/>
      <c r="AC313" s="35"/>
      <c r="AD313" s="35"/>
      <c r="AE313" s="35"/>
      <c r="AR313" s="198" t="s">
        <v>298</v>
      </c>
      <c r="AT313" s="198" t="s">
        <v>188</v>
      </c>
      <c r="AU313" s="198" t="s">
        <v>79</v>
      </c>
      <c r="AY313" s="18" t="s">
        <v>156</v>
      </c>
      <c r="BE313" s="199">
        <f>IF(O313="základní",K313,0)</f>
        <v>0</v>
      </c>
      <c r="BF313" s="199">
        <f>IF(O313="snížená",K313,0)</f>
        <v>0</v>
      </c>
      <c r="BG313" s="199">
        <f>IF(O313="zákl. přenesená",K313,0)</f>
        <v>0</v>
      </c>
      <c r="BH313" s="199">
        <f>IF(O313="sníž. přenesená",K313,0)</f>
        <v>0</v>
      </c>
      <c r="BI313" s="199">
        <f>IF(O313="nulová",K313,0)</f>
        <v>0</v>
      </c>
      <c r="BJ313" s="18" t="s">
        <v>79</v>
      </c>
      <c r="BK313" s="199">
        <f>ROUND(P313*H313,2)</f>
        <v>0</v>
      </c>
      <c r="BL313" s="18" t="s">
        <v>298</v>
      </c>
      <c r="BM313" s="198" t="s">
        <v>704</v>
      </c>
    </row>
    <row r="314" spans="1:47" s="2" customFormat="1" ht="11.25">
      <c r="A314" s="35"/>
      <c r="B314" s="36"/>
      <c r="C314" s="37"/>
      <c r="D314" s="200" t="s">
        <v>165</v>
      </c>
      <c r="E314" s="37"/>
      <c r="F314" s="201" t="s">
        <v>703</v>
      </c>
      <c r="G314" s="37"/>
      <c r="H314" s="37"/>
      <c r="I314" s="202"/>
      <c r="J314" s="202"/>
      <c r="K314" s="37"/>
      <c r="L314" s="37"/>
      <c r="M314" s="40"/>
      <c r="N314" s="203"/>
      <c r="O314" s="204"/>
      <c r="P314" s="65"/>
      <c r="Q314" s="65"/>
      <c r="R314" s="65"/>
      <c r="S314" s="65"/>
      <c r="T314" s="65"/>
      <c r="U314" s="65"/>
      <c r="V314" s="65"/>
      <c r="W314" s="65"/>
      <c r="X314" s="66"/>
      <c r="Y314" s="35"/>
      <c r="Z314" s="35"/>
      <c r="AA314" s="35"/>
      <c r="AB314" s="35"/>
      <c r="AC314" s="35"/>
      <c r="AD314" s="35"/>
      <c r="AE314" s="35"/>
      <c r="AT314" s="18" t="s">
        <v>165</v>
      </c>
      <c r="AU314" s="18" t="s">
        <v>79</v>
      </c>
    </row>
    <row r="315" spans="1:65" s="2" customFormat="1" ht="24.2" customHeight="1">
      <c r="A315" s="35"/>
      <c r="B315" s="36"/>
      <c r="C315" s="205" t="s">
        <v>705</v>
      </c>
      <c r="D315" s="205" t="s">
        <v>188</v>
      </c>
      <c r="E315" s="206" t="s">
        <v>706</v>
      </c>
      <c r="F315" s="207" t="s">
        <v>707</v>
      </c>
      <c r="G315" s="208" t="s">
        <v>161</v>
      </c>
      <c r="H315" s="209">
        <v>1</v>
      </c>
      <c r="I315" s="210"/>
      <c r="J315" s="210"/>
      <c r="K315" s="211">
        <f>ROUND(P315*H315,2)</f>
        <v>0</v>
      </c>
      <c r="L315" s="207" t="s">
        <v>162</v>
      </c>
      <c r="M315" s="40"/>
      <c r="N315" s="212" t="s">
        <v>20</v>
      </c>
      <c r="O315" s="194" t="s">
        <v>40</v>
      </c>
      <c r="P315" s="195">
        <f>I315+J315</f>
        <v>0</v>
      </c>
      <c r="Q315" s="195">
        <f>ROUND(I315*H315,2)</f>
        <v>0</v>
      </c>
      <c r="R315" s="195">
        <f>ROUND(J315*H315,2)</f>
        <v>0</v>
      </c>
      <c r="S315" s="65"/>
      <c r="T315" s="196">
        <f>S315*H315</f>
        <v>0</v>
      </c>
      <c r="U315" s="196">
        <v>0</v>
      </c>
      <c r="V315" s="196">
        <f>U315*H315</f>
        <v>0</v>
      </c>
      <c r="W315" s="196">
        <v>0</v>
      </c>
      <c r="X315" s="197">
        <f>W315*H315</f>
        <v>0</v>
      </c>
      <c r="Y315" s="35"/>
      <c r="Z315" s="35"/>
      <c r="AA315" s="35"/>
      <c r="AB315" s="35"/>
      <c r="AC315" s="35"/>
      <c r="AD315" s="35"/>
      <c r="AE315" s="35"/>
      <c r="AR315" s="198" t="s">
        <v>298</v>
      </c>
      <c r="AT315" s="198" t="s">
        <v>188</v>
      </c>
      <c r="AU315" s="198" t="s">
        <v>79</v>
      </c>
      <c r="AY315" s="18" t="s">
        <v>156</v>
      </c>
      <c r="BE315" s="199">
        <f>IF(O315="základní",K315,0)</f>
        <v>0</v>
      </c>
      <c r="BF315" s="199">
        <f>IF(O315="snížená",K315,0)</f>
        <v>0</v>
      </c>
      <c r="BG315" s="199">
        <f>IF(O315="zákl. přenesená",K315,0)</f>
        <v>0</v>
      </c>
      <c r="BH315" s="199">
        <f>IF(O315="sníž. přenesená",K315,0)</f>
        <v>0</v>
      </c>
      <c r="BI315" s="199">
        <f>IF(O315="nulová",K315,0)</f>
        <v>0</v>
      </c>
      <c r="BJ315" s="18" t="s">
        <v>79</v>
      </c>
      <c r="BK315" s="199">
        <f>ROUND(P315*H315,2)</f>
        <v>0</v>
      </c>
      <c r="BL315" s="18" t="s">
        <v>298</v>
      </c>
      <c r="BM315" s="198" t="s">
        <v>708</v>
      </c>
    </row>
    <row r="316" spans="1:47" s="2" customFormat="1" ht="11.25">
      <c r="A316" s="35"/>
      <c r="B316" s="36"/>
      <c r="C316" s="37"/>
      <c r="D316" s="200" t="s">
        <v>165</v>
      </c>
      <c r="E316" s="37"/>
      <c r="F316" s="201" t="s">
        <v>707</v>
      </c>
      <c r="G316" s="37"/>
      <c r="H316" s="37"/>
      <c r="I316" s="202"/>
      <c r="J316" s="202"/>
      <c r="K316" s="37"/>
      <c r="L316" s="37"/>
      <c r="M316" s="40"/>
      <c r="N316" s="203"/>
      <c r="O316" s="204"/>
      <c r="P316" s="65"/>
      <c r="Q316" s="65"/>
      <c r="R316" s="65"/>
      <c r="S316" s="65"/>
      <c r="T316" s="65"/>
      <c r="U316" s="65"/>
      <c r="V316" s="65"/>
      <c r="W316" s="65"/>
      <c r="X316" s="66"/>
      <c r="Y316" s="35"/>
      <c r="Z316" s="35"/>
      <c r="AA316" s="35"/>
      <c r="AB316" s="35"/>
      <c r="AC316" s="35"/>
      <c r="AD316" s="35"/>
      <c r="AE316" s="35"/>
      <c r="AT316" s="18" t="s">
        <v>165</v>
      </c>
      <c r="AU316" s="18" t="s">
        <v>79</v>
      </c>
    </row>
    <row r="317" spans="1:65" s="2" customFormat="1" ht="16.5" customHeight="1">
      <c r="A317" s="35"/>
      <c r="B317" s="36"/>
      <c r="C317" s="184" t="s">
        <v>516</v>
      </c>
      <c r="D317" s="184" t="s">
        <v>154</v>
      </c>
      <c r="E317" s="185" t="s">
        <v>709</v>
      </c>
      <c r="F317" s="186" t="s">
        <v>710</v>
      </c>
      <c r="G317" s="187" t="s">
        <v>161</v>
      </c>
      <c r="H317" s="188">
        <v>1</v>
      </c>
      <c r="I317" s="189"/>
      <c r="J317" s="190"/>
      <c r="K317" s="191">
        <f>ROUND(P317*H317,2)</f>
        <v>0</v>
      </c>
      <c r="L317" s="186" t="s">
        <v>20</v>
      </c>
      <c r="M317" s="192"/>
      <c r="N317" s="193" t="s">
        <v>20</v>
      </c>
      <c r="O317" s="194" t="s">
        <v>40</v>
      </c>
      <c r="P317" s="195">
        <f>I317+J317</f>
        <v>0</v>
      </c>
      <c r="Q317" s="195">
        <f>ROUND(I317*H317,2)</f>
        <v>0</v>
      </c>
      <c r="R317" s="195">
        <f>ROUND(J317*H317,2)</f>
        <v>0</v>
      </c>
      <c r="S317" s="65"/>
      <c r="T317" s="196">
        <f>S317*H317</f>
        <v>0</v>
      </c>
      <c r="U317" s="196">
        <v>0</v>
      </c>
      <c r="V317" s="196">
        <f>U317*H317</f>
        <v>0</v>
      </c>
      <c r="W317" s="196">
        <v>0</v>
      </c>
      <c r="X317" s="197">
        <f>W317*H317</f>
        <v>0</v>
      </c>
      <c r="Y317" s="35"/>
      <c r="Z317" s="35"/>
      <c r="AA317" s="35"/>
      <c r="AB317" s="35"/>
      <c r="AC317" s="35"/>
      <c r="AD317" s="35"/>
      <c r="AE317" s="35"/>
      <c r="AR317" s="198" t="s">
        <v>298</v>
      </c>
      <c r="AT317" s="198" t="s">
        <v>154</v>
      </c>
      <c r="AU317" s="198" t="s">
        <v>79</v>
      </c>
      <c r="AY317" s="18" t="s">
        <v>156</v>
      </c>
      <c r="BE317" s="199">
        <f>IF(O317="základní",K317,0)</f>
        <v>0</v>
      </c>
      <c r="BF317" s="199">
        <f>IF(O317="snížená",K317,0)</f>
        <v>0</v>
      </c>
      <c r="BG317" s="199">
        <f>IF(O317="zákl. přenesená",K317,0)</f>
        <v>0</v>
      </c>
      <c r="BH317" s="199">
        <f>IF(O317="sníž. přenesená",K317,0)</f>
        <v>0</v>
      </c>
      <c r="BI317" s="199">
        <f>IF(O317="nulová",K317,0)</f>
        <v>0</v>
      </c>
      <c r="BJ317" s="18" t="s">
        <v>79</v>
      </c>
      <c r="BK317" s="199">
        <f>ROUND(P317*H317,2)</f>
        <v>0</v>
      </c>
      <c r="BL317" s="18" t="s">
        <v>298</v>
      </c>
      <c r="BM317" s="198" t="s">
        <v>711</v>
      </c>
    </row>
    <row r="318" spans="1:47" s="2" customFormat="1" ht="11.25">
      <c r="A318" s="35"/>
      <c r="B318" s="36"/>
      <c r="C318" s="37"/>
      <c r="D318" s="200" t="s">
        <v>165</v>
      </c>
      <c r="E318" s="37"/>
      <c r="F318" s="201" t="s">
        <v>710</v>
      </c>
      <c r="G318" s="37"/>
      <c r="H318" s="37"/>
      <c r="I318" s="202"/>
      <c r="J318" s="202"/>
      <c r="K318" s="37"/>
      <c r="L318" s="37"/>
      <c r="M318" s="40"/>
      <c r="N318" s="203"/>
      <c r="O318" s="204"/>
      <c r="P318" s="65"/>
      <c r="Q318" s="65"/>
      <c r="R318" s="65"/>
      <c r="S318" s="65"/>
      <c r="T318" s="65"/>
      <c r="U318" s="65"/>
      <c r="V318" s="65"/>
      <c r="W318" s="65"/>
      <c r="X318" s="66"/>
      <c r="Y318" s="35"/>
      <c r="Z318" s="35"/>
      <c r="AA318" s="35"/>
      <c r="AB318" s="35"/>
      <c r="AC318" s="35"/>
      <c r="AD318" s="35"/>
      <c r="AE318" s="35"/>
      <c r="AT318" s="18" t="s">
        <v>165</v>
      </c>
      <c r="AU318" s="18" t="s">
        <v>79</v>
      </c>
    </row>
    <row r="319" spans="1:65" s="2" customFormat="1" ht="24.2" customHeight="1">
      <c r="A319" s="35"/>
      <c r="B319" s="36"/>
      <c r="C319" s="205" t="s">
        <v>712</v>
      </c>
      <c r="D319" s="205" t="s">
        <v>188</v>
      </c>
      <c r="E319" s="206" t="s">
        <v>713</v>
      </c>
      <c r="F319" s="207" t="s">
        <v>714</v>
      </c>
      <c r="G319" s="208" t="s">
        <v>161</v>
      </c>
      <c r="H319" s="209">
        <v>10</v>
      </c>
      <c r="I319" s="210"/>
      <c r="J319" s="210"/>
      <c r="K319" s="211">
        <f>ROUND(P319*H319,2)</f>
        <v>0</v>
      </c>
      <c r="L319" s="207" t="s">
        <v>162</v>
      </c>
      <c r="M319" s="40"/>
      <c r="N319" s="212" t="s">
        <v>20</v>
      </c>
      <c r="O319" s="194" t="s">
        <v>40</v>
      </c>
      <c r="P319" s="195">
        <f>I319+J319</f>
        <v>0</v>
      </c>
      <c r="Q319" s="195">
        <f>ROUND(I319*H319,2)</f>
        <v>0</v>
      </c>
      <c r="R319" s="195">
        <f>ROUND(J319*H319,2)</f>
        <v>0</v>
      </c>
      <c r="S319" s="65"/>
      <c r="T319" s="196">
        <f>S319*H319</f>
        <v>0</v>
      </c>
      <c r="U319" s="196">
        <v>0</v>
      </c>
      <c r="V319" s="196">
        <f>U319*H319</f>
        <v>0</v>
      </c>
      <c r="W319" s="196">
        <v>0</v>
      </c>
      <c r="X319" s="197">
        <f>W319*H319</f>
        <v>0</v>
      </c>
      <c r="Y319" s="35"/>
      <c r="Z319" s="35"/>
      <c r="AA319" s="35"/>
      <c r="AB319" s="35"/>
      <c r="AC319" s="35"/>
      <c r="AD319" s="35"/>
      <c r="AE319" s="35"/>
      <c r="AR319" s="198" t="s">
        <v>298</v>
      </c>
      <c r="AT319" s="198" t="s">
        <v>188</v>
      </c>
      <c r="AU319" s="198" t="s">
        <v>79</v>
      </c>
      <c r="AY319" s="18" t="s">
        <v>156</v>
      </c>
      <c r="BE319" s="199">
        <f>IF(O319="základní",K319,0)</f>
        <v>0</v>
      </c>
      <c r="BF319" s="199">
        <f>IF(O319="snížená",K319,0)</f>
        <v>0</v>
      </c>
      <c r="BG319" s="199">
        <f>IF(O319="zákl. přenesená",K319,0)</f>
        <v>0</v>
      </c>
      <c r="BH319" s="199">
        <f>IF(O319="sníž. přenesená",K319,0)</f>
        <v>0</v>
      </c>
      <c r="BI319" s="199">
        <f>IF(O319="nulová",K319,0)</f>
        <v>0</v>
      </c>
      <c r="BJ319" s="18" t="s">
        <v>79</v>
      </c>
      <c r="BK319" s="199">
        <f>ROUND(P319*H319,2)</f>
        <v>0</v>
      </c>
      <c r="BL319" s="18" t="s">
        <v>298</v>
      </c>
      <c r="BM319" s="198" t="s">
        <v>715</v>
      </c>
    </row>
    <row r="320" spans="1:47" s="2" customFormat="1" ht="19.5">
      <c r="A320" s="35"/>
      <c r="B320" s="36"/>
      <c r="C320" s="37"/>
      <c r="D320" s="200" t="s">
        <v>165</v>
      </c>
      <c r="E320" s="37"/>
      <c r="F320" s="201" t="s">
        <v>714</v>
      </c>
      <c r="G320" s="37"/>
      <c r="H320" s="37"/>
      <c r="I320" s="202"/>
      <c r="J320" s="202"/>
      <c r="K320" s="37"/>
      <c r="L320" s="37"/>
      <c r="M320" s="40"/>
      <c r="N320" s="203"/>
      <c r="O320" s="204"/>
      <c r="P320" s="65"/>
      <c r="Q320" s="65"/>
      <c r="R320" s="65"/>
      <c r="S320" s="65"/>
      <c r="T320" s="65"/>
      <c r="U320" s="65"/>
      <c r="V320" s="65"/>
      <c r="W320" s="65"/>
      <c r="X320" s="66"/>
      <c r="Y320" s="35"/>
      <c r="Z320" s="35"/>
      <c r="AA320" s="35"/>
      <c r="AB320" s="35"/>
      <c r="AC320" s="35"/>
      <c r="AD320" s="35"/>
      <c r="AE320" s="35"/>
      <c r="AT320" s="18" t="s">
        <v>165</v>
      </c>
      <c r="AU320" s="18" t="s">
        <v>79</v>
      </c>
    </row>
    <row r="321" spans="1:65" s="2" customFormat="1" ht="24.2" customHeight="1">
      <c r="A321" s="35"/>
      <c r="B321" s="36"/>
      <c r="C321" s="205" t="s">
        <v>521</v>
      </c>
      <c r="D321" s="205" t="s">
        <v>188</v>
      </c>
      <c r="E321" s="206" t="s">
        <v>716</v>
      </c>
      <c r="F321" s="207" t="s">
        <v>717</v>
      </c>
      <c r="G321" s="208" t="s">
        <v>161</v>
      </c>
      <c r="H321" s="209">
        <v>1</v>
      </c>
      <c r="I321" s="210"/>
      <c r="J321" s="210"/>
      <c r="K321" s="211">
        <f>ROUND(P321*H321,2)</f>
        <v>0</v>
      </c>
      <c r="L321" s="207" t="s">
        <v>162</v>
      </c>
      <c r="M321" s="40"/>
      <c r="N321" s="212" t="s">
        <v>20</v>
      </c>
      <c r="O321" s="194" t="s">
        <v>40</v>
      </c>
      <c r="P321" s="195">
        <f>I321+J321</f>
        <v>0</v>
      </c>
      <c r="Q321" s="195">
        <f>ROUND(I321*H321,2)</f>
        <v>0</v>
      </c>
      <c r="R321" s="195">
        <f>ROUND(J321*H321,2)</f>
        <v>0</v>
      </c>
      <c r="S321" s="65"/>
      <c r="T321" s="196">
        <f>S321*H321</f>
        <v>0</v>
      </c>
      <c r="U321" s="196">
        <v>0</v>
      </c>
      <c r="V321" s="196">
        <f>U321*H321</f>
        <v>0</v>
      </c>
      <c r="W321" s="196">
        <v>0</v>
      </c>
      <c r="X321" s="197">
        <f>W321*H321</f>
        <v>0</v>
      </c>
      <c r="Y321" s="35"/>
      <c r="Z321" s="35"/>
      <c r="AA321" s="35"/>
      <c r="AB321" s="35"/>
      <c r="AC321" s="35"/>
      <c r="AD321" s="35"/>
      <c r="AE321" s="35"/>
      <c r="AR321" s="198" t="s">
        <v>298</v>
      </c>
      <c r="AT321" s="198" t="s">
        <v>188</v>
      </c>
      <c r="AU321" s="198" t="s">
        <v>79</v>
      </c>
      <c r="AY321" s="18" t="s">
        <v>156</v>
      </c>
      <c r="BE321" s="199">
        <f>IF(O321="základní",K321,0)</f>
        <v>0</v>
      </c>
      <c r="BF321" s="199">
        <f>IF(O321="snížená",K321,0)</f>
        <v>0</v>
      </c>
      <c r="BG321" s="199">
        <f>IF(O321="zákl. přenesená",K321,0)</f>
        <v>0</v>
      </c>
      <c r="BH321" s="199">
        <f>IF(O321="sníž. přenesená",K321,0)</f>
        <v>0</v>
      </c>
      <c r="BI321" s="199">
        <f>IF(O321="nulová",K321,0)</f>
        <v>0</v>
      </c>
      <c r="BJ321" s="18" t="s">
        <v>79</v>
      </c>
      <c r="BK321" s="199">
        <f>ROUND(P321*H321,2)</f>
        <v>0</v>
      </c>
      <c r="BL321" s="18" t="s">
        <v>298</v>
      </c>
      <c r="BM321" s="198" t="s">
        <v>718</v>
      </c>
    </row>
    <row r="322" spans="1:47" s="2" customFormat="1" ht="29.25">
      <c r="A322" s="35"/>
      <c r="B322" s="36"/>
      <c r="C322" s="37"/>
      <c r="D322" s="200" t="s">
        <v>165</v>
      </c>
      <c r="E322" s="37"/>
      <c r="F322" s="201" t="s">
        <v>719</v>
      </c>
      <c r="G322" s="37"/>
      <c r="H322" s="37"/>
      <c r="I322" s="202"/>
      <c r="J322" s="202"/>
      <c r="K322" s="37"/>
      <c r="L322" s="37"/>
      <c r="M322" s="40"/>
      <c r="N322" s="203"/>
      <c r="O322" s="204"/>
      <c r="P322" s="65"/>
      <c r="Q322" s="65"/>
      <c r="R322" s="65"/>
      <c r="S322" s="65"/>
      <c r="T322" s="65"/>
      <c r="U322" s="65"/>
      <c r="V322" s="65"/>
      <c r="W322" s="65"/>
      <c r="X322" s="66"/>
      <c r="Y322" s="35"/>
      <c r="Z322" s="35"/>
      <c r="AA322" s="35"/>
      <c r="AB322" s="35"/>
      <c r="AC322" s="35"/>
      <c r="AD322" s="35"/>
      <c r="AE322" s="35"/>
      <c r="AT322" s="18" t="s">
        <v>165</v>
      </c>
      <c r="AU322" s="18" t="s">
        <v>79</v>
      </c>
    </row>
    <row r="323" spans="1:65" s="2" customFormat="1" ht="24">
      <c r="A323" s="35"/>
      <c r="B323" s="36"/>
      <c r="C323" s="205" t="s">
        <v>720</v>
      </c>
      <c r="D323" s="205" t="s">
        <v>188</v>
      </c>
      <c r="E323" s="206" t="s">
        <v>721</v>
      </c>
      <c r="F323" s="207" t="s">
        <v>722</v>
      </c>
      <c r="G323" s="208" t="s">
        <v>161</v>
      </c>
      <c r="H323" s="209">
        <v>1</v>
      </c>
      <c r="I323" s="210"/>
      <c r="J323" s="210"/>
      <c r="K323" s="211">
        <f>ROUND(P323*H323,2)</f>
        <v>0</v>
      </c>
      <c r="L323" s="207" t="s">
        <v>162</v>
      </c>
      <c r="M323" s="40"/>
      <c r="N323" s="212" t="s">
        <v>20</v>
      </c>
      <c r="O323" s="194" t="s">
        <v>40</v>
      </c>
      <c r="P323" s="195">
        <f>I323+J323</f>
        <v>0</v>
      </c>
      <c r="Q323" s="195">
        <f>ROUND(I323*H323,2)</f>
        <v>0</v>
      </c>
      <c r="R323" s="195">
        <f>ROUND(J323*H323,2)</f>
        <v>0</v>
      </c>
      <c r="S323" s="65"/>
      <c r="T323" s="196">
        <f>S323*H323</f>
        <v>0</v>
      </c>
      <c r="U323" s="196">
        <v>0</v>
      </c>
      <c r="V323" s="196">
        <f>U323*H323</f>
        <v>0</v>
      </c>
      <c r="W323" s="196">
        <v>0</v>
      </c>
      <c r="X323" s="197">
        <f>W323*H323</f>
        <v>0</v>
      </c>
      <c r="Y323" s="35"/>
      <c r="Z323" s="35"/>
      <c r="AA323" s="35"/>
      <c r="AB323" s="35"/>
      <c r="AC323" s="35"/>
      <c r="AD323" s="35"/>
      <c r="AE323" s="35"/>
      <c r="AR323" s="198" t="s">
        <v>298</v>
      </c>
      <c r="AT323" s="198" t="s">
        <v>188</v>
      </c>
      <c r="AU323" s="198" t="s">
        <v>79</v>
      </c>
      <c r="AY323" s="18" t="s">
        <v>156</v>
      </c>
      <c r="BE323" s="199">
        <f>IF(O323="základní",K323,0)</f>
        <v>0</v>
      </c>
      <c r="BF323" s="199">
        <f>IF(O323="snížená",K323,0)</f>
        <v>0</v>
      </c>
      <c r="BG323" s="199">
        <f>IF(O323="zákl. přenesená",K323,0)</f>
        <v>0</v>
      </c>
      <c r="BH323" s="199">
        <f>IF(O323="sníž. přenesená",K323,0)</f>
        <v>0</v>
      </c>
      <c r="BI323" s="199">
        <f>IF(O323="nulová",K323,0)</f>
        <v>0</v>
      </c>
      <c r="BJ323" s="18" t="s">
        <v>79</v>
      </c>
      <c r="BK323" s="199">
        <f>ROUND(P323*H323,2)</f>
        <v>0</v>
      </c>
      <c r="BL323" s="18" t="s">
        <v>298</v>
      </c>
      <c r="BM323" s="198" t="s">
        <v>723</v>
      </c>
    </row>
    <row r="324" spans="1:47" s="2" customFormat="1" ht="11.25">
      <c r="A324" s="35"/>
      <c r="B324" s="36"/>
      <c r="C324" s="37"/>
      <c r="D324" s="200" t="s">
        <v>165</v>
      </c>
      <c r="E324" s="37"/>
      <c r="F324" s="201" t="s">
        <v>722</v>
      </c>
      <c r="G324" s="37"/>
      <c r="H324" s="37"/>
      <c r="I324" s="202"/>
      <c r="J324" s="202"/>
      <c r="K324" s="37"/>
      <c r="L324" s="37"/>
      <c r="M324" s="40"/>
      <c r="N324" s="203"/>
      <c r="O324" s="204"/>
      <c r="P324" s="65"/>
      <c r="Q324" s="65"/>
      <c r="R324" s="65"/>
      <c r="S324" s="65"/>
      <c r="T324" s="65"/>
      <c r="U324" s="65"/>
      <c r="V324" s="65"/>
      <c r="W324" s="65"/>
      <c r="X324" s="66"/>
      <c r="Y324" s="35"/>
      <c r="Z324" s="35"/>
      <c r="AA324" s="35"/>
      <c r="AB324" s="35"/>
      <c r="AC324" s="35"/>
      <c r="AD324" s="35"/>
      <c r="AE324" s="35"/>
      <c r="AT324" s="18" t="s">
        <v>165</v>
      </c>
      <c r="AU324" s="18" t="s">
        <v>79</v>
      </c>
    </row>
    <row r="325" spans="1:65" s="2" customFormat="1" ht="24.2" customHeight="1">
      <c r="A325" s="35"/>
      <c r="B325" s="36"/>
      <c r="C325" s="205" t="s">
        <v>525</v>
      </c>
      <c r="D325" s="205" t="s">
        <v>188</v>
      </c>
      <c r="E325" s="206" t="s">
        <v>724</v>
      </c>
      <c r="F325" s="207" t="s">
        <v>725</v>
      </c>
      <c r="G325" s="208" t="s">
        <v>161</v>
      </c>
      <c r="H325" s="209">
        <v>1</v>
      </c>
      <c r="I325" s="210"/>
      <c r="J325" s="210"/>
      <c r="K325" s="211">
        <f>ROUND(P325*H325,2)</f>
        <v>0</v>
      </c>
      <c r="L325" s="207" t="s">
        <v>162</v>
      </c>
      <c r="M325" s="40"/>
      <c r="N325" s="212" t="s">
        <v>20</v>
      </c>
      <c r="O325" s="194" t="s">
        <v>40</v>
      </c>
      <c r="P325" s="195">
        <f>I325+J325</f>
        <v>0</v>
      </c>
      <c r="Q325" s="195">
        <f>ROUND(I325*H325,2)</f>
        <v>0</v>
      </c>
      <c r="R325" s="195">
        <f>ROUND(J325*H325,2)</f>
        <v>0</v>
      </c>
      <c r="S325" s="65"/>
      <c r="T325" s="196">
        <f>S325*H325</f>
        <v>0</v>
      </c>
      <c r="U325" s="196">
        <v>0</v>
      </c>
      <c r="V325" s="196">
        <f>U325*H325</f>
        <v>0</v>
      </c>
      <c r="W325" s="196">
        <v>0</v>
      </c>
      <c r="X325" s="197">
        <f>W325*H325</f>
        <v>0</v>
      </c>
      <c r="Y325" s="35"/>
      <c r="Z325" s="35"/>
      <c r="AA325" s="35"/>
      <c r="AB325" s="35"/>
      <c r="AC325" s="35"/>
      <c r="AD325" s="35"/>
      <c r="AE325" s="35"/>
      <c r="AR325" s="198" t="s">
        <v>298</v>
      </c>
      <c r="AT325" s="198" t="s">
        <v>188</v>
      </c>
      <c r="AU325" s="198" t="s">
        <v>79</v>
      </c>
      <c r="AY325" s="18" t="s">
        <v>156</v>
      </c>
      <c r="BE325" s="199">
        <f>IF(O325="základní",K325,0)</f>
        <v>0</v>
      </c>
      <c r="BF325" s="199">
        <f>IF(O325="snížená",K325,0)</f>
        <v>0</v>
      </c>
      <c r="BG325" s="199">
        <f>IF(O325="zákl. přenesená",K325,0)</f>
        <v>0</v>
      </c>
      <c r="BH325" s="199">
        <f>IF(O325="sníž. přenesená",K325,0)</f>
        <v>0</v>
      </c>
      <c r="BI325" s="199">
        <f>IF(O325="nulová",K325,0)</f>
        <v>0</v>
      </c>
      <c r="BJ325" s="18" t="s">
        <v>79</v>
      </c>
      <c r="BK325" s="199">
        <f>ROUND(P325*H325,2)</f>
        <v>0</v>
      </c>
      <c r="BL325" s="18" t="s">
        <v>298</v>
      </c>
      <c r="BM325" s="198" t="s">
        <v>726</v>
      </c>
    </row>
    <row r="326" spans="1:47" s="2" customFormat="1" ht="19.5">
      <c r="A326" s="35"/>
      <c r="B326" s="36"/>
      <c r="C326" s="37"/>
      <c r="D326" s="200" t="s">
        <v>165</v>
      </c>
      <c r="E326" s="37"/>
      <c r="F326" s="201" t="s">
        <v>725</v>
      </c>
      <c r="G326" s="37"/>
      <c r="H326" s="37"/>
      <c r="I326" s="202"/>
      <c r="J326" s="202"/>
      <c r="K326" s="37"/>
      <c r="L326" s="37"/>
      <c r="M326" s="40"/>
      <c r="N326" s="203"/>
      <c r="O326" s="204"/>
      <c r="P326" s="65"/>
      <c r="Q326" s="65"/>
      <c r="R326" s="65"/>
      <c r="S326" s="65"/>
      <c r="T326" s="65"/>
      <c r="U326" s="65"/>
      <c r="V326" s="65"/>
      <c r="W326" s="65"/>
      <c r="X326" s="66"/>
      <c r="Y326" s="35"/>
      <c r="Z326" s="35"/>
      <c r="AA326" s="35"/>
      <c r="AB326" s="35"/>
      <c r="AC326" s="35"/>
      <c r="AD326" s="35"/>
      <c r="AE326" s="35"/>
      <c r="AT326" s="18" t="s">
        <v>165</v>
      </c>
      <c r="AU326" s="18" t="s">
        <v>79</v>
      </c>
    </row>
    <row r="327" spans="1:65" s="2" customFormat="1" ht="24.2" customHeight="1">
      <c r="A327" s="35"/>
      <c r="B327" s="36"/>
      <c r="C327" s="205" t="s">
        <v>727</v>
      </c>
      <c r="D327" s="205" t="s">
        <v>188</v>
      </c>
      <c r="E327" s="206" t="s">
        <v>728</v>
      </c>
      <c r="F327" s="207" t="s">
        <v>729</v>
      </c>
      <c r="G327" s="208" t="s">
        <v>161</v>
      </c>
      <c r="H327" s="209">
        <v>1</v>
      </c>
      <c r="I327" s="210"/>
      <c r="J327" s="210"/>
      <c r="K327" s="211">
        <f>ROUND(P327*H327,2)</f>
        <v>0</v>
      </c>
      <c r="L327" s="207" t="s">
        <v>162</v>
      </c>
      <c r="M327" s="40"/>
      <c r="N327" s="212" t="s">
        <v>20</v>
      </c>
      <c r="O327" s="194" t="s">
        <v>40</v>
      </c>
      <c r="P327" s="195">
        <f>I327+J327</f>
        <v>0</v>
      </c>
      <c r="Q327" s="195">
        <f>ROUND(I327*H327,2)</f>
        <v>0</v>
      </c>
      <c r="R327" s="195">
        <f>ROUND(J327*H327,2)</f>
        <v>0</v>
      </c>
      <c r="S327" s="65"/>
      <c r="T327" s="196">
        <f>S327*H327</f>
        <v>0</v>
      </c>
      <c r="U327" s="196">
        <v>0</v>
      </c>
      <c r="V327" s="196">
        <f>U327*H327</f>
        <v>0</v>
      </c>
      <c r="W327" s="196">
        <v>0</v>
      </c>
      <c r="X327" s="197">
        <f>W327*H327</f>
        <v>0</v>
      </c>
      <c r="Y327" s="35"/>
      <c r="Z327" s="35"/>
      <c r="AA327" s="35"/>
      <c r="AB327" s="35"/>
      <c r="AC327" s="35"/>
      <c r="AD327" s="35"/>
      <c r="AE327" s="35"/>
      <c r="AR327" s="198" t="s">
        <v>298</v>
      </c>
      <c r="AT327" s="198" t="s">
        <v>188</v>
      </c>
      <c r="AU327" s="198" t="s">
        <v>79</v>
      </c>
      <c r="AY327" s="18" t="s">
        <v>156</v>
      </c>
      <c r="BE327" s="199">
        <f>IF(O327="základní",K327,0)</f>
        <v>0</v>
      </c>
      <c r="BF327" s="199">
        <f>IF(O327="snížená",K327,0)</f>
        <v>0</v>
      </c>
      <c r="BG327" s="199">
        <f>IF(O327="zákl. přenesená",K327,0)</f>
        <v>0</v>
      </c>
      <c r="BH327" s="199">
        <f>IF(O327="sníž. přenesená",K327,0)</f>
        <v>0</v>
      </c>
      <c r="BI327" s="199">
        <f>IF(O327="nulová",K327,0)</f>
        <v>0</v>
      </c>
      <c r="BJ327" s="18" t="s">
        <v>79</v>
      </c>
      <c r="BK327" s="199">
        <f>ROUND(P327*H327,2)</f>
        <v>0</v>
      </c>
      <c r="BL327" s="18" t="s">
        <v>298</v>
      </c>
      <c r="BM327" s="198" t="s">
        <v>730</v>
      </c>
    </row>
    <row r="328" spans="1:47" s="2" customFormat="1" ht="19.5">
      <c r="A328" s="35"/>
      <c r="B328" s="36"/>
      <c r="C328" s="37"/>
      <c r="D328" s="200" t="s">
        <v>165</v>
      </c>
      <c r="E328" s="37"/>
      <c r="F328" s="201" t="s">
        <v>729</v>
      </c>
      <c r="G328" s="37"/>
      <c r="H328" s="37"/>
      <c r="I328" s="202"/>
      <c r="J328" s="202"/>
      <c r="K328" s="37"/>
      <c r="L328" s="37"/>
      <c r="M328" s="40"/>
      <c r="N328" s="203"/>
      <c r="O328" s="204"/>
      <c r="P328" s="65"/>
      <c r="Q328" s="65"/>
      <c r="R328" s="65"/>
      <c r="S328" s="65"/>
      <c r="T328" s="65"/>
      <c r="U328" s="65"/>
      <c r="V328" s="65"/>
      <c r="W328" s="65"/>
      <c r="X328" s="66"/>
      <c r="Y328" s="35"/>
      <c r="Z328" s="35"/>
      <c r="AA328" s="35"/>
      <c r="AB328" s="35"/>
      <c r="AC328" s="35"/>
      <c r="AD328" s="35"/>
      <c r="AE328" s="35"/>
      <c r="AT328" s="18" t="s">
        <v>165</v>
      </c>
      <c r="AU328" s="18" t="s">
        <v>79</v>
      </c>
    </row>
    <row r="329" spans="1:65" s="2" customFormat="1" ht="33" customHeight="1">
      <c r="A329" s="35"/>
      <c r="B329" s="36"/>
      <c r="C329" s="205" t="s">
        <v>528</v>
      </c>
      <c r="D329" s="205" t="s">
        <v>188</v>
      </c>
      <c r="E329" s="206" t="s">
        <v>731</v>
      </c>
      <c r="F329" s="207" t="s">
        <v>732</v>
      </c>
      <c r="G329" s="208" t="s">
        <v>161</v>
      </c>
      <c r="H329" s="209">
        <v>1</v>
      </c>
      <c r="I329" s="210"/>
      <c r="J329" s="210"/>
      <c r="K329" s="211">
        <f>ROUND(P329*H329,2)</f>
        <v>0</v>
      </c>
      <c r="L329" s="207" t="s">
        <v>162</v>
      </c>
      <c r="M329" s="40"/>
      <c r="N329" s="212" t="s">
        <v>20</v>
      </c>
      <c r="O329" s="194" t="s">
        <v>40</v>
      </c>
      <c r="P329" s="195">
        <f>I329+J329</f>
        <v>0</v>
      </c>
      <c r="Q329" s="195">
        <f>ROUND(I329*H329,2)</f>
        <v>0</v>
      </c>
      <c r="R329" s="195">
        <f>ROUND(J329*H329,2)</f>
        <v>0</v>
      </c>
      <c r="S329" s="65"/>
      <c r="T329" s="196">
        <f>S329*H329</f>
        <v>0</v>
      </c>
      <c r="U329" s="196">
        <v>0</v>
      </c>
      <c r="V329" s="196">
        <f>U329*H329</f>
        <v>0</v>
      </c>
      <c r="W329" s="196">
        <v>0</v>
      </c>
      <c r="X329" s="197">
        <f>W329*H329</f>
        <v>0</v>
      </c>
      <c r="Y329" s="35"/>
      <c r="Z329" s="35"/>
      <c r="AA329" s="35"/>
      <c r="AB329" s="35"/>
      <c r="AC329" s="35"/>
      <c r="AD329" s="35"/>
      <c r="AE329" s="35"/>
      <c r="AR329" s="198" t="s">
        <v>298</v>
      </c>
      <c r="AT329" s="198" t="s">
        <v>188</v>
      </c>
      <c r="AU329" s="198" t="s">
        <v>79</v>
      </c>
      <c r="AY329" s="18" t="s">
        <v>156</v>
      </c>
      <c r="BE329" s="199">
        <f>IF(O329="základní",K329,0)</f>
        <v>0</v>
      </c>
      <c r="BF329" s="199">
        <f>IF(O329="snížená",K329,0)</f>
        <v>0</v>
      </c>
      <c r="BG329" s="199">
        <f>IF(O329="zákl. přenesená",K329,0)</f>
        <v>0</v>
      </c>
      <c r="BH329" s="199">
        <f>IF(O329="sníž. přenesená",K329,0)</f>
        <v>0</v>
      </c>
      <c r="BI329" s="199">
        <f>IF(O329="nulová",K329,0)</f>
        <v>0</v>
      </c>
      <c r="BJ329" s="18" t="s">
        <v>79</v>
      </c>
      <c r="BK329" s="199">
        <f>ROUND(P329*H329,2)</f>
        <v>0</v>
      </c>
      <c r="BL329" s="18" t="s">
        <v>298</v>
      </c>
      <c r="BM329" s="198" t="s">
        <v>733</v>
      </c>
    </row>
    <row r="330" spans="1:47" s="2" customFormat="1" ht="19.5">
      <c r="A330" s="35"/>
      <c r="B330" s="36"/>
      <c r="C330" s="37"/>
      <c r="D330" s="200" t="s">
        <v>165</v>
      </c>
      <c r="E330" s="37"/>
      <c r="F330" s="201" t="s">
        <v>732</v>
      </c>
      <c r="G330" s="37"/>
      <c r="H330" s="37"/>
      <c r="I330" s="202"/>
      <c r="J330" s="202"/>
      <c r="K330" s="37"/>
      <c r="L330" s="37"/>
      <c r="M330" s="40"/>
      <c r="N330" s="203"/>
      <c r="O330" s="204"/>
      <c r="P330" s="65"/>
      <c r="Q330" s="65"/>
      <c r="R330" s="65"/>
      <c r="S330" s="65"/>
      <c r="T330" s="65"/>
      <c r="U330" s="65"/>
      <c r="V330" s="65"/>
      <c r="W330" s="65"/>
      <c r="X330" s="66"/>
      <c r="Y330" s="35"/>
      <c r="Z330" s="35"/>
      <c r="AA330" s="35"/>
      <c r="AB330" s="35"/>
      <c r="AC330" s="35"/>
      <c r="AD330" s="35"/>
      <c r="AE330" s="35"/>
      <c r="AT330" s="18" t="s">
        <v>165</v>
      </c>
      <c r="AU330" s="18" t="s">
        <v>79</v>
      </c>
    </row>
    <row r="331" spans="1:65" s="2" customFormat="1" ht="33" customHeight="1">
      <c r="A331" s="35"/>
      <c r="B331" s="36"/>
      <c r="C331" s="184" t="s">
        <v>734</v>
      </c>
      <c r="D331" s="184" t="s">
        <v>154</v>
      </c>
      <c r="E331" s="185" t="s">
        <v>735</v>
      </c>
      <c r="F331" s="186" t="s">
        <v>736</v>
      </c>
      <c r="G331" s="187" t="s">
        <v>161</v>
      </c>
      <c r="H331" s="188">
        <v>1</v>
      </c>
      <c r="I331" s="189"/>
      <c r="J331" s="190"/>
      <c r="K331" s="191">
        <f>ROUND(P331*H331,2)</f>
        <v>0</v>
      </c>
      <c r="L331" s="186" t="s">
        <v>162</v>
      </c>
      <c r="M331" s="192"/>
      <c r="N331" s="193" t="s">
        <v>20</v>
      </c>
      <c r="O331" s="194" t="s">
        <v>40</v>
      </c>
      <c r="P331" s="195">
        <f>I331+J331</f>
        <v>0</v>
      </c>
      <c r="Q331" s="195">
        <f>ROUND(I331*H331,2)</f>
        <v>0</v>
      </c>
      <c r="R331" s="195">
        <f>ROUND(J331*H331,2)</f>
        <v>0</v>
      </c>
      <c r="S331" s="65"/>
      <c r="T331" s="196">
        <f>S331*H331</f>
        <v>0</v>
      </c>
      <c r="U331" s="196">
        <v>0</v>
      </c>
      <c r="V331" s="196">
        <f>U331*H331</f>
        <v>0</v>
      </c>
      <c r="W331" s="196">
        <v>0</v>
      </c>
      <c r="X331" s="197">
        <f>W331*H331</f>
        <v>0</v>
      </c>
      <c r="Y331" s="35"/>
      <c r="Z331" s="35"/>
      <c r="AA331" s="35"/>
      <c r="AB331" s="35"/>
      <c r="AC331" s="35"/>
      <c r="AD331" s="35"/>
      <c r="AE331" s="35"/>
      <c r="AR331" s="198" t="s">
        <v>298</v>
      </c>
      <c r="AT331" s="198" t="s">
        <v>154</v>
      </c>
      <c r="AU331" s="198" t="s">
        <v>79</v>
      </c>
      <c r="AY331" s="18" t="s">
        <v>156</v>
      </c>
      <c r="BE331" s="199">
        <f>IF(O331="základní",K331,0)</f>
        <v>0</v>
      </c>
      <c r="BF331" s="199">
        <f>IF(O331="snížená",K331,0)</f>
        <v>0</v>
      </c>
      <c r="BG331" s="199">
        <f>IF(O331="zákl. přenesená",K331,0)</f>
        <v>0</v>
      </c>
      <c r="BH331" s="199">
        <f>IF(O331="sníž. přenesená",K331,0)</f>
        <v>0</v>
      </c>
      <c r="BI331" s="199">
        <f>IF(O331="nulová",K331,0)</f>
        <v>0</v>
      </c>
      <c r="BJ331" s="18" t="s">
        <v>79</v>
      </c>
      <c r="BK331" s="199">
        <f>ROUND(P331*H331,2)</f>
        <v>0</v>
      </c>
      <c r="BL331" s="18" t="s">
        <v>298</v>
      </c>
      <c r="BM331" s="198" t="s">
        <v>737</v>
      </c>
    </row>
    <row r="332" spans="1:47" s="2" customFormat="1" ht="19.5">
      <c r="A332" s="35"/>
      <c r="B332" s="36"/>
      <c r="C332" s="37"/>
      <c r="D332" s="200" t="s">
        <v>165</v>
      </c>
      <c r="E332" s="37"/>
      <c r="F332" s="201" t="s">
        <v>736</v>
      </c>
      <c r="G332" s="37"/>
      <c r="H332" s="37"/>
      <c r="I332" s="202"/>
      <c r="J332" s="202"/>
      <c r="K332" s="37"/>
      <c r="L332" s="37"/>
      <c r="M332" s="40"/>
      <c r="N332" s="203"/>
      <c r="O332" s="204"/>
      <c r="P332" s="65"/>
      <c r="Q332" s="65"/>
      <c r="R332" s="65"/>
      <c r="S332" s="65"/>
      <c r="T332" s="65"/>
      <c r="U332" s="65"/>
      <c r="V332" s="65"/>
      <c r="W332" s="65"/>
      <c r="X332" s="66"/>
      <c r="Y332" s="35"/>
      <c r="Z332" s="35"/>
      <c r="AA332" s="35"/>
      <c r="AB332" s="35"/>
      <c r="AC332" s="35"/>
      <c r="AD332" s="35"/>
      <c r="AE332" s="35"/>
      <c r="AT332" s="18" t="s">
        <v>165</v>
      </c>
      <c r="AU332" s="18" t="s">
        <v>79</v>
      </c>
    </row>
    <row r="333" spans="1:65" s="2" customFormat="1" ht="37.9" customHeight="1">
      <c r="A333" s="35"/>
      <c r="B333" s="36"/>
      <c r="C333" s="184" t="s">
        <v>532</v>
      </c>
      <c r="D333" s="184" t="s">
        <v>154</v>
      </c>
      <c r="E333" s="185" t="s">
        <v>738</v>
      </c>
      <c r="F333" s="186" t="s">
        <v>739</v>
      </c>
      <c r="G333" s="187" t="s">
        <v>161</v>
      </c>
      <c r="H333" s="188">
        <v>1</v>
      </c>
      <c r="I333" s="189"/>
      <c r="J333" s="190"/>
      <c r="K333" s="191">
        <f>ROUND(P333*H333,2)</f>
        <v>0</v>
      </c>
      <c r="L333" s="186" t="s">
        <v>162</v>
      </c>
      <c r="M333" s="192"/>
      <c r="N333" s="193" t="s">
        <v>20</v>
      </c>
      <c r="O333" s="194" t="s">
        <v>40</v>
      </c>
      <c r="P333" s="195">
        <f>I333+J333</f>
        <v>0</v>
      </c>
      <c r="Q333" s="195">
        <f>ROUND(I333*H333,2)</f>
        <v>0</v>
      </c>
      <c r="R333" s="195">
        <f>ROUND(J333*H333,2)</f>
        <v>0</v>
      </c>
      <c r="S333" s="65"/>
      <c r="T333" s="196">
        <f>S333*H333</f>
        <v>0</v>
      </c>
      <c r="U333" s="196">
        <v>0</v>
      </c>
      <c r="V333" s="196">
        <f>U333*H333</f>
        <v>0</v>
      </c>
      <c r="W333" s="196">
        <v>0</v>
      </c>
      <c r="X333" s="197">
        <f>W333*H333</f>
        <v>0</v>
      </c>
      <c r="Y333" s="35"/>
      <c r="Z333" s="35"/>
      <c r="AA333" s="35"/>
      <c r="AB333" s="35"/>
      <c r="AC333" s="35"/>
      <c r="AD333" s="35"/>
      <c r="AE333" s="35"/>
      <c r="AR333" s="198" t="s">
        <v>298</v>
      </c>
      <c r="AT333" s="198" t="s">
        <v>154</v>
      </c>
      <c r="AU333" s="198" t="s">
        <v>79</v>
      </c>
      <c r="AY333" s="18" t="s">
        <v>156</v>
      </c>
      <c r="BE333" s="199">
        <f>IF(O333="základní",K333,0)</f>
        <v>0</v>
      </c>
      <c r="BF333" s="199">
        <f>IF(O333="snížená",K333,0)</f>
        <v>0</v>
      </c>
      <c r="BG333" s="199">
        <f>IF(O333="zákl. přenesená",K333,0)</f>
        <v>0</v>
      </c>
      <c r="BH333" s="199">
        <f>IF(O333="sníž. přenesená",K333,0)</f>
        <v>0</v>
      </c>
      <c r="BI333" s="199">
        <f>IF(O333="nulová",K333,0)</f>
        <v>0</v>
      </c>
      <c r="BJ333" s="18" t="s">
        <v>79</v>
      </c>
      <c r="BK333" s="199">
        <f>ROUND(P333*H333,2)</f>
        <v>0</v>
      </c>
      <c r="BL333" s="18" t="s">
        <v>298</v>
      </c>
      <c r="BM333" s="198" t="s">
        <v>740</v>
      </c>
    </row>
    <row r="334" spans="1:47" s="2" customFormat="1" ht="19.5">
      <c r="A334" s="35"/>
      <c r="B334" s="36"/>
      <c r="C334" s="37"/>
      <c r="D334" s="200" t="s">
        <v>165</v>
      </c>
      <c r="E334" s="37"/>
      <c r="F334" s="201" t="s">
        <v>739</v>
      </c>
      <c r="G334" s="37"/>
      <c r="H334" s="37"/>
      <c r="I334" s="202"/>
      <c r="J334" s="202"/>
      <c r="K334" s="37"/>
      <c r="L334" s="37"/>
      <c r="M334" s="40"/>
      <c r="N334" s="203"/>
      <c r="O334" s="204"/>
      <c r="P334" s="65"/>
      <c r="Q334" s="65"/>
      <c r="R334" s="65"/>
      <c r="S334" s="65"/>
      <c r="T334" s="65"/>
      <c r="U334" s="65"/>
      <c r="V334" s="65"/>
      <c r="W334" s="65"/>
      <c r="X334" s="66"/>
      <c r="Y334" s="35"/>
      <c r="Z334" s="35"/>
      <c r="AA334" s="35"/>
      <c r="AB334" s="35"/>
      <c r="AC334" s="35"/>
      <c r="AD334" s="35"/>
      <c r="AE334" s="35"/>
      <c r="AT334" s="18" t="s">
        <v>165</v>
      </c>
      <c r="AU334" s="18" t="s">
        <v>79</v>
      </c>
    </row>
    <row r="335" spans="1:65" s="2" customFormat="1" ht="21.75" customHeight="1">
      <c r="A335" s="35"/>
      <c r="B335" s="36"/>
      <c r="C335" s="184" t="s">
        <v>741</v>
      </c>
      <c r="D335" s="184" t="s">
        <v>154</v>
      </c>
      <c r="E335" s="185" t="s">
        <v>742</v>
      </c>
      <c r="F335" s="186" t="s">
        <v>743</v>
      </c>
      <c r="G335" s="187" t="s">
        <v>161</v>
      </c>
      <c r="H335" s="188">
        <v>1</v>
      </c>
      <c r="I335" s="189"/>
      <c r="J335" s="190"/>
      <c r="K335" s="191">
        <f>ROUND(P335*H335,2)</f>
        <v>0</v>
      </c>
      <c r="L335" s="186" t="s">
        <v>20</v>
      </c>
      <c r="M335" s="192"/>
      <c r="N335" s="193" t="s">
        <v>20</v>
      </c>
      <c r="O335" s="194" t="s">
        <v>40</v>
      </c>
      <c r="P335" s="195">
        <f>I335+J335</f>
        <v>0</v>
      </c>
      <c r="Q335" s="195">
        <f>ROUND(I335*H335,2)</f>
        <v>0</v>
      </c>
      <c r="R335" s="195">
        <f>ROUND(J335*H335,2)</f>
        <v>0</v>
      </c>
      <c r="S335" s="65"/>
      <c r="T335" s="196">
        <f>S335*H335</f>
        <v>0</v>
      </c>
      <c r="U335" s="196">
        <v>0</v>
      </c>
      <c r="V335" s="196">
        <f>U335*H335</f>
        <v>0</v>
      </c>
      <c r="W335" s="196">
        <v>0</v>
      </c>
      <c r="X335" s="197">
        <f>W335*H335</f>
        <v>0</v>
      </c>
      <c r="Y335" s="35"/>
      <c r="Z335" s="35"/>
      <c r="AA335" s="35"/>
      <c r="AB335" s="35"/>
      <c r="AC335" s="35"/>
      <c r="AD335" s="35"/>
      <c r="AE335" s="35"/>
      <c r="AR335" s="198" t="s">
        <v>298</v>
      </c>
      <c r="AT335" s="198" t="s">
        <v>154</v>
      </c>
      <c r="AU335" s="198" t="s">
        <v>79</v>
      </c>
      <c r="AY335" s="18" t="s">
        <v>156</v>
      </c>
      <c r="BE335" s="199">
        <f>IF(O335="základní",K335,0)</f>
        <v>0</v>
      </c>
      <c r="BF335" s="199">
        <f>IF(O335="snížená",K335,0)</f>
        <v>0</v>
      </c>
      <c r="BG335" s="199">
        <f>IF(O335="zákl. přenesená",K335,0)</f>
        <v>0</v>
      </c>
      <c r="BH335" s="199">
        <f>IF(O335="sníž. přenesená",K335,0)</f>
        <v>0</v>
      </c>
      <c r="BI335" s="199">
        <f>IF(O335="nulová",K335,0)</f>
        <v>0</v>
      </c>
      <c r="BJ335" s="18" t="s">
        <v>79</v>
      </c>
      <c r="BK335" s="199">
        <f>ROUND(P335*H335,2)</f>
        <v>0</v>
      </c>
      <c r="BL335" s="18" t="s">
        <v>298</v>
      </c>
      <c r="BM335" s="198" t="s">
        <v>744</v>
      </c>
    </row>
    <row r="336" spans="1:47" s="2" customFormat="1" ht="11.25">
      <c r="A336" s="35"/>
      <c r="B336" s="36"/>
      <c r="C336" s="37"/>
      <c r="D336" s="200" t="s">
        <v>165</v>
      </c>
      <c r="E336" s="37"/>
      <c r="F336" s="201" t="s">
        <v>743</v>
      </c>
      <c r="G336" s="37"/>
      <c r="H336" s="37"/>
      <c r="I336" s="202"/>
      <c r="J336" s="202"/>
      <c r="K336" s="37"/>
      <c r="L336" s="37"/>
      <c r="M336" s="40"/>
      <c r="N336" s="203"/>
      <c r="O336" s="204"/>
      <c r="P336" s="65"/>
      <c r="Q336" s="65"/>
      <c r="R336" s="65"/>
      <c r="S336" s="65"/>
      <c r="T336" s="65"/>
      <c r="U336" s="65"/>
      <c r="V336" s="65"/>
      <c r="W336" s="65"/>
      <c r="X336" s="66"/>
      <c r="Y336" s="35"/>
      <c r="Z336" s="35"/>
      <c r="AA336" s="35"/>
      <c r="AB336" s="35"/>
      <c r="AC336" s="35"/>
      <c r="AD336" s="35"/>
      <c r="AE336" s="35"/>
      <c r="AT336" s="18" t="s">
        <v>165</v>
      </c>
      <c r="AU336" s="18" t="s">
        <v>79</v>
      </c>
    </row>
    <row r="337" spans="1:65" s="2" customFormat="1" ht="24.2" customHeight="1">
      <c r="A337" s="35"/>
      <c r="B337" s="36"/>
      <c r="C337" s="205" t="s">
        <v>535</v>
      </c>
      <c r="D337" s="205" t="s">
        <v>188</v>
      </c>
      <c r="E337" s="206" t="s">
        <v>745</v>
      </c>
      <c r="F337" s="207" t="s">
        <v>746</v>
      </c>
      <c r="G337" s="208" t="s">
        <v>161</v>
      </c>
      <c r="H337" s="209">
        <v>1</v>
      </c>
      <c r="I337" s="210"/>
      <c r="J337" s="210"/>
      <c r="K337" s="211">
        <f>ROUND(P337*H337,2)</f>
        <v>0</v>
      </c>
      <c r="L337" s="207" t="s">
        <v>162</v>
      </c>
      <c r="M337" s="40"/>
      <c r="N337" s="212" t="s">
        <v>20</v>
      </c>
      <c r="O337" s="194" t="s">
        <v>40</v>
      </c>
      <c r="P337" s="195">
        <f>I337+J337</f>
        <v>0</v>
      </c>
      <c r="Q337" s="195">
        <f>ROUND(I337*H337,2)</f>
        <v>0</v>
      </c>
      <c r="R337" s="195">
        <f>ROUND(J337*H337,2)</f>
        <v>0</v>
      </c>
      <c r="S337" s="65"/>
      <c r="T337" s="196">
        <f>S337*H337</f>
        <v>0</v>
      </c>
      <c r="U337" s="196">
        <v>0</v>
      </c>
      <c r="V337" s="196">
        <f>U337*H337</f>
        <v>0</v>
      </c>
      <c r="W337" s="196">
        <v>0</v>
      </c>
      <c r="X337" s="197">
        <f>W337*H337</f>
        <v>0</v>
      </c>
      <c r="Y337" s="35"/>
      <c r="Z337" s="35"/>
      <c r="AA337" s="35"/>
      <c r="AB337" s="35"/>
      <c r="AC337" s="35"/>
      <c r="AD337" s="35"/>
      <c r="AE337" s="35"/>
      <c r="AR337" s="198" t="s">
        <v>298</v>
      </c>
      <c r="AT337" s="198" t="s">
        <v>188</v>
      </c>
      <c r="AU337" s="198" t="s">
        <v>79</v>
      </c>
      <c r="AY337" s="18" t="s">
        <v>156</v>
      </c>
      <c r="BE337" s="199">
        <f>IF(O337="základní",K337,0)</f>
        <v>0</v>
      </c>
      <c r="BF337" s="199">
        <f>IF(O337="snížená",K337,0)</f>
        <v>0</v>
      </c>
      <c r="BG337" s="199">
        <f>IF(O337="zákl. přenesená",K337,0)</f>
        <v>0</v>
      </c>
      <c r="BH337" s="199">
        <f>IF(O337="sníž. přenesená",K337,0)</f>
        <v>0</v>
      </c>
      <c r="BI337" s="199">
        <f>IF(O337="nulová",K337,0)</f>
        <v>0</v>
      </c>
      <c r="BJ337" s="18" t="s">
        <v>79</v>
      </c>
      <c r="BK337" s="199">
        <f>ROUND(P337*H337,2)</f>
        <v>0</v>
      </c>
      <c r="BL337" s="18" t="s">
        <v>298</v>
      </c>
      <c r="BM337" s="198" t="s">
        <v>747</v>
      </c>
    </row>
    <row r="338" spans="1:47" s="2" customFormat="1" ht="11.25">
      <c r="A338" s="35"/>
      <c r="B338" s="36"/>
      <c r="C338" s="37"/>
      <c r="D338" s="200" t="s">
        <v>165</v>
      </c>
      <c r="E338" s="37"/>
      <c r="F338" s="201" t="s">
        <v>746</v>
      </c>
      <c r="G338" s="37"/>
      <c r="H338" s="37"/>
      <c r="I338" s="202"/>
      <c r="J338" s="202"/>
      <c r="K338" s="37"/>
      <c r="L338" s="37"/>
      <c r="M338" s="40"/>
      <c r="N338" s="203"/>
      <c r="O338" s="204"/>
      <c r="P338" s="65"/>
      <c r="Q338" s="65"/>
      <c r="R338" s="65"/>
      <c r="S338" s="65"/>
      <c r="T338" s="65"/>
      <c r="U338" s="65"/>
      <c r="V338" s="65"/>
      <c r="W338" s="65"/>
      <c r="X338" s="66"/>
      <c r="Y338" s="35"/>
      <c r="Z338" s="35"/>
      <c r="AA338" s="35"/>
      <c r="AB338" s="35"/>
      <c r="AC338" s="35"/>
      <c r="AD338" s="35"/>
      <c r="AE338" s="35"/>
      <c r="AT338" s="18" t="s">
        <v>165</v>
      </c>
      <c r="AU338" s="18" t="s">
        <v>79</v>
      </c>
    </row>
    <row r="339" spans="1:65" s="2" customFormat="1" ht="24.2" customHeight="1">
      <c r="A339" s="35"/>
      <c r="B339" s="36"/>
      <c r="C339" s="205" t="s">
        <v>748</v>
      </c>
      <c r="D339" s="205" t="s">
        <v>188</v>
      </c>
      <c r="E339" s="206" t="s">
        <v>749</v>
      </c>
      <c r="F339" s="207" t="s">
        <v>750</v>
      </c>
      <c r="G339" s="208" t="s">
        <v>161</v>
      </c>
      <c r="H339" s="209">
        <v>1</v>
      </c>
      <c r="I339" s="210"/>
      <c r="J339" s="210"/>
      <c r="K339" s="211">
        <f>ROUND(P339*H339,2)</f>
        <v>0</v>
      </c>
      <c r="L339" s="207" t="s">
        <v>162</v>
      </c>
      <c r="M339" s="40"/>
      <c r="N339" s="212" t="s">
        <v>20</v>
      </c>
      <c r="O339" s="194" t="s">
        <v>40</v>
      </c>
      <c r="P339" s="195">
        <f>I339+J339</f>
        <v>0</v>
      </c>
      <c r="Q339" s="195">
        <f>ROUND(I339*H339,2)</f>
        <v>0</v>
      </c>
      <c r="R339" s="195">
        <f>ROUND(J339*H339,2)</f>
        <v>0</v>
      </c>
      <c r="S339" s="65"/>
      <c r="T339" s="196">
        <f>S339*H339</f>
        <v>0</v>
      </c>
      <c r="U339" s="196">
        <v>0</v>
      </c>
      <c r="V339" s="196">
        <f>U339*H339</f>
        <v>0</v>
      </c>
      <c r="W339" s="196">
        <v>0</v>
      </c>
      <c r="X339" s="197">
        <f>W339*H339</f>
        <v>0</v>
      </c>
      <c r="Y339" s="35"/>
      <c r="Z339" s="35"/>
      <c r="AA339" s="35"/>
      <c r="AB339" s="35"/>
      <c r="AC339" s="35"/>
      <c r="AD339" s="35"/>
      <c r="AE339" s="35"/>
      <c r="AR339" s="198" t="s">
        <v>298</v>
      </c>
      <c r="AT339" s="198" t="s">
        <v>188</v>
      </c>
      <c r="AU339" s="198" t="s">
        <v>79</v>
      </c>
      <c r="AY339" s="18" t="s">
        <v>156</v>
      </c>
      <c r="BE339" s="199">
        <f>IF(O339="základní",K339,0)</f>
        <v>0</v>
      </c>
      <c r="BF339" s="199">
        <f>IF(O339="snížená",K339,0)</f>
        <v>0</v>
      </c>
      <c r="BG339" s="199">
        <f>IF(O339="zákl. přenesená",K339,0)</f>
        <v>0</v>
      </c>
      <c r="BH339" s="199">
        <f>IF(O339="sníž. přenesená",K339,0)</f>
        <v>0</v>
      </c>
      <c r="BI339" s="199">
        <f>IF(O339="nulová",K339,0)</f>
        <v>0</v>
      </c>
      <c r="BJ339" s="18" t="s">
        <v>79</v>
      </c>
      <c r="BK339" s="199">
        <f>ROUND(P339*H339,2)</f>
        <v>0</v>
      </c>
      <c r="BL339" s="18" t="s">
        <v>298</v>
      </c>
      <c r="BM339" s="198" t="s">
        <v>751</v>
      </c>
    </row>
    <row r="340" spans="1:47" s="2" customFormat="1" ht="11.25">
      <c r="A340" s="35"/>
      <c r="B340" s="36"/>
      <c r="C340" s="37"/>
      <c r="D340" s="200" t="s">
        <v>165</v>
      </c>
      <c r="E340" s="37"/>
      <c r="F340" s="201" t="s">
        <v>750</v>
      </c>
      <c r="G340" s="37"/>
      <c r="H340" s="37"/>
      <c r="I340" s="202"/>
      <c r="J340" s="202"/>
      <c r="K340" s="37"/>
      <c r="L340" s="37"/>
      <c r="M340" s="40"/>
      <c r="N340" s="203"/>
      <c r="O340" s="204"/>
      <c r="P340" s="65"/>
      <c r="Q340" s="65"/>
      <c r="R340" s="65"/>
      <c r="S340" s="65"/>
      <c r="T340" s="65"/>
      <c r="U340" s="65"/>
      <c r="V340" s="65"/>
      <c r="W340" s="65"/>
      <c r="X340" s="66"/>
      <c r="Y340" s="35"/>
      <c r="Z340" s="35"/>
      <c r="AA340" s="35"/>
      <c r="AB340" s="35"/>
      <c r="AC340" s="35"/>
      <c r="AD340" s="35"/>
      <c r="AE340" s="35"/>
      <c r="AT340" s="18" t="s">
        <v>165</v>
      </c>
      <c r="AU340" s="18" t="s">
        <v>79</v>
      </c>
    </row>
    <row r="341" spans="1:65" s="2" customFormat="1" ht="16.5" customHeight="1">
      <c r="A341" s="35"/>
      <c r="B341" s="36"/>
      <c r="C341" s="205" t="s">
        <v>539</v>
      </c>
      <c r="D341" s="205" t="s">
        <v>188</v>
      </c>
      <c r="E341" s="206" t="s">
        <v>752</v>
      </c>
      <c r="F341" s="207" t="s">
        <v>753</v>
      </c>
      <c r="G341" s="208" t="s">
        <v>161</v>
      </c>
      <c r="H341" s="209">
        <v>1</v>
      </c>
      <c r="I341" s="210"/>
      <c r="J341" s="210"/>
      <c r="K341" s="211">
        <f>ROUND(P341*H341,2)</f>
        <v>0</v>
      </c>
      <c r="L341" s="207" t="s">
        <v>20</v>
      </c>
      <c r="M341" s="40"/>
      <c r="N341" s="212" t="s">
        <v>20</v>
      </c>
      <c r="O341" s="194" t="s">
        <v>40</v>
      </c>
      <c r="P341" s="195">
        <f>I341+J341</f>
        <v>0</v>
      </c>
      <c r="Q341" s="195">
        <f>ROUND(I341*H341,2)</f>
        <v>0</v>
      </c>
      <c r="R341" s="195">
        <f>ROUND(J341*H341,2)</f>
        <v>0</v>
      </c>
      <c r="S341" s="65"/>
      <c r="T341" s="196">
        <f>S341*H341</f>
        <v>0</v>
      </c>
      <c r="U341" s="196">
        <v>0</v>
      </c>
      <c r="V341" s="196">
        <f>U341*H341</f>
        <v>0</v>
      </c>
      <c r="W341" s="196">
        <v>0</v>
      </c>
      <c r="X341" s="197">
        <f>W341*H341</f>
        <v>0</v>
      </c>
      <c r="Y341" s="35"/>
      <c r="Z341" s="35"/>
      <c r="AA341" s="35"/>
      <c r="AB341" s="35"/>
      <c r="AC341" s="35"/>
      <c r="AD341" s="35"/>
      <c r="AE341" s="35"/>
      <c r="AR341" s="198" t="s">
        <v>298</v>
      </c>
      <c r="AT341" s="198" t="s">
        <v>188</v>
      </c>
      <c r="AU341" s="198" t="s">
        <v>79</v>
      </c>
      <c r="AY341" s="18" t="s">
        <v>156</v>
      </c>
      <c r="BE341" s="199">
        <f>IF(O341="základní",K341,0)</f>
        <v>0</v>
      </c>
      <c r="BF341" s="199">
        <f>IF(O341="snížená",K341,0)</f>
        <v>0</v>
      </c>
      <c r="BG341" s="199">
        <f>IF(O341="zákl. přenesená",K341,0)</f>
        <v>0</v>
      </c>
      <c r="BH341" s="199">
        <f>IF(O341="sníž. přenesená",K341,0)</f>
        <v>0</v>
      </c>
      <c r="BI341" s="199">
        <f>IF(O341="nulová",K341,0)</f>
        <v>0</v>
      </c>
      <c r="BJ341" s="18" t="s">
        <v>79</v>
      </c>
      <c r="BK341" s="199">
        <f>ROUND(P341*H341,2)</f>
        <v>0</v>
      </c>
      <c r="BL341" s="18" t="s">
        <v>298</v>
      </c>
      <c r="BM341" s="198" t="s">
        <v>754</v>
      </c>
    </row>
    <row r="342" spans="1:47" s="2" customFormat="1" ht="19.5">
      <c r="A342" s="35"/>
      <c r="B342" s="36"/>
      <c r="C342" s="37"/>
      <c r="D342" s="200" t="s">
        <v>165</v>
      </c>
      <c r="E342" s="37"/>
      <c r="F342" s="201" t="s">
        <v>755</v>
      </c>
      <c r="G342" s="37"/>
      <c r="H342" s="37"/>
      <c r="I342" s="202"/>
      <c r="J342" s="202"/>
      <c r="K342" s="37"/>
      <c r="L342" s="37"/>
      <c r="M342" s="40"/>
      <c r="N342" s="203"/>
      <c r="O342" s="204"/>
      <c r="P342" s="65"/>
      <c r="Q342" s="65"/>
      <c r="R342" s="65"/>
      <c r="S342" s="65"/>
      <c r="T342" s="65"/>
      <c r="U342" s="65"/>
      <c r="V342" s="65"/>
      <c r="W342" s="65"/>
      <c r="X342" s="66"/>
      <c r="Y342" s="35"/>
      <c r="Z342" s="35"/>
      <c r="AA342" s="35"/>
      <c r="AB342" s="35"/>
      <c r="AC342" s="35"/>
      <c r="AD342" s="35"/>
      <c r="AE342" s="35"/>
      <c r="AT342" s="18" t="s">
        <v>165</v>
      </c>
      <c r="AU342" s="18" t="s">
        <v>79</v>
      </c>
    </row>
    <row r="343" spans="1:65" s="2" customFormat="1" ht="33" customHeight="1">
      <c r="A343" s="35"/>
      <c r="B343" s="36"/>
      <c r="C343" s="184" t="s">
        <v>756</v>
      </c>
      <c r="D343" s="184" t="s">
        <v>154</v>
      </c>
      <c r="E343" s="185" t="s">
        <v>757</v>
      </c>
      <c r="F343" s="186" t="s">
        <v>758</v>
      </c>
      <c r="G343" s="187" t="s">
        <v>161</v>
      </c>
      <c r="H343" s="188">
        <v>1</v>
      </c>
      <c r="I343" s="189"/>
      <c r="J343" s="190"/>
      <c r="K343" s="191">
        <f>ROUND(P343*H343,2)</f>
        <v>0</v>
      </c>
      <c r="L343" s="186" t="s">
        <v>20</v>
      </c>
      <c r="M343" s="192"/>
      <c r="N343" s="193" t="s">
        <v>20</v>
      </c>
      <c r="O343" s="194" t="s">
        <v>40</v>
      </c>
      <c r="P343" s="195">
        <f>I343+J343</f>
        <v>0</v>
      </c>
      <c r="Q343" s="195">
        <f>ROUND(I343*H343,2)</f>
        <v>0</v>
      </c>
      <c r="R343" s="195">
        <f>ROUND(J343*H343,2)</f>
        <v>0</v>
      </c>
      <c r="S343" s="65"/>
      <c r="T343" s="196">
        <f>S343*H343</f>
        <v>0</v>
      </c>
      <c r="U343" s="196">
        <v>0</v>
      </c>
      <c r="V343" s="196">
        <f>U343*H343</f>
        <v>0</v>
      </c>
      <c r="W343" s="196">
        <v>0</v>
      </c>
      <c r="X343" s="197">
        <f>W343*H343</f>
        <v>0</v>
      </c>
      <c r="Y343" s="35"/>
      <c r="Z343" s="35"/>
      <c r="AA343" s="35"/>
      <c r="AB343" s="35"/>
      <c r="AC343" s="35"/>
      <c r="AD343" s="35"/>
      <c r="AE343" s="35"/>
      <c r="AR343" s="198" t="s">
        <v>298</v>
      </c>
      <c r="AT343" s="198" t="s">
        <v>154</v>
      </c>
      <c r="AU343" s="198" t="s">
        <v>79</v>
      </c>
      <c r="AY343" s="18" t="s">
        <v>156</v>
      </c>
      <c r="BE343" s="199">
        <f>IF(O343="základní",K343,0)</f>
        <v>0</v>
      </c>
      <c r="BF343" s="199">
        <f>IF(O343="snížená",K343,0)</f>
        <v>0</v>
      </c>
      <c r="BG343" s="199">
        <f>IF(O343="zákl. přenesená",K343,0)</f>
        <v>0</v>
      </c>
      <c r="BH343" s="199">
        <f>IF(O343="sníž. přenesená",K343,0)</f>
        <v>0</v>
      </c>
      <c r="BI343" s="199">
        <f>IF(O343="nulová",K343,0)</f>
        <v>0</v>
      </c>
      <c r="BJ343" s="18" t="s">
        <v>79</v>
      </c>
      <c r="BK343" s="199">
        <f>ROUND(P343*H343,2)</f>
        <v>0</v>
      </c>
      <c r="BL343" s="18" t="s">
        <v>298</v>
      </c>
      <c r="BM343" s="198" t="s">
        <v>759</v>
      </c>
    </row>
    <row r="344" spans="1:47" s="2" customFormat="1" ht="19.5">
      <c r="A344" s="35"/>
      <c r="B344" s="36"/>
      <c r="C344" s="37"/>
      <c r="D344" s="200" t="s">
        <v>165</v>
      </c>
      <c r="E344" s="37"/>
      <c r="F344" s="201" t="s">
        <v>758</v>
      </c>
      <c r="G344" s="37"/>
      <c r="H344" s="37"/>
      <c r="I344" s="202"/>
      <c r="J344" s="202"/>
      <c r="K344" s="37"/>
      <c r="L344" s="37"/>
      <c r="M344" s="40"/>
      <c r="N344" s="203"/>
      <c r="O344" s="204"/>
      <c r="P344" s="65"/>
      <c r="Q344" s="65"/>
      <c r="R344" s="65"/>
      <c r="S344" s="65"/>
      <c r="T344" s="65"/>
      <c r="U344" s="65"/>
      <c r="V344" s="65"/>
      <c r="W344" s="65"/>
      <c r="X344" s="66"/>
      <c r="Y344" s="35"/>
      <c r="Z344" s="35"/>
      <c r="AA344" s="35"/>
      <c r="AB344" s="35"/>
      <c r="AC344" s="35"/>
      <c r="AD344" s="35"/>
      <c r="AE344" s="35"/>
      <c r="AT344" s="18" t="s">
        <v>165</v>
      </c>
      <c r="AU344" s="18" t="s">
        <v>79</v>
      </c>
    </row>
    <row r="345" spans="1:65" s="2" customFormat="1" ht="24.2" customHeight="1">
      <c r="A345" s="35"/>
      <c r="B345" s="36"/>
      <c r="C345" s="205" t="s">
        <v>542</v>
      </c>
      <c r="D345" s="205" t="s">
        <v>188</v>
      </c>
      <c r="E345" s="206" t="s">
        <v>760</v>
      </c>
      <c r="F345" s="207" t="s">
        <v>761</v>
      </c>
      <c r="G345" s="208" t="s">
        <v>161</v>
      </c>
      <c r="H345" s="209">
        <v>2</v>
      </c>
      <c r="I345" s="210"/>
      <c r="J345" s="210"/>
      <c r="K345" s="211">
        <f>ROUND(P345*H345,2)</f>
        <v>0</v>
      </c>
      <c r="L345" s="207" t="s">
        <v>162</v>
      </c>
      <c r="M345" s="40"/>
      <c r="N345" s="212" t="s">
        <v>20</v>
      </c>
      <c r="O345" s="194" t="s">
        <v>40</v>
      </c>
      <c r="P345" s="195">
        <f>I345+J345</f>
        <v>0</v>
      </c>
      <c r="Q345" s="195">
        <f>ROUND(I345*H345,2)</f>
        <v>0</v>
      </c>
      <c r="R345" s="195">
        <f>ROUND(J345*H345,2)</f>
        <v>0</v>
      </c>
      <c r="S345" s="65"/>
      <c r="T345" s="196">
        <f>S345*H345</f>
        <v>0</v>
      </c>
      <c r="U345" s="196">
        <v>0</v>
      </c>
      <c r="V345" s="196">
        <f>U345*H345</f>
        <v>0</v>
      </c>
      <c r="W345" s="196">
        <v>0</v>
      </c>
      <c r="X345" s="197">
        <f>W345*H345</f>
        <v>0</v>
      </c>
      <c r="Y345" s="35"/>
      <c r="Z345" s="35"/>
      <c r="AA345" s="35"/>
      <c r="AB345" s="35"/>
      <c r="AC345" s="35"/>
      <c r="AD345" s="35"/>
      <c r="AE345" s="35"/>
      <c r="AR345" s="198" t="s">
        <v>298</v>
      </c>
      <c r="AT345" s="198" t="s">
        <v>188</v>
      </c>
      <c r="AU345" s="198" t="s">
        <v>79</v>
      </c>
      <c r="AY345" s="18" t="s">
        <v>156</v>
      </c>
      <c r="BE345" s="199">
        <f>IF(O345="základní",K345,0)</f>
        <v>0</v>
      </c>
      <c r="BF345" s="199">
        <f>IF(O345="snížená",K345,0)</f>
        <v>0</v>
      </c>
      <c r="BG345" s="199">
        <f>IF(O345="zákl. přenesená",K345,0)</f>
        <v>0</v>
      </c>
      <c r="BH345" s="199">
        <f>IF(O345="sníž. přenesená",K345,0)</f>
        <v>0</v>
      </c>
      <c r="BI345" s="199">
        <f>IF(O345="nulová",K345,0)</f>
        <v>0</v>
      </c>
      <c r="BJ345" s="18" t="s">
        <v>79</v>
      </c>
      <c r="BK345" s="199">
        <f>ROUND(P345*H345,2)</f>
        <v>0</v>
      </c>
      <c r="BL345" s="18" t="s">
        <v>298</v>
      </c>
      <c r="BM345" s="198" t="s">
        <v>762</v>
      </c>
    </row>
    <row r="346" spans="1:47" s="2" customFormat="1" ht="11.25">
      <c r="A346" s="35"/>
      <c r="B346" s="36"/>
      <c r="C346" s="37"/>
      <c r="D346" s="200" t="s">
        <v>165</v>
      </c>
      <c r="E346" s="37"/>
      <c r="F346" s="201" t="s">
        <v>763</v>
      </c>
      <c r="G346" s="37"/>
      <c r="H346" s="37"/>
      <c r="I346" s="202"/>
      <c r="J346" s="202"/>
      <c r="K346" s="37"/>
      <c r="L346" s="37"/>
      <c r="M346" s="40"/>
      <c r="N346" s="203"/>
      <c r="O346" s="204"/>
      <c r="P346" s="65"/>
      <c r="Q346" s="65"/>
      <c r="R346" s="65"/>
      <c r="S346" s="65"/>
      <c r="T346" s="65"/>
      <c r="U346" s="65"/>
      <c r="V346" s="65"/>
      <c r="W346" s="65"/>
      <c r="X346" s="66"/>
      <c r="Y346" s="35"/>
      <c r="Z346" s="35"/>
      <c r="AA346" s="35"/>
      <c r="AB346" s="35"/>
      <c r="AC346" s="35"/>
      <c r="AD346" s="35"/>
      <c r="AE346" s="35"/>
      <c r="AT346" s="18" t="s">
        <v>165</v>
      </c>
      <c r="AU346" s="18" t="s">
        <v>79</v>
      </c>
    </row>
    <row r="347" spans="1:65" s="2" customFormat="1" ht="33" customHeight="1">
      <c r="A347" s="35"/>
      <c r="B347" s="36"/>
      <c r="C347" s="184" t="s">
        <v>764</v>
      </c>
      <c r="D347" s="184" t="s">
        <v>154</v>
      </c>
      <c r="E347" s="185" t="s">
        <v>765</v>
      </c>
      <c r="F347" s="186" t="s">
        <v>766</v>
      </c>
      <c r="G347" s="187" t="s">
        <v>161</v>
      </c>
      <c r="H347" s="188">
        <v>2</v>
      </c>
      <c r="I347" s="189"/>
      <c r="J347" s="190"/>
      <c r="K347" s="191">
        <f>ROUND(P347*H347,2)</f>
        <v>0</v>
      </c>
      <c r="L347" s="186" t="s">
        <v>162</v>
      </c>
      <c r="M347" s="192"/>
      <c r="N347" s="193" t="s">
        <v>20</v>
      </c>
      <c r="O347" s="194" t="s">
        <v>40</v>
      </c>
      <c r="P347" s="195">
        <f>I347+J347</f>
        <v>0</v>
      </c>
      <c r="Q347" s="195">
        <f>ROUND(I347*H347,2)</f>
        <v>0</v>
      </c>
      <c r="R347" s="195">
        <f>ROUND(J347*H347,2)</f>
        <v>0</v>
      </c>
      <c r="S347" s="65"/>
      <c r="T347" s="196">
        <f>S347*H347</f>
        <v>0</v>
      </c>
      <c r="U347" s="196">
        <v>0</v>
      </c>
      <c r="V347" s="196">
        <f>U347*H347</f>
        <v>0</v>
      </c>
      <c r="W347" s="196">
        <v>0</v>
      </c>
      <c r="X347" s="197">
        <f>W347*H347</f>
        <v>0</v>
      </c>
      <c r="Y347" s="35"/>
      <c r="Z347" s="35"/>
      <c r="AA347" s="35"/>
      <c r="AB347" s="35"/>
      <c r="AC347" s="35"/>
      <c r="AD347" s="35"/>
      <c r="AE347" s="35"/>
      <c r="AR347" s="198" t="s">
        <v>298</v>
      </c>
      <c r="AT347" s="198" t="s">
        <v>154</v>
      </c>
      <c r="AU347" s="198" t="s">
        <v>79</v>
      </c>
      <c r="AY347" s="18" t="s">
        <v>156</v>
      </c>
      <c r="BE347" s="199">
        <f>IF(O347="základní",K347,0)</f>
        <v>0</v>
      </c>
      <c r="BF347" s="199">
        <f>IF(O347="snížená",K347,0)</f>
        <v>0</v>
      </c>
      <c r="BG347" s="199">
        <f>IF(O347="zákl. přenesená",K347,0)</f>
        <v>0</v>
      </c>
      <c r="BH347" s="199">
        <f>IF(O347="sníž. přenesená",K347,0)</f>
        <v>0</v>
      </c>
      <c r="BI347" s="199">
        <f>IF(O347="nulová",K347,0)</f>
        <v>0</v>
      </c>
      <c r="BJ347" s="18" t="s">
        <v>79</v>
      </c>
      <c r="BK347" s="199">
        <f>ROUND(P347*H347,2)</f>
        <v>0</v>
      </c>
      <c r="BL347" s="18" t="s">
        <v>298</v>
      </c>
      <c r="BM347" s="198" t="s">
        <v>767</v>
      </c>
    </row>
    <row r="348" spans="1:47" s="2" customFormat="1" ht="19.5">
      <c r="A348" s="35"/>
      <c r="B348" s="36"/>
      <c r="C348" s="37"/>
      <c r="D348" s="200" t="s">
        <v>165</v>
      </c>
      <c r="E348" s="37"/>
      <c r="F348" s="201" t="s">
        <v>766</v>
      </c>
      <c r="G348" s="37"/>
      <c r="H348" s="37"/>
      <c r="I348" s="202"/>
      <c r="J348" s="202"/>
      <c r="K348" s="37"/>
      <c r="L348" s="37"/>
      <c r="M348" s="40"/>
      <c r="N348" s="203"/>
      <c r="O348" s="204"/>
      <c r="P348" s="65"/>
      <c r="Q348" s="65"/>
      <c r="R348" s="65"/>
      <c r="S348" s="65"/>
      <c r="T348" s="65"/>
      <c r="U348" s="65"/>
      <c r="V348" s="65"/>
      <c r="W348" s="65"/>
      <c r="X348" s="66"/>
      <c r="Y348" s="35"/>
      <c r="Z348" s="35"/>
      <c r="AA348" s="35"/>
      <c r="AB348" s="35"/>
      <c r="AC348" s="35"/>
      <c r="AD348" s="35"/>
      <c r="AE348" s="35"/>
      <c r="AT348" s="18" t="s">
        <v>165</v>
      </c>
      <c r="AU348" s="18" t="s">
        <v>79</v>
      </c>
    </row>
    <row r="349" spans="1:65" s="2" customFormat="1" ht="37.9" customHeight="1">
      <c r="A349" s="35"/>
      <c r="B349" s="36"/>
      <c r="C349" s="205" t="s">
        <v>546</v>
      </c>
      <c r="D349" s="205" t="s">
        <v>188</v>
      </c>
      <c r="E349" s="206" t="s">
        <v>768</v>
      </c>
      <c r="F349" s="207" t="s">
        <v>769</v>
      </c>
      <c r="G349" s="208" t="s">
        <v>161</v>
      </c>
      <c r="H349" s="209">
        <v>1</v>
      </c>
      <c r="I349" s="210"/>
      <c r="J349" s="210"/>
      <c r="K349" s="211">
        <f>ROUND(P349*H349,2)</f>
        <v>0</v>
      </c>
      <c r="L349" s="207" t="s">
        <v>162</v>
      </c>
      <c r="M349" s="40"/>
      <c r="N349" s="212" t="s">
        <v>20</v>
      </c>
      <c r="O349" s="194" t="s">
        <v>40</v>
      </c>
      <c r="P349" s="195">
        <f>I349+J349</f>
        <v>0</v>
      </c>
      <c r="Q349" s="195">
        <f>ROUND(I349*H349,2)</f>
        <v>0</v>
      </c>
      <c r="R349" s="195">
        <f>ROUND(J349*H349,2)</f>
        <v>0</v>
      </c>
      <c r="S349" s="65"/>
      <c r="T349" s="196">
        <f>S349*H349</f>
        <v>0</v>
      </c>
      <c r="U349" s="196">
        <v>0</v>
      </c>
      <c r="V349" s="196">
        <f>U349*H349</f>
        <v>0</v>
      </c>
      <c r="W349" s="196">
        <v>0</v>
      </c>
      <c r="X349" s="197">
        <f>W349*H349</f>
        <v>0</v>
      </c>
      <c r="Y349" s="35"/>
      <c r="Z349" s="35"/>
      <c r="AA349" s="35"/>
      <c r="AB349" s="35"/>
      <c r="AC349" s="35"/>
      <c r="AD349" s="35"/>
      <c r="AE349" s="35"/>
      <c r="AR349" s="198" t="s">
        <v>298</v>
      </c>
      <c r="AT349" s="198" t="s">
        <v>188</v>
      </c>
      <c r="AU349" s="198" t="s">
        <v>79</v>
      </c>
      <c r="AY349" s="18" t="s">
        <v>156</v>
      </c>
      <c r="BE349" s="199">
        <f>IF(O349="základní",K349,0)</f>
        <v>0</v>
      </c>
      <c r="BF349" s="199">
        <f>IF(O349="snížená",K349,0)</f>
        <v>0</v>
      </c>
      <c r="BG349" s="199">
        <f>IF(O349="zákl. přenesená",K349,0)</f>
        <v>0</v>
      </c>
      <c r="BH349" s="199">
        <f>IF(O349="sníž. přenesená",K349,0)</f>
        <v>0</v>
      </c>
      <c r="BI349" s="199">
        <f>IF(O349="nulová",K349,0)</f>
        <v>0</v>
      </c>
      <c r="BJ349" s="18" t="s">
        <v>79</v>
      </c>
      <c r="BK349" s="199">
        <f>ROUND(P349*H349,2)</f>
        <v>0</v>
      </c>
      <c r="BL349" s="18" t="s">
        <v>298</v>
      </c>
      <c r="BM349" s="198" t="s">
        <v>770</v>
      </c>
    </row>
    <row r="350" spans="1:47" s="2" customFormat="1" ht="19.5">
      <c r="A350" s="35"/>
      <c r="B350" s="36"/>
      <c r="C350" s="37"/>
      <c r="D350" s="200" t="s">
        <v>165</v>
      </c>
      <c r="E350" s="37"/>
      <c r="F350" s="201" t="s">
        <v>769</v>
      </c>
      <c r="G350" s="37"/>
      <c r="H350" s="37"/>
      <c r="I350" s="202"/>
      <c r="J350" s="202"/>
      <c r="K350" s="37"/>
      <c r="L350" s="37"/>
      <c r="M350" s="40"/>
      <c r="N350" s="203"/>
      <c r="O350" s="204"/>
      <c r="P350" s="65"/>
      <c r="Q350" s="65"/>
      <c r="R350" s="65"/>
      <c r="S350" s="65"/>
      <c r="T350" s="65"/>
      <c r="U350" s="65"/>
      <c r="V350" s="65"/>
      <c r="W350" s="65"/>
      <c r="X350" s="66"/>
      <c r="Y350" s="35"/>
      <c r="Z350" s="35"/>
      <c r="AA350" s="35"/>
      <c r="AB350" s="35"/>
      <c r="AC350" s="35"/>
      <c r="AD350" s="35"/>
      <c r="AE350" s="35"/>
      <c r="AT350" s="18" t="s">
        <v>165</v>
      </c>
      <c r="AU350" s="18" t="s">
        <v>79</v>
      </c>
    </row>
    <row r="351" spans="1:65" s="2" customFormat="1" ht="33" customHeight="1">
      <c r="A351" s="35"/>
      <c r="B351" s="36"/>
      <c r="C351" s="184" t="s">
        <v>771</v>
      </c>
      <c r="D351" s="184" t="s">
        <v>154</v>
      </c>
      <c r="E351" s="185" t="s">
        <v>772</v>
      </c>
      <c r="F351" s="186" t="s">
        <v>773</v>
      </c>
      <c r="G351" s="187" t="s">
        <v>161</v>
      </c>
      <c r="H351" s="188">
        <v>1</v>
      </c>
      <c r="I351" s="189"/>
      <c r="J351" s="190"/>
      <c r="K351" s="191">
        <f>ROUND(P351*H351,2)</f>
        <v>0</v>
      </c>
      <c r="L351" s="186" t="s">
        <v>162</v>
      </c>
      <c r="M351" s="192"/>
      <c r="N351" s="193" t="s">
        <v>20</v>
      </c>
      <c r="O351" s="194" t="s">
        <v>40</v>
      </c>
      <c r="P351" s="195">
        <f>I351+J351</f>
        <v>0</v>
      </c>
      <c r="Q351" s="195">
        <f>ROUND(I351*H351,2)</f>
        <v>0</v>
      </c>
      <c r="R351" s="195">
        <f>ROUND(J351*H351,2)</f>
        <v>0</v>
      </c>
      <c r="S351" s="65"/>
      <c r="T351" s="196">
        <f>S351*H351</f>
        <v>0</v>
      </c>
      <c r="U351" s="196">
        <v>0</v>
      </c>
      <c r="V351" s="196">
        <f>U351*H351</f>
        <v>0</v>
      </c>
      <c r="W351" s="196">
        <v>0</v>
      </c>
      <c r="X351" s="197">
        <f>W351*H351</f>
        <v>0</v>
      </c>
      <c r="Y351" s="35"/>
      <c r="Z351" s="35"/>
      <c r="AA351" s="35"/>
      <c r="AB351" s="35"/>
      <c r="AC351" s="35"/>
      <c r="AD351" s="35"/>
      <c r="AE351" s="35"/>
      <c r="AR351" s="198" t="s">
        <v>298</v>
      </c>
      <c r="AT351" s="198" t="s">
        <v>154</v>
      </c>
      <c r="AU351" s="198" t="s">
        <v>79</v>
      </c>
      <c r="AY351" s="18" t="s">
        <v>156</v>
      </c>
      <c r="BE351" s="199">
        <f>IF(O351="základní",K351,0)</f>
        <v>0</v>
      </c>
      <c r="BF351" s="199">
        <f>IF(O351="snížená",K351,0)</f>
        <v>0</v>
      </c>
      <c r="BG351" s="199">
        <f>IF(O351="zákl. přenesená",K351,0)</f>
        <v>0</v>
      </c>
      <c r="BH351" s="199">
        <f>IF(O351="sníž. přenesená",K351,0)</f>
        <v>0</v>
      </c>
      <c r="BI351" s="199">
        <f>IF(O351="nulová",K351,0)</f>
        <v>0</v>
      </c>
      <c r="BJ351" s="18" t="s">
        <v>79</v>
      </c>
      <c r="BK351" s="199">
        <f>ROUND(P351*H351,2)</f>
        <v>0</v>
      </c>
      <c r="BL351" s="18" t="s">
        <v>298</v>
      </c>
      <c r="BM351" s="198" t="s">
        <v>774</v>
      </c>
    </row>
    <row r="352" spans="1:47" s="2" customFormat="1" ht="19.5">
      <c r="A352" s="35"/>
      <c r="B352" s="36"/>
      <c r="C352" s="37"/>
      <c r="D352" s="200" t="s">
        <v>165</v>
      </c>
      <c r="E352" s="37"/>
      <c r="F352" s="201" t="s">
        <v>773</v>
      </c>
      <c r="G352" s="37"/>
      <c r="H352" s="37"/>
      <c r="I352" s="202"/>
      <c r="J352" s="202"/>
      <c r="K352" s="37"/>
      <c r="L352" s="37"/>
      <c r="M352" s="40"/>
      <c r="N352" s="203"/>
      <c r="O352" s="204"/>
      <c r="P352" s="65"/>
      <c r="Q352" s="65"/>
      <c r="R352" s="65"/>
      <c r="S352" s="65"/>
      <c r="T352" s="65"/>
      <c r="U352" s="65"/>
      <c r="V352" s="65"/>
      <c r="W352" s="65"/>
      <c r="X352" s="66"/>
      <c r="Y352" s="35"/>
      <c r="Z352" s="35"/>
      <c r="AA352" s="35"/>
      <c r="AB352" s="35"/>
      <c r="AC352" s="35"/>
      <c r="AD352" s="35"/>
      <c r="AE352" s="35"/>
      <c r="AT352" s="18" t="s">
        <v>165</v>
      </c>
      <c r="AU352" s="18" t="s">
        <v>79</v>
      </c>
    </row>
    <row r="353" spans="1:65" s="2" customFormat="1" ht="24.2" customHeight="1">
      <c r="A353" s="35"/>
      <c r="B353" s="36"/>
      <c r="C353" s="205" t="s">
        <v>549</v>
      </c>
      <c r="D353" s="205" t="s">
        <v>188</v>
      </c>
      <c r="E353" s="206" t="s">
        <v>775</v>
      </c>
      <c r="F353" s="207" t="s">
        <v>776</v>
      </c>
      <c r="G353" s="208" t="s">
        <v>161</v>
      </c>
      <c r="H353" s="209">
        <v>1</v>
      </c>
      <c r="I353" s="210"/>
      <c r="J353" s="210"/>
      <c r="K353" s="211">
        <f>ROUND(P353*H353,2)</f>
        <v>0</v>
      </c>
      <c r="L353" s="207" t="s">
        <v>162</v>
      </c>
      <c r="M353" s="40"/>
      <c r="N353" s="212" t="s">
        <v>20</v>
      </c>
      <c r="O353" s="194" t="s">
        <v>40</v>
      </c>
      <c r="P353" s="195">
        <f>I353+J353</f>
        <v>0</v>
      </c>
      <c r="Q353" s="195">
        <f>ROUND(I353*H353,2)</f>
        <v>0</v>
      </c>
      <c r="R353" s="195">
        <f>ROUND(J353*H353,2)</f>
        <v>0</v>
      </c>
      <c r="S353" s="65"/>
      <c r="T353" s="196">
        <f>S353*H353</f>
        <v>0</v>
      </c>
      <c r="U353" s="196">
        <v>0</v>
      </c>
      <c r="V353" s="196">
        <f>U353*H353</f>
        <v>0</v>
      </c>
      <c r="W353" s="196">
        <v>0</v>
      </c>
      <c r="X353" s="197">
        <f>W353*H353</f>
        <v>0</v>
      </c>
      <c r="Y353" s="35"/>
      <c r="Z353" s="35"/>
      <c r="AA353" s="35"/>
      <c r="AB353" s="35"/>
      <c r="AC353" s="35"/>
      <c r="AD353" s="35"/>
      <c r="AE353" s="35"/>
      <c r="AR353" s="198" t="s">
        <v>298</v>
      </c>
      <c r="AT353" s="198" t="s">
        <v>188</v>
      </c>
      <c r="AU353" s="198" t="s">
        <v>79</v>
      </c>
      <c r="AY353" s="18" t="s">
        <v>156</v>
      </c>
      <c r="BE353" s="199">
        <f>IF(O353="základní",K353,0)</f>
        <v>0</v>
      </c>
      <c r="BF353" s="199">
        <f>IF(O353="snížená",K353,0)</f>
        <v>0</v>
      </c>
      <c r="BG353" s="199">
        <f>IF(O353="zákl. přenesená",K353,0)</f>
        <v>0</v>
      </c>
      <c r="BH353" s="199">
        <f>IF(O353="sníž. přenesená",K353,0)</f>
        <v>0</v>
      </c>
      <c r="BI353" s="199">
        <f>IF(O353="nulová",K353,0)</f>
        <v>0</v>
      </c>
      <c r="BJ353" s="18" t="s">
        <v>79</v>
      </c>
      <c r="BK353" s="199">
        <f>ROUND(P353*H353,2)</f>
        <v>0</v>
      </c>
      <c r="BL353" s="18" t="s">
        <v>298</v>
      </c>
      <c r="BM353" s="198" t="s">
        <v>777</v>
      </c>
    </row>
    <row r="354" spans="1:47" s="2" customFormat="1" ht="19.5">
      <c r="A354" s="35"/>
      <c r="B354" s="36"/>
      <c r="C354" s="37"/>
      <c r="D354" s="200" t="s">
        <v>165</v>
      </c>
      <c r="E354" s="37"/>
      <c r="F354" s="201" t="s">
        <v>778</v>
      </c>
      <c r="G354" s="37"/>
      <c r="H354" s="37"/>
      <c r="I354" s="202"/>
      <c r="J354" s="202"/>
      <c r="K354" s="37"/>
      <c r="L354" s="37"/>
      <c r="M354" s="40"/>
      <c r="N354" s="203"/>
      <c r="O354" s="204"/>
      <c r="P354" s="65"/>
      <c r="Q354" s="65"/>
      <c r="R354" s="65"/>
      <c r="S354" s="65"/>
      <c r="T354" s="65"/>
      <c r="U354" s="65"/>
      <c r="V354" s="65"/>
      <c r="W354" s="65"/>
      <c r="X354" s="66"/>
      <c r="Y354" s="35"/>
      <c r="Z354" s="35"/>
      <c r="AA354" s="35"/>
      <c r="AB354" s="35"/>
      <c r="AC354" s="35"/>
      <c r="AD354" s="35"/>
      <c r="AE354" s="35"/>
      <c r="AT354" s="18" t="s">
        <v>165</v>
      </c>
      <c r="AU354" s="18" t="s">
        <v>79</v>
      </c>
    </row>
    <row r="355" spans="1:65" s="2" customFormat="1" ht="24.2" customHeight="1">
      <c r="A355" s="35"/>
      <c r="B355" s="36"/>
      <c r="C355" s="205" t="s">
        <v>779</v>
      </c>
      <c r="D355" s="205" t="s">
        <v>188</v>
      </c>
      <c r="E355" s="206" t="s">
        <v>780</v>
      </c>
      <c r="F355" s="207" t="s">
        <v>781</v>
      </c>
      <c r="G355" s="208" t="s">
        <v>161</v>
      </c>
      <c r="H355" s="209">
        <v>1</v>
      </c>
      <c r="I355" s="210"/>
      <c r="J355" s="210"/>
      <c r="K355" s="211">
        <f>ROUND(P355*H355,2)</f>
        <v>0</v>
      </c>
      <c r="L355" s="207" t="s">
        <v>162</v>
      </c>
      <c r="M355" s="40"/>
      <c r="N355" s="212" t="s">
        <v>20</v>
      </c>
      <c r="O355" s="194" t="s">
        <v>40</v>
      </c>
      <c r="P355" s="195">
        <f>I355+J355</f>
        <v>0</v>
      </c>
      <c r="Q355" s="195">
        <f>ROUND(I355*H355,2)</f>
        <v>0</v>
      </c>
      <c r="R355" s="195">
        <f>ROUND(J355*H355,2)</f>
        <v>0</v>
      </c>
      <c r="S355" s="65"/>
      <c r="T355" s="196">
        <f>S355*H355</f>
        <v>0</v>
      </c>
      <c r="U355" s="196">
        <v>0</v>
      </c>
      <c r="V355" s="196">
        <f>U355*H355</f>
        <v>0</v>
      </c>
      <c r="W355" s="196">
        <v>0</v>
      </c>
      <c r="X355" s="197">
        <f>W355*H355</f>
        <v>0</v>
      </c>
      <c r="Y355" s="35"/>
      <c r="Z355" s="35"/>
      <c r="AA355" s="35"/>
      <c r="AB355" s="35"/>
      <c r="AC355" s="35"/>
      <c r="AD355" s="35"/>
      <c r="AE355" s="35"/>
      <c r="AR355" s="198" t="s">
        <v>298</v>
      </c>
      <c r="AT355" s="198" t="s">
        <v>188</v>
      </c>
      <c r="AU355" s="198" t="s">
        <v>79</v>
      </c>
      <c r="AY355" s="18" t="s">
        <v>156</v>
      </c>
      <c r="BE355" s="199">
        <f>IF(O355="základní",K355,0)</f>
        <v>0</v>
      </c>
      <c r="BF355" s="199">
        <f>IF(O355="snížená",K355,0)</f>
        <v>0</v>
      </c>
      <c r="BG355" s="199">
        <f>IF(O355="zákl. přenesená",K355,0)</f>
        <v>0</v>
      </c>
      <c r="BH355" s="199">
        <f>IF(O355="sníž. přenesená",K355,0)</f>
        <v>0</v>
      </c>
      <c r="BI355" s="199">
        <f>IF(O355="nulová",K355,0)</f>
        <v>0</v>
      </c>
      <c r="BJ355" s="18" t="s">
        <v>79</v>
      </c>
      <c r="BK355" s="199">
        <f>ROUND(P355*H355,2)</f>
        <v>0</v>
      </c>
      <c r="BL355" s="18" t="s">
        <v>298</v>
      </c>
      <c r="BM355" s="198" t="s">
        <v>782</v>
      </c>
    </row>
    <row r="356" spans="1:47" s="2" customFormat="1" ht="11.25">
      <c r="A356" s="35"/>
      <c r="B356" s="36"/>
      <c r="C356" s="37"/>
      <c r="D356" s="200" t="s">
        <v>165</v>
      </c>
      <c r="E356" s="37"/>
      <c r="F356" s="201" t="s">
        <v>781</v>
      </c>
      <c r="G356" s="37"/>
      <c r="H356" s="37"/>
      <c r="I356" s="202"/>
      <c r="J356" s="202"/>
      <c r="K356" s="37"/>
      <c r="L356" s="37"/>
      <c r="M356" s="40"/>
      <c r="N356" s="203"/>
      <c r="O356" s="204"/>
      <c r="P356" s="65"/>
      <c r="Q356" s="65"/>
      <c r="R356" s="65"/>
      <c r="S356" s="65"/>
      <c r="T356" s="65"/>
      <c r="U356" s="65"/>
      <c r="V356" s="65"/>
      <c r="W356" s="65"/>
      <c r="X356" s="66"/>
      <c r="Y356" s="35"/>
      <c r="Z356" s="35"/>
      <c r="AA356" s="35"/>
      <c r="AB356" s="35"/>
      <c r="AC356" s="35"/>
      <c r="AD356" s="35"/>
      <c r="AE356" s="35"/>
      <c r="AT356" s="18" t="s">
        <v>165</v>
      </c>
      <c r="AU356" s="18" t="s">
        <v>79</v>
      </c>
    </row>
    <row r="357" spans="1:65" s="2" customFormat="1" ht="24.2" customHeight="1">
      <c r="A357" s="35"/>
      <c r="B357" s="36"/>
      <c r="C357" s="205" t="s">
        <v>554</v>
      </c>
      <c r="D357" s="205" t="s">
        <v>188</v>
      </c>
      <c r="E357" s="206" t="s">
        <v>783</v>
      </c>
      <c r="F357" s="207" t="s">
        <v>784</v>
      </c>
      <c r="G357" s="208" t="s">
        <v>161</v>
      </c>
      <c r="H357" s="209">
        <v>14</v>
      </c>
      <c r="I357" s="210"/>
      <c r="J357" s="210"/>
      <c r="K357" s="211">
        <f>ROUND(P357*H357,2)</f>
        <v>0</v>
      </c>
      <c r="L357" s="207" t="s">
        <v>162</v>
      </c>
      <c r="M357" s="40"/>
      <c r="N357" s="212" t="s">
        <v>20</v>
      </c>
      <c r="O357" s="194" t="s">
        <v>40</v>
      </c>
      <c r="P357" s="195">
        <f>I357+J357</f>
        <v>0</v>
      </c>
      <c r="Q357" s="195">
        <f>ROUND(I357*H357,2)</f>
        <v>0</v>
      </c>
      <c r="R357" s="195">
        <f>ROUND(J357*H357,2)</f>
        <v>0</v>
      </c>
      <c r="S357" s="65"/>
      <c r="T357" s="196">
        <f>S357*H357</f>
        <v>0</v>
      </c>
      <c r="U357" s="196">
        <v>0</v>
      </c>
      <c r="V357" s="196">
        <f>U357*H357</f>
        <v>0</v>
      </c>
      <c r="W357" s="196">
        <v>0</v>
      </c>
      <c r="X357" s="197">
        <f>W357*H357</f>
        <v>0</v>
      </c>
      <c r="Y357" s="35"/>
      <c r="Z357" s="35"/>
      <c r="AA357" s="35"/>
      <c r="AB357" s="35"/>
      <c r="AC357" s="35"/>
      <c r="AD357" s="35"/>
      <c r="AE357" s="35"/>
      <c r="AR357" s="198" t="s">
        <v>298</v>
      </c>
      <c r="AT357" s="198" t="s">
        <v>188</v>
      </c>
      <c r="AU357" s="198" t="s">
        <v>79</v>
      </c>
      <c r="AY357" s="18" t="s">
        <v>156</v>
      </c>
      <c r="BE357" s="199">
        <f>IF(O357="základní",K357,0)</f>
        <v>0</v>
      </c>
      <c r="BF357" s="199">
        <f>IF(O357="snížená",K357,0)</f>
        <v>0</v>
      </c>
      <c r="BG357" s="199">
        <f>IF(O357="zákl. přenesená",K357,0)</f>
        <v>0</v>
      </c>
      <c r="BH357" s="199">
        <f>IF(O357="sníž. přenesená",K357,0)</f>
        <v>0</v>
      </c>
      <c r="BI357" s="199">
        <f>IF(O357="nulová",K357,0)</f>
        <v>0</v>
      </c>
      <c r="BJ357" s="18" t="s">
        <v>79</v>
      </c>
      <c r="BK357" s="199">
        <f>ROUND(P357*H357,2)</f>
        <v>0</v>
      </c>
      <c r="BL357" s="18" t="s">
        <v>298</v>
      </c>
      <c r="BM357" s="198" t="s">
        <v>785</v>
      </c>
    </row>
    <row r="358" spans="1:47" s="2" customFormat="1" ht="11.25">
      <c r="A358" s="35"/>
      <c r="B358" s="36"/>
      <c r="C358" s="37"/>
      <c r="D358" s="200" t="s">
        <v>165</v>
      </c>
      <c r="E358" s="37"/>
      <c r="F358" s="201" t="s">
        <v>784</v>
      </c>
      <c r="G358" s="37"/>
      <c r="H358" s="37"/>
      <c r="I358" s="202"/>
      <c r="J358" s="202"/>
      <c r="K358" s="37"/>
      <c r="L358" s="37"/>
      <c r="M358" s="40"/>
      <c r="N358" s="203"/>
      <c r="O358" s="204"/>
      <c r="P358" s="65"/>
      <c r="Q358" s="65"/>
      <c r="R358" s="65"/>
      <c r="S358" s="65"/>
      <c r="T358" s="65"/>
      <c r="U358" s="65"/>
      <c r="V358" s="65"/>
      <c r="W358" s="65"/>
      <c r="X358" s="66"/>
      <c r="Y358" s="35"/>
      <c r="Z358" s="35"/>
      <c r="AA358" s="35"/>
      <c r="AB358" s="35"/>
      <c r="AC358" s="35"/>
      <c r="AD358" s="35"/>
      <c r="AE358" s="35"/>
      <c r="AT358" s="18" t="s">
        <v>165</v>
      </c>
      <c r="AU358" s="18" t="s">
        <v>79</v>
      </c>
    </row>
    <row r="359" spans="1:65" s="2" customFormat="1" ht="24.2" customHeight="1">
      <c r="A359" s="35"/>
      <c r="B359" s="36"/>
      <c r="C359" s="205" t="s">
        <v>786</v>
      </c>
      <c r="D359" s="205" t="s">
        <v>188</v>
      </c>
      <c r="E359" s="206" t="s">
        <v>787</v>
      </c>
      <c r="F359" s="207" t="s">
        <v>788</v>
      </c>
      <c r="G359" s="208" t="s">
        <v>161</v>
      </c>
      <c r="H359" s="209">
        <v>14</v>
      </c>
      <c r="I359" s="210"/>
      <c r="J359" s="210"/>
      <c r="K359" s="211">
        <f>ROUND(P359*H359,2)</f>
        <v>0</v>
      </c>
      <c r="L359" s="207" t="s">
        <v>162</v>
      </c>
      <c r="M359" s="40"/>
      <c r="N359" s="212" t="s">
        <v>20</v>
      </c>
      <c r="O359" s="194" t="s">
        <v>40</v>
      </c>
      <c r="P359" s="195">
        <f>I359+J359</f>
        <v>0</v>
      </c>
      <c r="Q359" s="195">
        <f>ROUND(I359*H359,2)</f>
        <v>0</v>
      </c>
      <c r="R359" s="195">
        <f>ROUND(J359*H359,2)</f>
        <v>0</v>
      </c>
      <c r="S359" s="65"/>
      <c r="T359" s="196">
        <f>S359*H359</f>
        <v>0</v>
      </c>
      <c r="U359" s="196">
        <v>0</v>
      </c>
      <c r="V359" s="196">
        <f>U359*H359</f>
        <v>0</v>
      </c>
      <c r="W359" s="196">
        <v>0</v>
      </c>
      <c r="X359" s="197">
        <f>W359*H359</f>
        <v>0</v>
      </c>
      <c r="Y359" s="35"/>
      <c r="Z359" s="35"/>
      <c r="AA359" s="35"/>
      <c r="AB359" s="35"/>
      <c r="AC359" s="35"/>
      <c r="AD359" s="35"/>
      <c r="AE359" s="35"/>
      <c r="AR359" s="198" t="s">
        <v>298</v>
      </c>
      <c r="AT359" s="198" t="s">
        <v>188</v>
      </c>
      <c r="AU359" s="198" t="s">
        <v>79</v>
      </c>
      <c r="AY359" s="18" t="s">
        <v>156</v>
      </c>
      <c r="BE359" s="199">
        <f>IF(O359="základní",K359,0)</f>
        <v>0</v>
      </c>
      <c r="BF359" s="199">
        <f>IF(O359="snížená",K359,0)</f>
        <v>0</v>
      </c>
      <c r="BG359" s="199">
        <f>IF(O359="zákl. přenesená",K359,0)</f>
        <v>0</v>
      </c>
      <c r="BH359" s="199">
        <f>IF(O359="sníž. přenesená",K359,0)</f>
        <v>0</v>
      </c>
      <c r="BI359" s="199">
        <f>IF(O359="nulová",K359,0)</f>
        <v>0</v>
      </c>
      <c r="BJ359" s="18" t="s">
        <v>79</v>
      </c>
      <c r="BK359" s="199">
        <f>ROUND(P359*H359,2)</f>
        <v>0</v>
      </c>
      <c r="BL359" s="18" t="s">
        <v>298</v>
      </c>
      <c r="BM359" s="198" t="s">
        <v>789</v>
      </c>
    </row>
    <row r="360" spans="1:47" s="2" customFormat="1" ht="11.25">
      <c r="A360" s="35"/>
      <c r="B360" s="36"/>
      <c r="C360" s="37"/>
      <c r="D360" s="200" t="s">
        <v>165</v>
      </c>
      <c r="E360" s="37"/>
      <c r="F360" s="201" t="s">
        <v>788</v>
      </c>
      <c r="G360" s="37"/>
      <c r="H360" s="37"/>
      <c r="I360" s="202"/>
      <c r="J360" s="202"/>
      <c r="K360" s="37"/>
      <c r="L360" s="37"/>
      <c r="M360" s="40"/>
      <c r="N360" s="203"/>
      <c r="O360" s="204"/>
      <c r="P360" s="65"/>
      <c r="Q360" s="65"/>
      <c r="R360" s="65"/>
      <c r="S360" s="65"/>
      <c r="T360" s="65"/>
      <c r="U360" s="65"/>
      <c r="V360" s="65"/>
      <c r="W360" s="65"/>
      <c r="X360" s="66"/>
      <c r="Y360" s="35"/>
      <c r="Z360" s="35"/>
      <c r="AA360" s="35"/>
      <c r="AB360" s="35"/>
      <c r="AC360" s="35"/>
      <c r="AD360" s="35"/>
      <c r="AE360" s="35"/>
      <c r="AT360" s="18" t="s">
        <v>165</v>
      </c>
      <c r="AU360" s="18" t="s">
        <v>79</v>
      </c>
    </row>
    <row r="361" spans="1:65" s="2" customFormat="1" ht="24.2" customHeight="1">
      <c r="A361" s="35"/>
      <c r="B361" s="36"/>
      <c r="C361" s="205" t="s">
        <v>558</v>
      </c>
      <c r="D361" s="205" t="s">
        <v>188</v>
      </c>
      <c r="E361" s="206" t="s">
        <v>790</v>
      </c>
      <c r="F361" s="207" t="s">
        <v>791</v>
      </c>
      <c r="G361" s="208" t="s">
        <v>161</v>
      </c>
      <c r="H361" s="209">
        <v>14</v>
      </c>
      <c r="I361" s="210"/>
      <c r="J361" s="210"/>
      <c r="K361" s="211">
        <f>ROUND(P361*H361,2)</f>
        <v>0</v>
      </c>
      <c r="L361" s="207" t="s">
        <v>162</v>
      </c>
      <c r="M361" s="40"/>
      <c r="N361" s="212" t="s">
        <v>20</v>
      </c>
      <c r="O361" s="194" t="s">
        <v>40</v>
      </c>
      <c r="P361" s="195">
        <f>I361+J361</f>
        <v>0</v>
      </c>
      <c r="Q361" s="195">
        <f>ROUND(I361*H361,2)</f>
        <v>0</v>
      </c>
      <c r="R361" s="195">
        <f>ROUND(J361*H361,2)</f>
        <v>0</v>
      </c>
      <c r="S361" s="65"/>
      <c r="T361" s="196">
        <f>S361*H361</f>
        <v>0</v>
      </c>
      <c r="U361" s="196">
        <v>0</v>
      </c>
      <c r="V361" s="196">
        <f>U361*H361</f>
        <v>0</v>
      </c>
      <c r="W361" s="196">
        <v>0</v>
      </c>
      <c r="X361" s="197">
        <f>W361*H361</f>
        <v>0</v>
      </c>
      <c r="Y361" s="35"/>
      <c r="Z361" s="35"/>
      <c r="AA361" s="35"/>
      <c r="AB361" s="35"/>
      <c r="AC361" s="35"/>
      <c r="AD361" s="35"/>
      <c r="AE361" s="35"/>
      <c r="AR361" s="198" t="s">
        <v>298</v>
      </c>
      <c r="AT361" s="198" t="s">
        <v>188</v>
      </c>
      <c r="AU361" s="198" t="s">
        <v>79</v>
      </c>
      <c r="AY361" s="18" t="s">
        <v>156</v>
      </c>
      <c r="BE361" s="199">
        <f>IF(O361="základní",K361,0)</f>
        <v>0</v>
      </c>
      <c r="BF361" s="199">
        <f>IF(O361="snížená",K361,0)</f>
        <v>0</v>
      </c>
      <c r="BG361" s="199">
        <f>IF(O361="zákl. přenesená",K361,0)</f>
        <v>0</v>
      </c>
      <c r="BH361" s="199">
        <f>IF(O361="sníž. přenesená",K361,0)</f>
        <v>0</v>
      </c>
      <c r="BI361" s="199">
        <f>IF(O361="nulová",K361,0)</f>
        <v>0</v>
      </c>
      <c r="BJ361" s="18" t="s">
        <v>79</v>
      </c>
      <c r="BK361" s="199">
        <f>ROUND(P361*H361,2)</f>
        <v>0</v>
      </c>
      <c r="BL361" s="18" t="s">
        <v>298</v>
      </c>
      <c r="BM361" s="198" t="s">
        <v>411</v>
      </c>
    </row>
    <row r="362" spans="1:47" s="2" customFormat="1" ht="29.25">
      <c r="A362" s="35"/>
      <c r="B362" s="36"/>
      <c r="C362" s="37"/>
      <c r="D362" s="200" t="s">
        <v>165</v>
      </c>
      <c r="E362" s="37"/>
      <c r="F362" s="201" t="s">
        <v>792</v>
      </c>
      <c r="G362" s="37"/>
      <c r="H362" s="37"/>
      <c r="I362" s="202"/>
      <c r="J362" s="202"/>
      <c r="K362" s="37"/>
      <c r="L362" s="37"/>
      <c r="M362" s="40"/>
      <c r="N362" s="203"/>
      <c r="O362" s="204"/>
      <c r="P362" s="65"/>
      <c r="Q362" s="65"/>
      <c r="R362" s="65"/>
      <c r="S362" s="65"/>
      <c r="T362" s="65"/>
      <c r="U362" s="65"/>
      <c r="V362" s="65"/>
      <c r="W362" s="65"/>
      <c r="X362" s="66"/>
      <c r="Y362" s="35"/>
      <c r="Z362" s="35"/>
      <c r="AA362" s="35"/>
      <c r="AB362" s="35"/>
      <c r="AC362" s="35"/>
      <c r="AD362" s="35"/>
      <c r="AE362" s="35"/>
      <c r="AT362" s="18" t="s">
        <v>165</v>
      </c>
      <c r="AU362" s="18" t="s">
        <v>79</v>
      </c>
    </row>
    <row r="363" spans="1:65" s="2" customFormat="1" ht="24.2" customHeight="1">
      <c r="A363" s="35"/>
      <c r="B363" s="36"/>
      <c r="C363" s="184" t="s">
        <v>793</v>
      </c>
      <c r="D363" s="184" t="s">
        <v>154</v>
      </c>
      <c r="E363" s="185" t="s">
        <v>794</v>
      </c>
      <c r="F363" s="186" t="s">
        <v>795</v>
      </c>
      <c r="G363" s="187" t="s">
        <v>161</v>
      </c>
      <c r="H363" s="188">
        <v>14</v>
      </c>
      <c r="I363" s="189"/>
      <c r="J363" s="190"/>
      <c r="K363" s="191">
        <f>ROUND(P363*H363,2)</f>
        <v>0</v>
      </c>
      <c r="L363" s="186" t="s">
        <v>162</v>
      </c>
      <c r="M363" s="192"/>
      <c r="N363" s="193" t="s">
        <v>20</v>
      </c>
      <c r="O363" s="194" t="s">
        <v>40</v>
      </c>
      <c r="P363" s="195">
        <f>I363+J363</f>
        <v>0</v>
      </c>
      <c r="Q363" s="195">
        <f>ROUND(I363*H363,2)</f>
        <v>0</v>
      </c>
      <c r="R363" s="195">
        <f>ROUND(J363*H363,2)</f>
        <v>0</v>
      </c>
      <c r="S363" s="65"/>
      <c r="T363" s="196">
        <f>S363*H363</f>
        <v>0</v>
      </c>
      <c r="U363" s="196">
        <v>0</v>
      </c>
      <c r="V363" s="196">
        <f>U363*H363</f>
        <v>0</v>
      </c>
      <c r="W363" s="196">
        <v>0</v>
      </c>
      <c r="X363" s="197">
        <f>W363*H363</f>
        <v>0</v>
      </c>
      <c r="Y363" s="35"/>
      <c r="Z363" s="35"/>
      <c r="AA363" s="35"/>
      <c r="AB363" s="35"/>
      <c r="AC363" s="35"/>
      <c r="AD363" s="35"/>
      <c r="AE363" s="35"/>
      <c r="AR363" s="198" t="s">
        <v>298</v>
      </c>
      <c r="AT363" s="198" t="s">
        <v>154</v>
      </c>
      <c r="AU363" s="198" t="s">
        <v>79</v>
      </c>
      <c r="AY363" s="18" t="s">
        <v>156</v>
      </c>
      <c r="BE363" s="199">
        <f>IF(O363="základní",K363,0)</f>
        <v>0</v>
      </c>
      <c r="BF363" s="199">
        <f>IF(O363="snížená",K363,0)</f>
        <v>0</v>
      </c>
      <c r="BG363" s="199">
        <f>IF(O363="zákl. přenesená",K363,0)</f>
        <v>0</v>
      </c>
      <c r="BH363" s="199">
        <f>IF(O363="sníž. přenesená",K363,0)</f>
        <v>0</v>
      </c>
      <c r="BI363" s="199">
        <f>IF(O363="nulová",K363,0)</f>
        <v>0</v>
      </c>
      <c r="BJ363" s="18" t="s">
        <v>79</v>
      </c>
      <c r="BK363" s="199">
        <f>ROUND(P363*H363,2)</f>
        <v>0</v>
      </c>
      <c r="BL363" s="18" t="s">
        <v>298</v>
      </c>
      <c r="BM363" s="198" t="s">
        <v>796</v>
      </c>
    </row>
    <row r="364" spans="1:47" s="2" customFormat="1" ht="19.5">
      <c r="A364" s="35"/>
      <c r="B364" s="36"/>
      <c r="C364" s="37"/>
      <c r="D364" s="200" t="s">
        <v>165</v>
      </c>
      <c r="E364" s="37"/>
      <c r="F364" s="201" t="s">
        <v>795</v>
      </c>
      <c r="G364" s="37"/>
      <c r="H364" s="37"/>
      <c r="I364" s="202"/>
      <c r="J364" s="202"/>
      <c r="K364" s="37"/>
      <c r="L364" s="37"/>
      <c r="M364" s="40"/>
      <c r="N364" s="203"/>
      <c r="O364" s="204"/>
      <c r="P364" s="65"/>
      <c r="Q364" s="65"/>
      <c r="R364" s="65"/>
      <c r="S364" s="65"/>
      <c r="T364" s="65"/>
      <c r="U364" s="65"/>
      <c r="V364" s="65"/>
      <c r="W364" s="65"/>
      <c r="X364" s="66"/>
      <c r="Y364" s="35"/>
      <c r="Z364" s="35"/>
      <c r="AA364" s="35"/>
      <c r="AB364" s="35"/>
      <c r="AC364" s="35"/>
      <c r="AD364" s="35"/>
      <c r="AE364" s="35"/>
      <c r="AT364" s="18" t="s">
        <v>165</v>
      </c>
      <c r="AU364" s="18" t="s">
        <v>79</v>
      </c>
    </row>
    <row r="365" spans="1:65" s="2" customFormat="1" ht="24.2" customHeight="1">
      <c r="A365" s="35"/>
      <c r="B365" s="36"/>
      <c r="C365" s="184" t="s">
        <v>562</v>
      </c>
      <c r="D365" s="184" t="s">
        <v>154</v>
      </c>
      <c r="E365" s="185" t="s">
        <v>797</v>
      </c>
      <c r="F365" s="186" t="s">
        <v>798</v>
      </c>
      <c r="G365" s="187" t="s">
        <v>161</v>
      </c>
      <c r="H365" s="188">
        <v>14</v>
      </c>
      <c r="I365" s="189"/>
      <c r="J365" s="190"/>
      <c r="K365" s="191">
        <f>ROUND(P365*H365,2)</f>
        <v>0</v>
      </c>
      <c r="L365" s="186" t="s">
        <v>162</v>
      </c>
      <c r="M365" s="192"/>
      <c r="N365" s="193" t="s">
        <v>20</v>
      </c>
      <c r="O365" s="194" t="s">
        <v>40</v>
      </c>
      <c r="P365" s="195">
        <f>I365+J365</f>
        <v>0</v>
      </c>
      <c r="Q365" s="195">
        <f>ROUND(I365*H365,2)</f>
        <v>0</v>
      </c>
      <c r="R365" s="195">
        <f>ROUND(J365*H365,2)</f>
        <v>0</v>
      </c>
      <c r="S365" s="65"/>
      <c r="T365" s="196">
        <f>S365*H365</f>
        <v>0</v>
      </c>
      <c r="U365" s="196">
        <v>0</v>
      </c>
      <c r="V365" s="196">
        <f>U365*H365</f>
        <v>0</v>
      </c>
      <c r="W365" s="196">
        <v>0</v>
      </c>
      <c r="X365" s="197">
        <f>W365*H365</f>
        <v>0</v>
      </c>
      <c r="Y365" s="35"/>
      <c r="Z365" s="35"/>
      <c r="AA365" s="35"/>
      <c r="AB365" s="35"/>
      <c r="AC365" s="35"/>
      <c r="AD365" s="35"/>
      <c r="AE365" s="35"/>
      <c r="AR365" s="198" t="s">
        <v>298</v>
      </c>
      <c r="AT365" s="198" t="s">
        <v>154</v>
      </c>
      <c r="AU365" s="198" t="s">
        <v>79</v>
      </c>
      <c r="AY365" s="18" t="s">
        <v>156</v>
      </c>
      <c r="BE365" s="199">
        <f>IF(O365="základní",K365,0)</f>
        <v>0</v>
      </c>
      <c r="BF365" s="199">
        <f>IF(O365="snížená",K365,0)</f>
        <v>0</v>
      </c>
      <c r="BG365" s="199">
        <f>IF(O365="zákl. přenesená",K365,0)</f>
        <v>0</v>
      </c>
      <c r="BH365" s="199">
        <f>IF(O365="sníž. přenesená",K365,0)</f>
        <v>0</v>
      </c>
      <c r="BI365" s="199">
        <f>IF(O365="nulová",K365,0)</f>
        <v>0</v>
      </c>
      <c r="BJ365" s="18" t="s">
        <v>79</v>
      </c>
      <c r="BK365" s="199">
        <f>ROUND(P365*H365,2)</f>
        <v>0</v>
      </c>
      <c r="BL365" s="18" t="s">
        <v>298</v>
      </c>
      <c r="BM365" s="198" t="s">
        <v>799</v>
      </c>
    </row>
    <row r="366" spans="1:47" s="2" customFormat="1" ht="19.5">
      <c r="A366" s="35"/>
      <c r="B366" s="36"/>
      <c r="C366" s="37"/>
      <c r="D366" s="200" t="s">
        <v>165</v>
      </c>
      <c r="E366" s="37"/>
      <c r="F366" s="201" t="s">
        <v>798</v>
      </c>
      <c r="G366" s="37"/>
      <c r="H366" s="37"/>
      <c r="I366" s="202"/>
      <c r="J366" s="202"/>
      <c r="K366" s="37"/>
      <c r="L366" s="37"/>
      <c r="M366" s="40"/>
      <c r="N366" s="203"/>
      <c r="O366" s="204"/>
      <c r="P366" s="65"/>
      <c r="Q366" s="65"/>
      <c r="R366" s="65"/>
      <c r="S366" s="65"/>
      <c r="T366" s="65"/>
      <c r="U366" s="65"/>
      <c r="V366" s="65"/>
      <c r="W366" s="65"/>
      <c r="X366" s="66"/>
      <c r="Y366" s="35"/>
      <c r="Z366" s="35"/>
      <c r="AA366" s="35"/>
      <c r="AB366" s="35"/>
      <c r="AC366" s="35"/>
      <c r="AD366" s="35"/>
      <c r="AE366" s="35"/>
      <c r="AT366" s="18" t="s">
        <v>165</v>
      </c>
      <c r="AU366" s="18" t="s">
        <v>79</v>
      </c>
    </row>
    <row r="367" spans="1:65" s="2" customFormat="1" ht="33" customHeight="1">
      <c r="A367" s="35"/>
      <c r="B367" s="36"/>
      <c r="C367" s="184" t="s">
        <v>800</v>
      </c>
      <c r="D367" s="184" t="s">
        <v>154</v>
      </c>
      <c r="E367" s="185" t="s">
        <v>801</v>
      </c>
      <c r="F367" s="186" t="s">
        <v>802</v>
      </c>
      <c r="G367" s="187" t="s">
        <v>161</v>
      </c>
      <c r="H367" s="188">
        <v>14</v>
      </c>
      <c r="I367" s="189"/>
      <c r="J367" s="190"/>
      <c r="K367" s="191">
        <f>ROUND(P367*H367,2)</f>
        <v>0</v>
      </c>
      <c r="L367" s="186" t="s">
        <v>162</v>
      </c>
      <c r="M367" s="192"/>
      <c r="N367" s="193" t="s">
        <v>20</v>
      </c>
      <c r="O367" s="194" t="s">
        <v>40</v>
      </c>
      <c r="P367" s="195">
        <f>I367+J367</f>
        <v>0</v>
      </c>
      <c r="Q367" s="195">
        <f>ROUND(I367*H367,2)</f>
        <v>0</v>
      </c>
      <c r="R367" s="195">
        <f>ROUND(J367*H367,2)</f>
        <v>0</v>
      </c>
      <c r="S367" s="65"/>
      <c r="T367" s="196">
        <f>S367*H367</f>
        <v>0</v>
      </c>
      <c r="U367" s="196">
        <v>0</v>
      </c>
      <c r="V367" s="196">
        <f>U367*H367</f>
        <v>0</v>
      </c>
      <c r="W367" s="196">
        <v>0</v>
      </c>
      <c r="X367" s="197">
        <f>W367*H367</f>
        <v>0</v>
      </c>
      <c r="Y367" s="35"/>
      <c r="Z367" s="35"/>
      <c r="AA367" s="35"/>
      <c r="AB367" s="35"/>
      <c r="AC367" s="35"/>
      <c r="AD367" s="35"/>
      <c r="AE367" s="35"/>
      <c r="AR367" s="198" t="s">
        <v>298</v>
      </c>
      <c r="AT367" s="198" t="s">
        <v>154</v>
      </c>
      <c r="AU367" s="198" t="s">
        <v>79</v>
      </c>
      <c r="AY367" s="18" t="s">
        <v>156</v>
      </c>
      <c r="BE367" s="199">
        <f>IF(O367="základní",K367,0)</f>
        <v>0</v>
      </c>
      <c r="BF367" s="199">
        <f>IF(O367="snížená",K367,0)</f>
        <v>0</v>
      </c>
      <c r="BG367" s="199">
        <f>IF(O367="zákl. přenesená",K367,0)</f>
        <v>0</v>
      </c>
      <c r="BH367" s="199">
        <f>IF(O367="sníž. přenesená",K367,0)</f>
        <v>0</v>
      </c>
      <c r="BI367" s="199">
        <f>IF(O367="nulová",K367,0)</f>
        <v>0</v>
      </c>
      <c r="BJ367" s="18" t="s">
        <v>79</v>
      </c>
      <c r="BK367" s="199">
        <f>ROUND(P367*H367,2)</f>
        <v>0</v>
      </c>
      <c r="BL367" s="18" t="s">
        <v>298</v>
      </c>
      <c r="BM367" s="198" t="s">
        <v>803</v>
      </c>
    </row>
    <row r="368" spans="1:47" s="2" customFormat="1" ht="19.5">
      <c r="A368" s="35"/>
      <c r="B368" s="36"/>
      <c r="C368" s="37"/>
      <c r="D368" s="200" t="s">
        <v>165</v>
      </c>
      <c r="E368" s="37"/>
      <c r="F368" s="201" t="s">
        <v>802</v>
      </c>
      <c r="G368" s="37"/>
      <c r="H368" s="37"/>
      <c r="I368" s="202"/>
      <c r="J368" s="202"/>
      <c r="K368" s="37"/>
      <c r="L368" s="37"/>
      <c r="M368" s="40"/>
      <c r="N368" s="203"/>
      <c r="O368" s="204"/>
      <c r="P368" s="65"/>
      <c r="Q368" s="65"/>
      <c r="R368" s="65"/>
      <c r="S368" s="65"/>
      <c r="T368" s="65"/>
      <c r="U368" s="65"/>
      <c r="V368" s="65"/>
      <c r="W368" s="65"/>
      <c r="X368" s="66"/>
      <c r="Y368" s="35"/>
      <c r="Z368" s="35"/>
      <c r="AA368" s="35"/>
      <c r="AB368" s="35"/>
      <c r="AC368" s="35"/>
      <c r="AD368" s="35"/>
      <c r="AE368" s="35"/>
      <c r="AT368" s="18" t="s">
        <v>165</v>
      </c>
      <c r="AU368" s="18" t="s">
        <v>79</v>
      </c>
    </row>
    <row r="369" spans="1:65" s="2" customFormat="1" ht="24.2" customHeight="1">
      <c r="A369" s="35"/>
      <c r="B369" s="36"/>
      <c r="C369" s="184" t="s">
        <v>565</v>
      </c>
      <c r="D369" s="184" t="s">
        <v>154</v>
      </c>
      <c r="E369" s="185" t="s">
        <v>804</v>
      </c>
      <c r="F369" s="186" t="s">
        <v>805</v>
      </c>
      <c r="G369" s="187" t="s">
        <v>161</v>
      </c>
      <c r="H369" s="188">
        <v>14</v>
      </c>
      <c r="I369" s="189"/>
      <c r="J369" s="190"/>
      <c r="K369" s="191">
        <f>ROUND(P369*H369,2)</f>
        <v>0</v>
      </c>
      <c r="L369" s="186" t="s">
        <v>162</v>
      </c>
      <c r="M369" s="192"/>
      <c r="N369" s="193" t="s">
        <v>20</v>
      </c>
      <c r="O369" s="194" t="s">
        <v>40</v>
      </c>
      <c r="P369" s="195">
        <f>I369+J369</f>
        <v>0</v>
      </c>
      <c r="Q369" s="195">
        <f>ROUND(I369*H369,2)</f>
        <v>0</v>
      </c>
      <c r="R369" s="195">
        <f>ROUND(J369*H369,2)</f>
        <v>0</v>
      </c>
      <c r="S369" s="65"/>
      <c r="T369" s="196">
        <f>S369*H369</f>
        <v>0</v>
      </c>
      <c r="U369" s="196">
        <v>0</v>
      </c>
      <c r="V369" s="196">
        <f>U369*H369</f>
        <v>0</v>
      </c>
      <c r="W369" s="196">
        <v>0</v>
      </c>
      <c r="X369" s="197">
        <f>W369*H369</f>
        <v>0</v>
      </c>
      <c r="Y369" s="35"/>
      <c r="Z369" s="35"/>
      <c r="AA369" s="35"/>
      <c r="AB369" s="35"/>
      <c r="AC369" s="35"/>
      <c r="AD369" s="35"/>
      <c r="AE369" s="35"/>
      <c r="AR369" s="198" t="s">
        <v>298</v>
      </c>
      <c r="AT369" s="198" t="s">
        <v>154</v>
      </c>
      <c r="AU369" s="198" t="s">
        <v>79</v>
      </c>
      <c r="AY369" s="18" t="s">
        <v>156</v>
      </c>
      <c r="BE369" s="199">
        <f>IF(O369="základní",K369,0)</f>
        <v>0</v>
      </c>
      <c r="BF369" s="199">
        <f>IF(O369="snížená",K369,0)</f>
        <v>0</v>
      </c>
      <c r="BG369" s="199">
        <f>IF(O369="zákl. přenesená",K369,0)</f>
        <v>0</v>
      </c>
      <c r="BH369" s="199">
        <f>IF(O369="sníž. přenesená",K369,0)</f>
        <v>0</v>
      </c>
      <c r="BI369" s="199">
        <f>IF(O369="nulová",K369,0)</f>
        <v>0</v>
      </c>
      <c r="BJ369" s="18" t="s">
        <v>79</v>
      </c>
      <c r="BK369" s="199">
        <f>ROUND(P369*H369,2)</f>
        <v>0</v>
      </c>
      <c r="BL369" s="18" t="s">
        <v>298</v>
      </c>
      <c r="BM369" s="198" t="s">
        <v>806</v>
      </c>
    </row>
    <row r="370" spans="1:47" s="2" customFormat="1" ht="19.5">
      <c r="A370" s="35"/>
      <c r="B370" s="36"/>
      <c r="C370" s="37"/>
      <c r="D370" s="200" t="s">
        <v>165</v>
      </c>
      <c r="E370" s="37"/>
      <c r="F370" s="201" t="s">
        <v>805</v>
      </c>
      <c r="G370" s="37"/>
      <c r="H370" s="37"/>
      <c r="I370" s="202"/>
      <c r="J370" s="202"/>
      <c r="K370" s="37"/>
      <c r="L370" s="37"/>
      <c r="M370" s="40"/>
      <c r="N370" s="203"/>
      <c r="O370" s="204"/>
      <c r="P370" s="65"/>
      <c r="Q370" s="65"/>
      <c r="R370" s="65"/>
      <c r="S370" s="65"/>
      <c r="T370" s="65"/>
      <c r="U370" s="65"/>
      <c r="V370" s="65"/>
      <c r="W370" s="65"/>
      <c r="X370" s="66"/>
      <c r="Y370" s="35"/>
      <c r="Z370" s="35"/>
      <c r="AA370" s="35"/>
      <c r="AB370" s="35"/>
      <c r="AC370" s="35"/>
      <c r="AD370" s="35"/>
      <c r="AE370" s="35"/>
      <c r="AT370" s="18" t="s">
        <v>165</v>
      </c>
      <c r="AU370" s="18" t="s">
        <v>79</v>
      </c>
    </row>
    <row r="371" spans="1:65" s="2" customFormat="1" ht="24.2" customHeight="1">
      <c r="A371" s="35"/>
      <c r="B371" s="36"/>
      <c r="C371" s="184" t="s">
        <v>807</v>
      </c>
      <c r="D371" s="184" t="s">
        <v>154</v>
      </c>
      <c r="E371" s="185" t="s">
        <v>808</v>
      </c>
      <c r="F371" s="186" t="s">
        <v>809</v>
      </c>
      <c r="G371" s="187" t="s">
        <v>161</v>
      </c>
      <c r="H371" s="188">
        <v>14</v>
      </c>
      <c r="I371" s="189"/>
      <c r="J371" s="190"/>
      <c r="K371" s="191">
        <f>ROUND(P371*H371,2)</f>
        <v>0</v>
      </c>
      <c r="L371" s="186" t="s">
        <v>162</v>
      </c>
      <c r="M371" s="192"/>
      <c r="N371" s="193" t="s">
        <v>20</v>
      </c>
      <c r="O371" s="194" t="s">
        <v>40</v>
      </c>
      <c r="P371" s="195">
        <f>I371+J371</f>
        <v>0</v>
      </c>
      <c r="Q371" s="195">
        <f>ROUND(I371*H371,2)</f>
        <v>0</v>
      </c>
      <c r="R371" s="195">
        <f>ROUND(J371*H371,2)</f>
        <v>0</v>
      </c>
      <c r="S371" s="65"/>
      <c r="T371" s="196">
        <f>S371*H371</f>
        <v>0</v>
      </c>
      <c r="U371" s="196">
        <v>0</v>
      </c>
      <c r="V371" s="196">
        <f>U371*H371</f>
        <v>0</v>
      </c>
      <c r="W371" s="196">
        <v>0</v>
      </c>
      <c r="X371" s="197">
        <f>W371*H371</f>
        <v>0</v>
      </c>
      <c r="Y371" s="35"/>
      <c r="Z371" s="35"/>
      <c r="AA371" s="35"/>
      <c r="AB371" s="35"/>
      <c r="AC371" s="35"/>
      <c r="AD371" s="35"/>
      <c r="AE371" s="35"/>
      <c r="AR371" s="198" t="s">
        <v>298</v>
      </c>
      <c r="AT371" s="198" t="s">
        <v>154</v>
      </c>
      <c r="AU371" s="198" t="s">
        <v>79</v>
      </c>
      <c r="AY371" s="18" t="s">
        <v>156</v>
      </c>
      <c r="BE371" s="199">
        <f>IF(O371="základní",K371,0)</f>
        <v>0</v>
      </c>
      <c r="BF371" s="199">
        <f>IF(O371="snížená",K371,0)</f>
        <v>0</v>
      </c>
      <c r="BG371" s="199">
        <f>IF(O371="zákl. přenesená",K371,0)</f>
        <v>0</v>
      </c>
      <c r="BH371" s="199">
        <f>IF(O371="sníž. přenesená",K371,0)</f>
        <v>0</v>
      </c>
      <c r="BI371" s="199">
        <f>IF(O371="nulová",K371,0)</f>
        <v>0</v>
      </c>
      <c r="BJ371" s="18" t="s">
        <v>79</v>
      </c>
      <c r="BK371" s="199">
        <f>ROUND(P371*H371,2)</f>
        <v>0</v>
      </c>
      <c r="BL371" s="18" t="s">
        <v>298</v>
      </c>
      <c r="BM371" s="198" t="s">
        <v>810</v>
      </c>
    </row>
    <row r="372" spans="1:47" s="2" customFormat="1" ht="19.5">
      <c r="A372" s="35"/>
      <c r="B372" s="36"/>
      <c r="C372" s="37"/>
      <c r="D372" s="200" t="s">
        <v>165</v>
      </c>
      <c r="E372" s="37"/>
      <c r="F372" s="201" t="s">
        <v>809</v>
      </c>
      <c r="G372" s="37"/>
      <c r="H372" s="37"/>
      <c r="I372" s="202"/>
      <c r="J372" s="202"/>
      <c r="K372" s="37"/>
      <c r="L372" s="37"/>
      <c r="M372" s="40"/>
      <c r="N372" s="203"/>
      <c r="O372" s="204"/>
      <c r="P372" s="65"/>
      <c r="Q372" s="65"/>
      <c r="R372" s="65"/>
      <c r="S372" s="65"/>
      <c r="T372" s="65"/>
      <c r="U372" s="65"/>
      <c r="V372" s="65"/>
      <c r="W372" s="65"/>
      <c r="X372" s="66"/>
      <c r="Y372" s="35"/>
      <c r="Z372" s="35"/>
      <c r="AA372" s="35"/>
      <c r="AB372" s="35"/>
      <c r="AC372" s="35"/>
      <c r="AD372" s="35"/>
      <c r="AE372" s="35"/>
      <c r="AT372" s="18" t="s">
        <v>165</v>
      </c>
      <c r="AU372" s="18" t="s">
        <v>79</v>
      </c>
    </row>
    <row r="373" spans="1:65" s="2" customFormat="1" ht="24.2" customHeight="1">
      <c r="A373" s="35"/>
      <c r="B373" s="36"/>
      <c r="C373" s="184" t="s">
        <v>569</v>
      </c>
      <c r="D373" s="184" t="s">
        <v>154</v>
      </c>
      <c r="E373" s="185" t="s">
        <v>811</v>
      </c>
      <c r="F373" s="186" t="s">
        <v>812</v>
      </c>
      <c r="G373" s="187" t="s">
        <v>161</v>
      </c>
      <c r="H373" s="188">
        <v>14</v>
      </c>
      <c r="I373" s="189"/>
      <c r="J373" s="190"/>
      <c r="K373" s="191">
        <f>ROUND(P373*H373,2)</f>
        <v>0</v>
      </c>
      <c r="L373" s="186" t="s">
        <v>162</v>
      </c>
      <c r="M373" s="192"/>
      <c r="N373" s="193" t="s">
        <v>20</v>
      </c>
      <c r="O373" s="194" t="s">
        <v>40</v>
      </c>
      <c r="P373" s="195">
        <f>I373+J373</f>
        <v>0</v>
      </c>
      <c r="Q373" s="195">
        <f>ROUND(I373*H373,2)</f>
        <v>0</v>
      </c>
      <c r="R373" s="195">
        <f>ROUND(J373*H373,2)</f>
        <v>0</v>
      </c>
      <c r="S373" s="65"/>
      <c r="T373" s="196">
        <f>S373*H373</f>
        <v>0</v>
      </c>
      <c r="U373" s="196">
        <v>0</v>
      </c>
      <c r="V373" s="196">
        <f>U373*H373</f>
        <v>0</v>
      </c>
      <c r="W373" s="196">
        <v>0</v>
      </c>
      <c r="X373" s="197">
        <f>W373*H373</f>
        <v>0</v>
      </c>
      <c r="Y373" s="35"/>
      <c r="Z373" s="35"/>
      <c r="AA373" s="35"/>
      <c r="AB373" s="35"/>
      <c r="AC373" s="35"/>
      <c r="AD373" s="35"/>
      <c r="AE373" s="35"/>
      <c r="AR373" s="198" t="s">
        <v>298</v>
      </c>
      <c r="AT373" s="198" t="s">
        <v>154</v>
      </c>
      <c r="AU373" s="198" t="s">
        <v>79</v>
      </c>
      <c r="AY373" s="18" t="s">
        <v>156</v>
      </c>
      <c r="BE373" s="199">
        <f>IF(O373="základní",K373,0)</f>
        <v>0</v>
      </c>
      <c r="BF373" s="199">
        <f>IF(O373="snížená",K373,0)</f>
        <v>0</v>
      </c>
      <c r="BG373" s="199">
        <f>IF(O373="zákl. přenesená",K373,0)</f>
        <v>0</v>
      </c>
      <c r="BH373" s="199">
        <f>IF(O373="sníž. přenesená",K373,0)</f>
        <v>0</v>
      </c>
      <c r="BI373" s="199">
        <f>IF(O373="nulová",K373,0)</f>
        <v>0</v>
      </c>
      <c r="BJ373" s="18" t="s">
        <v>79</v>
      </c>
      <c r="BK373" s="199">
        <f>ROUND(P373*H373,2)</f>
        <v>0</v>
      </c>
      <c r="BL373" s="18" t="s">
        <v>298</v>
      </c>
      <c r="BM373" s="198" t="s">
        <v>813</v>
      </c>
    </row>
    <row r="374" spans="1:47" s="2" customFormat="1" ht="19.5">
      <c r="A374" s="35"/>
      <c r="B374" s="36"/>
      <c r="C374" s="37"/>
      <c r="D374" s="200" t="s">
        <v>165</v>
      </c>
      <c r="E374" s="37"/>
      <c r="F374" s="201" t="s">
        <v>812</v>
      </c>
      <c r="G374" s="37"/>
      <c r="H374" s="37"/>
      <c r="I374" s="202"/>
      <c r="J374" s="202"/>
      <c r="K374" s="37"/>
      <c r="L374" s="37"/>
      <c r="M374" s="40"/>
      <c r="N374" s="203"/>
      <c r="O374" s="204"/>
      <c r="P374" s="65"/>
      <c r="Q374" s="65"/>
      <c r="R374" s="65"/>
      <c r="S374" s="65"/>
      <c r="T374" s="65"/>
      <c r="U374" s="65"/>
      <c r="V374" s="65"/>
      <c r="W374" s="65"/>
      <c r="X374" s="66"/>
      <c r="Y374" s="35"/>
      <c r="Z374" s="35"/>
      <c r="AA374" s="35"/>
      <c r="AB374" s="35"/>
      <c r="AC374" s="35"/>
      <c r="AD374" s="35"/>
      <c r="AE374" s="35"/>
      <c r="AT374" s="18" t="s">
        <v>165</v>
      </c>
      <c r="AU374" s="18" t="s">
        <v>79</v>
      </c>
    </row>
    <row r="375" spans="1:65" s="2" customFormat="1" ht="37.9" customHeight="1">
      <c r="A375" s="35"/>
      <c r="B375" s="36"/>
      <c r="C375" s="184" t="s">
        <v>814</v>
      </c>
      <c r="D375" s="184" t="s">
        <v>154</v>
      </c>
      <c r="E375" s="185" t="s">
        <v>815</v>
      </c>
      <c r="F375" s="186" t="s">
        <v>816</v>
      </c>
      <c r="G375" s="187" t="s">
        <v>161</v>
      </c>
      <c r="H375" s="188">
        <v>14</v>
      </c>
      <c r="I375" s="189"/>
      <c r="J375" s="190"/>
      <c r="K375" s="191">
        <f>ROUND(P375*H375,2)</f>
        <v>0</v>
      </c>
      <c r="L375" s="186" t="s">
        <v>162</v>
      </c>
      <c r="M375" s="192"/>
      <c r="N375" s="193" t="s">
        <v>20</v>
      </c>
      <c r="O375" s="194" t="s">
        <v>40</v>
      </c>
      <c r="P375" s="195">
        <f>I375+J375</f>
        <v>0</v>
      </c>
      <c r="Q375" s="195">
        <f>ROUND(I375*H375,2)</f>
        <v>0</v>
      </c>
      <c r="R375" s="195">
        <f>ROUND(J375*H375,2)</f>
        <v>0</v>
      </c>
      <c r="S375" s="65"/>
      <c r="T375" s="196">
        <f>S375*H375</f>
        <v>0</v>
      </c>
      <c r="U375" s="196">
        <v>0</v>
      </c>
      <c r="V375" s="196">
        <f>U375*H375</f>
        <v>0</v>
      </c>
      <c r="W375" s="196">
        <v>0</v>
      </c>
      <c r="X375" s="197">
        <f>W375*H375</f>
        <v>0</v>
      </c>
      <c r="Y375" s="35"/>
      <c r="Z375" s="35"/>
      <c r="AA375" s="35"/>
      <c r="AB375" s="35"/>
      <c r="AC375" s="35"/>
      <c r="AD375" s="35"/>
      <c r="AE375" s="35"/>
      <c r="AR375" s="198" t="s">
        <v>298</v>
      </c>
      <c r="AT375" s="198" t="s">
        <v>154</v>
      </c>
      <c r="AU375" s="198" t="s">
        <v>79</v>
      </c>
      <c r="AY375" s="18" t="s">
        <v>156</v>
      </c>
      <c r="BE375" s="199">
        <f>IF(O375="základní",K375,0)</f>
        <v>0</v>
      </c>
      <c r="BF375" s="199">
        <f>IF(O375="snížená",K375,0)</f>
        <v>0</v>
      </c>
      <c r="BG375" s="199">
        <f>IF(O375="zákl. přenesená",K375,0)</f>
        <v>0</v>
      </c>
      <c r="BH375" s="199">
        <f>IF(O375="sníž. přenesená",K375,0)</f>
        <v>0</v>
      </c>
      <c r="BI375" s="199">
        <f>IF(O375="nulová",K375,0)</f>
        <v>0</v>
      </c>
      <c r="BJ375" s="18" t="s">
        <v>79</v>
      </c>
      <c r="BK375" s="199">
        <f>ROUND(P375*H375,2)</f>
        <v>0</v>
      </c>
      <c r="BL375" s="18" t="s">
        <v>298</v>
      </c>
      <c r="BM375" s="198" t="s">
        <v>817</v>
      </c>
    </row>
    <row r="376" spans="1:47" s="2" customFormat="1" ht="19.5">
      <c r="A376" s="35"/>
      <c r="B376" s="36"/>
      <c r="C376" s="37"/>
      <c r="D376" s="200" t="s">
        <v>165</v>
      </c>
      <c r="E376" s="37"/>
      <c r="F376" s="201" t="s">
        <v>816</v>
      </c>
      <c r="G376" s="37"/>
      <c r="H376" s="37"/>
      <c r="I376" s="202"/>
      <c r="J376" s="202"/>
      <c r="K376" s="37"/>
      <c r="L376" s="37"/>
      <c r="M376" s="40"/>
      <c r="N376" s="203"/>
      <c r="O376" s="204"/>
      <c r="P376" s="65"/>
      <c r="Q376" s="65"/>
      <c r="R376" s="65"/>
      <c r="S376" s="65"/>
      <c r="T376" s="65"/>
      <c r="U376" s="65"/>
      <c r="V376" s="65"/>
      <c r="W376" s="65"/>
      <c r="X376" s="66"/>
      <c r="Y376" s="35"/>
      <c r="Z376" s="35"/>
      <c r="AA376" s="35"/>
      <c r="AB376" s="35"/>
      <c r="AC376" s="35"/>
      <c r="AD376" s="35"/>
      <c r="AE376" s="35"/>
      <c r="AT376" s="18" t="s">
        <v>165</v>
      </c>
      <c r="AU376" s="18" t="s">
        <v>79</v>
      </c>
    </row>
    <row r="377" spans="1:65" s="2" customFormat="1" ht="33" customHeight="1">
      <c r="A377" s="35"/>
      <c r="B377" s="36"/>
      <c r="C377" s="184" t="s">
        <v>572</v>
      </c>
      <c r="D377" s="184" t="s">
        <v>154</v>
      </c>
      <c r="E377" s="185" t="s">
        <v>818</v>
      </c>
      <c r="F377" s="186" t="s">
        <v>819</v>
      </c>
      <c r="G377" s="187" t="s">
        <v>161</v>
      </c>
      <c r="H377" s="188">
        <v>14</v>
      </c>
      <c r="I377" s="189"/>
      <c r="J377" s="190"/>
      <c r="K377" s="191">
        <f>ROUND(P377*H377,2)</f>
        <v>0</v>
      </c>
      <c r="L377" s="186" t="s">
        <v>20</v>
      </c>
      <c r="M377" s="192"/>
      <c r="N377" s="193" t="s">
        <v>20</v>
      </c>
      <c r="O377" s="194" t="s">
        <v>40</v>
      </c>
      <c r="P377" s="195">
        <f>I377+J377</f>
        <v>0</v>
      </c>
      <c r="Q377" s="195">
        <f>ROUND(I377*H377,2)</f>
        <v>0</v>
      </c>
      <c r="R377" s="195">
        <f>ROUND(J377*H377,2)</f>
        <v>0</v>
      </c>
      <c r="S377" s="65"/>
      <c r="T377" s="196">
        <f>S377*H377</f>
        <v>0</v>
      </c>
      <c r="U377" s="196">
        <v>0</v>
      </c>
      <c r="V377" s="196">
        <f>U377*H377</f>
        <v>0</v>
      </c>
      <c r="W377" s="196">
        <v>0</v>
      </c>
      <c r="X377" s="197">
        <f>W377*H377</f>
        <v>0</v>
      </c>
      <c r="Y377" s="35"/>
      <c r="Z377" s="35"/>
      <c r="AA377" s="35"/>
      <c r="AB377" s="35"/>
      <c r="AC377" s="35"/>
      <c r="AD377" s="35"/>
      <c r="AE377" s="35"/>
      <c r="AR377" s="198" t="s">
        <v>298</v>
      </c>
      <c r="AT377" s="198" t="s">
        <v>154</v>
      </c>
      <c r="AU377" s="198" t="s">
        <v>79</v>
      </c>
      <c r="AY377" s="18" t="s">
        <v>156</v>
      </c>
      <c r="BE377" s="199">
        <f>IF(O377="základní",K377,0)</f>
        <v>0</v>
      </c>
      <c r="BF377" s="199">
        <f>IF(O377="snížená",K377,0)</f>
        <v>0</v>
      </c>
      <c r="BG377" s="199">
        <f>IF(O377="zákl. přenesená",K377,0)</f>
        <v>0</v>
      </c>
      <c r="BH377" s="199">
        <f>IF(O377="sníž. přenesená",K377,0)</f>
        <v>0</v>
      </c>
      <c r="BI377" s="199">
        <f>IF(O377="nulová",K377,0)</f>
        <v>0</v>
      </c>
      <c r="BJ377" s="18" t="s">
        <v>79</v>
      </c>
      <c r="BK377" s="199">
        <f>ROUND(P377*H377,2)</f>
        <v>0</v>
      </c>
      <c r="BL377" s="18" t="s">
        <v>298</v>
      </c>
      <c r="BM377" s="198" t="s">
        <v>820</v>
      </c>
    </row>
    <row r="378" spans="1:47" s="2" customFormat="1" ht="19.5">
      <c r="A378" s="35"/>
      <c r="B378" s="36"/>
      <c r="C378" s="37"/>
      <c r="D378" s="200" t="s">
        <v>165</v>
      </c>
      <c r="E378" s="37"/>
      <c r="F378" s="201" t="s">
        <v>819</v>
      </c>
      <c r="G378" s="37"/>
      <c r="H378" s="37"/>
      <c r="I378" s="202"/>
      <c r="J378" s="202"/>
      <c r="K378" s="37"/>
      <c r="L378" s="37"/>
      <c r="M378" s="40"/>
      <c r="N378" s="203"/>
      <c r="O378" s="204"/>
      <c r="P378" s="65"/>
      <c r="Q378" s="65"/>
      <c r="R378" s="65"/>
      <c r="S378" s="65"/>
      <c r="T378" s="65"/>
      <c r="U378" s="65"/>
      <c r="V378" s="65"/>
      <c r="W378" s="65"/>
      <c r="X378" s="66"/>
      <c r="Y378" s="35"/>
      <c r="Z378" s="35"/>
      <c r="AA378" s="35"/>
      <c r="AB378" s="35"/>
      <c r="AC378" s="35"/>
      <c r="AD378" s="35"/>
      <c r="AE378" s="35"/>
      <c r="AT378" s="18" t="s">
        <v>165</v>
      </c>
      <c r="AU378" s="18" t="s">
        <v>79</v>
      </c>
    </row>
    <row r="379" spans="1:65" s="2" customFormat="1" ht="16.5" customHeight="1">
      <c r="A379" s="35"/>
      <c r="B379" s="36"/>
      <c r="C379" s="205" t="s">
        <v>821</v>
      </c>
      <c r="D379" s="205" t="s">
        <v>188</v>
      </c>
      <c r="E379" s="206" t="s">
        <v>822</v>
      </c>
      <c r="F379" s="207" t="s">
        <v>823</v>
      </c>
      <c r="G379" s="208" t="s">
        <v>161</v>
      </c>
      <c r="H379" s="209">
        <v>1</v>
      </c>
      <c r="I379" s="210"/>
      <c r="J379" s="210"/>
      <c r="K379" s="211">
        <f>ROUND(P379*H379,2)</f>
        <v>0</v>
      </c>
      <c r="L379" s="207" t="s">
        <v>20</v>
      </c>
      <c r="M379" s="40"/>
      <c r="N379" s="212" t="s">
        <v>20</v>
      </c>
      <c r="O379" s="194" t="s">
        <v>40</v>
      </c>
      <c r="P379" s="195">
        <f>I379+J379</f>
        <v>0</v>
      </c>
      <c r="Q379" s="195">
        <f>ROUND(I379*H379,2)</f>
        <v>0</v>
      </c>
      <c r="R379" s="195">
        <f>ROUND(J379*H379,2)</f>
        <v>0</v>
      </c>
      <c r="S379" s="65"/>
      <c r="T379" s="196">
        <f>S379*H379</f>
        <v>0</v>
      </c>
      <c r="U379" s="196">
        <v>0</v>
      </c>
      <c r="V379" s="196">
        <f>U379*H379</f>
        <v>0</v>
      </c>
      <c r="W379" s="196">
        <v>0</v>
      </c>
      <c r="X379" s="197">
        <f>W379*H379</f>
        <v>0</v>
      </c>
      <c r="Y379" s="35"/>
      <c r="Z379" s="35"/>
      <c r="AA379" s="35"/>
      <c r="AB379" s="35"/>
      <c r="AC379" s="35"/>
      <c r="AD379" s="35"/>
      <c r="AE379" s="35"/>
      <c r="AR379" s="198" t="s">
        <v>298</v>
      </c>
      <c r="AT379" s="198" t="s">
        <v>188</v>
      </c>
      <c r="AU379" s="198" t="s">
        <v>79</v>
      </c>
      <c r="AY379" s="18" t="s">
        <v>156</v>
      </c>
      <c r="BE379" s="199">
        <f>IF(O379="základní",K379,0)</f>
        <v>0</v>
      </c>
      <c r="BF379" s="199">
        <f>IF(O379="snížená",K379,0)</f>
        <v>0</v>
      </c>
      <c r="BG379" s="199">
        <f>IF(O379="zákl. přenesená",K379,0)</f>
        <v>0</v>
      </c>
      <c r="BH379" s="199">
        <f>IF(O379="sníž. přenesená",K379,0)</f>
        <v>0</v>
      </c>
      <c r="BI379" s="199">
        <f>IF(O379="nulová",K379,0)</f>
        <v>0</v>
      </c>
      <c r="BJ379" s="18" t="s">
        <v>79</v>
      </c>
      <c r="BK379" s="199">
        <f>ROUND(P379*H379,2)</f>
        <v>0</v>
      </c>
      <c r="BL379" s="18" t="s">
        <v>298</v>
      </c>
      <c r="BM379" s="198" t="s">
        <v>824</v>
      </c>
    </row>
    <row r="380" spans="1:47" s="2" customFormat="1" ht="11.25">
      <c r="A380" s="35"/>
      <c r="B380" s="36"/>
      <c r="C380" s="37"/>
      <c r="D380" s="200" t="s">
        <v>165</v>
      </c>
      <c r="E380" s="37"/>
      <c r="F380" s="201" t="s">
        <v>823</v>
      </c>
      <c r="G380" s="37"/>
      <c r="H380" s="37"/>
      <c r="I380" s="202"/>
      <c r="J380" s="202"/>
      <c r="K380" s="37"/>
      <c r="L380" s="37"/>
      <c r="M380" s="40"/>
      <c r="N380" s="203"/>
      <c r="O380" s="204"/>
      <c r="P380" s="65"/>
      <c r="Q380" s="65"/>
      <c r="R380" s="65"/>
      <c r="S380" s="65"/>
      <c r="T380" s="65"/>
      <c r="U380" s="65"/>
      <c r="V380" s="65"/>
      <c r="W380" s="65"/>
      <c r="X380" s="66"/>
      <c r="Y380" s="35"/>
      <c r="Z380" s="35"/>
      <c r="AA380" s="35"/>
      <c r="AB380" s="35"/>
      <c r="AC380" s="35"/>
      <c r="AD380" s="35"/>
      <c r="AE380" s="35"/>
      <c r="AT380" s="18" t="s">
        <v>165</v>
      </c>
      <c r="AU380" s="18" t="s">
        <v>79</v>
      </c>
    </row>
    <row r="381" spans="1:65" s="2" customFormat="1" ht="16.5" customHeight="1">
      <c r="A381" s="35"/>
      <c r="B381" s="36"/>
      <c r="C381" s="205" t="s">
        <v>576</v>
      </c>
      <c r="D381" s="205" t="s">
        <v>188</v>
      </c>
      <c r="E381" s="206" t="s">
        <v>825</v>
      </c>
      <c r="F381" s="207" t="s">
        <v>826</v>
      </c>
      <c r="G381" s="208" t="s">
        <v>161</v>
      </c>
      <c r="H381" s="209">
        <v>1</v>
      </c>
      <c r="I381" s="210"/>
      <c r="J381" s="210"/>
      <c r="K381" s="211">
        <f>ROUND(P381*H381,2)</f>
        <v>0</v>
      </c>
      <c r="L381" s="207" t="s">
        <v>20</v>
      </c>
      <c r="M381" s="40"/>
      <c r="N381" s="212" t="s">
        <v>20</v>
      </c>
      <c r="O381" s="194" t="s">
        <v>40</v>
      </c>
      <c r="P381" s="195">
        <f>I381+J381</f>
        <v>0</v>
      </c>
      <c r="Q381" s="195">
        <f>ROUND(I381*H381,2)</f>
        <v>0</v>
      </c>
      <c r="R381" s="195">
        <f>ROUND(J381*H381,2)</f>
        <v>0</v>
      </c>
      <c r="S381" s="65"/>
      <c r="T381" s="196">
        <f>S381*H381</f>
        <v>0</v>
      </c>
      <c r="U381" s="196">
        <v>0</v>
      </c>
      <c r="V381" s="196">
        <f>U381*H381</f>
        <v>0</v>
      </c>
      <c r="W381" s="196">
        <v>0</v>
      </c>
      <c r="X381" s="197">
        <f>W381*H381</f>
        <v>0</v>
      </c>
      <c r="Y381" s="35"/>
      <c r="Z381" s="35"/>
      <c r="AA381" s="35"/>
      <c r="AB381" s="35"/>
      <c r="AC381" s="35"/>
      <c r="AD381" s="35"/>
      <c r="AE381" s="35"/>
      <c r="AR381" s="198" t="s">
        <v>298</v>
      </c>
      <c r="AT381" s="198" t="s">
        <v>188</v>
      </c>
      <c r="AU381" s="198" t="s">
        <v>79</v>
      </c>
      <c r="AY381" s="18" t="s">
        <v>156</v>
      </c>
      <c r="BE381" s="199">
        <f>IF(O381="základní",K381,0)</f>
        <v>0</v>
      </c>
      <c r="BF381" s="199">
        <f>IF(O381="snížená",K381,0)</f>
        <v>0</v>
      </c>
      <c r="BG381" s="199">
        <f>IF(O381="zákl. přenesená",K381,0)</f>
        <v>0</v>
      </c>
      <c r="BH381" s="199">
        <f>IF(O381="sníž. přenesená",K381,0)</f>
        <v>0</v>
      </c>
      <c r="BI381" s="199">
        <f>IF(O381="nulová",K381,0)</f>
        <v>0</v>
      </c>
      <c r="BJ381" s="18" t="s">
        <v>79</v>
      </c>
      <c r="BK381" s="199">
        <f>ROUND(P381*H381,2)</f>
        <v>0</v>
      </c>
      <c r="BL381" s="18" t="s">
        <v>298</v>
      </c>
      <c r="BM381" s="198" t="s">
        <v>827</v>
      </c>
    </row>
    <row r="382" spans="1:47" s="2" customFormat="1" ht="11.25">
      <c r="A382" s="35"/>
      <c r="B382" s="36"/>
      <c r="C382" s="37"/>
      <c r="D382" s="200" t="s">
        <v>165</v>
      </c>
      <c r="E382" s="37"/>
      <c r="F382" s="201" t="s">
        <v>826</v>
      </c>
      <c r="G382" s="37"/>
      <c r="H382" s="37"/>
      <c r="I382" s="202"/>
      <c r="J382" s="202"/>
      <c r="K382" s="37"/>
      <c r="L382" s="37"/>
      <c r="M382" s="40"/>
      <c r="N382" s="203"/>
      <c r="O382" s="204"/>
      <c r="P382" s="65"/>
      <c r="Q382" s="65"/>
      <c r="R382" s="65"/>
      <c r="S382" s="65"/>
      <c r="T382" s="65"/>
      <c r="U382" s="65"/>
      <c r="V382" s="65"/>
      <c r="W382" s="65"/>
      <c r="X382" s="66"/>
      <c r="Y382" s="35"/>
      <c r="Z382" s="35"/>
      <c r="AA382" s="35"/>
      <c r="AB382" s="35"/>
      <c r="AC382" s="35"/>
      <c r="AD382" s="35"/>
      <c r="AE382" s="35"/>
      <c r="AT382" s="18" t="s">
        <v>165</v>
      </c>
      <c r="AU382" s="18" t="s">
        <v>79</v>
      </c>
    </row>
    <row r="383" spans="1:65" s="2" customFormat="1" ht="24.2" customHeight="1">
      <c r="A383" s="35"/>
      <c r="B383" s="36"/>
      <c r="C383" s="205" t="s">
        <v>828</v>
      </c>
      <c r="D383" s="205" t="s">
        <v>188</v>
      </c>
      <c r="E383" s="206" t="s">
        <v>829</v>
      </c>
      <c r="F383" s="207" t="s">
        <v>830</v>
      </c>
      <c r="G383" s="208" t="s">
        <v>161</v>
      </c>
      <c r="H383" s="209">
        <v>1</v>
      </c>
      <c r="I383" s="210"/>
      <c r="J383" s="210"/>
      <c r="K383" s="211">
        <f>ROUND(P383*H383,2)</f>
        <v>0</v>
      </c>
      <c r="L383" s="207" t="s">
        <v>162</v>
      </c>
      <c r="M383" s="40"/>
      <c r="N383" s="212" t="s">
        <v>20</v>
      </c>
      <c r="O383" s="194" t="s">
        <v>40</v>
      </c>
      <c r="P383" s="195">
        <f>I383+J383</f>
        <v>0</v>
      </c>
      <c r="Q383" s="195">
        <f>ROUND(I383*H383,2)</f>
        <v>0</v>
      </c>
      <c r="R383" s="195">
        <f>ROUND(J383*H383,2)</f>
        <v>0</v>
      </c>
      <c r="S383" s="65"/>
      <c r="T383" s="196">
        <f>S383*H383</f>
        <v>0</v>
      </c>
      <c r="U383" s="196">
        <v>0</v>
      </c>
      <c r="V383" s="196">
        <f>U383*H383</f>
        <v>0</v>
      </c>
      <c r="W383" s="196">
        <v>0</v>
      </c>
      <c r="X383" s="197">
        <f>W383*H383</f>
        <v>0</v>
      </c>
      <c r="Y383" s="35"/>
      <c r="Z383" s="35"/>
      <c r="AA383" s="35"/>
      <c r="AB383" s="35"/>
      <c r="AC383" s="35"/>
      <c r="AD383" s="35"/>
      <c r="AE383" s="35"/>
      <c r="AR383" s="198" t="s">
        <v>298</v>
      </c>
      <c r="AT383" s="198" t="s">
        <v>188</v>
      </c>
      <c r="AU383" s="198" t="s">
        <v>79</v>
      </c>
      <c r="AY383" s="18" t="s">
        <v>156</v>
      </c>
      <c r="BE383" s="199">
        <f>IF(O383="základní",K383,0)</f>
        <v>0</v>
      </c>
      <c r="BF383" s="199">
        <f>IF(O383="snížená",K383,0)</f>
        <v>0</v>
      </c>
      <c r="BG383" s="199">
        <f>IF(O383="zákl. přenesená",K383,0)</f>
        <v>0</v>
      </c>
      <c r="BH383" s="199">
        <f>IF(O383="sníž. přenesená",K383,0)</f>
        <v>0</v>
      </c>
      <c r="BI383" s="199">
        <f>IF(O383="nulová",K383,0)</f>
        <v>0</v>
      </c>
      <c r="BJ383" s="18" t="s">
        <v>79</v>
      </c>
      <c r="BK383" s="199">
        <f>ROUND(P383*H383,2)</f>
        <v>0</v>
      </c>
      <c r="BL383" s="18" t="s">
        <v>298</v>
      </c>
      <c r="BM383" s="198" t="s">
        <v>831</v>
      </c>
    </row>
    <row r="384" spans="1:47" s="2" customFormat="1" ht="39">
      <c r="A384" s="35"/>
      <c r="B384" s="36"/>
      <c r="C384" s="37"/>
      <c r="D384" s="200" t="s">
        <v>165</v>
      </c>
      <c r="E384" s="37"/>
      <c r="F384" s="201" t="s">
        <v>832</v>
      </c>
      <c r="G384" s="37"/>
      <c r="H384" s="37"/>
      <c r="I384" s="202"/>
      <c r="J384" s="202"/>
      <c r="K384" s="37"/>
      <c r="L384" s="37"/>
      <c r="M384" s="40"/>
      <c r="N384" s="203"/>
      <c r="O384" s="204"/>
      <c r="P384" s="65"/>
      <c r="Q384" s="65"/>
      <c r="R384" s="65"/>
      <c r="S384" s="65"/>
      <c r="T384" s="65"/>
      <c r="U384" s="65"/>
      <c r="V384" s="65"/>
      <c r="W384" s="65"/>
      <c r="X384" s="66"/>
      <c r="Y384" s="35"/>
      <c r="Z384" s="35"/>
      <c r="AA384" s="35"/>
      <c r="AB384" s="35"/>
      <c r="AC384" s="35"/>
      <c r="AD384" s="35"/>
      <c r="AE384" s="35"/>
      <c r="AT384" s="18" t="s">
        <v>165</v>
      </c>
      <c r="AU384" s="18" t="s">
        <v>79</v>
      </c>
    </row>
    <row r="385" spans="1:65" s="2" customFormat="1" ht="21.75" customHeight="1">
      <c r="A385" s="35"/>
      <c r="B385" s="36"/>
      <c r="C385" s="205" t="s">
        <v>580</v>
      </c>
      <c r="D385" s="205" t="s">
        <v>188</v>
      </c>
      <c r="E385" s="206" t="s">
        <v>833</v>
      </c>
      <c r="F385" s="207" t="s">
        <v>834</v>
      </c>
      <c r="G385" s="208" t="s">
        <v>161</v>
      </c>
      <c r="H385" s="209">
        <v>1</v>
      </c>
      <c r="I385" s="210"/>
      <c r="J385" s="210"/>
      <c r="K385" s="211">
        <f>ROUND(P385*H385,2)</f>
        <v>0</v>
      </c>
      <c r="L385" s="207" t="s">
        <v>20</v>
      </c>
      <c r="M385" s="40"/>
      <c r="N385" s="212" t="s">
        <v>20</v>
      </c>
      <c r="O385" s="194" t="s">
        <v>40</v>
      </c>
      <c r="P385" s="195">
        <f>I385+J385</f>
        <v>0</v>
      </c>
      <c r="Q385" s="195">
        <f>ROUND(I385*H385,2)</f>
        <v>0</v>
      </c>
      <c r="R385" s="195">
        <f>ROUND(J385*H385,2)</f>
        <v>0</v>
      </c>
      <c r="S385" s="65"/>
      <c r="T385" s="196">
        <f>S385*H385</f>
        <v>0</v>
      </c>
      <c r="U385" s="196">
        <v>0</v>
      </c>
      <c r="V385" s="196">
        <f>U385*H385</f>
        <v>0</v>
      </c>
      <c r="W385" s="196">
        <v>0</v>
      </c>
      <c r="X385" s="197">
        <f>W385*H385</f>
        <v>0</v>
      </c>
      <c r="Y385" s="35"/>
      <c r="Z385" s="35"/>
      <c r="AA385" s="35"/>
      <c r="AB385" s="35"/>
      <c r="AC385" s="35"/>
      <c r="AD385" s="35"/>
      <c r="AE385" s="35"/>
      <c r="AR385" s="198" t="s">
        <v>298</v>
      </c>
      <c r="AT385" s="198" t="s">
        <v>188</v>
      </c>
      <c r="AU385" s="198" t="s">
        <v>79</v>
      </c>
      <c r="AY385" s="18" t="s">
        <v>156</v>
      </c>
      <c r="BE385" s="199">
        <f>IF(O385="základní",K385,0)</f>
        <v>0</v>
      </c>
      <c r="BF385" s="199">
        <f>IF(O385="snížená",K385,0)</f>
        <v>0</v>
      </c>
      <c r="BG385" s="199">
        <f>IF(O385="zákl. přenesená",K385,0)</f>
        <v>0</v>
      </c>
      <c r="BH385" s="199">
        <f>IF(O385="sníž. přenesená",K385,0)</f>
        <v>0</v>
      </c>
      <c r="BI385" s="199">
        <f>IF(O385="nulová",K385,0)</f>
        <v>0</v>
      </c>
      <c r="BJ385" s="18" t="s">
        <v>79</v>
      </c>
      <c r="BK385" s="199">
        <f>ROUND(P385*H385,2)</f>
        <v>0</v>
      </c>
      <c r="BL385" s="18" t="s">
        <v>298</v>
      </c>
      <c r="BM385" s="198" t="s">
        <v>835</v>
      </c>
    </row>
    <row r="386" spans="1:47" s="2" customFormat="1" ht="11.25">
      <c r="A386" s="35"/>
      <c r="B386" s="36"/>
      <c r="C386" s="37"/>
      <c r="D386" s="200" t="s">
        <v>165</v>
      </c>
      <c r="E386" s="37"/>
      <c r="F386" s="201" t="s">
        <v>834</v>
      </c>
      <c r="G386" s="37"/>
      <c r="H386" s="37"/>
      <c r="I386" s="202"/>
      <c r="J386" s="202"/>
      <c r="K386" s="37"/>
      <c r="L386" s="37"/>
      <c r="M386" s="40"/>
      <c r="N386" s="203"/>
      <c r="O386" s="204"/>
      <c r="P386" s="65"/>
      <c r="Q386" s="65"/>
      <c r="R386" s="65"/>
      <c r="S386" s="65"/>
      <c r="T386" s="65"/>
      <c r="U386" s="65"/>
      <c r="V386" s="65"/>
      <c r="W386" s="65"/>
      <c r="X386" s="66"/>
      <c r="Y386" s="35"/>
      <c r="Z386" s="35"/>
      <c r="AA386" s="35"/>
      <c r="AB386" s="35"/>
      <c r="AC386" s="35"/>
      <c r="AD386" s="35"/>
      <c r="AE386" s="35"/>
      <c r="AT386" s="18" t="s">
        <v>165</v>
      </c>
      <c r="AU386" s="18" t="s">
        <v>79</v>
      </c>
    </row>
    <row r="387" spans="1:65" s="2" customFormat="1" ht="16.5" customHeight="1">
      <c r="A387" s="35"/>
      <c r="B387" s="36"/>
      <c r="C387" s="205" t="s">
        <v>836</v>
      </c>
      <c r="D387" s="205" t="s">
        <v>188</v>
      </c>
      <c r="E387" s="206" t="s">
        <v>837</v>
      </c>
      <c r="F387" s="207" t="s">
        <v>838</v>
      </c>
      <c r="G387" s="208" t="s">
        <v>161</v>
      </c>
      <c r="H387" s="209">
        <v>1</v>
      </c>
      <c r="I387" s="210"/>
      <c r="J387" s="210"/>
      <c r="K387" s="211">
        <f>ROUND(P387*H387,2)</f>
        <v>0</v>
      </c>
      <c r="L387" s="207" t="s">
        <v>20</v>
      </c>
      <c r="M387" s="40"/>
      <c r="N387" s="212" t="s">
        <v>20</v>
      </c>
      <c r="O387" s="194" t="s">
        <v>40</v>
      </c>
      <c r="P387" s="195">
        <f>I387+J387</f>
        <v>0</v>
      </c>
      <c r="Q387" s="195">
        <f>ROUND(I387*H387,2)</f>
        <v>0</v>
      </c>
      <c r="R387" s="195">
        <f>ROUND(J387*H387,2)</f>
        <v>0</v>
      </c>
      <c r="S387" s="65"/>
      <c r="T387" s="196">
        <f>S387*H387</f>
        <v>0</v>
      </c>
      <c r="U387" s="196">
        <v>0</v>
      </c>
      <c r="V387" s="196">
        <f>U387*H387</f>
        <v>0</v>
      </c>
      <c r="W387" s="196">
        <v>0</v>
      </c>
      <c r="X387" s="197">
        <f>W387*H387</f>
        <v>0</v>
      </c>
      <c r="Y387" s="35"/>
      <c r="Z387" s="35"/>
      <c r="AA387" s="35"/>
      <c r="AB387" s="35"/>
      <c r="AC387" s="35"/>
      <c r="AD387" s="35"/>
      <c r="AE387" s="35"/>
      <c r="AR387" s="198" t="s">
        <v>298</v>
      </c>
      <c r="AT387" s="198" t="s">
        <v>188</v>
      </c>
      <c r="AU387" s="198" t="s">
        <v>79</v>
      </c>
      <c r="AY387" s="18" t="s">
        <v>156</v>
      </c>
      <c r="BE387" s="199">
        <f>IF(O387="základní",K387,0)</f>
        <v>0</v>
      </c>
      <c r="BF387" s="199">
        <f>IF(O387="snížená",K387,0)</f>
        <v>0</v>
      </c>
      <c r="BG387" s="199">
        <f>IF(O387="zákl. přenesená",K387,0)</f>
        <v>0</v>
      </c>
      <c r="BH387" s="199">
        <f>IF(O387="sníž. přenesená",K387,0)</f>
        <v>0</v>
      </c>
      <c r="BI387" s="199">
        <f>IF(O387="nulová",K387,0)</f>
        <v>0</v>
      </c>
      <c r="BJ387" s="18" t="s">
        <v>79</v>
      </c>
      <c r="BK387" s="199">
        <f>ROUND(P387*H387,2)</f>
        <v>0</v>
      </c>
      <c r="BL387" s="18" t="s">
        <v>298</v>
      </c>
      <c r="BM387" s="198" t="s">
        <v>839</v>
      </c>
    </row>
    <row r="388" spans="1:47" s="2" customFormat="1" ht="11.25">
      <c r="A388" s="35"/>
      <c r="B388" s="36"/>
      <c r="C388" s="37"/>
      <c r="D388" s="200" t="s">
        <v>165</v>
      </c>
      <c r="E388" s="37"/>
      <c r="F388" s="201" t="s">
        <v>838</v>
      </c>
      <c r="G388" s="37"/>
      <c r="H388" s="37"/>
      <c r="I388" s="202"/>
      <c r="J388" s="202"/>
      <c r="K388" s="37"/>
      <c r="L388" s="37"/>
      <c r="M388" s="40"/>
      <c r="N388" s="203"/>
      <c r="O388" s="204"/>
      <c r="P388" s="65"/>
      <c r="Q388" s="65"/>
      <c r="R388" s="65"/>
      <c r="S388" s="65"/>
      <c r="T388" s="65"/>
      <c r="U388" s="65"/>
      <c r="V388" s="65"/>
      <c r="W388" s="65"/>
      <c r="X388" s="66"/>
      <c r="Y388" s="35"/>
      <c r="Z388" s="35"/>
      <c r="AA388" s="35"/>
      <c r="AB388" s="35"/>
      <c r="AC388" s="35"/>
      <c r="AD388" s="35"/>
      <c r="AE388" s="35"/>
      <c r="AT388" s="18" t="s">
        <v>165</v>
      </c>
      <c r="AU388" s="18" t="s">
        <v>79</v>
      </c>
    </row>
    <row r="389" spans="1:65" s="2" customFormat="1" ht="24.2" customHeight="1">
      <c r="A389" s="35"/>
      <c r="B389" s="36"/>
      <c r="C389" s="205" t="s">
        <v>585</v>
      </c>
      <c r="D389" s="205" t="s">
        <v>188</v>
      </c>
      <c r="E389" s="206" t="s">
        <v>840</v>
      </c>
      <c r="F389" s="207" t="s">
        <v>841</v>
      </c>
      <c r="G389" s="208" t="s">
        <v>842</v>
      </c>
      <c r="H389" s="209">
        <v>1</v>
      </c>
      <c r="I389" s="210"/>
      <c r="J389" s="210"/>
      <c r="K389" s="211">
        <f>ROUND(P389*H389,2)</f>
        <v>0</v>
      </c>
      <c r="L389" s="207" t="s">
        <v>20</v>
      </c>
      <c r="M389" s="40"/>
      <c r="N389" s="212" t="s">
        <v>20</v>
      </c>
      <c r="O389" s="194" t="s">
        <v>40</v>
      </c>
      <c r="P389" s="195">
        <f>I389+J389</f>
        <v>0</v>
      </c>
      <c r="Q389" s="195">
        <f>ROUND(I389*H389,2)</f>
        <v>0</v>
      </c>
      <c r="R389" s="195">
        <f>ROUND(J389*H389,2)</f>
        <v>0</v>
      </c>
      <c r="S389" s="65"/>
      <c r="T389" s="196">
        <f>S389*H389</f>
        <v>0</v>
      </c>
      <c r="U389" s="196">
        <v>0</v>
      </c>
      <c r="V389" s="196">
        <f>U389*H389</f>
        <v>0</v>
      </c>
      <c r="W389" s="196">
        <v>0</v>
      </c>
      <c r="X389" s="197">
        <f>W389*H389</f>
        <v>0</v>
      </c>
      <c r="Y389" s="35"/>
      <c r="Z389" s="35"/>
      <c r="AA389" s="35"/>
      <c r="AB389" s="35"/>
      <c r="AC389" s="35"/>
      <c r="AD389" s="35"/>
      <c r="AE389" s="35"/>
      <c r="AR389" s="198" t="s">
        <v>298</v>
      </c>
      <c r="AT389" s="198" t="s">
        <v>188</v>
      </c>
      <c r="AU389" s="198" t="s">
        <v>79</v>
      </c>
      <c r="AY389" s="18" t="s">
        <v>156</v>
      </c>
      <c r="BE389" s="199">
        <f>IF(O389="základní",K389,0)</f>
        <v>0</v>
      </c>
      <c r="BF389" s="199">
        <f>IF(O389="snížená",K389,0)</f>
        <v>0</v>
      </c>
      <c r="BG389" s="199">
        <f>IF(O389="zákl. přenesená",K389,0)</f>
        <v>0</v>
      </c>
      <c r="BH389" s="199">
        <f>IF(O389="sníž. přenesená",K389,0)</f>
        <v>0</v>
      </c>
      <c r="BI389" s="199">
        <f>IF(O389="nulová",K389,0)</f>
        <v>0</v>
      </c>
      <c r="BJ389" s="18" t="s">
        <v>79</v>
      </c>
      <c r="BK389" s="199">
        <f>ROUND(P389*H389,2)</f>
        <v>0</v>
      </c>
      <c r="BL389" s="18" t="s">
        <v>298</v>
      </c>
      <c r="BM389" s="198" t="s">
        <v>843</v>
      </c>
    </row>
    <row r="390" spans="1:47" s="2" customFormat="1" ht="11.25">
      <c r="A390" s="35"/>
      <c r="B390" s="36"/>
      <c r="C390" s="37"/>
      <c r="D390" s="200" t="s">
        <v>165</v>
      </c>
      <c r="E390" s="37"/>
      <c r="F390" s="201" t="s">
        <v>841</v>
      </c>
      <c r="G390" s="37"/>
      <c r="H390" s="37"/>
      <c r="I390" s="202"/>
      <c r="J390" s="202"/>
      <c r="K390" s="37"/>
      <c r="L390" s="37"/>
      <c r="M390" s="40"/>
      <c r="N390" s="203"/>
      <c r="O390" s="204"/>
      <c r="P390" s="65"/>
      <c r="Q390" s="65"/>
      <c r="R390" s="65"/>
      <c r="S390" s="65"/>
      <c r="T390" s="65"/>
      <c r="U390" s="65"/>
      <c r="V390" s="65"/>
      <c r="W390" s="65"/>
      <c r="X390" s="66"/>
      <c r="Y390" s="35"/>
      <c r="Z390" s="35"/>
      <c r="AA390" s="35"/>
      <c r="AB390" s="35"/>
      <c r="AC390" s="35"/>
      <c r="AD390" s="35"/>
      <c r="AE390" s="35"/>
      <c r="AT390" s="18" t="s">
        <v>165</v>
      </c>
      <c r="AU390" s="18" t="s">
        <v>79</v>
      </c>
    </row>
    <row r="391" spans="1:65" s="2" customFormat="1" ht="16.5" customHeight="1">
      <c r="A391" s="35"/>
      <c r="B391" s="36"/>
      <c r="C391" s="184" t="s">
        <v>844</v>
      </c>
      <c r="D391" s="184" t="s">
        <v>154</v>
      </c>
      <c r="E391" s="185" t="s">
        <v>845</v>
      </c>
      <c r="F391" s="186" t="s">
        <v>846</v>
      </c>
      <c r="G391" s="187" t="s">
        <v>161</v>
      </c>
      <c r="H391" s="188">
        <v>1</v>
      </c>
      <c r="I391" s="189"/>
      <c r="J391" s="190"/>
      <c r="K391" s="191">
        <f>ROUND(P391*H391,2)</f>
        <v>0</v>
      </c>
      <c r="L391" s="186" t="s">
        <v>20</v>
      </c>
      <c r="M391" s="192"/>
      <c r="N391" s="193" t="s">
        <v>20</v>
      </c>
      <c r="O391" s="194" t="s">
        <v>40</v>
      </c>
      <c r="P391" s="195">
        <f>I391+J391</f>
        <v>0</v>
      </c>
      <c r="Q391" s="195">
        <f>ROUND(I391*H391,2)</f>
        <v>0</v>
      </c>
      <c r="R391" s="195">
        <f>ROUND(J391*H391,2)</f>
        <v>0</v>
      </c>
      <c r="S391" s="65"/>
      <c r="T391" s="196">
        <f>S391*H391</f>
        <v>0</v>
      </c>
      <c r="U391" s="196">
        <v>0</v>
      </c>
      <c r="V391" s="196">
        <f>U391*H391</f>
        <v>0</v>
      </c>
      <c r="W391" s="196">
        <v>0</v>
      </c>
      <c r="X391" s="197">
        <f>W391*H391</f>
        <v>0</v>
      </c>
      <c r="Y391" s="35"/>
      <c r="Z391" s="35"/>
      <c r="AA391" s="35"/>
      <c r="AB391" s="35"/>
      <c r="AC391" s="35"/>
      <c r="AD391" s="35"/>
      <c r="AE391" s="35"/>
      <c r="AR391" s="198" t="s">
        <v>298</v>
      </c>
      <c r="AT391" s="198" t="s">
        <v>154</v>
      </c>
      <c r="AU391" s="198" t="s">
        <v>79</v>
      </c>
      <c r="AY391" s="18" t="s">
        <v>156</v>
      </c>
      <c r="BE391" s="199">
        <f>IF(O391="základní",K391,0)</f>
        <v>0</v>
      </c>
      <c r="BF391" s="199">
        <f>IF(O391="snížená",K391,0)</f>
        <v>0</v>
      </c>
      <c r="BG391" s="199">
        <f>IF(O391="zákl. přenesená",K391,0)</f>
        <v>0</v>
      </c>
      <c r="BH391" s="199">
        <f>IF(O391="sníž. přenesená",K391,0)</f>
        <v>0</v>
      </c>
      <c r="BI391" s="199">
        <f>IF(O391="nulová",K391,0)</f>
        <v>0</v>
      </c>
      <c r="BJ391" s="18" t="s">
        <v>79</v>
      </c>
      <c r="BK391" s="199">
        <f>ROUND(P391*H391,2)</f>
        <v>0</v>
      </c>
      <c r="BL391" s="18" t="s">
        <v>298</v>
      </c>
      <c r="BM391" s="198" t="s">
        <v>847</v>
      </c>
    </row>
    <row r="392" spans="1:47" s="2" customFormat="1" ht="11.25">
      <c r="A392" s="35"/>
      <c r="B392" s="36"/>
      <c r="C392" s="37"/>
      <c r="D392" s="200" t="s">
        <v>165</v>
      </c>
      <c r="E392" s="37"/>
      <c r="F392" s="201" t="s">
        <v>846</v>
      </c>
      <c r="G392" s="37"/>
      <c r="H392" s="37"/>
      <c r="I392" s="202"/>
      <c r="J392" s="202"/>
      <c r="K392" s="37"/>
      <c r="L392" s="37"/>
      <c r="M392" s="40"/>
      <c r="N392" s="203"/>
      <c r="O392" s="204"/>
      <c r="P392" s="65"/>
      <c r="Q392" s="65"/>
      <c r="R392" s="65"/>
      <c r="S392" s="65"/>
      <c r="T392" s="65"/>
      <c r="U392" s="65"/>
      <c r="V392" s="65"/>
      <c r="W392" s="65"/>
      <c r="X392" s="66"/>
      <c r="Y392" s="35"/>
      <c r="Z392" s="35"/>
      <c r="AA392" s="35"/>
      <c r="AB392" s="35"/>
      <c r="AC392" s="35"/>
      <c r="AD392" s="35"/>
      <c r="AE392" s="35"/>
      <c r="AT392" s="18" t="s">
        <v>165</v>
      </c>
      <c r="AU392" s="18" t="s">
        <v>79</v>
      </c>
    </row>
    <row r="393" spans="1:65" s="2" customFormat="1" ht="16.5" customHeight="1">
      <c r="A393" s="35"/>
      <c r="B393" s="36"/>
      <c r="C393" s="184" t="s">
        <v>586</v>
      </c>
      <c r="D393" s="184" t="s">
        <v>154</v>
      </c>
      <c r="E393" s="185" t="s">
        <v>848</v>
      </c>
      <c r="F393" s="186" t="s">
        <v>849</v>
      </c>
      <c r="G393" s="187" t="s">
        <v>161</v>
      </c>
      <c r="H393" s="188">
        <v>1</v>
      </c>
      <c r="I393" s="189"/>
      <c r="J393" s="190"/>
      <c r="K393" s="191">
        <f>ROUND(P393*H393,2)</f>
        <v>0</v>
      </c>
      <c r="L393" s="186" t="s">
        <v>20</v>
      </c>
      <c r="M393" s="192"/>
      <c r="N393" s="193" t="s">
        <v>20</v>
      </c>
      <c r="O393" s="194" t="s">
        <v>40</v>
      </c>
      <c r="P393" s="195">
        <f>I393+J393</f>
        <v>0</v>
      </c>
      <c r="Q393" s="195">
        <f>ROUND(I393*H393,2)</f>
        <v>0</v>
      </c>
      <c r="R393" s="195">
        <f>ROUND(J393*H393,2)</f>
        <v>0</v>
      </c>
      <c r="S393" s="65"/>
      <c r="T393" s="196">
        <f>S393*H393</f>
        <v>0</v>
      </c>
      <c r="U393" s="196">
        <v>0</v>
      </c>
      <c r="V393" s="196">
        <f>U393*H393</f>
        <v>0</v>
      </c>
      <c r="W393" s="196">
        <v>0</v>
      </c>
      <c r="X393" s="197">
        <f>W393*H393</f>
        <v>0</v>
      </c>
      <c r="Y393" s="35"/>
      <c r="Z393" s="35"/>
      <c r="AA393" s="35"/>
      <c r="AB393" s="35"/>
      <c r="AC393" s="35"/>
      <c r="AD393" s="35"/>
      <c r="AE393" s="35"/>
      <c r="AR393" s="198" t="s">
        <v>298</v>
      </c>
      <c r="AT393" s="198" t="s">
        <v>154</v>
      </c>
      <c r="AU393" s="198" t="s">
        <v>79</v>
      </c>
      <c r="AY393" s="18" t="s">
        <v>156</v>
      </c>
      <c r="BE393" s="199">
        <f>IF(O393="základní",K393,0)</f>
        <v>0</v>
      </c>
      <c r="BF393" s="199">
        <f>IF(O393="snížená",K393,0)</f>
        <v>0</v>
      </c>
      <c r="BG393" s="199">
        <f>IF(O393="zákl. přenesená",K393,0)</f>
        <v>0</v>
      </c>
      <c r="BH393" s="199">
        <f>IF(O393="sníž. přenesená",K393,0)</f>
        <v>0</v>
      </c>
      <c r="BI393" s="199">
        <f>IF(O393="nulová",K393,0)</f>
        <v>0</v>
      </c>
      <c r="BJ393" s="18" t="s">
        <v>79</v>
      </c>
      <c r="BK393" s="199">
        <f>ROUND(P393*H393,2)</f>
        <v>0</v>
      </c>
      <c r="BL393" s="18" t="s">
        <v>298</v>
      </c>
      <c r="BM393" s="198" t="s">
        <v>850</v>
      </c>
    </row>
    <row r="394" spans="1:47" s="2" customFormat="1" ht="11.25">
      <c r="A394" s="35"/>
      <c r="B394" s="36"/>
      <c r="C394" s="37"/>
      <c r="D394" s="200" t="s">
        <v>165</v>
      </c>
      <c r="E394" s="37"/>
      <c r="F394" s="201" t="s">
        <v>849</v>
      </c>
      <c r="G394" s="37"/>
      <c r="H394" s="37"/>
      <c r="I394" s="202"/>
      <c r="J394" s="202"/>
      <c r="K394" s="37"/>
      <c r="L394" s="37"/>
      <c r="M394" s="40"/>
      <c r="N394" s="203"/>
      <c r="O394" s="204"/>
      <c r="P394" s="65"/>
      <c r="Q394" s="65"/>
      <c r="R394" s="65"/>
      <c r="S394" s="65"/>
      <c r="T394" s="65"/>
      <c r="U394" s="65"/>
      <c r="V394" s="65"/>
      <c r="W394" s="65"/>
      <c r="X394" s="66"/>
      <c r="Y394" s="35"/>
      <c r="Z394" s="35"/>
      <c r="AA394" s="35"/>
      <c r="AB394" s="35"/>
      <c r="AC394" s="35"/>
      <c r="AD394" s="35"/>
      <c r="AE394" s="35"/>
      <c r="AT394" s="18" t="s">
        <v>165</v>
      </c>
      <c r="AU394" s="18" t="s">
        <v>79</v>
      </c>
    </row>
    <row r="395" spans="1:65" s="2" customFormat="1" ht="24.2" customHeight="1">
      <c r="A395" s="35"/>
      <c r="B395" s="36"/>
      <c r="C395" s="205" t="s">
        <v>851</v>
      </c>
      <c r="D395" s="205" t="s">
        <v>188</v>
      </c>
      <c r="E395" s="206" t="s">
        <v>852</v>
      </c>
      <c r="F395" s="207" t="s">
        <v>853</v>
      </c>
      <c r="G395" s="208" t="s">
        <v>161</v>
      </c>
      <c r="H395" s="209">
        <v>1</v>
      </c>
      <c r="I395" s="210"/>
      <c r="J395" s="210"/>
      <c r="K395" s="211">
        <f>ROUND(P395*H395,2)</f>
        <v>0</v>
      </c>
      <c r="L395" s="207" t="s">
        <v>162</v>
      </c>
      <c r="M395" s="40"/>
      <c r="N395" s="212" t="s">
        <v>20</v>
      </c>
      <c r="O395" s="194" t="s">
        <v>40</v>
      </c>
      <c r="P395" s="195">
        <f>I395+J395</f>
        <v>0</v>
      </c>
      <c r="Q395" s="195">
        <f>ROUND(I395*H395,2)</f>
        <v>0</v>
      </c>
      <c r="R395" s="195">
        <f>ROUND(J395*H395,2)</f>
        <v>0</v>
      </c>
      <c r="S395" s="65"/>
      <c r="T395" s="196">
        <f>S395*H395</f>
        <v>0</v>
      </c>
      <c r="U395" s="196">
        <v>0</v>
      </c>
      <c r="V395" s="196">
        <f>U395*H395</f>
        <v>0</v>
      </c>
      <c r="W395" s="196">
        <v>0</v>
      </c>
      <c r="X395" s="197">
        <f>W395*H395</f>
        <v>0</v>
      </c>
      <c r="Y395" s="35"/>
      <c r="Z395" s="35"/>
      <c r="AA395" s="35"/>
      <c r="AB395" s="35"/>
      <c r="AC395" s="35"/>
      <c r="AD395" s="35"/>
      <c r="AE395" s="35"/>
      <c r="AR395" s="198" t="s">
        <v>298</v>
      </c>
      <c r="AT395" s="198" t="s">
        <v>188</v>
      </c>
      <c r="AU395" s="198" t="s">
        <v>79</v>
      </c>
      <c r="AY395" s="18" t="s">
        <v>156</v>
      </c>
      <c r="BE395" s="199">
        <f>IF(O395="základní",K395,0)</f>
        <v>0</v>
      </c>
      <c r="BF395" s="199">
        <f>IF(O395="snížená",K395,0)</f>
        <v>0</v>
      </c>
      <c r="BG395" s="199">
        <f>IF(O395="zákl. přenesená",K395,0)</f>
        <v>0</v>
      </c>
      <c r="BH395" s="199">
        <f>IF(O395="sníž. přenesená",K395,0)</f>
        <v>0</v>
      </c>
      <c r="BI395" s="199">
        <f>IF(O395="nulová",K395,0)</f>
        <v>0</v>
      </c>
      <c r="BJ395" s="18" t="s">
        <v>79</v>
      </c>
      <c r="BK395" s="199">
        <f>ROUND(P395*H395,2)</f>
        <v>0</v>
      </c>
      <c r="BL395" s="18" t="s">
        <v>298</v>
      </c>
      <c r="BM395" s="198" t="s">
        <v>854</v>
      </c>
    </row>
    <row r="396" spans="1:47" s="2" customFormat="1" ht="19.5">
      <c r="A396" s="35"/>
      <c r="B396" s="36"/>
      <c r="C396" s="37"/>
      <c r="D396" s="200" t="s">
        <v>165</v>
      </c>
      <c r="E396" s="37"/>
      <c r="F396" s="201" t="s">
        <v>853</v>
      </c>
      <c r="G396" s="37"/>
      <c r="H396" s="37"/>
      <c r="I396" s="202"/>
      <c r="J396" s="202"/>
      <c r="K396" s="37"/>
      <c r="L396" s="37"/>
      <c r="M396" s="40"/>
      <c r="N396" s="203"/>
      <c r="O396" s="204"/>
      <c r="P396" s="65"/>
      <c r="Q396" s="65"/>
      <c r="R396" s="65"/>
      <c r="S396" s="65"/>
      <c r="T396" s="65"/>
      <c r="U396" s="65"/>
      <c r="V396" s="65"/>
      <c r="W396" s="65"/>
      <c r="X396" s="66"/>
      <c r="Y396" s="35"/>
      <c r="Z396" s="35"/>
      <c r="AA396" s="35"/>
      <c r="AB396" s="35"/>
      <c r="AC396" s="35"/>
      <c r="AD396" s="35"/>
      <c r="AE396" s="35"/>
      <c r="AT396" s="18" t="s">
        <v>165</v>
      </c>
      <c r="AU396" s="18" t="s">
        <v>79</v>
      </c>
    </row>
    <row r="397" spans="1:65" s="2" customFormat="1" ht="24.2" customHeight="1">
      <c r="A397" s="35"/>
      <c r="B397" s="36"/>
      <c r="C397" s="205" t="s">
        <v>590</v>
      </c>
      <c r="D397" s="205" t="s">
        <v>188</v>
      </c>
      <c r="E397" s="206" t="s">
        <v>855</v>
      </c>
      <c r="F397" s="207" t="s">
        <v>856</v>
      </c>
      <c r="G397" s="208" t="s">
        <v>161</v>
      </c>
      <c r="H397" s="209">
        <v>1</v>
      </c>
      <c r="I397" s="210"/>
      <c r="J397" s="210"/>
      <c r="K397" s="211">
        <f>ROUND(P397*H397,2)</f>
        <v>0</v>
      </c>
      <c r="L397" s="207" t="s">
        <v>162</v>
      </c>
      <c r="M397" s="40"/>
      <c r="N397" s="212" t="s">
        <v>20</v>
      </c>
      <c r="O397" s="194" t="s">
        <v>40</v>
      </c>
      <c r="P397" s="195">
        <f>I397+J397</f>
        <v>0</v>
      </c>
      <c r="Q397" s="195">
        <f>ROUND(I397*H397,2)</f>
        <v>0</v>
      </c>
      <c r="R397" s="195">
        <f>ROUND(J397*H397,2)</f>
        <v>0</v>
      </c>
      <c r="S397" s="65"/>
      <c r="T397" s="196">
        <f>S397*H397</f>
        <v>0</v>
      </c>
      <c r="U397" s="196">
        <v>0</v>
      </c>
      <c r="V397" s="196">
        <f>U397*H397</f>
        <v>0</v>
      </c>
      <c r="W397" s="196">
        <v>0</v>
      </c>
      <c r="X397" s="197">
        <f>W397*H397</f>
        <v>0</v>
      </c>
      <c r="Y397" s="35"/>
      <c r="Z397" s="35"/>
      <c r="AA397" s="35"/>
      <c r="AB397" s="35"/>
      <c r="AC397" s="35"/>
      <c r="AD397" s="35"/>
      <c r="AE397" s="35"/>
      <c r="AR397" s="198" t="s">
        <v>298</v>
      </c>
      <c r="AT397" s="198" t="s">
        <v>188</v>
      </c>
      <c r="AU397" s="198" t="s">
        <v>79</v>
      </c>
      <c r="AY397" s="18" t="s">
        <v>156</v>
      </c>
      <c r="BE397" s="199">
        <f>IF(O397="základní",K397,0)</f>
        <v>0</v>
      </c>
      <c r="BF397" s="199">
        <f>IF(O397="snížená",K397,0)</f>
        <v>0</v>
      </c>
      <c r="BG397" s="199">
        <f>IF(O397="zákl. přenesená",K397,0)</f>
        <v>0</v>
      </c>
      <c r="BH397" s="199">
        <f>IF(O397="sníž. přenesená",K397,0)</f>
        <v>0</v>
      </c>
      <c r="BI397" s="199">
        <f>IF(O397="nulová",K397,0)</f>
        <v>0</v>
      </c>
      <c r="BJ397" s="18" t="s">
        <v>79</v>
      </c>
      <c r="BK397" s="199">
        <f>ROUND(P397*H397,2)</f>
        <v>0</v>
      </c>
      <c r="BL397" s="18" t="s">
        <v>298</v>
      </c>
      <c r="BM397" s="198" t="s">
        <v>857</v>
      </c>
    </row>
    <row r="398" spans="1:47" s="2" customFormat="1" ht="11.25">
      <c r="A398" s="35"/>
      <c r="B398" s="36"/>
      <c r="C398" s="37"/>
      <c r="D398" s="200" t="s">
        <v>165</v>
      </c>
      <c r="E398" s="37"/>
      <c r="F398" s="201" t="s">
        <v>856</v>
      </c>
      <c r="G398" s="37"/>
      <c r="H398" s="37"/>
      <c r="I398" s="202"/>
      <c r="J398" s="202"/>
      <c r="K398" s="37"/>
      <c r="L398" s="37"/>
      <c r="M398" s="40"/>
      <c r="N398" s="203"/>
      <c r="O398" s="204"/>
      <c r="P398" s="65"/>
      <c r="Q398" s="65"/>
      <c r="R398" s="65"/>
      <c r="S398" s="65"/>
      <c r="T398" s="65"/>
      <c r="U398" s="65"/>
      <c r="V398" s="65"/>
      <c r="W398" s="65"/>
      <c r="X398" s="66"/>
      <c r="Y398" s="35"/>
      <c r="Z398" s="35"/>
      <c r="AA398" s="35"/>
      <c r="AB398" s="35"/>
      <c r="AC398" s="35"/>
      <c r="AD398" s="35"/>
      <c r="AE398" s="35"/>
      <c r="AT398" s="18" t="s">
        <v>165</v>
      </c>
      <c r="AU398" s="18" t="s">
        <v>79</v>
      </c>
    </row>
    <row r="399" spans="1:65" s="2" customFormat="1" ht="24">
      <c r="A399" s="35"/>
      <c r="B399" s="36"/>
      <c r="C399" s="205" t="s">
        <v>858</v>
      </c>
      <c r="D399" s="205" t="s">
        <v>188</v>
      </c>
      <c r="E399" s="206" t="s">
        <v>859</v>
      </c>
      <c r="F399" s="207" t="s">
        <v>860</v>
      </c>
      <c r="G399" s="208" t="s">
        <v>161</v>
      </c>
      <c r="H399" s="209">
        <v>14</v>
      </c>
      <c r="I399" s="210"/>
      <c r="J399" s="210"/>
      <c r="K399" s="211">
        <f>ROUND(P399*H399,2)</f>
        <v>0</v>
      </c>
      <c r="L399" s="207" t="s">
        <v>162</v>
      </c>
      <c r="M399" s="40"/>
      <c r="N399" s="212" t="s">
        <v>20</v>
      </c>
      <c r="O399" s="194" t="s">
        <v>40</v>
      </c>
      <c r="P399" s="195">
        <f>I399+J399</f>
        <v>0</v>
      </c>
      <c r="Q399" s="195">
        <f>ROUND(I399*H399,2)</f>
        <v>0</v>
      </c>
      <c r="R399" s="195">
        <f>ROUND(J399*H399,2)</f>
        <v>0</v>
      </c>
      <c r="S399" s="65"/>
      <c r="T399" s="196">
        <f>S399*H399</f>
        <v>0</v>
      </c>
      <c r="U399" s="196">
        <v>0</v>
      </c>
      <c r="V399" s="196">
        <f>U399*H399</f>
        <v>0</v>
      </c>
      <c r="W399" s="196">
        <v>0</v>
      </c>
      <c r="X399" s="197">
        <f>W399*H399</f>
        <v>0</v>
      </c>
      <c r="Y399" s="35"/>
      <c r="Z399" s="35"/>
      <c r="AA399" s="35"/>
      <c r="AB399" s="35"/>
      <c r="AC399" s="35"/>
      <c r="AD399" s="35"/>
      <c r="AE399" s="35"/>
      <c r="AR399" s="198" t="s">
        <v>298</v>
      </c>
      <c r="AT399" s="198" t="s">
        <v>188</v>
      </c>
      <c r="AU399" s="198" t="s">
        <v>79</v>
      </c>
      <c r="AY399" s="18" t="s">
        <v>156</v>
      </c>
      <c r="BE399" s="199">
        <f>IF(O399="základní",K399,0)</f>
        <v>0</v>
      </c>
      <c r="BF399" s="199">
        <f>IF(O399="snížená",K399,0)</f>
        <v>0</v>
      </c>
      <c r="BG399" s="199">
        <f>IF(O399="zákl. přenesená",K399,0)</f>
        <v>0</v>
      </c>
      <c r="BH399" s="199">
        <f>IF(O399="sníž. přenesená",K399,0)</f>
        <v>0</v>
      </c>
      <c r="BI399" s="199">
        <f>IF(O399="nulová",K399,0)</f>
        <v>0</v>
      </c>
      <c r="BJ399" s="18" t="s">
        <v>79</v>
      </c>
      <c r="BK399" s="199">
        <f>ROUND(P399*H399,2)</f>
        <v>0</v>
      </c>
      <c r="BL399" s="18" t="s">
        <v>298</v>
      </c>
      <c r="BM399" s="198" t="s">
        <v>861</v>
      </c>
    </row>
    <row r="400" spans="1:47" s="2" customFormat="1" ht="11.25">
      <c r="A400" s="35"/>
      <c r="B400" s="36"/>
      <c r="C400" s="37"/>
      <c r="D400" s="200" t="s">
        <v>165</v>
      </c>
      <c r="E400" s="37"/>
      <c r="F400" s="201" t="s">
        <v>860</v>
      </c>
      <c r="G400" s="37"/>
      <c r="H400" s="37"/>
      <c r="I400" s="202"/>
      <c r="J400" s="202"/>
      <c r="K400" s="37"/>
      <c r="L400" s="37"/>
      <c r="M400" s="40"/>
      <c r="N400" s="203"/>
      <c r="O400" s="204"/>
      <c r="P400" s="65"/>
      <c r="Q400" s="65"/>
      <c r="R400" s="65"/>
      <c r="S400" s="65"/>
      <c r="T400" s="65"/>
      <c r="U400" s="65"/>
      <c r="V400" s="65"/>
      <c r="W400" s="65"/>
      <c r="X400" s="66"/>
      <c r="Y400" s="35"/>
      <c r="Z400" s="35"/>
      <c r="AA400" s="35"/>
      <c r="AB400" s="35"/>
      <c r="AC400" s="35"/>
      <c r="AD400" s="35"/>
      <c r="AE400" s="35"/>
      <c r="AT400" s="18" t="s">
        <v>165</v>
      </c>
      <c r="AU400" s="18" t="s">
        <v>79</v>
      </c>
    </row>
    <row r="401" spans="1:65" s="2" customFormat="1" ht="24">
      <c r="A401" s="35"/>
      <c r="B401" s="36"/>
      <c r="C401" s="205" t="s">
        <v>593</v>
      </c>
      <c r="D401" s="205" t="s">
        <v>188</v>
      </c>
      <c r="E401" s="206" t="s">
        <v>862</v>
      </c>
      <c r="F401" s="207" t="s">
        <v>863</v>
      </c>
      <c r="G401" s="208" t="s">
        <v>161</v>
      </c>
      <c r="H401" s="209">
        <v>1</v>
      </c>
      <c r="I401" s="210"/>
      <c r="J401" s="210"/>
      <c r="K401" s="211">
        <f>ROUND(P401*H401,2)</f>
        <v>0</v>
      </c>
      <c r="L401" s="207" t="s">
        <v>162</v>
      </c>
      <c r="M401" s="40"/>
      <c r="N401" s="212" t="s">
        <v>20</v>
      </c>
      <c r="O401" s="194" t="s">
        <v>40</v>
      </c>
      <c r="P401" s="195">
        <f>I401+J401</f>
        <v>0</v>
      </c>
      <c r="Q401" s="195">
        <f>ROUND(I401*H401,2)</f>
        <v>0</v>
      </c>
      <c r="R401" s="195">
        <f>ROUND(J401*H401,2)</f>
        <v>0</v>
      </c>
      <c r="S401" s="65"/>
      <c r="T401" s="196">
        <f>S401*H401</f>
        <v>0</v>
      </c>
      <c r="U401" s="196">
        <v>0</v>
      </c>
      <c r="V401" s="196">
        <f>U401*H401</f>
        <v>0</v>
      </c>
      <c r="W401" s="196">
        <v>0</v>
      </c>
      <c r="X401" s="197">
        <f>W401*H401</f>
        <v>0</v>
      </c>
      <c r="Y401" s="35"/>
      <c r="Z401" s="35"/>
      <c r="AA401" s="35"/>
      <c r="AB401" s="35"/>
      <c r="AC401" s="35"/>
      <c r="AD401" s="35"/>
      <c r="AE401" s="35"/>
      <c r="AR401" s="198" t="s">
        <v>298</v>
      </c>
      <c r="AT401" s="198" t="s">
        <v>188</v>
      </c>
      <c r="AU401" s="198" t="s">
        <v>79</v>
      </c>
      <c r="AY401" s="18" t="s">
        <v>156</v>
      </c>
      <c r="BE401" s="199">
        <f>IF(O401="základní",K401,0)</f>
        <v>0</v>
      </c>
      <c r="BF401" s="199">
        <f>IF(O401="snížená",K401,0)</f>
        <v>0</v>
      </c>
      <c r="BG401" s="199">
        <f>IF(O401="zákl. přenesená",K401,0)</f>
        <v>0</v>
      </c>
      <c r="BH401" s="199">
        <f>IF(O401="sníž. přenesená",K401,0)</f>
        <v>0</v>
      </c>
      <c r="BI401" s="199">
        <f>IF(O401="nulová",K401,0)</f>
        <v>0</v>
      </c>
      <c r="BJ401" s="18" t="s">
        <v>79</v>
      </c>
      <c r="BK401" s="199">
        <f>ROUND(P401*H401,2)</f>
        <v>0</v>
      </c>
      <c r="BL401" s="18" t="s">
        <v>298</v>
      </c>
      <c r="BM401" s="198" t="s">
        <v>864</v>
      </c>
    </row>
    <row r="402" spans="1:47" s="2" customFormat="1" ht="39">
      <c r="A402" s="35"/>
      <c r="B402" s="36"/>
      <c r="C402" s="37"/>
      <c r="D402" s="200" t="s">
        <v>165</v>
      </c>
      <c r="E402" s="37"/>
      <c r="F402" s="201" t="s">
        <v>865</v>
      </c>
      <c r="G402" s="37"/>
      <c r="H402" s="37"/>
      <c r="I402" s="202"/>
      <c r="J402" s="202"/>
      <c r="K402" s="37"/>
      <c r="L402" s="37"/>
      <c r="M402" s="40"/>
      <c r="N402" s="203"/>
      <c r="O402" s="204"/>
      <c r="P402" s="65"/>
      <c r="Q402" s="65"/>
      <c r="R402" s="65"/>
      <c r="S402" s="65"/>
      <c r="T402" s="65"/>
      <c r="U402" s="65"/>
      <c r="V402" s="65"/>
      <c r="W402" s="65"/>
      <c r="X402" s="66"/>
      <c r="Y402" s="35"/>
      <c r="Z402" s="35"/>
      <c r="AA402" s="35"/>
      <c r="AB402" s="35"/>
      <c r="AC402" s="35"/>
      <c r="AD402" s="35"/>
      <c r="AE402" s="35"/>
      <c r="AT402" s="18" t="s">
        <v>165</v>
      </c>
      <c r="AU402" s="18" t="s">
        <v>79</v>
      </c>
    </row>
    <row r="403" spans="1:65" s="2" customFormat="1" ht="24.2" customHeight="1">
      <c r="A403" s="35"/>
      <c r="B403" s="36"/>
      <c r="C403" s="205" t="s">
        <v>866</v>
      </c>
      <c r="D403" s="205" t="s">
        <v>188</v>
      </c>
      <c r="E403" s="206" t="s">
        <v>867</v>
      </c>
      <c r="F403" s="207" t="s">
        <v>868</v>
      </c>
      <c r="G403" s="208" t="s">
        <v>161</v>
      </c>
      <c r="H403" s="209">
        <v>1</v>
      </c>
      <c r="I403" s="210"/>
      <c r="J403" s="210"/>
      <c r="K403" s="211">
        <f>ROUND(P403*H403,2)</f>
        <v>0</v>
      </c>
      <c r="L403" s="207" t="s">
        <v>162</v>
      </c>
      <c r="M403" s="40"/>
      <c r="N403" s="212" t="s">
        <v>20</v>
      </c>
      <c r="O403" s="194" t="s">
        <v>40</v>
      </c>
      <c r="P403" s="195">
        <f>I403+J403</f>
        <v>0</v>
      </c>
      <c r="Q403" s="195">
        <f>ROUND(I403*H403,2)</f>
        <v>0</v>
      </c>
      <c r="R403" s="195">
        <f>ROUND(J403*H403,2)</f>
        <v>0</v>
      </c>
      <c r="S403" s="65"/>
      <c r="T403" s="196">
        <f>S403*H403</f>
        <v>0</v>
      </c>
      <c r="U403" s="196">
        <v>0</v>
      </c>
      <c r="V403" s="196">
        <f>U403*H403</f>
        <v>0</v>
      </c>
      <c r="W403" s="196">
        <v>0</v>
      </c>
      <c r="X403" s="197">
        <f>W403*H403</f>
        <v>0</v>
      </c>
      <c r="Y403" s="35"/>
      <c r="Z403" s="35"/>
      <c r="AA403" s="35"/>
      <c r="AB403" s="35"/>
      <c r="AC403" s="35"/>
      <c r="AD403" s="35"/>
      <c r="AE403" s="35"/>
      <c r="AR403" s="198" t="s">
        <v>298</v>
      </c>
      <c r="AT403" s="198" t="s">
        <v>188</v>
      </c>
      <c r="AU403" s="198" t="s">
        <v>79</v>
      </c>
      <c r="AY403" s="18" t="s">
        <v>156</v>
      </c>
      <c r="BE403" s="199">
        <f>IF(O403="základní",K403,0)</f>
        <v>0</v>
      </c>
      <c r="BF403" s="199">
        <f>IF(O403="snížená",K403,0)</f>
        <v>0</v>
      </c>
      <c r="BG403" s="199">
        <f>IF(O403="zákl. přenesená",K403,0)</f>
        <v>0</v>
      </c>
      <c r="BH403" s="199">
        <f>IF(O403="sníž. přenesená",K403,0)</f>
        <v>0</v>
      </c>
      <c r="BI403" s="199">
        <f>IF(O403="nulová",K403,0)</f>
        <v>0</v>
      </c>
      <c r="BJ403" s="18" t="s">
        <v>79</v>
      </c>
      <c r="BK403" s="199">
        <f>ROUND(P403*H403,2)</f>
        <v>0</v>
      </c>
      <c r="BL403" s="18" t="s">
        <v>298</v>
      </c>
      <c r="BM403" s="198" t="s">
        <v>869</v>
      </c>
    </row>
    <row r="404" spans="1:47" s="2" customFormat="1" ht="29.25">
      <c r="A404" s="35"/>
      <c r="B404" s="36"/>
      <c r="C404" s="37"/>
      <c r="D404" s="200" t="s">
        <v>165</v>
      </c>
      <c r="E404" s="37"/>
      <c r="F404" s="201" t="s">
        <v>870</v>
      </c>
      <c r="G404" s="37"/>
      <c r="H404" s="37"/>
      <c r="I404" s="202"/>
      <c r="J404" s="202"/>
      <c r="K404" s="37"/>
      <c r="L404" s="37"/>
      <c r="M404" s="40"/>
      <c r="N404" s="203"/>
      <c r="O404" s="204"/>
      <c r="P404" s="65"/>
      <c r="Q404" s="65"/>
      <c r="R404" s="65"/>
      <c r="S404" s="65"/>
      <c r="T404" s="65"/>
      <c r="U404" s="65"/>
      <c r="V404" s="65"/>
      <c r="W404" s="65"/>
      <c r="X404" s="66"/>
      <c r="Y404" s="35"/>
      <c r="Z404" s="35"/>
      <c r="AA404" s="35"/>
      <c r="AB404" s="35"/>
      <c r="AC404" s="35"/>
      <c r="AD404" s="35"/>
      <c r="AE404" s="35"/>
      <c r="AT404" s="18" t="s">
        <v>165</v>
      </c>
      <c r="AU404" s="18" t="s">
        <v>79</v>
      </c>
    </row>
    <row r="405" spans="1:65" s="2" customFormat="1" ht="24.2" customHeight="1">
      <c r="A405" s="35"/>
      <c r="B405" s="36"/>
      <c r="C405" s="205" t="s">
        <v>598</v>
      </c>
      <c r="D405" s="205" t="s">
        <v>188</v>
      </c>
      <c r="E405" s="206" t="s">
        <v>871</v>
      </c>
      <c r="F405" s="207" t="s">
        <v>872</v>
      </c>
      <c r="G405" s="208" t="s">
        <v>191</v>
      </c>
      <c r="H405" s="209">
        <v>80</v>
      </c>
      <c r="I405" s="210"/>
      <c r="J405" s="210"/>
      <c r="K405" s="211">
        <f>ROUND(P405*H405,2)</f>
        <v>0</v>
      </c>
      <c r="L405" s="207" t="s">
        <v>162</v>
      </c>
      <c r="M405" s="40"/>
      <c r="N405" s="212" t="s">
        <v>20</v>
      </c>
      <c r="O405" s="194" t="s">
        <v>40</v>
      </c>
      <c r="P405" s="195">
        <f>I405+J405</f>
        <v>0</v>
      </c>
      <c r="Q405" s="195">
        <f>ROUND(I405*H405,2)</f>
        <v>0</v>
      </c>
      <c r="R405" s="195">
        <f>ROUND(J405*H405,2)</f>
        <v>0</v>
      </c>
      <c r="S405" s="65"/>
      <c r="T405" s="196">
        <f>S405*H405</f>
        <v>0</v>
      </c>
      <c r="U405" s="196">
        <v>0</v>
      </c>
      <c r="V405" s="196">
        <f>U405*H405</f>
        <v>0</v>
      </c>
      <c r="W405" s="196">
        <v>0</v>
      </c>
      <c r="X405" s="197">
        <f>W405*H405</f>
        <v>0</v>
      </c>
      <c r="Y405" s="35"/>
      <c r="Z405" s="35"/>
      <c r="AA405" s="35"/>
      <c r="AB405" s="35"/>
      <c r="AC405" s="35"/>
      <c r="AD405" s="35"/>
      <c r="AE405" s="35"/>
      <c r="AR405" s="198" t="s">
        <v>298</v>
      </c>
      <c r="AT405" s="198" t="s">
        <v>188</v>
      </c>
      <c r="AU405" s="198" t="s">
        <v>79</v>
      </c>
      <c r="AY405" s="18" t="s">
        <v>156</v>
      </c>
      <c r="BE405" s="199">
        <f>IF(O405="základní",K405,0)</f>
        <v>0</v>
      </c>
      <c r="BF405" s="199">
        <f>IF(O405="snížená",K405,0)</f>
        <v>0</v>
      </c>
      <c r="BG405" s="199">
        <f>IF(O405="zákl. přenesená",K405,0)</f>
        <v>0</v>
      </c>
      <c r="BH405" s="199">
        <f>IF(O405="sníž. přenesená",K405,0)</f>
        <v>0</v>
      </c>
      <c r="BI405" s="199">
        <f>IF(O405="nulová",K405,0)</f>
        <v>0</v>
      </c>
      <c r="BJ405" s="18" t="s">
        <v>79</v>
      </c>
      <c r="BK405" s="199">
        <f>ROUND(P405*H405,2)</f>
        <v>0</v>
      </c>
      <c r="BL405" s="18" t="s">
        <v>298</v>
      </c>
      <c r="BM405" s="198" t="s">
        <v>873</v>
      </c>
    </row>
    <row r="406" spans="1:47" s="2" customFormat="1" ht="11.25">
      <c r="A406" s="35"/>
      <c r="B406" s="36"/>
      <c r="C406" s="37"/>
      <c r="D406" s="200" t="s">
        <v>165</v>
      </c>
      <c r="E406" s="37"/>
      <c r="F406" s="201" t="s">
        <v>872</v>
      </c>
      <c r="G406" s="37"/>
      <c r="H406" s="37"/>
      <c r="I406" s="202"/>
      <c r="J406" s="202"/>
      <c r="K406" s="37"/>
      <c r="L406" s="37"/>
      <c r="M406" s="40"/>
      <c r="N406" s="203"/>
      <c r="O406" s="204"/>
      <c r="P406" s="65"/>
      <c r="Q406" s="65"/>
      <c r="R406" s="65"/>
      <c r="S406" s="65"/>
      <c r="T406" s="65"/>
      <c r="U406" s="65"/>
      <c r="V406" s="65"/>
      <c r="W406" s="65"/>
      <c r="X406" s="66"/>
      <c r="Y406" s="35"/>
      <c r="Z406" s="35"/>
      <c r="AA406" s="35"/>
      <c r="AB406" s="35"/>
      <c r="AC406" s="35"/>
      <c r="AD406" s="35"/>
      <c r="AE406" s="35"/>
      <c r="AT406" s="18" t="s">
        <v>165</v>
      </c>
      <c r="AU406" s="18" t="s">
        <v>79</v>
      </c>
    </row>
    <row r="407" spans="1:65" s="2" customFormat="1" ht="55.5" customHeight="1">
      <c r="A407" s="35"/>
      <c r="B407" s="36"/>
      <c r="C407" s="205" t="s">
        <v>874</v>
      </c>
      <c r="D407" s="205" t="s">
        <v>188</v>
      </c>
      <c r="E407" s="206" t="s">
        <v>875</v>
      </c>
      <c r="F407" s="207" t="s">
        <v>876</v>
      </c>
      <c r="G407" s="208" t="s">
        <v>877</v>
      </c>
      <c r="H407" s="209">
        <v>6</v>
      </c>
      <c r="I407" s="210"/>
      <c r="J407" s="210"/>
      <c r="K407" s="211">
        <f>ROUND(P407*H407,2)</f>
        <v>0</v>
      </c>
      <c r="L407" s="207" t="s">
        <v>162</v>
      </c>
      <c r="M407" s="40"/>
      <c r="N407" s="212" t="s">
        <v>20</v>
      </c>
      <c r="O407" s="194" t="s">
        <v>40</v>
      </c>
      <c r="P407" s="195">
        <f>I407+J407</f>
        <v>0</v>
      </c>
      <c r="Q407" s="195">
        <f>ROUND(I407*H407,2)</f>
        <v>0</v>
      </c>
      <c r="R407" s="195">
        <f>ROUND(J407*H407,2)</f>
        <v>0</v>
      </c>
      <c r="S407" s="65"/>
      <c r="T407" s="196">
        <f>S407*H407</f>
        <v>0</v>
      </c>
      <c r="U407" s="196">
        <v>0</v>
      </c>
      <c r="V407" s="196">
        <f>U407*H407</f>
        <v>0</v>
      </c>
      <c r="W407" s="196">
        <v>0</v>
      </c>
      <c r="X407" s="197">
        <f>W407*H407</f>
        <v>0</v>
      </c>
      <c r="Y407" s="35"/>
      <c r="Z407" s="35"/>
      <c r="AA407" s="35"/>
      <c r="AB407" s="35"/>
      <c r="AC407" s="35"/>
      <c r="AD407" s="35"/>
      <c r="AE407" s="35"/>
      <c r="AR407" s="198" t="s">
        <v>298</v>
      </c>
      <c r="AT407" s="198" t="s">
        <v>188</v>
      </c>
      <c r="AU407" s="198" t="s">
        <v>79</v>
      </c>
      <c r="AY407" s="18" t="s">
        <v>156</v>
      </c>
      <c r="BE407" s="199">
        <f>IF(O407="základní",K407,0)</f>
        <v>0</v>
      </c>
      <c r="BF407" s="199">
        <f>IF(O407="snížená",K407,0)</f>
        <v>0</v>
      </c>
      <c r="BG407" s="199">
        <f>IF(O407="zákl. přenesená",K407,0)</f>
        <v>0</v>
      </c>
      <c r="BH407" s="199">
        <f>IF(O407="sníž. přenesená",K407,0)</f>
        <v>0</v>
      </c>
      <c r="BI407" s="199">
        <f>IF(O407="nulová",K407,0)</f>
        <v>0</v>
      </c>
      <c r="BJ407" s="18" t="s">
        <v>79</v>
      </c>
      <c r="BK407" s="199">
        <f>ROUND(P407*H407,2)</f>
        <v>0</v>
      </c>
      <c r="BL407" s="18" t="s">
        <v>298</v>
      </c>
      <c r="BM407" s="198" t="s">
        <v>878</v>
      </c>
    </row>
    <row r="408" spans="1:47" s="2" customFormat="1" ht="78">
      <c r="A408" s="35"/>
      <c r="B408" s="36"/>
      <c r="C408" s="37"/>
      <c r="D408" s="200" t="s">
        <v>165</v>
      </c>
      <c r="E408" s="37"/>
      <c r="F408" s="201" t="s">
        <v>879</v>
      </c>
      <c r="G408" s="37"/>
      <c r="H408" s="37"/>
      <c r="I408" s="202"/>
      <c r="J408" s="202"/>
      <c r="K408" s="37"/>
      <c r="L408" s="37"/>
      <c r="M408" s="40"/>
      <c r="N408" s="203"/>
      <c r="O408" s="204"/>
      <c r="P408" s="65"/>
      <c r="Q408" s="65"/>
      <c r="R408" s="65"/>
      <c r="S408" s="65"/>
      <c r="T408" s="65"/>
      <c r="U408" s="65"/>
      <c r="V408" s="65"/>
      <c r="W408" s="65"/>
      <c r="X408" s="66"/>
      <c r="Y408" s="35"/>
      <c r="Z408" s="35"/>
      <c r="AA408" s="35"/>
      <c r="AB408" s="35"/>
      <c r="AC408" s="35"/>
      <c r="AD408" s="35"/>
      <c r="AE408" s="35"/>
      <c r="AT408" s="18" t="s">
        <v>165</v>
      </c>
      <c r="AU408" s="18" t="s">
        <v>79</v>
      </c>
    </row>
    <row r="409" spans="1:47" s="2" customFormat="1" ht="29.25">
      <c r="A409" s="35"/>
      <c r="B409" s="36"/>
      <c r="C409" s="37"/>
      <c r="D409" s="200" t="s">
        <v>880</v>
      </c>
      <c r="E409" s="37"/>
      <c r="F409" s="220" t="s">
        <v>881</v>
      </c>
      <c r="G409" s="37"/>
      <c r="H409" s="37"/>
      <c r="I409" s="202"/>
      <c r="J409" s="202"/>
      <c r="K409" s="37"/>
      <c r="L409" s="37"/>
      <c r="M409" s="40"/>
      <c r="N409" s="203"/>
      <c r="O409" s="204"/>
      <c r="P409" s="65"/>
      <c r="Q409" s="65"/>
      <c r="R409" s="65"/>
      <c r="S409" s="65"/>
      <c r="T409" s="65"/>
      <c r="U409" s="65"/>
      <c r="V409" s="65"/>
      <c r="W409" s="65"/>
      <c r="X409" s="66"/>
      <c r="Y409" s="35"/>
      <c r="Z409" s="35"/>
      <c r="AA409" s="35"/>
      <c r="AB409" s="35"/>
      <c r="AC409" s="35"/>
      <c r="AD409" s="35"/>
      <c r="AE409" s="35"/>
      <c r="AT409" s="18" t="s">
        <v>880</v>
      </c>
      <c r="AU409" s="18" t="s">
        <v>79</v>
      </c>
    </row>
    <row r="410" spans="1:65" s="2" customFormat="1" ht="24.2" customHeight="1">
      <c r="A410" s="35"/>
      <c r="B410" s="36"/>
      <c r="C410" s="184" t="s">
        <v>601</v>
      </c>
      <c r="D410" s="184" t="s">
        <v>154</v>
      </c>
      <c r="E410" s="185" t="s">
        <v>882</v>
      </c>
      <c r="F410" s="186" t="s">
        <v>883</v>
      </c>
      <c r="G410" s="187" t="s">
        <v>161</v>
      </c>
      <c r="H410" s="188">
        <v>1</v>
      </c>
      <c r="I410" s="189"/>
      <c r="J410" s="190"/>
      <c r="K410" s="191">
        <f>ROUND(P410*H410,2)</f>
        <v>0</v>
      </c>
      <c r="L410" s="186" t="s">
        <v>20</v>
      </c>
      <c r="M410" s="192"/>
      <c r="N410" s="193" t="s">
        <v>20</v>
      </c>
      <c r="O410" s="194" t="s">
        <v>40</v>
      </c>
      <c r="P410" s="195">
        <f>I410+J410</f>
        <v>0</v>
      </c>
      <c r="Q410" s="195">
        <f>ROUND(I410*H410,2)</f>
        <v>0</v>
      </c>
      <c r="R410" s="195">
        <f>ROUND(J410*H410,2)</f>
        <v>0</v>
      </c>
      <c r="S410" s="65"/>
      <c r="T410" s="196">
        <f>S410*H410</f>
        <v>0</v>
      </c>
      <c r="U410" s="196">
        <v>0</v>
      </c>
      <c r="V410" s="196">
        <f>U410*H410</f>
        <v>0</v>
      </c>
      <c r="W410" s="196">
        <v>0</v>
      </c>
      <c r="X410" s="197">
        <f>W410*H410</f>
        <v>0</v>
      </c>
      <c r="Y410" s="35"/>
      <c r="Z410" s="35"/>
      <c r="AA410" s="35"/>
      <c r="AB410" s="35"/>
      <c r="AC410" s="35"/>
      <c r="AD410" s="35"/>
      <c r="AE410" s="35"/>
      <c r="AR410" s="198" t="s">
        <v>298</v>
      </c>
      <c r="AT410" s="198" t="s">
        <v>154</v>
      </c>
      <c r="AU410" s="198" t="s">
        <v>79</v>
      </c>
      <c r="AY410" s="18" t="s">
        <v>156</v>
      </c>
      <c r="BE410" s="199">
        <f>IF(O410="základní",K410,0)</f>
        <v>0</v>
      </c>
      <c r="BF410" s="199">
        <f>IF(O410="snížená",K410,0)</f>
        <v>0</v>
      </c>
      <c r="BG410" s="199">
        <f>IF(O410="zákl. přenesená",K410,0)</f>
        <v>0</v>
      </c>
      <c r="BH410" s="199">
        <f>IF(O410="sníž. přenesená",K410,0)</f>
        <v>0</v>
      </c>
      <c r="BI410" s="199">
        <f>IF(O410="nulová",K410,0)</f>
        <v>0</v>
      </c>
      <c r="BJ410" s="18" t="s">
        <v>79</v>
      </c>
      <c r="BK410" s="199">
        <f>ROUND(P410*H410,2)</f>
        <v>0</v>
      </c>
      <c r="BL410" s="18" t="s">
        <v>298</v>
      </c>
      <c r="BM410" s="198" t="s">
        <v>884</v>
      </c>
    </row>
    <row r="411" spans="1:47" s="2" customFormat="1" ht="11.25">
      <c r="A411" s="35"/>
      <c r="B411" s="36"/>
      <c r="C411" s="37"/>
      <c r="D411" s="200" t="s">
        <v>165</v>
      </c>
      <c r="E411" s="37"/>
      <c r="F411" s="201" t="s">
        <v>883</v>
      </c>
      <c r="G411" s="37"/>
      <c r="H411" s="37"/>
      <c r="I411" s="202"/>
      <c r="J411" s="202"/>
      <c r="K411" s="37"/>
      <c r="L411" s="37"/>
      <c r="M411" s="40"/>
      <c r="N411" s="203"/>
      <c r="O411" s="204"/>
      <c r="P411" s="65"/>
      <c r="Q411" s="65"/>
      <c r="R411" s="65"/>
      <c r="S411" s="65"/>
      <c r="T411" s="65"/>
      <c r="U411" s="65"/>
      <c r="V411" s="65"/>
      <c r="W411" s="65"/>
      <c r="X411" s="66"/>
      <c r="Y411" s="35"/>
      <c r="Z411" s="35"/>
      <c r="AA411" s="35"/>
      <c r="AB411" s="35"/>
      <c r="AC411" s="35"/>
      <c r="AD411" s="35"/>
      <c r="AE411" s="35"/>
      <c r="AT411" s="18" t="s">
        <v>165</v>
      </c>
      <c r="AU411" s="18" t="s">
        <v>79</v>
      </c>
    </row>
    <row r="412" spans="1:65" s="2" customFormat="1" ht="62.65" customHeight="1">
      <c r="A412" s="35"/>
      <c r="B412" s="36"/>
      <c r="C412" s="205" t="s">
        <v>885</v>
      </c>
      <c r="D412" s="205" t="s">
        <v>188</v>
      </c>
      <c r="E412" s="206" t="s">
        <v>886</v>
      </c>
      <c r="F412" s="207" t="s">
        <v>887</v>
      </c>
      <c r="G412" s="208" t="s">
        <v>877</v>
      </c>
      <c r="H412" s="209">
        <v>2.681</v>
      </c>
      <c r="I412" s="210"/>
      <c r="J412" s="210"/>
      <c r="K412" s="211">
        <f>ROUND(P412*H412,2)</f>
        <v>0</v>
      </c>
      <c r="L412" s="207" t="s">
        <v>162</v>
      </c>
      <c r="M412" s="40"/>
      <c r="N412" s="212" t="s">
        <v>20</v>
      </c>
      <c r="O412" s="194" t="s">
        <v>40</v>
      </c>
      <c r="P412" s="195">
        <f>I412+J412</f>
        <v>0</v>
      </c>
      <c r="Q412" s="195">
        <f>ROUND(I412*H412,2)</f>
        <v>0</v>
      </c>
      <c r="R412" s="195">
        <f>ROUND(J412*H412,2)</f>
        <v>0</v>
      </c>
      <c r="S412" s="65"/>
      <c r="T412" s="196">
        <f>S412*H412</f>
        <v>0</v>
      </c>
      <c r="U412" s="196">
        <v>0</v>
      </c>
      <c r="V412" s="196">
        <f>U412*H412</f>
        <v>0</v>
      </c>
      <c r="W412" s="196">
        <v>0</v>
      </c>
      <c r="X412" s="197">
        <f>W412*H412</f>
        <v>0</v>
      </c>
      <c r="Y412" s="35"/>
      <c r="Z412" s="35"/>
      <c r="AA412" s="35"/>
      <c r="AB412" s="35"/>
      <c r="AC412" s="35"/>
      <c r="AD412" s="35"/>
      <c r="AE412" s="35"/>
      <c r="AR412" s="198" t="s">
        <v>298</v>
      </c>
      <c r="AT412" s="198" t="s">
        <v>188</v>
      </c>
      <c r="AU412" s="198" t="s">
        <v>79</v>
      </c>
      <c r="AY412" s="18" t="s">
        <v>156</v>
      </c>
      <c r="BE412" s="199">
        <f>IF(O412="základní",K412,0)</f>
        <v>0</v>
      </c>
      <c r="BF412" s="199">
        <f>IF(O412="snížená",K412,0)</f>
        <v>0</v>
      </c>
      <c r="BG412" s="199">
        <f>IF(O412="zákl. přenesená",K412,0)</f>
        <v>0</v>
      </c>
      <c r="BH412" s="199">
        <f>IF(O412="sníž. přenesená",K412,0)</f>
        <v>0</v>
      </c>
      <c r="BI412" s="199">
        <f>IF(O412="nulová",K412,0)</f>
        <v>0</v>
      </c>
      <c r="BJ412" s="18" t="s">
        <v>79</v>
      </c>
      <c r="BK412" s="199">
        <f>ROUND(P412*H412,2)</f>
        <v>0</v>
      </c>
      <c r="BL412" s="18" t="s">
        <v>298</v>
      </c>
      <c r="BM412" s="198" t="s">
        <v>888</v>
      </c>
    </row>
    <row r="413" spans="1:47" s="2" customFormat="1" ht="107.25">
      <c r="A413" s="35"/>
      <c r="B413" s="36"/>
      <c r="C413" s="37"/>
      <c r="D413" s="200" t="s">
        <v>165</v>
      </c>
      <c r="E413" s="37"/>
      <c r="F413" s="201" t="s">
        <v>889</v>
      </c>
      <c r="G413" s="37"/>
      <c r="H413" s="37"/>
      <c r="I413" s="202"/>
      <c r="J413" s="202"/>
      <c r="K413" s="37"/>
      <c r="L413" s="37"/>
      <c r="M413" s="40"/>
      <c r="N413" s="203"/>
      <c r="O413" s="204"/>
      <c r="P413" s="65"/>
      <c r="Q413" s="65"/>
      <c r="R413" s="65"/>
      <c r="S413" s="65"/>
      <c r="T413" s="65"/>
      <c r="U413" s="65"/>
      <c r="V413" s="65"/>
      <c r="W413" s="65"/>
      <c r="X413" s="66"/>
      <c r="Y413" s="35"/>
      <c r="Z413" s="35"/>
      <c r="AA413" s="35"/>
      <c r="AB413" s="35"/>
      <c r="AC413" s="35"/>
      <c r="AD413" s="35"/>
      <c r="AE413" s="35"/>
      <c r="AT413" s="18" t="s">
        <v>165</v>
      </c>
      <c r="AU413" s="18" t="s">
        <v>79</v>
      </c>
    </row>
    <row r="414" spans="1:47" s="2" customFormat="1" ht="29.25">
      <c r="A414" s="35"/>
      <c r="B414" s="36"/>
      <c r="C414" s="37"/>
      <c r="D414" s="200" t="s">
        <v>880</v>
      </c>
      <c r="E414" s="37"/>
      <c r="F414" s="220" t="s">
        <v>881</v>
      </c>
      <c r="G414" s="37"/>
      <c r="H414" s="37"/>
      <c r="I414" s="202"/>
      <c r="J414" s="202"/>
      <c r="K414" s="37"/>
      <c r="L414" s="37"/>
      <c r="M414" s="40"/>
      <c r="N414" s="203"/>
      <c r="O414" s="204"/>
      <c r="P414" s="65"/>
      <c r="Q414" s="65"/>
      <c r="R414" s="65"/>
      <c r="S414" s="65"/>
      <c r="T414" s="65"/>
      <c r="U414" s="65"/>
      <c r="V414" s="65"/>
      <c r="W414" s="65"/>
      <c r="X414" s="66"/>
      <c r="Y414" s="35"/>
      <c r="Z414" s="35"/>
      <c r="AA414" s="35"/>
      <c r="AB414" s="35"/>
      <c r="AC414" s="35"/>
      <c r="AD414" s="35"/>
      <c r="AE414" s="35"/>
      <c r="AT414" s="18" t="s">
        <v>880</v>
      </c>
      <c r="AU414" s="18" t="s">
        <v>79</v>
      </c>
    </row>
    <row r="415" spans="1:65" s="2" customFormat="1" ht="24">
      <c r="A415" s="35"/>
      <c r="B415" s="36"/>
      <c r="C415" s="205" t="s">
        <v>605</v>
      </c>
      <c r="D415" s="205" t="s">
        <v>188</v>
      </c>
      <c r="E415" s="206" t="s">
        <v>890</v>
      </c>
      <c r="F415" s="207" t="s">
        <v>891</v>
      </c>
      <c r="G415" s="208" t="s">
        <v>877</v>
      </c>
      <c r="H415" s="209">
        <v>1.181</v>
      </c>
      <c r="I415" s="210"/>
      <c r="J415" s="210"/>
      <c r="K415" s="211">
        <f>ROUND(P415*H415,2)</f>
        <v>0</v>
      </c>
      <c r="L415" s="207" t="s">
        <v>162</v>
      </c>
      <c r="M415" s="40"/>
      <c r="N415" s="212" t="s">
        <v>20</v>
      </c>
      <c r="O415" s="194" t="s">
        <v>40</v>
      </c>
      <c r="P415" s="195">
        <f>I415+J415</f>
        <v>0</v>
      </c>
      <c r="Q415" s="195">
        <f>ROUND(I415*H415,2)</f>
        <v>0</v>
      </c>
      <c r="R415" s="195">
        <f>ROUND(J415*H415,2)</f>
        <v>0</v>
      </c>
      <c r="S415" s="65"/>
      <c r="T415" s="196">
        <f>S415*H415</f>
        <v>0</v>
      </c>
      <c r="U415" s="196">
        <v>0</v>
      </c>
      <c r="V415" s="196">
        <f>U415*H415</f>
        <v>0</v>
      </c>
      <c r="W415" s="196">
        <v>0</v>
      </c>
      <c r="X415" s="197">
        <f>W415*H415</f>
        <v>0</v>
      </c>
      <c r="Y415" s="35"/>
      <c r="Z415" s="35"/>
      <c r="AA415" s="35"/>
      <c r="AB415" s="35"/>
      <c r="AC415" s="35"/>
      <c r="AD415" s="35"/>
      <c r="AE415" s="35"/>
      <c r="AR415" s="198" t="s">
        <v>298</v>
      </c>
      <c r="AT415" s="198" t="s">
        <v>188</v>
      </c>
      <c r="AU415" s="198" t="s">
        <v>79</v>
      </c>
      <c r="AY415" s="18" t="s">
        <v>156</v>
      </c>
      <c r="BE415" s="199">
        <f>IF(O415="základní",K415,0)</f>
        <v>0</v>
      </c>
      <c r="BF415" s="199">
        <f>IF(O415="snížená",K415,0)</f>
        <v>0</v>
      </c>
      <c r="BG415" s="199">
        <f>IF(O415="zákl. přenesená",K415,0)</f>
        <v>0</v>
      </c>
      <c r="BH415" s="199">
        <f>IF(O415="sníž. přenesená",K415,0)</f>
        <v>0</v>
      </c>
      <c r="BI415" s="199">
        <f>IF(O415="nulová",K415,0)</f>
        <v>0</v>
      </c>
      <c r="BJ415" s="18" t="s">
        <v>79</v>
      </c>
      <c r="BK415" s="199">
        <f>ROUND(P415*H415,2)</f>
        <v>0</v>
      </c>
      <c r="BL415" s="18" t="s">
        <v>298</v>
      </c>
      <c r="BM415" s="198" t="s">
        <v>892</v>
      </c>
    </row>
    <row r="416" spans="1:47" s="2" customFormat="1" ht="58.5">
      <c r="A416" s="35"/>
      <c r="B416" s="36"/>
      <c r="C416" s="37"/>
      <c r="D416" s="200" t="s">
        <v>165</v>
      </c>
      <c r="E416" s="37"/>
      <c r="F416" s="201" t="s">
        <v>893</v>
      </c>
      <c r="G416" s="37"/>
      <c r="H416" s="37"/>
      <c r="I416" s="202"/>
      <c r="J416" s="202"/>
      <c r="K416" s="37"/>
      <c r="L416" s="37"/>
      <c r="M416" s="40"/>
      <c r="N416" s="203"/>
      <c r="O416" s="204"/>
      <c r="P416" s="65"/>
      <c r="Q416" s="65"/>
      <c r="R416" s="65"/>
      <c r="S416" s="65"/>
      <c r="T416" s="65"/>
      <c r="U416" s="65"/>
      <c r="V416" s="65"/>
      <c r="W416" s="65"/>
      <c r="X416" s="66"/>
      <c r="Y416" s="35"/>
      <c r="Z416" s="35"/>
      <c r="AA416" s="35"/>
      <c r="AB416" s="35"/>
      <c r="AC416" s="35"/>
      <c r="AD416" s="35"/>
      <c r="AE416" s="35"/>
      <c r="AT416" s="18" t="s">
        <v>165</v>
      </c>
      <c r="AU416" s="18" t="s">
        <v>79</v>
      </c>
    </row>
    <row r="417" spans="1:65" s="2" customFormat="1" ht="78" customHeight="1">
      <c r="A417" s="35"/>
      <c r="B417" s="36"/>
      <c r="C417" s="184" t="s">
        <v>894</v>
      </c>
      <c r="D417" s="184" t="s">
        <v>154</v>
      </c>
      <c r="E417" s="185" t="s">
        <v>895</v>
      </c>
      <c r="F417" s="186" t="s">
        <v>896</v>
      </c>
      <c r="G417" s="187" t="s">
        <v>897</v>
      </c>
      <c r="H417" s="188">
        <v>1</v>
      </c>
      <c r="I417" s="189"/>
      <c r="J417" s="190"/>
      <c r="K417" s="191">
        <f>ROUND(P417*H417,2)</f>
        <v>0</v>
      </c>
      <c r="L417" s="186" t="s">
        <v>20</v>
      </c>
      <c r="M417" s="192"/>
      <c r="N417" s="193" t="s">
        <v>20</v>
      </c>
      <c r="O417" s="194" t="s">
        <v>40</v>
      </c>
      <c r="P417" s="195">
        <f>I417+J417</f>
        <v>0</v>
      </c>
      <c r="Q417" s="195">
        <f>ROUND(I417*H417,2)</f>
        <v>0</v>
      </c>
      <c r="R417" s="195">
        <f>ROUND(J417*H417,2)</f>
        <v>0</v>
      </c>
      <c r="S417" s="65"/>
      <c r="T417" s="196">
        <f>S417*H417</f>
        <v>0</v>
      </c>
      <c r="U417" s="196">
        <v>0</v>
      </c>
      <c r="V417" s="196">
        <f>U417*H417</f>
        <v>0</v>
      </c>
      <c r="W417" s="196">
        <v>0</v>
      </c>
      <c r="X417" s="197">
        <f>W417*H417</f>
        <v>0</v>
      </c>
      <c r="Y417" s="35"/>
      <c r="Z417" s="35"/>
      <c r="AA417" s="35"/>
      <c r="AB417" s="35"/>
      <c r="AC417" s="35"/>
      <c r="AD417" s="35"/>
      <c r="AE417" s="35"/>
      <c r="AR417" s="198" t="s">
        <v>298</v>
      </c>
      <c r="AT417" s="198" t="s">
        <v>154</v>
      </c>
      <c r="AU417" s="198" t="s">
        <v>79</v>
      </c>
      <c r="AY417" s="18" t="s">
        <v>156</v>
      </c>
      <c r="BE417" s="199">
        <f>IF(O417="základní",K417,0)</f>
        <v>0</v>
      </c>
      <c r="BF417" s="199">
        <f>IF(O417="snížená",K417,0)</f>
        <v>0</v>
      </c>
      <c r="BG417" s="199">
        <f>IF(O417="zákl. přenesená",K417,0)</f>
        <v>0</v>
      </c>
      <c r="BH417" s="199">
        <f>IF(O417="sníž. přenesená",K417,0)</f>
        <v>0</v>
      </c>
      <c r="BI417" s="199">
        <f>IF(O417="nulová",K417,0)</f>
        <v>0</v>
      </c>
      <c r="BJ417" s="18" t="s">
        <v>79</v>
      </c>
      <c r="BK417" s="199">
        <f>ROUND(P417*H417,2)</f>
        <v>0</v>
      </c>
      <c r="BL417" s="18" t="s">
        <v>298</v>
      </c>
      <c r="BM417" s="198" t="s">
        <v>898</v>
      </c>
    </row>
    <row r="418" spans="1:47" s="2" customFormat="1" ht="48.75">
      <c r="A418" s="35"/>
      <c r="B418" s="36"/>
      <c r="C418" s="37"/>
      <c r="D418" s="200" t="s">
        <v>165</v>
      </c>
      <c r="E418" s="37"/>
      <c r="F418" s="201" t="s">
        <v>896</v>
      </c>
      <c r="G418" s="37"/>
      <c r="H418" s="37"/>
      <c r="I418" s="202"/>
      <c r="J418" s="202"/>
      <c r="K418" s="37"/>
      <c r="L418" s="37"/>
      <c r="M418" s="40"/>
      <c r="N418" s="203"/>
      <c r="O418" s="204"/>
      <c r="P418" s="65"/>
      <c r="Q418" s="65"/>
      <c r="R418" s="65"/>
      <c r="S418" s="65"/>
      <c r="T418" s="65"/>
      <c r="U418" s="65"/>
      <c r="V418" s="65"/>
      <c r="W418" s="65"/>
      <c r="X418" s="66"/>
      <c r="Y418" s="35"/>
      <c r="Z418" s="35"/>
      <c r="AA418" s="35"/>
      <c r="AB418" s="35"/>
      <c r="AC418" s="35"/>
      <c r="AD418" s="35"/>
      <c r="AE418" s="35"/>
      <c r="AT418" s="18" t="s">
        <v>165</v>
      </c>
      <c r="AU418" s="18" t="s">
        <v>79</v>
      </c>
    </row>
    <row r="419" spans="1:47" s="2" customFormat="1" ht="19.5">
      <c r="A419" s="35"/>
      <c r="B419" s="36"/>
      <c r="C419" s="37"/>
      <c r="D419" s="200" t="s">
        <v>880</v>
      </c>
      <c r="E419" s="37"/>
      <c r="F419" s="220" t="s">
        <v>899</v>
      </c>
      <c r="G419" s="37"/>
      <c r="H419" s="37"/>
      <c r="I419" s="202"/>
      <c r="J419" s="202"/>
      <c r="K419" s="37"/>
      <c r="L419" s="37"/>
      <c r="M419" s="40"/>
      <c r="N419" s="203"/>
      <c r="O419" s="204"/>
      <c r="P419" s="65"/>
      <c r="Q419" s="65"/>
      <c r="R419" s="65"/>
      <c r="S419" s="65"/>
      <c r="T419" s="65"/>
      <c r="U419" s="65"/>
      <c r="V419" s="65"/>
      <c r="W419" s="65"/>
      <c r="X419" s="66"/>
      <c r="Y419" s="35"/>
      <c r="Z419" s="35"/>
      <c r="AA419" s="35"/>
      <c r="AB419" s="35"/>
      <c r="AC419" s="35"/>
      <c r="AD419" s="35"/>
      <c r="AE419" s="35"/>
      <c r="AT419" s="18" t="s">
        <v>880</v>
      </c>
      <c r="AU419" s="18" t="s">
        <v>79</v>
      </c>
    </row>
    <row r="420" spans="1:65" s="2" customFormat="1" ht="24.2" customHeight="1">
      <c r="A420" s="35"/>
      <c r="B420" s="36"/>
      <c r="C420" s="205" t="s">
        <v>608</v>
      </c>
      <c r="D420" s="205" t="s">
        <v>188</v>
      </c>
      <c r="E420" s="206" t="s">
        <v>900</v>
      </c>
      <c r="F420" s="207" t="s">
        <v>901</v>
      </c>
      <c r="G420" s="208" t="s">
        <v>877</v>
      </c>
      <c r="H420" s="209">
        <v>0.5</v>
      </c>
      <c r="I420" s="210"/>
      <c r="J420" s="210"/>
      <c r="K420" s="211">
        <f>ROUND(P420*H420,2)</f>
        <v>0</v>
      </c>
      <c r="L420" s="207" t="s">
        <v>162</v>
      </c>
      <c r="M420" s="40"/>
      <c r="N420" s="212" t="s">
        <v>20</v>
      </c>
      <c r="O420" s="194" t="s">
        <v>40</v>
      </c>
      <c r="P420" s="195">
        <f>I420+J420</f>
        <v>0</v>
      </c>
      <c r="Q420" s="195">
        <f>ROUND(I420*H420,2)</f>
        <v>0</v>
      </c>
      <c r="R420" s="195">
        <f>ROUND(J420*H420,2)</f>
        <v>0</v>
      </c>
      <c r="S420" s="65"/>
      <c r="T420" s="196">
        <f>S420*H420</f>
        <v>0</v>
      </c>
      <c r="U420" s="196">
        <v>0</v>
      </c>
      <c r="V420" s="196">
        <f>U420*H420</f>
        <v>0</v>
      </c>
      <c r="W420" s="196">
        <v>0</v>
      </c>
      <c r="X420" s="197">
        <f>W420*H420</f>
        <v>0</v>
      </c>
      <c r="Y420" s="35"/>
      <c r="Z420" s="35"/>
      <c r="AA420" s="35"/>
      <c r="AB420" s="35"/>
      <c r="AC420" s="35"/>
      <c r="AD420" s="35"/>
      <c r="AE420" s="35"/>
      <c r="AR420" s="198" t="s">
        <v>298</v>
      </c>
      <c r="AT420" s="198" t="s">
        <v>188</v>
      </c>
      <c r="AU420" s="198" t="s">
        <v>79</v>
      </c>
      <c r="AY420" s="18" t="s">
        <v>156</v>
      </c>
      <c r="BE420" s="199">
        <f>IF(O420="základní",K420,0)</f>
        <v>0</v>
      </c>
      <c r="BF420" s="199">
        <f>IF(O420="snížená",K420,0)</f>
        <v>0</v>
      </c>
      <c r="BG420" s="199">
        <f>IF(O420="zákl. přenesená",K420,0)</f>
        <v>0</v>
      </c>
      <c r="BH420" s="199">
        <f>IF(O420="sníž. přenesená",K420,0)</f>
        <v>0</v>
      </c>
      <c r="BI420" s="199">
        <f>IF(O420="nulová",K420,0)</f>
        <v>0</v>
      </c>
      <c r="BJ420" s="18" t="s">
        <v>79</v>
      </c>
      <c r="BK420" s="199">
        <f>ROUND(P420*H420,2)</f>
        <v>0</v>
      </c>
      <c r="BL420" s="18" t="s">
        <v>298</v>
      </c>
      <c r="BM420" s="198" t="s">
        <v>902</v>
      </c>
    </row>
    <row r="421" spans="1:47" s="2" customFormat="1" ht="58.5">
      <c r="A421" s="35"/>
      <c r="B421" s="36"/>
      <c r="C421" s="37"/>
      <c r="D421" s="200" t="s">
        <v>165</v>
      </c>
      <c r="E421" s="37"/>
      <c r="F421" s="201" t="s">
        <v>903</v>
      </c>
      <c r="G421" s="37"/>
      <c r="H421" s="37"/>
      <c r="I421" s="202"/>
      <c r="J421" s="202"/>
      <c r="K421" s="37"/>
      <c r="L421" s="37"/>
      <c r="M421" s="40"/>
      <c r="N421" s="203"/>
      <c r="O421" s="204"/>
      <c r="P421" s="65"/>
      <c r="Q421" s="65"/>
      <c r="R421" s="65"/>
      <c r="S421" s="65"/>
      <c r="T421" s="65"/>
      <c r="U421" s="65"/>
      <c r="V421" s="65"/>
      <c r="W421" s="65"/>
      <c r="X421" s="66"/>
      <c r="Y421" s="35"/>
      <c r="Z421" s="35"/>
      <c r="AA421" s="35"/>
      <c r="AB421" s="35"/>
      <c r="AC421" s="35"/>
      <c r="AD421" s="35"/>
      <c r="AE421" s="35"/>
      <c r="AT421" s="18" t="s">
        <v>165</v>
      </c>
      <c r="AU421" s="18" t="s">
        <v>79</v>
      </c>
    </row>
    <row r="422" spans="2:63" s="12" customFormat="1" ht="25.9" customHeight="1">
      <c r="B422" s="167"/>
      <c r="C422" s="168"/>
      <c r="D422" s="169" t="s">
        <v>70</v>
      </c>
      <c r="E422" s="170" t="s">
        <v>117</v>
      </c>
      <c r="F422" s="170" t="s">
        <v>118</v>
      </c>
      <c r="G422" s="168"/>
      <c r="H422" s="168"/>
      <c r="I422" s="171"/>
      <c r="J422" s="171"/>
      <c r="K422" s="172">
        <f>BK422</f>
        <v>0</v>
      </c>
      <c r="L422" s="168"/>
      <c r="M422" s="173"/>
      <c r="N422" s="174"/>
      <c r="O422" s="175"/>
      <c r="P422" s="175"/>
      <c r="Q422" s="176">
        <f>Q423+SUM(Q424:Q426)</f>
        <v>0</v>
      </c>
      <c r="R422" s="176">
        <f>R423+SUM(R424:R426)</f>
        <v>0</v>
      </c>
      <c r="S422" s="175"/>
      <c r="T422" s="177">
        <f>T423+SUM(T424:T426)</f>
        <v>0</v>
      </c>
      <c r="U422" s="175"/>
      <c r="V422" s="177">
        <f>V423+SUM(V424:V426)</f>
        <v>0</v>
      </c>
      <c r="W422" s="175"/>
      <c r="X422" s="178">
        <f>X423+SUM(X424:X426)</f>
        <v>0</v>
      </c>
      <c r="AR422" s="179" t="s">
        <v>173</v>
      </c>
      <c r="AT422" s="180" t="s">
        <v>70</v>
      </c>
      <c r="AU422" s="180" t="s">
        <v>71</v>
      </c>
      <c r="AY422" s="179" t="s">
        <v>156</v>
      </c>
      <c r="BK422" s="181">
        <f>BK423+SUM(BK424:BK426)</f>
        <v>0</v>
      </c>
    </row>
    <row r="423" spans="1:65" s="2" customFormat="1" ht="24.2" customHeight="1">
      <c r="A423" s="35"/>
      <c r="B423" s="36"/>
      <c r="C423" s="205" t="s">
        <v>904</v>
      </c>
      <c r="D423" s="205" t="s">
        <v>188</v>
      </c>
      <c r="E423" s="206" t="s">
        <v>905</v>
      </c>
      <c r="F423" s="207" t="s">
        <v>906</v>
      </c>
      <c r="G423" s="208" t="s">
        <v>339</v>
      </c>
      <c r="H423" s="213"/>
      <c r="I423" s="210"/>
      <c r="J423" s="210"/>
      <c r="K423" s="211">
        <f>ROUND(P423*H423,2)</f>
        <v>0</v>
      </c>
      <c r="L423" s="207" t="s">
        <v>162</v>
      </c>
      <c r="M423" s="40"/>
      <c r="N423" s="212" t="s">
        <v>20</v>
      </c>
      <c r="O423" s="194" t="s">
        <v>40</v>
      </c>
      <c r="P423" s="195">
        <f>I423+J423</f>
        <v>0</v>
      </c>
      <c r="Q423" s="195">
        <f>ROUND(I423*H423,2)</f>
        <v>0</v>
      </c>
      <c r="R423" s="195">
        <f>ROUND(J423*H423,2)</f>
        <v>0</v>
      </c>
      <c r="S423" s="65"/>
      <c r="T423" s="196">
        <f>S423*H423</f>
        <v>0</v>
      </c>
      <c r="U423" s="196">
        <v>0</v>
      </c>
      <c r="V423" s="196">
        <f>U423*H423</f>
        <v>0</v>
      </c>
      <c r="W423" s="196">
        <v>0</v>
      </c>
      <c r="X423" s="197">
        <f>W423*H423</f>
        <v>0</v>
      </c>
      <c r="Y423" s="35"/>
      <c r="Z423" s="35"/>
      <c r="AA423" s="35"/>
      <c r="AB423" s="35"/>
      <c r="AC423" s="35"/>
      <c r="AD423" s="35"/>
      <c r="AE423" s="35"/>
      <c r="AR423" s="198" t="s">
        <v>164</v>
      </c>
      <c r="AT423" s="198" t="s">
        <v>188</v>
      </c>
      <c r="AU423" s="198" t="s">
        <v>79</v>
      </c>
      <c r="AY423" s="18" t="s">
        <v>156</v>
      </c>
      <c r="BE423" s="199">
        <f>IF(O423="základní",K423,0)</f>
        <v>0</v>
      </c>
      <c r="BF423" s="199">
        <f>IF(O423="snížená",K423,0)</f>
        <v>0</v>
      </c>
      <c r="BG423" s="199">
        <f>IF(O423="zákl. přenesená",K423,0)</f>
        <v>0</v>
      </c>
      <c r="BH423" s="199">
        <f>IF(O423="sníž. přenesená",K423,0)</f>
        <v>0</v>
      </c>
      <c r="BI423" s="199">
        <f>IF(O423="nulová",K423,0)</f>
        <v>0</v>
      </c>
      <c r="BJ423" s="18" t="s">
        <v>79</v>
      </c>
      <c r="BK423" s="199">
        <f>ROUND(P423*H423,2)</f>
        <v>0</v>
      </c>
      <c r="BL423" s="18" t="s">
        <v>164</v>
      </c>
      <c r="BM423" s="198" t="s">
        <v>907</v>
      </c>
    </row>
    <row r="424" spans="1:47" s="2" customFormat="1" ht="48.75">
      <c r="A424" s="35"/>
      <c r="B424" s="36"/>
      <c r="C424" s="37"/>
      <c r="D424" s="200" t="s">
        <v>165</v>
      </c>
      <c r="E424" s="37"/>
      <c r="F424" s="201" t="s">
        <v>908</v>
      </c>
      <c r="G424" s="37"/>
      <c r="H424" s="37"/>
      <c r="I424" s="202"/>
      <c r="J424" s="202"/>
      <c r="K424" s="37"/>
      <c r="L424" s="37"/>
      <c r="M424" s="40"/>
      <c r="N424" s="203"/>
      <c r="O424" s="204"/>
      <c r="P424" s="65"/>
      <c r="Q424" s="65"/>
      <c r="R424" s="65"/>
      <c r="S424" s="65"/>
      <c r="T424" s="65"/>
      <c r="U424" s="65"/>
      <c r="V424" s="65"/>
      <c r="W424" s="65"/>
      <c r="X424" s="66"/>
      <c r="Y424" s="35"/>
      <c r="Z424" s="35"/>
      <c r="AA424" s="35"/>
      <c r="AB424" s="35"/>
      <c r="AC424" s="35"/>
      <c r="AD424" s="35"/>
      <c r="AE424" s="35"/>
      <c r="AT424" s="18" t="s">
        <v>165</v>
      </c>
      <c r="AU424" s="18" t="s">
        <v>79</v>
      </c>
    </row>
    <row r="425" spans="1:47" s="2" customFormat="1" ht="29.25">
      <c r="A425" s="35"/>
      <c r="B425" s="36"/>
      <c r="C425" s="37"/>
      <c r="D425" s="200" t="s">
        <v>880</v>
      </c>
      <c r="E425" s="37"/>
      <c r="F425" s="220" t="s">
        <v>909</v>
      </c>
      <c r="G425" s="37"/>
      <c r="H425" s="37"/>
      <c r="I425" s="202"/>
      <c r="J425" s="202"/>
      <c r="K425" s="37"/>
      <c r="L425" s="37"/>
      <c r="M425" s="40"/>
      <c r="N425" s="203"/>
      <c r="O425" s="204"/>
      <c r="P425" s="65"/>
      <c r="Q425" s="65"/>
      <c r="R425" s="65"/>
      <c r="S425" s="65"/>
      <c r="T425" s="65"/>
      <c r="U425" s="65"/>
      <c r="V425" s="65"/>
      <c r="W425" s="65"/>
      <c r="X425" s="66"/>
      <c r="Y425" s="35"/>
      <c r="Z425" s="35"/>
      <c r="AA425" s="35"/>
      <c r="AB425" s="35"/>
      <c r="AC425" s="35"/>
      <c r="AD425" s="35"/>
      <c r="AE425" s="35"/>
      <c r="AT425" s="18" t="s">
        <v>880</v>
      </c>
      <c r="AU425" s="18" t="s">
        <v>79</v>
      </c>
    </row>
    <row r="426" spans="2:63" s="12" customFormat="1" ht="22.9" customHeight="1">
      <c r="B426" s="167"/>
      <c r="C426" s="168"/>
      <c r="D426" s="169" t="s">
        <v>70</v>
      </c>
      <c r="E426" s="182" t="s">
        <v>910</v>
      </c>
      <c r="F426" s="182" t="s">
        <v>911</v>
      </c>
      <c r="G426" s="168"/>
      <c r="H426" s="168"/>
      <c r="I426" s="171"/>
      <c r="J426" s="171"/>
      <c r="K426" s="183">
        <f>BK426</f>
        <v>0</v>
      </c>
      <c r="L426" s="168"/>
      <c r="M426" s="173"/>
      <c r="N426" s="174"/>
      <c r="O426" s="175"/>
      <c r="P426" s="175"/>
      <c r="Q426" s="176">
        <f>SUM(Q427:Q429)</f>
        <v>0</v>
      </c>
      <c r="R426" s="176">
        <f>SUM(R427:R429)</f>
        <v>0</v>
      </c>
      <c r="S426" s="175"/>
      <c r="T426" s="177">
        <f>SUM(T427:T429)</f>
        <v>0</v>
      </c>
      <c r="U426" s="175"/>
      <c r="V426" s="177">
        <f>SUM(V427:V429)</f>
        <v>0</v>
      </c>
      <c r="W426" s="175"/>
      <c r="X426" s="178">
        <f>SUM(X427:X429)</f>
        <v>0</v>
      </c>
      <c r="AR426" s="179" t="s">
        <v>173</v>
      </c>
      <c r="AT426" s="180" t="s">
        <v>70</v>
      </c>
      <c r="AU426" s="180" t="s">
        <v>79</v>
      </c>
      <c r="AY426" s="179" t="s">
        <v>156</v>
      </c>
      <c r="BK426" s="181">
        <f>SUM(BK427:BK429)</f>
        <v>0</v>
      </c>
    </row>
    <row r="427" spans="1:65" s="2" customFormat="1" ht="24.2" customHeight="1">
      <c r="A427" s="35"/>
      <c r="B427" s="36"/>
      <c r="C427" s="205" t="s">
        <v>613</v>
      </c>
      <c r="D427" s="205" t="s">
        <v>188</v>
      </c>
      <c r="E427" s="206" t="s">
        <v>912</v>
      </c>
      <c r="F427" s="207" t="s">
        <v>913</v>
      </c>
      <c r="G427" s="208" t="s">
        <v>914</v>
      </c>
      <c r="H427" s="209">
        <v>1</v>
      </c>
      <c r="I427" s="210"/>
      <c r="J427" s="210"/>
      <c r="K427" s="211">
        <f>ROUND(P427*H427,2)</f>
        <v>0</v>
      </c>
      <c r="L427" s="207" t="s">
        <v>382</v>
      </c>
      <c r="M427" s="40"/>
      <c r="N427" s="212" t="s">
        <v>20</v>
      </c>
      <c r="O427" s="194" t="s">
        <v>40</v>
      </c>
      <c r="P427" s="195">
        <f>I427+J427</f>
        <v>0</v>
      </c>
      <c r="Q427" s="195">
        <f>ROUND(I427*H427,2)</f>
        <v>0</v>
      </c>
      <c r="R427" s="195">
        <f>ROUND(J427*H427,2)</f>
        <v>0</v>
      </c>
      <c r="S427" s="65"/>
      <c r="T427" s="196">
        <f>S427*H427</f>
        <v>0</v>
      </c>
      <c r="U427" s="196">
        <v>0</v>
      </c>
      <c r="V427" s="196">
        <f>U427*H427</f>
        <v>0</v>
      </c>
      <c r="W427" s="196">
        <v>0</v>
      </c>
      <c r="X427" s="197">
        <f>W427*H427</f>
        <v>0</v>
      </c>
      <c r="Y427" s="35"/>
      <c r="Z427" s="35"/>
      <c r="AA427" s="35"/>
      <c r="AB427" s="35"/>
      <c r="AC427" s="35"/>
      <c r="AD427" s="35"/>
      <c r="AE427" s="35"/>
      <c r="AR427" s="198" t="s">
        <v>164</v>
      </c>
      <c r="AT427" s="198" t="s">
        <v>188</v>
      </c>
      <c r="AU427" s="198" t="s">
        <v>81</v>
      </c>
      <c r="AY427" s="18" t="s">
        <v>156</v>
      </c>
      <c r="BE427" s="199">
        <f>IF(O427="základní",K427,0)</f>
        <v>0</v>
      </c>
      <c r="BF427" s="199">
        <f>IF(O427="snížená",K427,0)</f>
        <v>0</v>
      </c>
      <c r="BG427" s="199">
        <f>IF(O427="zákl. přenesená",K427,0)</f>
        <v>0</v>
      </c>
      <c r="BH427" s="199">
        <f>IF(O427="sníž. přenesená",K427,0)</f>
        <v>0</v>
      </c>
      <c r="BI427" s="199">
        <f>IF(O427="nulová",K427,0)</f>
        <v>0</v>
      </c>
      <c r="BJ427" s="18" t="s">
        <v>79</v>
      </c>
      <c r="BK427" s="199">
        <f>ROUND(P427*H427,2)</f>
        <v>0</v>
      </c>
      <c r="BL427" s="18" t="s">
        <v>164</v>
      </c>
      <c r="BM427" s="198" t="s">
        <v>915</v>
      </c>
    </row>
    <row r="428" spans="1:47" s="2" customFormat="1" ht="11.25">
      <c r="A428" s="35"/>
      <c r="B428" s="36"/>
      <c r="C428" s="37"/>
      <c r="D428" s="200" t="s">
        <v>165</v>
      </c>
      <c r="E428" s="37"/>
      <c r="F428" s="201" t="s">
        <v>913</v>
      </c>
      <c r="G428" s="37"/>
      <c r="H428" s="37"/>
      <c r="I428" s="202"/>
      <c r="J428" s="202"/>
      <c r="K428" s="37"/>
      <c r="L428" s="37"/>
      <c r="M428" s="40"/>
      <c r="N428" s="203"/>
      <c r="O428" s="204"/>
      <c r="P428" s="65"/>
      <c r="Q428" s="65"/>
      <c r="R428" s="65"/>
      <c r="S428" s="65"/>
      <c r="T428" s="65"/>
      <c r="U428" s="65"/>
      <c r="V428" s="65"/>
      <c r="W428" s="65"/>
      <c r="X428" s="66"/>
      <c r="Y428" s="35"/>
      <c r="Z428" s="35"/>
      <c r="AA428" s="35"/>
      <c r="AB428" s="35"/>
      <c r="AC428" s="35"/>
      <c r="AD428" s="35"/>
      <c r="AE428" s="35"/>
      <c r="AT428" s="18" t="s">
        <v>165</v>
      </c>
      <c r="AU428" s="18" t="s">
        <v>81</v>
      </c>
    </row>
    <row r="429" spans="1:47" s="2" customFormat="1" ht="11.25">
      <c r="A429" s="35"/>
      <c r="B429" s="36"/>
      <c r="C429" s="37"/>
      <c r="D429" s="218" t="s">
        <v>384</v>
      </c>
      <c r="E429" s="37"/>
      <c r="F429" s="219" t="s">
        <v>916</v>
      </c>
      <c r="G429" s="37"/>
      <c r="H429" s="37"/>
      <c r="I429" s="202"/>
      <c r="J429" s="202"/>
      <c r="K429" s="37"/>
      <c r="L429" s="37"/>
      <c r="M429" s="40"/>
      <c r="N429" s="214"/>
      <c r="O429" s="215"/>
      <c r="P429" s="216"/>
      <c r="Q429" s="216"/>
      <c r="R429" s="216"/>
      <c r="S429" s="216"/>
      <c r="T429" s="216"/>
      <c r="U429" s="216"/>
      <c r="V429" s="216"/>
      <c r="W429" s="216"/>
      <c r="X429" s="217"/>
      <c r="Y429" s="35"/>
      <c r="Z429" s="35"/>
      <c r="AA429" s="35"/>
      <c r="AB429" s="35"/>
      <c r="AC429" s="35"/>
      <c r="AD429" s="35"/>
      <c r="AE429" s="35"/>
      <c r="AT429" s="18" t="s">
        <v>384</v>
      </c>
      <c r="AU429" s="18" t="s">
        <v>81</v>
      </c>
    </row>
    <row r="430" spans="1:31" s="2" customFormat="1" ht="6.95" customHeight="1">
      <c r="A430" s="35"/>
      <c r="B430" s="48"/>
      <c r="C430" s="49"/>
      <c r="D430" s="49"/>
      <c r="E430" s="49"/>
      <c r="F430" s="49"/>
      <c r="G430" s="49"/>
      <c r="H430" s="49"/>
      <c r="I430" s="49"/>
      <c r="J430" s="49"/>
      <c r="K430" s="49"/>
      <c r="L430" s="49"/>
      <c r="M430" s="40"/>
      <c r="N430" s="35"/>
      <c r="P430" s="35"/>
      <c r="Q430" s="35"/>
      <c r="R430" s="35"/>
      <c r="S430" s="35"/>
      <c r="T430" s="35"/>
      <c r="U430" s="35"/>
      <c r="V430" s="35"/>
      <c r="W430" s="35"/>
      <c r="X430" s="35"/>
      <c r="Y430" s="35"/>
      <c r="Z430" s="35"/>
      <c r="AA430" s="35"/>
      <c r="AB430" s="35"/>
      <c r="AC430" s="35"/>
      <c r="AD430" s="35"/>
      <c r="AE430" s="35"/>
    </row>
  </sheetData>
  <sheetProtection algorithmName="SHA-512" hashValue="TEFSwBOfNVNUmFki5rN72yO5hqcApj8551EyE/1j+lA4BQWgjhpjziqPaS02QnGdtwlWCIiJQhjO2oXuuPipoA==" saltValue="BihQrgJrnYfi9dP0lpStjDfjNRP4Hd/XpMhXUFMr4yuEc2dSmr0FUCC5QFG9kBAqF2+oEe8PfpUTc5g02u7how==" spinCount="100000" sheet="1" objects="1" scenarios="1" formatColumns="0" formatRows="0" autoFilter="0"/>
  <autoFilter ref="C91:L429"/>
  <mergeCells count="9">
    <mergeCell ref="E52:H52"/>
    <mergeCell ref="E82:H82"/>
    <mergeCell ref="E84:H84"/>
    <mergeCell ref="M2:Z2"/>
    <mergeCell ref="E7:H7"/>
    <mergeCell ref="E9:H9"/>
    <mergeCell ref="E18:H18"/>
    <mergeCell ref="E27:H27"/>
    <mergeCell ref="E50:H50"/>
  </mergeCells>
  <hyperlinks>
    <hyperlink ref="F99" r:id="rId1" display="https://podminky.urs.cz/item/CS_URS_2022_02/141720017"/>
    <hyperlink ref="F104" r:id="rId2" display="https://podminky.urs.cz/item/CS_URS_2022_02/741313001"/>
    <hyperlink ref="F117" r:id="rId3" display="https://podminky.urs.cz/item/CS_URS_2022_02/220410162r"/>
    <hyperlink ref="F163" r:id="rId4" display="https://podminky.urs.cz/item/CS_URS_2022_02/460560164"/>
    <hyperlink ref="F212" r:id="rId5" display="https://podminky.urs.cz/item/CS_URS_2022_02/741110511"/>
    <hyperlink ref="F429" r:id="rId6" display="https://podminky.urs.cz/item/CS_URS_2022_02/011434000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87</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917</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ROUND(K81,2)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ROUND((SUM(BE81:BE278)),2)</f>
        <v>0</v>
      </c>
      <c r="G35" s="35"/>
      <c r="H35" s="35"/>
      <c r="I35" s="128">
        <v>0.21</v>
      </c>
      <c r="J35" s="35"/>
      <c r="K35" s="123">
        <f>ROUND(((SUM(BE81:BE278))*I35),2)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ROUND((SUM(BF81:BF278)),2)</f>
        <v>0</v>
      </c>
      <c r="G36" s="35"/>
      <c r="H36" s="35"/>
      <c r="I36" s="128">
        <v>0.15</v>
      </c>
      <c r="J36" s="35"/>
      <c r="K36" s="123">
        <f>ROUND(((SUM(BF81:BF278))*I36),2)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ROUND((SUM(BG81:BG278)),2)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ROUND((SUM(BH81:BH278)),2)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ROUND((SUM(BI81:BI278)),2)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PS 02-13 - Informační systém pro cestující,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Q81</f>
        <v>0</v>
      </c>
      <c r="J61" s="78">
        <f>R81</f>
        <v>0</v>
      </c>
      <c r="K61" s="78">
        <f>K81</f>
        <v>0</v>
      </c>
      <c r="L61" s="37"/>
      <c r="M61" s="117"/>
      <c r="S61" s="35"/>
      <c r="T61" s="35"/>
      <c r="U61" s="35"/>
      <c r="V61" s="35"/>
      <c r="W61" s="35"/>
      <c r="X61" s="35"/>
      <c r="Y61" s="35"/>
      <c r="Z61" s="35"/>
      <c r="AA61" s="35"/>
      <c r="AB61" s="35"/>
      <c r="AC61" s="35"/>
      <c r="AD61" s="35"/>
      <c r="AE61" s="35"/>
      <c r="AU61" s="18" t="s">
        <v>130</v>
      </c>
    </row>
    <row r="62" spans="1:31" s="2" customFormat="1" ht="21.75" customHeight="1">
      <c r="A62" s="35"/>
      <c r="B62" s="36"/>
      <c r="C62" s="37"/>
      <c r="D62" s="37"/>
      <c r="E62" s="37"/>
      <c r="F62" s="37"/>
      <c r="G62" s="37"/>
      <c r="H62" s="37"/>
      <c r="I62" s="37"/>
      <c r="J62" s="37"/>
      <c r="K62" s="37"/>
      <c r="L62" s="37"/>
      <c r="M62" s="11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49"/>
      <c r="M63" s="11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51"/>
      <c r="M67" s="117"/>
      <c r="S67" s="35"/>
      <c r="T67" s="35"/>
      <c r="U67" s="35"/>
      <c r="V67" s="35"/>
      <c r="W67" s="35"/>
      <c r="X67" s="35"/>
      <c r="Y67" s="35"/>
      <c r="Z67" s="35"/>
      <c r="AA67" s="35"/>
      <c r="AB67" s="35"/>
      <c r="AC67" s="35"/>
      <c r="AD67" s="35"/>
      <c r="AE67" s="35"/>
    </row>
    <row r="68" spans="1:31" s="2" customFormat="1" ht="24.95" customHeight="1">
      <c r="A68" s="35"/>
      <c r="B68" s="36"/>
      <c r="C68" s="24" t="s">
        <v>137</v>
      </c>
      <c r="D68" s="37"/>
      <c r="E68" s="37"/>
      <c r="F68" s="37"/>
      <c r="G68" s="37"/>
      <c r="H68" s="37"/>
      <c r="I68" s="37"/>
      <c r="J68" s="37"/>
      <c r="K68" s="37"/>
      <c r="L68" s="37"/>
      <c r="M68" s="11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37"/>
      <c r="M69" s="117"/>
      <c r="S69" s="35"/>
      <c r="T69" s="35"/>
      <c r="U69" s="35"/>
      <c r="V69" s="35"/>
      <c r="W69" s="35"/>
      <c r="X69" s="35"/>
      <c r="Y69" s="35"/>
      <c r="Z69" s="35"/>
      <c r="AA69" s="35"/>
      <c r="AB69" s="35"/>
      <c r="AC69" s="35"/>
      <c r="AD69" s="35"/>
      <c r="AE69" s="35"/>
    </row>
    <row r="70" spans="1:31" s="2" customFormat="1" ht="12" customHeight="1">
      <c r="A70" s="35"/>
      <c r="B70" s="36"/>
      <c r="C70" s="30" t="s">
        <v>17</v>
      </c>
      <c r="D70" s="37"/>
      <c r="E70" s="37"/>
      <c r="F70" s="37"/>
      <c r="G70" s="37"/>
      <c r="H70" s="37"/>
      <c r="I70" s="37"/>
      <c r="J70" s="37"/>
      <c r="K70" s="37"/>
      <c r="L70" s="37"/>
      <c r="M70" s="117"/>
      <c r="S70" s="35"/>
      <c r="T70" s="35"/>
      <c r="U70" s="35"/>
      <c r="V70" s="35"/>
      <c r="W70" s="35"/>
      <c r="X70" s="35"/>
      <c r="Y70" s="35"/>
      <c r="Z70" s="35"/>
      <c r="AA70" s="35"/>
      <c r="AB70" s="35"/>
      <c r="AC70" s="35"/>
      <c r="AD70" s="35"/>
      <c r="AE70" s="35"/>
    </row>
    <row r="71" spans="1:31" s="2" customFormat="1" ht="16.5" customHeight="1">
      <c r="A71" s="35"/>
      <c r="B71" s="36"/>
      <c r="C71" s="37"/>
      <c r="D71" s="37"/>
      <c r="E71" s="392" t="str">
        <f>E7</f>
        <v>Oprava nástupiště v žst. Rumburk 1_K NACENĚNÍ_OPRAVA č.1</v>
      </c>
      <c r="F71" s="393"/>
      <c r="G71" s="393"/>
      <c r="H71" s="393"/>
      <c r="I71" s="37"/>
      <c r="J71" s="37"/>
      <c r="K71" s="37"/>
      <c r="L71" s="37"/>
      <c r="M71" s="117"/>
      <c r="S71" s="35"/>
      <c r="T71" s="35"/>
      <c r="U71" s="35"/>
      <c r="V71" s="35"/>
      <c r="W71" s="35"/>
      <c r="X71" s="35"/>
      <c r="Y71" s="35"/>
      <c r="Z71" s="35"/>
      <c r="AA71" s="35"/>
      <c r="AB71" s="35"/>
      <c r="AC71" s="35"/>
      <c r="AD71" s="35"/>
      <c r="AE71" s="35"/>
    </row>
    <row r="72" spans="1:31" s="2" customFormat="1" ht="12" customHeight="1">
      <c r="A72" s="35"/>
      <c r="B72" s="36"/>
      <c r="C72" s="30" t="s">
        <v>121</v>
      </c>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6.5" customHeight="1">
      <c r="A73" s="35"/>
      <c r="B73" s="36"/>
      <c r="C73" s="37"/>
      <c r="D73" s="37"/>
      <c r="E73" s="345" t="str">
        <f>E9</f>
        <v>PS 02-13 - Informační systém pro cestující, žst. Rumburk</v>
      </c>
      <c r="F73" s="394"/>
      <c r="G73" s="394"/>
      <c r="H73" s="394"/>
      <c r="I73" s="37"/>
      <c r="J73" s="37"/>
      <c r="K73" s="37"/>
      <c r="L73" s="37"/>
      <c r="M73" s="11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22</v>
      </c>
      <c r="D75" s="37"/>
      <c r="E75" s="37"/>
      <c r="F75" s="28" t="str">
        <f>F12</f>
        <v xml:space="preserve"> </v>
      </c>
      <c r="G75" s="37"/>
      <c r="H75" s="37"/>
      <c r="I75" s="30" t="s">
        <v>24</v>
      </c>
      <c r="J75" s="60" t="str">
        <f>IF(J12="","",J12)</f>
        <v>4. 10. 2022</v>
      </c>
      <c r="K75" s="37"/>
      <c r="L75" s="37"/>
      <c r="M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5.2" customHeight="1">
      <c r="A77" s="35"/>
      <c r="B77" s="36"/>
      <c r="C77" s="30" t="s">
        <v>26</v>
      </c>
      <c r="D77" s="37"/>
      <c r="E77" s="37"/>
      <c r="F77" s="28" t="str">
        <f>E15</f>
        <v xml:space="preserve"> </v>
      </c>
      <c r="G77" s="37"/>
      <c r="H77" s="37"/>
      <c r="I77" s="30" t="s">
        <v>31</v>
      </c>
      <c r="J77" s="33" t="str">
        <f>E21</f>
        <v xml:space="preserve"> </v>
      </c>
      <c r="K77" s="37"/>
      <c r="L77" s="37"/>
      <c r="M77" s="117"/>
      <c r="S77" s="35"/>
      <c r="T77" s="35"/>
      <c r="U77" s="35"/>
      <c r="V77" s="35"/>
      <c r="W77" s="35"/>
      <c r="X77" s="35"/>
      <c r="Y77" s="35"/>
      <c r="Z77" s="35"/>
      <c r="AA77" s="35"/>
      <c r="AB77" s="35"/>
      <c r="AC77" s="35"/>
      <c r="AD77" s="35"/>
      <c r="AE77" s="35"/>
    </row>
    <row r="78" spans="1:31" s="2" customFormat="1" ht="15.2" customHeight="1">
      <c r="A78" s="35"/>
      <c r="B78" s="36"/>
      <c r="C78" s="30" t="s">
        <v>29</v>
      </c>
      <c r="D78" s="37"/>
      <c r="E78" s="37"/>
      <c r="F78" s="28" t="str">
        <f>IF(E18="","",E18)</f>
        <v>Vyplň údaj</v>
      </c>
      <c r="G78" s="37"/>
      <c r="H78" s="37"/>
      <c r="I78" s="30" t="s">
        <v>32</v>
      </c>
      <c r="J78" s="33" t="str">
        <f>E24</f>
        <v xml:space="preserve"> </v>
      </c>
      <c r="K78" s="37"/>
      <c r="L78" s="37"/>
      <c r="M78" s="11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11" customFormat="1" ht="29.25" customHeight="1">
      <c r="A80" s="155"/>
      <c r="B80" s="156"/>
      <c r="C80" s="157" t="s">
        <v>138</v>
      </c>
      <c r="D80" s="158" t="s">
        <v>54</v>
      </c>
      <c r="E80" s="158" t="s">
        <v>50</v>
      </c>
      <c r="F80" s="158" t="s">
        <v>51</v>
      </c>
      <c r="G80" s="158" t="s">
        <v>139</v>
      </c>
      <c r="H80" s="158" t="s">
        <v>140</v>
      </c>
      <c r="I80" s="158" t="s">
        <v>141</v>
      </c>
      <c r="J80" s="158" t="s">
        <v>142</v>
      </c>
      <c r="K80" s="158" t="s">
        <v>129</v>
      </c>
      <c r="L80" s="159" t="s">
        <v>143</v>
      </c>
      <c r="M80" s="160"/>
      <c r="N80" s="69" t="s">
        <v>20</v>
      </c>
      <c r="O80" s="70" t="s">
        <v>39</v>
      </c>
      <c r="P80" s="70" t="s">
        <v>144</v>
      </c>
      <c r="Q80" s="70" t="s">
        <v>145</v>
      </c>
      <c r="R80" s="70" t="s">
        <v>146</v>
      </c>
      <c r="S80" s="70" t="s">
        <v>147</v>
      </c>
      <c r="T80" s="70" t="s">
        <v>148</v>
      </c>
      <c r="U80" s="70" t="s">
        <v>149</v>
      </c>
      <c r="V80" s="70" t="s">
        <v>150</v>
      </c>
      <c r="W80" s="70" t="s">
        <v>151</v>
      </c>
      <c r="X80" s="71" t="s">
        <v>152</v>
      </c>
      <c r="Y80" s="155"/>
      <c r="Z80" s="155"/>
      <c r="AA80" s="155"/>
      <c r="AB80" s="155"/>
      <c r="AC80" s="155"/>
      <c r="AD80" s="155"/>
      <c r="AE80" s="155"/>
    </row>
    <row r="81" spans="1:63" s="2" customFormat="1" ht="22.9" customHeight="1">
      <c r="A81" s="35"/>
      <c r="B81" s="36"/>
      <c r="C81" s="76" t="s">
        <v>153</v>
      </c>
      <c r="D81" s="37"/>
      <c r="E81" s="37"/>
      <c r="F81" s="37"/>
      <c r="G81" s="37"/>
      <c r="H81" s="37"/>
      <c r="I81" s="37"/>
      <c r="J81" s="37"/>
      <c r="K81" s="161">
        <f>BK81</f>
        <v>0</v>
      </c>
      <c r="L81" s="37"/>
      <c r="M81" s="40"/>
      <c r="N81" s="72"/>
      <c r="O81" s="162"/>
      <c r="P81" s="73"/>
      <c r="Q81" s="163">
        <f>SUM(Q82:Q278)</f>
        <v>0</v>
      </c>
      <c r="R81" s="163">
        <f>SUM(R82:R278)</f>
        <v>0</v>
      </c>
      <c r="S81" s="73"/>
      <c r="T81" s="164">
        <f>SUM(T82:T278)</f>
        <v>0</v>
      </c>
      <c r="U81" s="73"/>
      <c r="V81" s="164">
        <f>SUM(V82:V278)</f>
        <v>0.225</v>
      </c>
      <c r="W81" s="73"/>
      <c r="X81" s="165">
        <f>SUM(X82:X278)</f>
        <v>0</v>
      </c>
      <c r="Y81" s="35"/>
      <c r="Z81" s="35"/>
      <c r="AA81" s="35"/>
      <c r="AB81" s="35"/>
      <c r="AC81" s="35"/>
      <c r="AD81" s="35"/>
      <c r="AE81" s="35"/>
      <c r="AT81" s="18" t="s">
        <v>70</v>
      </c>
      <c r="AU81" s="18" t="s">
        <v>130</v>
      </c>
      <c r="BK81" s="166">
        <f>SUM(BK82:BK278)</f>
        <v>0</v>
      </c>
    </row>
    <row r="82" spans="1:65" s="2" customFormat="1" ht="21.75" customHeight="1">
      <c r="A82" s="35"/>
      <c r="B82" s="36"/>
      <c r="C82" s="205" t="s">
        <v>79</v>
      </c>
      <c r="D82" s="205" t="s">
        <v>188</v>
      </c>
      <c r="E82" s="206" t="s">
        <v>377</v>
      </c>
      <c r="F82" s="207" t="s">
        <v>378</v>
      </c>
      <c r="G82" s="208" t="s">
        <v>379</v>
      </c>
      <c r="H82" s="209">
        <v>75</v>
      </c>
      <c r="I82" s="210"/>
      <c r="J82" s="210"/>
      <c r="K82" s="211">
        <f>ROUND(P82*H82,2)</f>
        <v>0</v>
      </c>
      <c r="L82" s="207" t="s">
        <v>20</v>
      </c>
      <c r="M82" s="40"/>
      <c r="N82" s="212" t="s">
        <v>20</v>
      </c>
      <c r="O82" s="194" t="s">
        <v>40</v>
      </c>
      <c r="P82" s="195">
        <f>I82+J82</f>
        <v>0</v>
      </c>
      <c r="Q82" s="195">
        <f>ROUND(I82*H82,2)</f>
        <v>0</v>
      </c>
      <c r="R82" s="195">
        <f>ROUND(J82*H82,2)</f>
        <v>0</v>
      </c>
      <c r="S82" s="65"/>
      <c r="T82" s="196">
        <f>S82*H82</f>
        <v>0</v>
      </c>
      <c r="U82" s="196">
        <v>0</v>
      </c>
      <c r="V82" s="196">
        <f>U82*H82</f>
        <v>0</v>
      </c>
      <c r="W82" s="196">
        <v>0</v>
      </c>
      <c r="X82" s="197">
        <f>W82*H82</f>
        <v>0</v>
      </c>
      <c r="Y82" s="35"/>
      <c r="Z82" s="35"/>
      <c r="AA82" s="35"/>
      <c r="AB82" s="35"/>
      <c r="AC82" s="35"/>
      <c r="AD82" s="35"/>
      <c r="AE82" s="35"/>
      <c r="AR82" s="198" t="s">
        <v>164</v>
      </c>
      <c r="AT82" s="198" t="s">
        <v>188</v>
      </c>
      <c r="AU82" s="198" t="s">
        <v>71</v>
      </c>
      <c r="AY82" s="18" t="s">
        <v>156</v>
      </c>
      <c r="BE82" s="199">
        <f>IF(O82="základní",K82,0)</f>
        <v>0</v>
      </c>
      <c r="BF82" s="199">
        <f>IF(O82="snížená",K82,0)</f>
        <v>0</v>
      </c>
      <c r="BG82" s="199">
        <f>IF(O82="zákl. přenesená",K82,0)</f>
        <v>0</v>
      </c>
      <c r="BH82" s="199">
        <f>IF(O82="sníž. přenesená",K82,0)</f>
        <v>0</v>
      </c>
      <c r="BI82" s="199">
        <f>IF(O82="nulová",K82,0)</f>
        <v>0</v>
      </c>
      <c r="BJ82" s="18" t="s">
        <v>79</v>
      </c>
      <c r="BK82" s="199">
        <f>ROUND(P82*H82,2)</f>
        <v>0</v>
      </c>
      <c r="BL82" s="18" t="s">
        <v>164</v>
      </c>
      <c r="BM82" s="198" t="s">
        <v>81</v>
      </c>
    </row>
    <row r="83" spans="1:47" s="2" customFormat="1" ht="11.25">
      <c r="A83" s="35"/>
      <c r="B83" s="36"/>
      <c r="C83" s="37"/>
      <c r="D83" s="200" t="s">
        <v>165</v>
      </c>
      <c r="E83" s="37"/>
      <c r="F83" s="201" t="s">
        <v>378</v>
      </c>
      <c r="G83" s="37"/>
      <c r="H83" s="37"/>
      <c r="I83" s="202"/>
      <c r="J83" s="202"/>
      <c r="K83" s="37"/>
      <c r="L83" s="37"/>
      <c r="M83" s="40"/>
      <c r="N83" s="203"/>
      <c r="O83" s="204"/>
      <c r="P83" s="65"/>
      <c r="Q83" s="65"/>
      <c r="R83" s="65"/>
      <c r="S83" s="65"/>
      <c r="T83" s="65"/>
      <c r="U83" s="65"/>
      <c r="V83" s="65"/>
      <c r="W83" s="65"/>
      <c r="X83" s="66"/>
      <c r="Y83" s="35"/>
      <c r="Z83" s="35"/>
      <c r="AA83" s="35"/>
      <c r="AB83" s="35"/>
      <c r="AC83" s="35"/>
      <c r="AD83" s="35"/>
      <c r="AE83" s="35"/>
      <c r="AT83" s="18" t="s">
        <v>165</v>
      </c>
      <c r="AU83" s="18" t="s">
        <v>71</v>
      </c>
    </row>
    <row r="84" spans="1:65" s="2" customFormat="1" ht="33" customHeight="1">
      <c r="A84" s="35"/>
      <c r="B84" s="36"/>
      <c r="C84" s="205" t="s">
        <v>81</v>
      </c>
      <c r="D84" s="205" t="s">
        <v>188</v>
      </c>
      <c r="E84" s="206" t="s">
        <v>380</v>
      </c>
      <c r="F84" s="207" t="s">
        <v>381</v>
      </c>
      <c r="G84" s="208" t="s">
        <v>379</v>
      </c>
      <c r="H84" s="209">
        <v>15</v>
      </c>
      <c r="I84" s="210"/>
      <c r="J84" s="210"/>
      <c r="K84" s="211">
        <f>ROUND(P84*H84,2)</f>
        <v>0</v>
      </c>
      <c r="L84" s="207" t="s">
        <v>382</v>
      </c>
      <c r="M84" s="40"/>
      <c r="N84" s="212" t="s">
        <v>20</v>
      </c>
      <c r="O84" s="194" t="s">
        <v>40</v>
      </c>
      <c r="P84" s="195">
        <f>I84+J84</f>
        <v>0</v>
      </c>
      <c r="Q84" s="195">
        <f>ROUND(I84*H84,2)</f>
        <v>0</v>
      </c>
      <c r="R84" s="195">
        <f>ROUND(J84*H84,2)</f>
        <v>0</v>
      </c>
      <c r="S84" s="65"/>
      <c r="T84" s="196">
        <f>S84*H84</f>
        <v>0</v>
      </c>
      <c r="U84" s="196">
        <v>0</v>
      </c>
      <c r="V84" s="196">
        <f>U84*H84</f>
        <v>0</v>
      </c>
      <c r="W84" s="196">
        <v>0</v>
      </c>
      <c r="X84" s="197">
        <f>W84*H84</f>
        <v>0</v>
      </c>
      <c r="Y84" s="35"/>
      <c r="Z84" s="35"/>
      <c r="AA84" s="35"/>
      <c r="AB84" s="35"/>
      <c r="AC84" s="35"/>
      <c r="AD84" s="35"/>
      <c r="AE84" s="35"/>
      <c r="AR84" s="198" t="s">
        <v>164</v>
      </c>
      <c r="AT84" s="198" t="s">
        <v>188</v>
      </c>
      <c r="AU84" s="198" t="s">
        <v>71</v>
      </c>
      <c r="AY84" s="18" t="s">
        <v>156</v>
      </c>
      <c r="BE84" s="199">
        <f>IF(O84="základní",K84,0)</f>
        <v>0</v>
      </c>
      <c r="BF84" s="199">
        <f>IF(O84="snížená",K84,0)</f>
        <v>0</v>
      </c>
      <c r="BG84" s="199">
        <f>IF(O84="zákl. přenesená",K84,0)</f>
        <v>0</v>
      </c>
      <c r="BH84" s="199">
        <f>IF(O84="sníž. přenesená",K84,0)</f>
        <v>0</v>
      </c>
      <c r="BI84" s="199">
        <f>IF(O84="nulová",K84,0)</f>
        <v>0</v>
      </c>
      <c r="BJ84" s="18" t="s">
        <v>79</v>
      </c>
      <c r="BK84" s="199">
        <f>ROUND(P84*H84,2)</f>
        <v>0</v>
      </c>
      <c r="BL84" s="18" t="s">
        <v>164</v>
      </c>
      <c r="BM84" s="198" t="s">
        <v>164</v>
      </c>
    </row>
    <row r="85" spans="1:47" s="2" customFormat="1" ht="19.5">
      <c r="A85" s="35"/>
      <c r="B85" s="36"/>
      <c r="C85" s="37"/>
      <c r="D85" s="200" t="s">
        <v>165</v>
      </c>
      <c r="E85" s="37"/>
      <c r="F85" s="201" t="s">
        <v>383</v>
      </c>
      <c r="G85" s="37"/>
      <c r="H85" s="37"/>
      <c r="I85" s="202"/>
      <c r="J85" s="202"/>
      <c r="K85" s="37"/>
      <c r="L85" s="37"/>
      <c r="M85" s="40"/>
      <c r="N85" s="203"/>
      <c r="O85" s="204"/>
      <c r="P85" s="65"/>
      <c r="Q85" s="65"/>
      <c r="R85" s="65"/>
      <c r="S85" s="65"/>
      <c r="T85" s="65"/>
      <c r="U85" s="65"/>
      <c r="V85" s="65"/>
      <c r="W85" s="65"/>
      <c r="X85" s="66"/>
      <c r="Y85" s="35"/>
      <c r="Z85" s="35"/>
      <c r="AA85" s="35"/>
      <c r="AB85" s="35"/>
      <c r="AC85" s="35"/>
      <c r="AD85" s="35"/>
      <c r="AE85" s="35"/>
      <c r="AT85" s="18" t="s">
        <v>165</v>
      </c>
      <c r="AU85" s="18" t="s">
        <v>71</v>
      </c>
    </row>
    <row r="86" spans="1:47" s="2" customFormat="1" ht="11.25">
      <c r="A86" s="35"/>
      <c r="B86" s="36"/>
      <c r="C86" s="37"/>
      <c r="D86" s="218" t="s">
        <v>384</v>
      </c>
      <c r="E86" s="37"/>
      <c r="F86" s="219" t="s">
        <v>385</v>
      </c>
      <c r="G86" s="37"/>
      <c r="H86" s="37"/>
      <c r="I86" s="202"/>
      <c r="J86" s="202"/>
      <c r="K86" s="37"/>
      <c r="L86" s="37"/>
      <c r="M86" s="40"/>
      <c r="N86" s="203"/>
      <c r="O86" s="204"/>
      <c r="P86" s="65"/>
      <c r="Q86" s="65"/>
      <c r="R86" s="65"/>
      <c r="S86" s="65"/>
      <c r="T86" s="65"/>
      <c r="U86" s="65"/>
      <c r="V86" s="65"/>
      <c r="W86" s="65"/>
      <c r="X86" s="66"/>
      <c r="Y86" s="35"/>
      <c r="Z86" s="35"/>
      <c r="AA86" s="35"/>
      <c r="AB86" s="35"/>
      <c r="AC86" s="35"/>
      <c r="AD86" s="35"/>
      <c r="AE86" s="35"/>
      <c r="AT86" s="18" t="s">
        <v>384</v>
      </c>
      <c r="AU86" s="18" t="s">
        <v>71</v>
      </c>
    </row>
    <row r="87" spans="1:65" s="2" customFormat="1" ht="16.5" customHeight="1">
      <c r="A87" s="35"/>
      <c r="B87" s="36"/>
      <c r="C87" s="205" t="s">
        <v>155</v>
      </c>
      <c r="D87" s="205" t="s">
        <v>188</v>
      </c>
      <c r="E87" s="206" t="s">
        <v>918</v>
      </c>
      <c r="F87" s="207" t="s">
        <v>919</v>
      </c>
      <c r="G87" s="208" t="s">
        <v>297</v>
      </c>
      <c r="H87" s="209">
        <v>3</v>
      </c>
      <c r="I87" s="210"/>
      <c r="J87" s="210"/>
      <c r="K87" s="211">
        <f>ROUND(P87*H87,2)</f>
        <v>0</v>
      </c>
      <c r="L87" s="207" t="s">
        <v>20</v>
      </c>
      <c r="M87" s="40"/>
      <c r="N87" s="212" t="s">
        <v>20</v>
      </c>
      <c r="O87" s="194" t="s">
        <v>40</v>
      </c>
      <c r="P87" s="195">
        <f>I87+J87</f>
        <v>0</v>
      </c>
      <c r="Q87" s="195">
        <f>ROUND(I87*H87,2)</f>
        <v>0</v>
      </c>
      <c r="R87" s="195">
        <f>ROUND(J87*H87,2)</f>
        <v>0</v>
      </c>
      <c r="S87" s="65"/>
      <c r="T87" s="196">
        <f>S87*H87</f>
        <v>0</v>
      </c>
      <c r="U87" s="196">
        <v>0</v>
      </c>
      <c r="V87" s="196">
        <f>U87*H87</f>
        <v>0</v>
      </c>
      <c r="W87" s="196">
        <v>0</v>
      </c>
      <c r="X87" s="197">
        <f>W87*H87</f>
        <v>0</v>
      </c>
      <c r="Y87" s="35"/>
      <c r="Z87" s="35"/>
      <c r="AA87" s="35"/>
      <c r="AB87" s="35"/>
      <c r="AC87" s="35"/>
      <c r="AD87" s="35"/>
      <c r="AE87" s="35"/>
      <c r="AR87" s="198" t="s">
        <v>164</v>
      </c>
      <c r="AT87" s="198" t="s">
        <v>188</v>
      </c>
      <c r="AU87" s="198" t="s">
        <v>71</v>
      </c>
      <c r="AY87" s="18" t="s">
        <v>156</v>
      </c>
      <c r="BE87" s="199">
        <f>IF(O87="základní",K87,0)</f>
        <v>0</v>
      </c>
      <c r="BF87" s="199">
        <f>IF(O87="snížená",K87,0)</f>
        <v>0</v>
      </c>
      <c r="BG87" s="199">
        <f>IF(O87="zákl. přenesená",K87,0)</f>
        <v>0</v>
      </c>
      <c r="BH87" s="199">
        <f>IF(O87="sníž. přenesená",K87,0)</f>
        <v>0</v>
      </c>
      <c r="BI87" s="199">
        <f>IF(O87="nulová",K87,0)</f>
        <v>0</v>
      </c>
      <c r="BJ87" s="18" t="s">
        <v>79</v>
      </c>
      <c r="BK87" s="199">
        <f>ROUND(P87*H87,2)</f>
        <v>0</v>
      </c>
      <c r="BL87" s="18" t="s">
        <v>164</v>
      </c>
      <c r="BM87" s="198" t="s">
        <v>170</v>
      </c>
    </row>
    <row r="88" spans="1:47" s="2" customFormat="1" ht="11.25">
      <c r="A88" s="35"/>
      <c r="B88" s="36"/>
      <c r="C88" s="37"/>
      <c r="D88" s="200" t="s">
        <v>165</v>
      </c>
      <c r="E88" s="37"/>
      <c r="F88" s="201" t="s">
        <v>919</v>
      </c>
      <c r="G88" s="37"/>
      <c r="H88" s="37"/>
      <c r="I88" s="202"/>
      <c r="J88" s="202"/>
      <c r="K88" s="37"/>
      <c r="L88" s="37"/>
      <c r="M88" s="40"/>
      <c r="N88" s="203"/>
      <c r="O88" s="204"/>
      <c r="P88" s="65"/>
      <c r="Q88" s="65"/>
      <c r="R88" s="65"/>
      <c r="S88" s="65"/>
      <c r="T88" s="65"/>
      <c r="U88" s="65"/>
      <c r="V88" s="65"/>
      <c r="W88" s="65"/>
      <c r="X88" s="66"/>
      <c r="Y88" s="35"/>
      <c r="Z88" s="35"/>
      <c r="AA88" s="35"/>
      <c r="AB88" s="35"/>
      <c r="AC88" s="35"/>
      <c r="AD88" s="35"/>
      <c r="AE88" s="35"/>
      <c r="AT88" s="18" t="s">
        <v>165</v>
      </c>
      <c r="AU88" s="18" t="s">
        <v>71</v>
      </c>
    </row>
    <row r="89" spans="1:65" s="2" customFormat="1" ht="24.2" customHeight="1">
      <c r="A89" s="35"/>
      <c r="B89" s="36"/>
      <c r="C89" s="205" t="s">
        <v>164</v>
      </c>
      <c r="D89" s="205" t="s">
        <v>188</v>
      </c>
      <c r="E89" s="206" t="s">
        <v>920</v>
      </c>
      <c r="F89" s="207" t="s">
        <v>921</v>
      </c>
      <c r="G89" s="208" t="s">
        <v>161</v>
      </c>
      <c r="H89" s="209">
        <v>1</v>
      </c>
      <c r="I89" s="210"/>
      <c r="J89" s="210"/>
      <c r="K89" s="211">
        <f>ROUND(P89*H89,2)</f>
        <v>0</v>
      </c>
      <c r="L89" s="207" t="s">
        <v>20</v>
      </c>
      <c r="M89" s="40"/>
      <c r="N89" s="212" t="s">
        <v>20</v>
      </c>
      <c r="O89" s="194" t="s">
        <v>40</v>
      </c>
      <c r="P89" s="195">
        <f>I89+J89</f>
        <v>0</v>
      </c>
      <c r="Q89" s="195">
        <f>ROUND(I89*H89,2)</f>
        <v>0</v>
      </c>
      <c r="R89" s="195">
        <f>ROUND(J89*H89,2)</f>
        <v>0</v>
      </c>
      <c r="S89" s="65"/>
      <c r="T89" s="196">
        <f>S89*H89</f>
        <v>0</v>
      </c>
      <c r="U89" s="196">
        <v>0</v>
      </c>
      <c r="V89" s="196">
        <f>U89*H89</f>
        <v>0</v>
      </c>
      <c r="W89" s="196">
        <v>0</v>
      </c>
      <c r="X89" s="197">
        <f>W89*H89</f>
        <v>0</v>
      </c>
      <c r="Y89" s="35"/>
      <c r="Z89" s="35"/>
      <c r="AA89" s="35"/>
      <c r="AB89" s="35"/>
      <c r="AC89" s="35"/>
      <c r="AD89" s="35"/>
      <c r="AE89" s="35"/>
      <c r="AR89" s="198" t="s">
        <v>164</v>
      </c>
      <c r="AT89" s="198" t="s">
        <v>188</v>
      </c>
      <c r="AU89" s="198" t="s">
        <v>71</v>
      </c>
      <c r="AY89" s="18" t="s">
        <v>156</v>
      </c>
      <c r="BE89" s="199">
        <f>IF(O89="základní",K89,0)</f>
        <v>0</v>
      </c>
      <c r="BF89" s="199">
        <f>IF(O89="snížená",K89,0)</f>
        <v>0</v>
      </c>
      <c r="BG89" s="199">
        <f>IF(O89="zákl. přenesená",K89,0)</f>
        <v>0</v>
      </c>
      <c r="BH89" s="199">
        <f>IF(O89="sníž. přenesená",K89,0)</f>
        <v>0</v>
      </c>
      <c r="BI89" s="199">
        <f>IF(O89="nulová",K89,0)</f>
        <v>0</v>
      </c>
      <c r="BJ89" s="18" t="s">
        <v>79</v>
      </c>
      <c r="BK89" s="199">
        <f>ROUND(P89*H89,2)</f>
        <v>0</v>
      </c>
      <c r="BL89" s="18" t="s">
        <v>164</v>
      </c>
      <c r="BM89" s="198" t="s">
        <v>163</v>
      </c>
    </row>
    <row r="90" spans="1:47" s="2" customFormat="1" ht="19.5">
      <c r="A90" s="35"/>
      <c r="B90" s="36"/>
      <c r="C90" s="37"/>
      <c r="D90" s="200" t="s">
        <v>165</v>
      </c>
      <c r="E90" s="37"/>
      <c r="F90" s="201" t="s">
        <v>921</v>
      </c>
      <c r="G90" s="37"/>
      <c r="H90" s="37"/>
      <c r="I90" s="202"/>
      <c r="J90" s="202"/>
      <c r="K90" s="37"/>
      <c r="L90" s="37"/>
      <c r="M90" s="40"/>
      <c r="N90" s="203"/>
      <c r="O90" s="204"/>
      <c r="P90" s="65"/>
      <c r="Q90" s="65"/>
      <c r="R90" s="65"/>
      <c r="S90" s="65"/>
      <c r="T90" s="65"/>
      <c r="U90" s="65"/>
      <c r="V90" s="65"/>
      <c r="W90" s="65"/>
      <c r="X90" s="66"/>
      <c r="Y90" s="35"/>
      <c r="Z90" s="35"/>
      <c r="AA90" s="35"/>
      <c r="AB90" s="35"/>
      <c r="AC90" s="35"/>
      <c r="AD90" s="35"/>
      <c r="AE90" s="35"/>
      <c r="AT90" s="18" t="s">
        <v>165</v>
      </c>
      <c r="AU90" s="18" t="s">
        <v>71</v>
      </c>
    </row>
    <row r="91" spans="1:65" s="2" customFormat="1" ht="24.2" customHeight="1">
      <c r="A91" s="35"/>
      <c r="B91" s="36"/>
      <c r="C91" s="205" t="s">
        <v>173</v>
      </c>
      <c r="D91" s="205" t="s">
        <v>188</v>
      </c>
      <c r="E91" s="206" t="s">
        <v>922</v>
      </c>
      <c r="F91" s="207" t="s">
        <v>923</v>
      </c>
      <c r="G91" s="208" t="s">
        <v>161</v>
      </c>
      <c r="H91" s="209">
        <v>1</v>
      </c>
      <c r="I91" s="210"/>
      <c r="J91" s="210"/>
      <c r="K91" s="211">
        <f>ROUND(P91*H91,2)</f>
        <v>0</v>
      </c>
      <c r="L91" s="207" t="s">
        <v>20</v>
      </c>
      <c r="M91" s="40"/>
      <c r="N91" s="212" t="s">
        <v>20</v>
      </c>
      <c r="O91" s="194" t="s">
        <v>40</v>
      </c>
      <c r="P91" s="195">
        <f>I91+J91</f>
        <v>0</v>
      </c>
      <c r="Q91" s="195">
        <f>ROUND(I91*H91,2)</f>
        <v>0</v>
      </c>
      <c r="R91" s="195">
        <f>ROUND(J91*H91,2)</f>
        <v>0</v>
      </c>
      <c r="S91" s="65"/>
      <c r="T91" s="196">
        <f>S91*H91</f>
        <v>0</v>
      </c>
      <c r="U91" s="196">
        <v>0</v>
      </c>
      <c r="V91" s="196">
        <f>U91*H91</f>
        <v>0</v>
      </c>
      <c r="W91" s="196">
        <v>0</v>
      </c>
      <c r="X91" s="197">
        <f>W91*H91</f>
        <v>0</v>
      </c>
      <c r="Y91" s="35"/>
      <c r="Z91" s="35"/>
      <c r="AA91" s="35"/>
      <c r="AB91" s="35"/>
      <c r="AC91" s="35"/>
      <c r="AD91" s="35"/>
      <c r="AE91" s="35"/>
      <c r="AR91" s="198" t="s">
        <v>164</v>
      </c>
      <c r="AT91" s="198" t="s">
        <v>188</v>
      </c>
      <c r="AU91" s="198" t="s">
        <v>71</v>
      </c>
      <c r="AY91" s="18" t="s">
        <v>156</v>
      </c>
      <c r="BE91" s="199">
        <f>IF(O91="základní",K91,0)</f>
        <v>0</v>
      </c>
      <c r="BF91" s="199">
        <f>IF(O91="snížená",K91,0)</f>
        <v>0</v>
      </c>
      <c r="BG91" s="199">
        <f>IF(O91="zákl. přenesená",K91,0)</f>
        <v>0</v>
      </c>
      <c r="BH91" s="199">
        <f>IF(O91="sníž. přenesená",K91,0)</f>
        <v>0</v>
      </c>
      <c r="BI91" s="199">
        <f>IF(O91="nulová",K91,0)</f>
        <v>0</v>
      </c>
      <c r="BJ91" s="18" t="s">
        <v>79</v>
      </c>
      <c r="BK91" s="199">
        <f>ROUND(P91*H91,2)</f>
        <v>0</v>
      </c>
      <c r="BL91" s="18" t="s">
        <v>164</v>
      </c>
      <c r="BM91" s="198" t="s">
        <v>176</v>
      </c>
    </row>
    <row r="92" spans="1:47" s="2" customFormat="1" ht="19.5">
      <c r="A92" s="35"/>
      <c r="B92" s="36"/>
      <c r="C92" s="37"/>
      <c r="D92" s="200" t="s">
        <v>165</v>
      </c>
      <c r="E92" s="37"/>
      <c r="F92" s="201" t="s">
        <v>923</v>
      </c>
      <c r="G92" s="37"/>
      <c r="H92" s="37"/>
      <c r="I92" s="202"/>
      <c r="J92" s="202"/>
      <c r="K92" s="37"/>
      <c r="L92" s="37"/>
      <c r="M92" s="40"/>
      <c r="N92" s="203"/>
      <c r="O92" s="204"/>
      <c r="P92" s="65"/>
      <c r="Q92" s="65"/>
      <c r="R92" s="65"/>
      <c r="S92" s="65"/>
      <c r="T92" s="65"/>
      <c r="U92" s="65"/>
      <c r="V92" s="65"/>
      <c r="W92" s="65"/>
      <c r="X92" s="66"/>
      <c r="Y92" s="35"/>
      <c r="Z92" s="35"/>
      <c r="AA92" s="35"/>
      <c r="AB92" s="35"/>
      <c r="AC92" s="35"/>
      <c r="AD92" s="35"/>
      <c r="AE92" s="35"/>
      <c r="AT92" s="18" t="s">
        <v>165</v>
      </c>
      <c r="AU92" s="18" t="s">
        <v>71</v>
      </c>
    </row>
    <row r="93" spans="1:65" s="2" customFormat="1" ht="24.2" customHeight="1">
      <c r="A93" s="35"/>
      <c r="B93" s="36"/>
      <c r="C93" s="205" t="s">
        <v>170</v>
      </c>
      <c r="D93" s="205" t="s">
        <v>188</v>
      </c>
      <c r="E93" s="206" t="s">
        <v>430</v>
      </c>
      <c r="F93" s="207" t="s">
        <v>431</v>
      </c>
      <c r="G93" s="208" t="s">
        <v>432</v>
      </c>
      <c r="H93" s="209">
        <v>0.09</v>
      </c>
      <c r="I93" s="210"/>
      <c r="J93" s="210"/>
      <c r="K93" s="211">
        <f>ROUND(P93*H93,2)</f>
        <v>0</v>
      </c>
      <c r="L93" s="207" t="s">
        <v>20</v>
      </c>
      <c r="M93" s="40"/>
      <c r="N93" s="212" t="s">
        <v>20</v>
      </c>
      <c r="O93" s="194" t="s">
        <v>40</v>
      </c>
      <c r="P93" s="195">
        <f>I93+J93</f>
        <v>0</v>
      </c>
      <c r="Q93" s="195">
        <f>ROUND(I93*H93,2)</f>
        <v>0</v>
      </c>
      <c r="R93" s="195">
        <f>ROUND(J93*H93,2)</f>
        <v>0</v>
      </c>
      <c r="S93" s="65"/>
      <c r="T93" s="196">
        <f>S93*H93</f>
        <v>0</v>
      </c>
      <c r="U93" s="196">
        <v>0</v>
      </c>
      <c r="V93" s="196">
        <f>U93*H93</f>
        <v>0</v>
      </c>
      <c r="W93" s="196">
        <v>0</v>
      </c>
      <c r="X93" s="197">
        <f>W93*H93</f>
        <v>0</v>
      </c>
      <c r="Y93" s="35"/>
      <c r="Z93" s="35"/>
      <c r="AA93" s="35"/>
      <c r="AB93" s="35"/>
      <c r="AC93" s="35"/>
      <c r="AD93" s="35"/>
      <c r="AE93" s="35"/>
      <c r="AR93" s="198" t="s">
        <v>164</v>
      </c>
      <c r="AT93" s="198" t="s">
        <v>188</v>
      </c>
      <c r="AU93" s="198" t="s">
        <v>71</v>
      </c>
      <c r="AY93" s="18" t="s">
        <v>156</v>
      </c>
      <c r="BE93" s="199">
        <f>IF(O93="základní",K93,0)</f>
        <v>0</v>
      </c>
      <c r="BF93" s="199">
        <f>IF(O93="snížená",K93,0)</f>
        <v>0</v>
      </c>
      <c r="BG93" s="199">
        <f>IF(O93="zákl. přenesená",K93,0)</f>
        <v>0</v>
      </c>
      <c r="BH93" s="199">
        <f>IF(O93="sníž. přenesená",K93,0)</f>
        <v>0</v>
      </c>
      <c r="BI93" s="199">
        <f>IF(O93="nulová",K93,0)</f>
        <v>0</v>
      </c>
      <c r="BJ93" s="18" t="s">
        <v>79</v>
      </c>
      <c r="BK93" s="199">
        <f>ROUND(P93*H93,2)</f>
        <v>0</v>
      </c>
      <c r="BL93" s="18" t="s">
        <v>164</v>
      </c>
      <c r="BM93" s="198" t="s">
        <v>179</v>
      </c>
    </row>
    <row r="94" spans="1:47" s="2" customFormat="1" ht="11.25">
      <c r="A94" s="35"/>
      <c r="B94" s="36"/>
      <c r="C94" s="37"/>
      <c r="D94" s="200" t="s">
        <v>165</v>
      </c>
      <c r="E94" s="37"/>
      <c r="F94" s="201" t="s">
        <v>431</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165</v>
      </c>
      <c r="AU94" s="18" t="s">
        <v>71</v>
      </c>
    </row>
    <row r="95" spans="1:65" s="2" customFormat="1" ht="24.2" customHeight="1">
      <c r="A95" s="35"/>
      <c r="B95" s="36"/>
      <c r="C95" s="205" t="s">
        <v>180</v>
      </c>
      <c r="D95" s="205" t="s">
        <v>188</v>
      </c>
      <c r="E95" s="206" t="s">
        <v>433</v>
      </c>
      <c r="F95" s="207" t="s">
        <v>434</v>
      </c>
      <c r="G95" s="208" t="s">
        <v>297</v>
      </c>
      <c r="H95" s="209">
        <v>5</v>
      </c>
      <c r="I95" s="210"/>
      <c r="J95" s="210"/>
      <c r="K95" s="211">
        <f>ROUND(P95*H95,2)</f>
        <v>0</v>
      </c>
      <c r="L95" s="207" t="s">
        <v>20</v>
      </c>
      <c r="M95" s="40"/>
      <c r="N95" s="212"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164</v>
      </c>
      <c r="AT95" s="198" t="s">
        <v>188</v>
      </c>
      <c r="AU95" s="198" t="s">
        <v>71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164</v>
      </c>
      <c r="BM95" s="198" t="s">
        <v>183</v>
      </c>
    </row>
    <row r="96" spans="1:47" s="2" customFormat="1" ht="19.5">
      <c r="A96" s="35"/>
      <c r="B96" s="36"/>
      <c r="C96" s="37"/>
      <c r="D96" s="200" t="s">
        <v>165</v>
      </c>
      <c r="E96" s="37"/>
      <c r="F96" s="201" t="s">
        <v>434</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71</v>
      </c>
    </row>
    <row r="97" spans="1:65" s="2" customFormat="1" ht="16.5" customHeight="1">
      <c r="A97" s="35"/>
      <c r="B97" s="36"/>
      <c r="C97" s="205" t="s">
        <v>163</v>
      </c>
      <c r="D97" s="205" t="s">
        <v>188</v>
      </c>
      <c r="E97" s="206" t="s">
        <v>435</v>
      </c>
      <c r="F97" s="207" t="s">
        <v>436</v>
      </c>
      <c r="G97" s="208" t="s">
        <v>297</v>
      </c>
      <c r="H97" s="209">
        <v>5</v>
      </c>
      <c r="I97" s="210"/>
      <c r="J97" s="210"/>
      <c r="K97" s="211">
        <f>ROUND(P97*H97,2)</f>
        <v>0</v>
      </c>
      <c r="L97" s="207" t="s">
        <v>20</v>
      </c>
      <c r="M97" s="40"/>
      <c r="N97" s="212" t="s">
        <v>20</v>
      </c>
      <c r="O97" s="194" t="s">
        <v>40</v>
      </c>
      <c r="P97" s="195">
        <f>I97+J97</f>
        <v>0</v>
      </c>
      <c r="Q97" s="195">
        <f>ROUND(I97*H97,2)</f>
        <v>0</v>
      </c>
      <c r="R97" s="195">
        <f>ROUND(J97*H97,2)</f>
        <v>0</v>
      </c>
      <c r="S97" s="65"/>
      <c r="T97" s="196">
        <f>S97*H97</f>
        <v>0</v>
      </c>
      <c r="U97" s="196">
        <v>0</v>
      </c>
      <c r="V97" s="196">
        <f>U97*H97</f>
        <v>0</v>
      </c>
      <c r="W97" s="196">
        <v>0</v>
      </c>
      <c r="X97" s="197">
        <f>W97*H97</f>
        <v>0</v>
      </c>
      <c r="Y97" s="35"/>
      <c r="Z97" s="35"/>
      <c r="AA97" s="35"/>
      <c r="AB97" s="35"/>
      <c r="AC97" s="35"/>
      <c r="AD97" s="35"/>
      <c r="AE97" s="35"/>
      <c r="AR97" s="198" t="s">
        <v>164</v>
      </c>
      <c r="AT97" s="198" t="s">
        <v>188</v>
      </c>
      <c r="AU97" s="198" t="s">
        <v>71</v>
      </c>
      <c r="AY97" s="18" t="s">
        <v>156</v>
      </c>
      <c r="BE97" s="199">
        <f>IF(O97="základní",K97,0)</f>
        <v>0</v>
      </c>
      <c r="BF97" s="199">
        <f>IF(O97="snížená",K97,0)</f>
        <v>0</v>
      </c>
      <c r="BG97" s="199">
        <f>IF(O97="zákl. přenesená",K97,0)</f>
        <v>0</v>
      </c>
      <c r="BH97" s="199">
        <f>IF(O97="sníž. přenesená",K97,0)</f>
        <v>0</v>
      </c>
      <c r="BI97" s="199">
        <f>IF(O97="nulová",K97,0)</f>
        <v>0</v>
      </c>
      <c r="BJ97" s="18" t="s">
        <v>79</v>
      </c>
      <c r="BK97" s="199">
        <f>ROUND(P97*H97,2)</f>
        <v>0</v>
      </c>
      <c r="BL97" s="18" t="s">
        <v>164</v>
      </c>
      <c r="BM97" s="198" t="s">
        <v>186</v>
      </c>
    </row>
    <row r="98" spans="1:47" s="2" customFormat="1" ht="11.25">
      <c r="A98" s="35"/>
      <c r="B98" s="36"/>
      <c r="C98" s="37"/>
      <c r="D98" s="200" t="s">
        <v>165</v>
      </c>
      <c r="E98" s="37"/>
      <c r="F98" s="201" t="s">
        <v>436</v>
      </c>
      <c r="G98" s="37"/>
      <c r="H98" s="37"/>
      <c r="I98" s="202"/>
      <c r="J98" s="202"/>
      <c r="K98" s="37"/>
      <c r="L98" s="37"/>
      <c r="M98" s="40"/>
      <c r="N98" s="203"/>
      <c r="O98" s="204"/>
      <c r="P98" s="65"/>
      <c r="Q98" s="65"/>
      <c r="R98" s="65"/>
      <c r="S98" s="65"/>
      <c r="T98" s="65"/>
      <c r="U98" s="65"/>
      <c r="V98" s="65"/>
      <c r="W98" s="65"/>
      <c r="X98" s="66"/>
      <c r="Y98" s="35"/>
      <c r="Z98" s="35"/>
      <c r="AA98" s="35"/>
      <c r="AB98" s="35"/>
      <c r="AC98" s="35"/>
      <c r="AD98" s="35"/>
      <c r="AE98" s="35"/>
      <c r="AT98" s="18" t="s">
        <v>165</v>
      </c>
      <c r="AU98" s="18" t="s">
        <v>71</v>
      </c>
    </row>
    <row r="99" spans="1:65" s="2" customFormat="1" ht="24.2" customHeight="1">
      <c r="A99" s="35"/>
      <c r="B99" s="36"/>
      <c r="C99" s="205" t="s">
        <v>187</v>
      </c>
      <c r="D99" s="205" t="s">
        <v>188</v>
      </c>
      <c r="E99" s="206" t="s">
        <v>437</v>
      </c>
      <c r="F99" s="207" t="s">
        <v>438</v>
      </c>
      <c r="G99" s="208" t="s">
        <v>379</v>
      </c>
      <c r="H99" s="209">
        <v>75</v>
      </c>
      <c r="I99" s="210"/>
      <c r="J99" s="210"/>
      <c r="K99" s="211">
        <f>ROUND(P99*H99,2)</f>
        <v>0</v>
      </c>
      <c r="L99" s="207" t="s">
        <v>20</v>
      </c>
      <c r="M99" s="40"/>
      <c r="N99" s="212" t="s">
        <v>20</v>
      </c>
      <c r="O99" s="194" t="s">
        <v>40</v>
      </c>
      <c r="P99" s="195">
        <f>I99+J99</f>
        <v>0</v>
      </c>
      <c r="Q99" s="195">
        <f>ROUND(I99*H99,2)</f>
        <v>0</v>
      </c>
      <c r="R99" s="195">
        <f>ROUND(J99*H99,2)</f>
        <v>0</v>
      </c>
      <c r="S99" s="65"/>
      <c r="T99" s="196">
        <f>S99*H99</f>
        <v>0</v>
      </c>
      <c r="U99" s="196">
        <v>0</v>
      </c>
      <c r="V99" s="196">
        <f>U99*H99</f>
        <v>0</v>
      </c>
      <c r="W99" s="196">
        <v>0</v>
      </c>
      <c r="X99" s="197">
        <f>W99*H99</f>
        <v>0</v>
      </c>
      <c r="Y99" s="35"/>
      <c r="Z99" s="35"/>
      <c r="AA99" s="35"/>
      <c r="AB99" s="35"/>
      <c r="AC99" s="35"/>
      <c r="AD99" s="35"/>
      <c r="AE99" s="35"/>
      <c r="AR99" s="198" t="s">
        <v>164</v>
      </c>
      <c r="AT99" s="198" t="s">
        <v>188</v>
      </c>
      <c r="AU99" s="198" t="s">
        <v>71</v>
      </c>
      <c r="AY99" s="18" t="s">
        <v>156</v>
      </c>
      <c r="BE99" s="199">
        <f>IF(O99="základní",K99,0)</f>
        <v>0</v>
      </c>
      <c r="BF99" s="199">
        <f>IF(O99="snížená",K99,0)</f>
        <v>0</v>
      </c>
      <c r="BG99" s="199">
        <f>IF(O99="zákl. přenesená",K99,0)</f>
        <v>0</v>
      </c>
      <c r="BH99" s="199">
        <f>IF(O99="sníž. přenesená",K99,0)</f>
        <v>0</v>
      </c>
      <c r="BI99" s="199">
        <f>IF(O99="nulová",K99,0)</f>
        <v>0</v>
      </c>
      <c r="BJ99" s="18" t="s">
        <v>79</v>
      </c>
      <c r="BK99" s="199">
        <f>ROUND(P99*H99,2)</f>
        <v>0</v>
      </c>
      <c r="BL99" s="18" t="s">
        <v>164</v>
      </c>
      <c r="BM99" s="198" t="s">
        <v>192</v>
      </c>
    </row>
    <row r="100" spans="1:47" s="2" customFormat="1" ht="19.5">
      <c r="A100" s="35"/>
      <c r="B100" s="36"/>
      <c r="C100" s="37"/>
      <c r="D100" s="200" t="s">
        <v>165</v>
      </c>
      <c r="E100" s="37"/>
      <c r="F100" s="201" t="s">
        <v>438</v>
      </c>
      <c r="G100" s="37"/>
      <c r="H100" s="37"/>
      <c r="I100" s="202"/>
      <c r="J100" s="202"/>
      <c r="K100" s="37"/>
      <c r="L100" s="37"/>
      <c r="M100" s="40"/>
      <c r="N100" s="203"/>
      <c r="O100" s="204"/>
      <c r="P100" s="65"/>
      <c r="Q100" s="65"/>
      <c r="R100" s="65"/>
      <c r="S100" s="65"/>
      <c r="T100" s="65"/>
      <c r="U100" s="65"/>
      <c r="V100" s="65"/>
      <c r="W100" s="65"/>
      <c r="X100" s="66"/>
      <c r="Y100" s="35"/>
      <c r="Z100" s="35"/>
      <c r="AA100" s="35"/>
      <c r="AB100" s="35"/>
      <c r="AC100" s="35"/>
      <c r="AD100" s="35"/>
      <c r="AE100" s="35"/>
      <c r="AT100" s="18" t="s">
        <v>165</v>
      </c>
      <c r="AU100" s="18" t="s">
        <v>71</v>
      </c>
    </row>
    <row r="101" spans="1:65" s="2" customFormat="1" ht="33" customHeight="1">
      <c r="A101" s="35"/>
      <c r="B101" s="36"/>
      <c r="C101" s="205" t="s">
        <v>176</v>
      </c>
      <c r="D101" s="205" t="s">
        <v>188</v>
      </c>
      <c r="E101" s="206" t="s">
        <v>439</v>
      </c>
      <c r="F101" s="207" t="s">
        <v>440</v>
      </c>
      <c r="G101" s="208" t="s">
        <v>379</v>
      </c>
      <c r="H101" s="209">
        <v>75</v>
      </c>
      <c r="I101" s="210"/>
      <c r="J101" s="210"/>
      <c r="K101" s="211">
        <f>ROUND(P101*H101,2)</f>
        <v>0</v>
      </c>
      <c r="L101" s="207" t="s">
        <v>20</v>
      </c>
      <c r="M101" s="40"/>
      <c r="N101" s="212" t="s">
        <v>20</v>
      </c>
      <c r="O101" s="194" t="s">
        <v>40</v>
      </c>
      <c r="P101" s="195">
        <f>I101+J101</f>
        <v>0</v>
      </c>
      <c r="Q101" s="195">
        <f>ROUND(I101*H101,2)</f>
        <v>0</v>
      </c>
      <c r="R101" s="195">
        <f>ROUND(J101*H101,2)</f>
        <v>0</v>
      </c>
      <c r="S101" s="65"/>
      <c r="T101" s="196">
        <f>S101*H101</f>
        <v>0</v>
      </c>
      <c r="U101" s="196">
        <v>0</v>
      </c>
      <c r="V101" s="196">
        <f>U101*H101</f>
        <v>0</v>
      </c>
      <c r="W101" s="196">
        <v>0</v>
      </c>
      <c r="X101" s="197">
        <f>W101*H101</f>
        <v>0</v>
      </c>
      <c r="Y101" s="35"/>
      <c r="Z101" s="35"/>
      <c r="AA101" s="35"/>
      <c r="AB101" s="35"/>
      <c r="AC101" s="35"/>
      <c r="AD101" s="35"/>
      <c r="AE101" s="35"/>
      <c r="AR101" s="198" t="s">
        <v>164</v>
      </c>
      <c r="AT101" s="198" t="s">
        <v>188</v>
      </c>
      <c r="AU101" s="198" t="s">
        <v>71</v>
      </c>
      <c r="AY101" s="18" t="s">
        <v>156</v>
      </c>
      <c r="BE101" s="199">
        <f>IF(O101="základní",K101,0)</f>
        <v>0</v>
      </c>
      <c r="BF101" s="199">
        <f>IF(O101="snížená",K101,0)</f>
        <v>0</v>
      </c>
      <c r="BG101" s="199">
        <f>IF(O101="zákl. přenesená",K101,0)</f>
        <v>0</v>
      </c>
      <c r="BH101" s="199">
        <f>IF(O101="sníž. přenesená",K101,0)</f>
        <v>0</v>
      </c>
      <c r="BI101" s="199">
        <f>IF(O101="nulová",K101,0)</f>
        <v>0</v>
      </c>
      <c r="BJ101" s="18" t="s">
        <v>79</v>
      </c>
      <c r="BK101" s="199">
        <f>ROUND(P101*H101,2)</f>
        <v>0</v>
      </c>
      <c r="BL101" s="18" t="s">
        <v>164</v>
      </c>
      <c r="BM101" s="198" t="s">
        <v>195</v>
      </c>
    </row>
    <row r="102" spans="1:47" s="2" customFormat="1" ht="19.5">
      <c r="A102" s="35"/>
      <c r="B102" s="36"/>
      <c r="C102" s="37"/>
      <c r="D102" s="200" t="s">
        <v>165</v>
      </c>
      <c r="E102" s="37"/>
      <c r="F102" s="201" t="s">
        <v>440</v>
      </c>
      <c r="G102" s="37"/>
      <c r="H102" s="37"/>
      <c r="I102" s="202"/>
      <c r="J102" s="202"/>
      <c r="K102" s="37"/>
      <c r="L102" s="37"/>
      <c r="M102" s="40"/>
      <c r="N102" s="203"/>
      <c r="O102" s="204"/>
      <c r="P102" s="65"/>
      <c r="Q102" s="65"/>
      <c r="R102" s="65"/>
      <c r="S102" s="65"/>
      <c r="T102" s="65"/>
      <c r="U102" s="65"/>
      <c r="V102" s="65"/>
      <c r="W102" s="65"/>
      <c r="X102" s="66"/>
      <c r="Y102" s="35"/>
      <c r="Z102" s="35"/>
      <c r="AA102" s="35"/>
      <c r="AB102" s="35"/>
      <c r="AC102" s="35"/>
      <c r="AD102" s="35"/>
      <c r="AE102" s="35"/>
      <c r="AT102" s="18" t="s">
        <v>165</v>
      </c>
      <c r="AU102" s="18" t="s">
        <v>71</v>
      </c>
    </row>
    <row r="103" spans="1:65" s="2" customFormat="1" ht="33" customHeight="1">
      <c r="A103" s="35"/>
      <c r="B103" s="36"/>
      <c r="C103" s="184" t="s">
        <v>196</v>
      </c>
      <c r="D103" s="184" t="s">
        <v>154</v>
      </c>
      <c r="E103" s="185" t="s">
        <v>441</v>
      </c>
      <c r="F103" s="186" t="s">
        <v>442</v>
      </c>
      <c r="G103" s="187" t="s">
        <v>379</v>
      </c>
      <c r="H103" s="188">
        <v>75</v>
      </c>
      <c r="I103" s="189"/>
      <c r="J103" s="190"/>
      <c r="K103" s="191">
        <f>ROUND(P103*H103,2)</f>
        <v>0</v>
      </c>
      <c r="L103" s="186" t="s">
        <v>162</v>
      </c>
      <c r="M103" s="192"/>
      <c r="N103" s="193" t="s">
        <v>20</v>
      </c>
      <c r="O103" s="194" t="s">
        <v>40</v>
      </c>
      <c r="P103" s="195">
        <f>I103+J103</f>
        <v>0</v>
      </c>
      <c r="Q103" s="195">
        <f>ROUND(I103*H103,2)</f>
        <v>0</v>
      </c>
      <c r="R103" s="195">
        <f>ROUND(J103*H103,2)</f>
        <v>0</v>
      </c>
      <c r="S103" s="65"/>
      <c r="T103" s="196">
        <f>S103*H103</f>
        <v>0</v>
      </c>
      <c r="U103" s="196">
        <v>0</v>
      </c>
      <c r="V103" s="196">
        <f>U103*H103</f>
        <v>0</v>
      </c>
      <c r="W103" s="196">
        <v>0</v>
      </c>
      <c r="X103" s="197">
        <f>W103*H103</f>
        <v>0</v>
      </c>
      <c r="Y103" s="35"/>
      <c r="Z103" s="35"/>
      <c r="AA103" s="35"/>
      <c r="AB103" s="35"/>
      <c r="AC103" s="35"/>
      <c r="AD103" s="35"/>
      <c r="AE103" s="35"/>
      <c r="AR103" s="198" t="s">
        <v>163</v>
      </c>
      <c r="AT103" s="198" t="s">
        <v>154</v>
      </c>
      <c r="AU103" s="198" t="s">
        <v>71</v>
      </c>
      <c r="AY103" s="18" t="s">
        <v>156</v>
      </c>
      <c r="BE103" s="199">
        <f>IF(O103="základní",K103,0)</f>
        <v>0</v>
      </c>
      <c r="BF103" s="199">
        <f>IF(O103="snížená",K103,0)</f>
        <v>0</v>
      </c>
      <c r="BG103" s="199">
        <f>IF(O103="zákl. přenesená",K103,0)</f>
        <v>0</v>
      </c>
      <c r="BH103" s="199">
        <f>IF(O103="sníž. přenesená",K103,0)</f>
        <v>0</v>
      </c>
      <c r="BI103" s="199">
        <f>IF(O103="nulová",K103,0)</f>
        <v>0</v>
      </c>
      <c r="BJ103" s="18" t="s">
        <v>79</v>
      </c>
      <c r="BK103" s="199">
        <f>ROUND(P103*H103,2)</f>
        <v>0</v>
      </c>
      <c r="BL103" s="18" t="s">
        <v>164</v>
      </c>
      <c r="BM103" s="198" t="s">
        <v>199</v>
      </c>
    </row>
    <row r="104" spans="1:47" s="2" customFormat="1" ht="19.5">
      <c r="A104" s="35"/>
      <c r="B104" s="36"/>
      <c r="C104" s="37"/>
      <c r="D104" s="200" t="s">
        <v>165</v>
      </c>
      <c r="E104" s="37"/>
      <c r="F104" s="201" t="s">
        <v>442</v>
      </c>
      <c r="G104" s="37"/>
      <c r="H104" s="37"/>
      <c r="I104" s="202"/>
      <c r="J104" s="202"/>
      <c r="K104" s="37"/>
      <c r="L104" s="37"/>
      <c r="M104" s="40"/>
      <c r="N104" s="203"/>
      <c r="O104" s="204"/>
      <c r="P104" s="65"/>
      <c r="Q104" s="65"/>
      <c r="R104" s="65"/>
      <c r="S104" s="65"/>
      <c r="T104" s="65"/>
      <c r="U104" s="65"/>
      <c r="V104" s="65"/>
      <c r="W104" s="65"/>
      <c r="X104" s="66"/>
      <c r="Y104" s="35"/>
      <c r="Z104" s="35"/>
      <c r="AA104" s="35"/>
      <c r="AB104" s="35"/>
      <c r="AC104" s="35"/>
      <c r="AD104" s="35"/>
      <c r="AE104" s="35"/>
      <c r="AT104" s="18" t="s">
        <v>165</v>
      </c>
      <c r="AU104" s="18" t="s">
        <v>71</v>
      </c>
    </row>
    <row r="105" spans="1:65" s="2" customFormat="1" ht="24.2" customHeight="1">
      <c r="A105" s="35"/>
      <c r="B105" s="36"/>
      <c r="C105" s="184" t="s">
        <v>179</v>
      </c>
      <c r="D105" s="184" t="s">
        <v>154</v>
      </c>
      <c r="E105" s="185" t="s">
        <v>443</v>
      </c>
      <c r="F105" s="186" t="s">
        <v>444</v>
      </c>
      <c r="G105" s="187" t="s">
        <v>379</v>
      </c>
      <c r="H105" s="188">
        <v>75</v>
      </c>
      <c r="I105" s="189"/>
      <c r="J105" s="190"/>
      <c r="K105" s="191">
        <f>ROUND(P105*H105,2)</f>
        <v>0</v>
      </c>
      <c r="L105" s="186" t="s">
        <v>382</v>
      </c>
      <c r="M105" s="192"/>
      <c r="N105" s="193" t="s">
        <v>20</v>
      </c>
      <c r="O105" s="194" t="s">
        <v>40</v>
      </c>
      <c r="P105" s="195">
        <f>I105+J105</f>
        <v>0</v>
      </c>
      <c r="Q105" s="195">
        <f>ROUND(I105*H105,2)</f>
        <v>0</v>
      </c>
      <c r="R105" s="195">
        <f>ROUND(J105*H105,2)</f>
        <v>0</v>
      </c>
      <c r="S105" s="65"/>
      <c r="T105" s="196">
        <f>S105*H105</f>
        <v>0</v>
      </c>
      <c r="U105" s="196">
        <v>0.003</v>
      </c>
      <c r="V105" s="196">
        <f>U105*H105</f>
        <v>0.225</v>
      </c>
      <c r="W105" s="196">
        <v>0</v>
      </c>
      <c r="X105" s="197">
        <f>W105*H105</f>
        <v>0</v>
      </c>
      <c r="Y105" s="35"/>
      <c r="Z105" s="35"/>
      <c r="AA105" s="35"/>
      <c r="AB105" s="35"/>
      <c r="AC105" s="35"/>
      <c r="AD105" s="35"/>
      <c r="AE105" s="35"/>
      <c r="AR105" s="198" t="s">
        <v>163</v>
      </c>
      <c r="AT105" s="198" t="s">
        <v>154</v>
      </c>
      <c r="AU105" s="198" t="s">
        <v>71</v>
      </c>
      <c r="AY105" s="18" t="s">
        <v>156</v>
      </c>
      <c r="BE105" s="199">
        <f>IF(O105="základní",K105,0)</f>
        <v>0</v>
      </c>
      <c r="BF105" s="199">
        <f>IF(O105="snížená",K105,0)</f>
        <v>0</v>
      </c>
      <c r="BG105" s="199">
        <f>IF(O105="zákl. přenesená",K105,0)</f>
        <v>0</v>
      </c>
      <c r="BH105" s="199">
        <f>IF(O105="sníž. přenesená",K105,0)</f>
        <v>0</v>
      </c>
      <c r="BI105" s="199">
        <f>IF(O105="nulová",K105,0)</f>
        <v>0</v>
      </c>
      <c r="BJ105" s="18" t="s">
        <v>79</v>
      </c>
      <c r="BK105" s="199">
        <f>ROUND(P105*H105,2)</f>
        <v>0</v>
      </c>
      <c r="BL105" s="18" t="s">
        <v>164</v>
      </c>
      <c r="BM105" s="198" t="s">
        <v>202</v>
      </c>
    </row>
    <row r="106" spans="1:47" s="2" customFormat="1" ht="11.25">
      <c r="A106" s="35"/>
      <c r="B106" s="36"/>
      <c r="C106" s="37"/>
      <c r="D106" s="200" t="s">
        <v>165</v>
      </c>
      <c r="E106" s="37"/>
      <c r="F106" s="201" t="s">
        <v>444</v>
      </c>
      <c r="G106" s="37"/>
      <c r="H106" s="37"/>
      <c r="I106" s="202"/>
      <c r="J106" s="202"/>
      <c r="K106" s="37"/>
      <c r="L106" s="37"/>
      <c r="M106" s="40"/>
      <c r="N106" s="203"/>
      <c r="O106" s="204"/>
      <c r="P106" s="65"/>
      <c r="Q106" s="65"/>
      <c r="R106" s="65"/>
      <c r="S106" s="65"/>
      <c r="T106" s="65"/>
      <c r="U106" s="65"/>
      <c r="V106" s="65"/>
      <c r="W106" s="65"/>
      <c r="X106" s="66"/>
      <c r="Y106" s="35"/>
      <c r="Z106" s="35"/>
      <c r="AA106" s="35"/>
      <c r="AB106" s="35"/>
      <c r="AC106" s="35"/>
      <c r="AD106" s="35"/>
      <c r="AE106" s="35"/>
      <c r="AT106" s="18" t="s">
        <v>165</v>
      </c>
      <c r="AU106" s="18" t="s">
        <v>71</v>
      </c>
    </row>
    <row r="107" spans="1:65" s="2" customFormat="1" ht="33" customHeight="1">
      <c r="A107" s="35"/>
      <c r="B107" s="36"/>
      <c r="C107" s="184" t="s">
        <v>203</v>
      </c>
      <c r="D107" s="184" t="s">
        <v>154</v>
      </c>
      <c r="E107" s="185" t="s">
        <v>445</v>
      </c>
      <c r="F107" s="186" t="s">
        <v>446</v>
      </c>
      <c r="G107" s="187" t="s">
        <v>379</v>
      </c>
      <c r="H107" s="188">
        <v>15</v>
      </c>
      <c r="I107" s="189"/>
      <c r="J107" s="190"/>
      <c r="K107" s="191">
        <f>ROUND(P107*H107,2)</f>
        <v>0</v>
      </c>
      <c r="L107" s="186" t="s">
        <v>162</v>
      </c>
      <c r="M107" s="192"/>
      <c r="N107" s="193"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163</v>
      </c>
      <c r="AT107" s="198" t="s">
        <v>154</v>
      </c>
      <c r="AU107" s="198" t="s">
        <v>71</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164</v>
      </c>
      <c r="BM107" s="198" t="s">
        <v>206</v>
      </c>
    </row>
    <row r="108" spans="1:47" s="2" customFormat="1" ht="19.5">
      <c r="A108" s="35"/>
      <c r="B108" s="36"/>
      <c r="C108" s="37"/>
      <c r="D108" s="200" t="s">
        <v>165</v>
      </c>
      <c r="E108" s="37"/>
      <c r="F108" s="201" t="s">
        <v>446</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71</v>
      </c>
    </row>
    <row r="109" spans="1:65" s="2" customFormat="1" ht="21.75" customHeight="1">
      <c r="A109" s="35"/>
      <c r="B109" s="36"/>
      <c r="C109" s="205" t="s">
        <v>183</v>
      </c>
      <c r="D109" s="205" t="s">
        <v>188</v>
      </c>
      <c r="E109" s="206" t="s">
        <v>447</v>
      </c>
      <c r="F109" s="207" t="s">
        <v>448</v>
      </c>
      <c r="G109" s="208" t="s">
        <v>161</v>
      </c>
      <c r="H109" s="209">
        <v>10</v>
      </c>
      <c r="I109" s="210"/>
      <c r="J109" s="210"/>
      <c r="K109" s="211">
        <f>ROUND(P109*H109,2)</f>
        <v>0</v>
      </c>
      <c r="L109" s="207" t="s">
        <v>20</v>
      </c>
      <c r="M109" s="40"/>
      <c r="N109" s="212" t="s">
        <v>20</v>
      </c>
      <c r="O109" s="194" t="s">
        <v>40</v>
      </c>
      <c r="P109" s="195">
        <f>I109+J109</f>
        <v>0</v>
      </c>
      <c r="Q109" s="195">
        <f>ROUND(I109*H109,2)</f>
        <v>0</v>
      </c>
      <c r="R109" s="195">
        <f>ROUND(J109*H109,2)</f>
        <v>0</v>
      </c>
      <c r="S109" s="65"/>
      <c r="T109" s="196">
        <f>S109*H109</f>
        <v>0</v>
      </c>
      <c r="U109" s="196">
        <v>0</v>
      </c>
      <c r="V109" s="196">
        <f>U109*H109</f>
        <v>0</v>
      </c>
      <c r="W109" s="196">
        <v>0</v>
      </c>
      <c r="X109" s="197">
        <f>W109*H109</f>
        <v>0</v>
      </c>
      <c r="Y109" s="35"/>
      <c r="Z109" s="35"/>
      <c r="AA109" s="35"/>
      <c r="AB109" s="35"/>
      <c r="AC109" s="35"/>
      <c r="AD109" s="35"/>
      <c r="AE109" s="35"/>
      <c r="AR109" s="198" t="s">
        <v>164</v>
      </c>
      <c r="AT109" s="198" t="s">
        <v>188</v>
      </c>
      <c r="AU109" s="198" t="s">
        <v>71</v>
      </c>
      <c r="AY109" s="18" t="s">
        <v>156</v>
      </c>
      <c r="BE109" s="199">
        <f>IF(O109="základní",K109,0)</f>
        <v>0</v>
      </c>
      <c r="BF109" s="199">
        <f>IF(O109="snížená",K109,0)</f>
        <v>0</v>
      </c>
      <c r="BG109" s="199">
        <f>IF(O109="zákl. přenesená",K109,0)</f>
        <v>0</v>
      </c>
      <c r="BH109" s="199">
        <f>IF(O109="sníž. přenesená",K109,0)</f>
        <v>0</v>
      </c>
      <c r="BI109" s="199">
        <f>IF(O109="nulová",K109,0)</f>
        <v>0</v>
      </c>
      <c r="BJ109" s="18" t="s">
        <v>79</v>
      </c>
      <c r="BK109" s="199">
        <f>ROUND(P109*H109,2)</f>
        <v>0</v>
      </c>
      <c r="BL109" s="18" t="s">
        <v>164</v>
      </c>
      <c r="BM109" s="198" t="s">
        <v>209</v>
      </c>
    </row>
    <row r="110" spans="1:47" s="2" customFormat="1" ht="11.25">
      <c r="A110" s="35"/>
      <c r="B110" s="36"/>
      <c r="C110" s="37"/>
      <c r="D110" s="200" t="s">
        <v>165</v>
      </c>
      <c r="E110" s="37"/>
      <c r="F110" s="201" t="s">
        <v>448</v>
      </c>
      <c r="G110" s="37"/>
      <c r="H110" s="37"/>
      <c r="I110" s="202"/>
      <c r="J110" s="202"/>
      <c r="K110" s="37"/>
      <c r="L110" s="37"/>
      <c r="M110" s="40"/>
      <c r="N110" s="203"/>
      <c r="O110" s="204"/>
      <c r="P110" s="65"/>
      <c r="Q110" s="65"/>
      <c r="R110" s="65"/>
      <c r="S110" s="65"/>
      <c r="T110" s="65"/>
      <c r="U110" s="65"/>
      <c r="V110" s="65"/>
      <c r="W110" s="65"/>
      <c r="X110" s="66"/>
      <c r="Y110" s="35"/>
      <c r="Z110" s="35"/>
      <c r="AA110" s="35"/>
      <c r="AB110" s="35"/>
      <c r="AC110" s="35"/>
      <c r="AD110" s="35"/>
      <c r="AE110" s="35"/>
      <c r="AT110" s="18" t="s">
        <v>165</v>
      </c>
      <c r="AU110" s="18" t="s">
        <v>71</v>
      </c>
    </row>
    <row r="111" spans="1:65" s="2" customFormat="1" ht="24.2" customHeight="1">
      <c r="A111" s="35"/>
      <c r="B111" s="36"/>
      <c r="C111" s="205" t="s">
        <v>9</v>
      </c>
      <c r="D111" s="205" t="s">
        <v>188</v>
      </c>
      <c r="E111" s="206" t="s">
        <v>449</v>
      </c>
      <c r="F111" s="207" t="s">
        <v>450</v>
      </c>
      <c r="G111" s="208" t="s">
        <v>161</v>
      </c>
      <c r="H111" s="209">
        <v>1</v>
      </c>
      <c r="I111" s="210"/>
      <c r="J111" s="210"/>
      <c r="K111" s="211">
        <f>ROUND(P111*H111,2)</f>
        <v>0</v>
      </c>
      <c r="L111" s="207" t="s">
        <v>20</v>
      </c>
      <c r="M111" s="40"/>
      <c r="N111" s="212" t="s">
        <v>20</v>
      </c>
      <c r="O111" s="194" t="s">
        <v>40</v>
      </c>
      <c r="P111" s="195">
        <f>I111+J111</f>
        <v>0</v>
      </c>
      <c r="Q111" s="195">
        <f>ROUND(I111*H111,2)</f>
        <v>0</v>
      </c>
      <c r="R111" s="195">
        <f>ROUND(J111*H111,2)</f>
        <v>0</v>
      </c>
      <c r="S111" s="65"/>
      <c r="T111" s="196">
        <f>S111*H111</f>
        <v>0</v>
      </c>
      <c r="U111" s="196">
        <v>0</v>
      </c>
      <c r="V111" s="196">
        <f>U111*H111</f>
        <v>0</v>
      </c>
      <c r="W111" s="196">
        <v>0</v>
      </c>
      <c r="X111" s="197">
        <f>W111*H111</f>
        <v>0</v>
      </c>
      <c r="Y111" s="35"/>
      <c r="Z111" s="35"/>
      <c r="AA111" s="35"/>
      <c r="AB111" s="35"/>
      <c r="AC111" s="35"/>
      <c r="AD111" s="35"/>
      <c r="AE111" s="35"/>
      <c r="AR111" s="198" t="s">
        <v>164</v>
      </c>
      <c r="AT111" s="198" t="s">
        <v>188</v>
      </c>
      <c r="AU111" s="198" t="s">
        <v>71</v>
      </c>
      <c r="AY111" s="18" t="s">
        <v>156</v>
      </c>
      <c r="BE111" s="199">
        <f>IF(O111="základní",K111,0)</f>
        <v>0</v>
      </c>
      <c r="BF111" s="199">
        <f>IF(O111="snížená",K111,0)</f>
        <v>0</v>
      </c>
      <c r="BG111" s="199">
        <f>IF(O111="zákl. přenesená",K111,0)</f>
        <v>0</v>
      </c>
      <c r="BH111" s="199">
        <f>IF(O111="sníž. přenesená",K111,0)</f>
        <v>0</v>
      </c>
      <c r="BI111" s="199">
        <f>IF(O111="nulová",K111,0)</f>
        <v>0</v>
      </c>
      <c r="BJ111" s="18" t="s">
        <v>79</v>
      </c>
      <c r="BK111" s="199">
        <f>ROUND(P111*H111,2)</f>
        <v>0</v>
      </c>
      <c r="BL111" s="18" t="s">
        <v>164</v>
      </c>
      <c r="BM111" s="198" t="s">
        <v>215</v>
      </c>
    </row>
    <row r="112" spans="1:47" s="2" customFormat="1" ht="19.5">
      <c r="A112" s="35"/>
      <c r="B112" s="36"/>
      <c r="C112" s="37"/>
      <c r="D112" s="200" t="s">
        <v>165</v>
      </c>
      <c r="E112" s="37"/>
      <c r="F112" s="201" t="s">
        <v>450</v>
      </c>
      <c r="G112" s="37"/>
      <c r="H112" s="37"/>
      <c r="I112" s="202"/>
      <c r="J112" s="202"/>
      <c r="K112" s="37"/>
      <c r="L112" s="37"/>
      <c r="M112" s="40"/>
      <c r="N112" s="203"/>
      <c r="O112" s="204"/>
      <c r="P112" s="65"/>
      <c r="Q112" s="65"/>
      <c r="R112" s="65"/>
      <c r="S112" s="65"/>
      <c r="T112" s="65"/>
      <c r="U112" s="65"/>
      <c r="V112" s="65"/>
      <c r="W112" s="65"/>
      <c r="X112" s="66"/>
      <c r="Y112" s="35"/>
      <c r="Z112" s="35"/>
      <c r="AA112" s="35"/>
      <c r="AB112" s="35"/>
      <c r="AC112" s="35"/>
      <c r="AD112" s="35"/>
      <c r="AE112" s="35"/>
      <c r="AT112" s="18" t="s">
        <v>165</v>
      </c>
      <c r="AU112" s="18" t="s">
        <v>71</v>
      </c>
    </row>
    <row r="113" spans="1:65" s="2" customFormat="1" ht="21.75" customHeight="1">
      <c r="A113" s="35"/>
      <c r="B113" s="36"/>
      <c r="C113" s="205" t="s">
        <v>186</v>
      </c>
      <c r="D113" s="205" t="s">
        <v>188</v>
      </c>
      <c r="E113" s="206" t="s">
        <v>451</v>
      </c>
      <c r="F113" s="207" t="s">
        <v>452</v>
      </c>
      <c r="G113" s="208" t="s">
        <v>379</v>
      </c>
      <c r="H113" s="209">
        <v>75</v>
      </c>
      <c r="I113" s="210"/>
      <c r="J113" s="210"/>
      <c r="K113" s="211">
        <f>ROUND(P113*H113,2)</f>
        <v>0</v>
      </c>
      <c r="L113" s="207" t="s">
        <v>20</v>
      </c>
      <c r="M113" s="40"/>
      <c r="N113" s="212" t="s">
        <v>20</v>
      </c>
      <c r="O113" s="194" t="s">
        <v>40</v>
      </c>
      <c r="P113" s="195">
        <f>I113+J113</f>
        <v>0</v>
      </c>
      <c r="Q113" s="195">
        <f>ROUND(I113*H113,2)</f>
        <v>0</v>
      </c>
      <c r="R113" s="195">
        <f>ROUND(J113*H113,2)</f>
        <v>0</v>
      </c>
      <c r="S113" s="65"/>
      <c r="T113" s="196">
        <f>S113*H113</f>
        <v>0</v>
      </c>
      <c r="U113" s="196">
        <v>0</v>
      </c>
      <c r="V113" s="196">
        <f>U113*H113</f>
        <v>0</v>
      </c>
      <c r="W113" s="196">
        <v>0</v>
      </c>
      <c r="X113" s="197">
        <f>W113*H113</f>
        <v>0</v>
      </c>
      <c r="Y113" s="35"/>
      <c r="Z113" s="35"/>
      <c r="AA113" s="35"/>
      <c r="AB113" s="35"/>
      <c r="AC113" s="35"/>
      <c r="AD113" s="35"/>
      <c r="AE113" s="35"/>
      <c r="AR113" s="198" t="s">
        <v>164</v>
      </c>
      <c r="AT113" s="198" t="s">
        <v>188</v>
      </c>
      <c r="AU113" s="198" t="s">
        <v>71</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218</v>
      </c>
    </row>
    <row r="114" spans="1:47" s="2" customFormat="1" ht="11.25">
      <c r="A114" s="35"/>
      <c r="B114" s="36"/>
      <c r="C114" s="37"/>
      <c r="D114" s="200" t="s">
        <v>165</v>
      </c>
      <c r="E114" s="37"/>
      <c r="F114" s="201" t="s">
        <v>452</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71</v>
      </c>
    </row>
    <row r="115" spans="1:65" s="2" customFormat="1" ht="24.2" customHeight="1">
      <c r="A115" s="35"/>
      <c r="B115" s="36"/>
      <c r="C115" s="205" t="s">
        <v>219</v>
      </c>
      <c r="D115" s="205" t="s">
        <v>188</v>
      </c>
      <c r="E115" s="206" t="s">
        <v>924</v>
      </c>
      <c r="F115" s="207" t="s">
        <v>925</v>
      </c>
      <c r="G115" s="208" t="s">
        <v>379</v>
      </c>
      <c r="H115" s="209">
        <v>1</v>
      </c>
      <c r="I115" s="210"/>
      <c r="J115" s="210"/>
      <c r="K115" s="211">
        <f>ROUND(P115*H115,2)</f>
        <v>0</v>
      </c>
      <c r="L115" s="207" t="s">
        <v>20</v>
      </c>
      <c r="M115" s="40"/>
      <c r="N115" s="212"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164</v>
      </c>
      <c r="AT115" s="198" t="s">
        <v>188</v>
      </c>
      <c r="AU115" s="198" t="s">
        <v>71</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164</v>
      </c>
      <c r="BM115" s="198" t="s">
        <v>222</v>
      </c>
    </row>
    <row r="116" spans="1:47" s="2" customFormat="1" ht="19.5">
      <c r="A116" s="35"/>
      <c r="B116" s="36"/>
      <c r="C116" s="37"/>
      <c r="D116" s="200" t="s">
        <v>165</v>
      </c>
      <c r="E116" s="37"/>
      <c r="F116" s="201" t="s">
        <v>925</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165</v>
      </c>
      <c r="AU116" s="18" t="s">
        <v>71</v>
      </c>
    </row>
    <row r="117" spans="1:65" s="2" customFormat="1" ht="24.2" customHeight="1">
      <c r="A117" s="35"/>
      <c r="B117" s="36"/>
      <c r="C117" s="205" t="s">
        <v>192</v>
      </c>
      <c r="D117" s="205" t="s">
        <v>188</v>
      </c>
      <c r="E117" s="206" t="s">
        <v>453</v>
      </c>
      <c r="F117" s="207" t="s">
        <v>454</v>
      </c>
      <c r="G117" s="208" t="s">
        <v>379</v>
      </c>
      <c r="H117" s="209">
        <v>75</v>
      </c>
      <c r="I117" s="210"/>
      <c r="J117" s="210"/>
      <c r="K117" s="211">
        <f>ROUND(P117*H117,2)</f>
        <v>0</v>
      </c>
      <c r="L117" s="207" t="s">
        <v>382</v>
      </c>
      <c r="M117" s="40"/>
      <c r="N117" s="212" t="s">
        <v>20</v>
      </c>
      <c r="O117" s="194" t="s">
        <v>40</v>
      </c>
      <c r="P117" s="195">
        <f>I117+J117</f>
        <v>0</v>
      </c>
      <c r="Q117" s="195">
        <f>ROUND(I117*H117,2)</f>
        <v>0</v>
      </c>
      <c r="R117" s="195">
        <f>ROUND(J117*H117,2)</f>
        <v>0</v>
      </c>
      <c r="S117" s="65"/>
      <c r="T117" s="196">
        <f>S117*H117</f>
        <v>0</v>
      </c>
      <c r="U117" s="196">
        <v>0</v>
      </c>
      <c r="V117" s="196">
        <f>U117*H117</f>
        <v>0</v>
      </c>
      <c r="W117" s="196">
        <v>0</v>
      </c>
      <c r="X117" s="197">
        <f>W117*H117</f>
        <v>0</v>
      </c>
      <c r="Y117" s="35"/>
      <c r="Z117" s="35"/>
      <c r="AA117" s="35"/>
      <c r="AB117" s="35"/>
      <c r="AC117" s="35"/>
      <c r="AD117" s="35"/>
      <c r="AE117" s="35"/>
      <c r="AR117" s="198" t="s">
        <v>164</v>
      </c>
      <c r="AT117" s="198" t="s">
        <v>188</v>
      </c>
      <c r="AU117" s="198" t="s">
        <v>71</v>
      </c>
      <c r="AY117" s="18" t="s">
        <v>156</v>
      </c>
      <c r="BE117" s="199">
        <f>IF(O117="základní",K117,0)</f>
        <v>0</v>
      </c>
      <c r="BF117" s="199">
        <f>IF(O117="snížená",K117,0)</f>
        <v>0</v>
      </c>
      <c r="BG117" s="199">
        <f>IF(O117="zákl. přenesená",K117,0)</f>
        <v>0</v>
      </c>
      <c r="BH117" s="199">
        <f>IF(O117="sníž. přenesená",K117,0)</f>
        <v>0</v>
      </c>
      <c r="BI117" s="199">
        <f>IF(O117="nulová",K117,0)</f>
        <v>0</v>
      </c>
      <c r="BJ117" s="18" t="s">
        <v>79</v>
      </c>
      <c r="BK117" s="199">
        <f>ROUND(P117*H117,2)</f>
        <v>0</v>
      </c>
      <c r="BL117" s="18" t="s">
        <v>164</v>
      </c>
      <c r="BM117" s="198" t="s">
        <v>225</v>
      </c>
    </row>
    <row r="118" spans="1:47" s="2" customFormat="1" ht="39">
      <c r="A118" s="35"/>
      <c r="B118" s="36"/>
      <c r="C118" s="37"/>
      <c r="D118" s="200" t="s">
        <v>165</v>
      </c>
      <c r="E118" s="37"/>
      <c r="F118" s="201" t="s">
        <v>455</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165</v>
      </c>
      <c r="AU118" s="18" t="s">
        <v>71</v>
      </c>
    </row>
    <row r="119" spans="1:47" s="2" customFormat="1" ht="11.25">
      <c r="A119" s="35"/>
      <c r="B119" s="36"/>
      <c r="C119" s="37"/>
      <c r="D119" s="218" t="s">
        <v>384</v>
      </c>
      <c r="E119" s="37"/>
      <c r="F119" s="219" t="s">
        <v>456</v>
      </c>
      <c r="G119" s="37"/>
      <c r="H119" s="37"/>
      <c r="I119" s="202"/>
      <c r="J119" s="202"/>
      <c r="K119" s="37"/>
      <c r="L119" s="37"/>
      <c r="M119" s="40"/>
      <c r="N119" s="203"/>
      <c r="O119" s="204"/>
      <c r="P119" s="65"/>
      <c r="Q119" s="65"/>
      <c r="R119" s="65"/>
      <c r="S119" s="65"/>
      <c r="T119" s="65"/>
      <c r="U119" s="65"/>
      <c r="V119" s="65"/>
      <c r="W119" s="65"/>
      <c r="X119" s="66"/>
      <c r="Y119" s="35"/>
      <c r="Z119" s="35"/>
      <c r="AA119" s="35"/>
      <c r="AB119" s="35"/>
      <c r="AC119" s="35"/>
      <c r="AD119" s="35"/>
      <c r="AE119" s="35"/>
      <c r="AT119" s="18" t="s">
        <v>384</v>
      </c>
      <c r="AU119" s="18" t="s">
        <v>71</v>
      </c>
    </row>
    <row r="120" spans="1:65" s="2" customFormat="1" ht="37.9" customHeight="1">
      <c r="A120" s="35"/>
      <c r="B120" s="36"/>
      <c r="C120" s="205" t="s">
        <v>226</v>
      </c>
      <c r="D120" s="205" t="s">
        <v>188</v>
      </c>
      <c r="E120" s="206" t="s">
        <v>459</v>
      </c>
      <c r="F120" s="207" t="s">
        <v>926</v>
      </c>
      <c r="G120" s="208" t="s">
        <v>191</v>
      </c>
      <c r="H120" s="209">
        <v>9</v>
      </c>
      <c r="I120" s="210"/>
      <c r="J120" s="210"/>
      <c r="K120" s="211">
        <f>ROUND(P120*H120,2)</f>
        <v>0</v>
      </c>
      <c r="L120" s="207" t="s">
        <v>20</v>
      </c>
      <c r="M120" s="40"/>
      <c r="N120" s="212" t="s">
        <v>20</v>
      </c>
      <c r="O120" s="194" t="s">
        <v>40</v>
      </c>
      <c r="P120" s="195">
        <f>I120+J120</f>
        <v>0</v>
      </c>
      <c r="Q120" s="195">
        <f>ROUND(I120*H120,2)</f>
        <v>0</v>
      </c>
      <c r="R120" s="195">
        <f>ROUND(J120*H120,2)</f>
        <v>0</v>
      </c>
      <c r="S120" s="65"/>
      <c r="T120" s="196">
        <f>S120*H120</f>
        <v>0</v>
      </c>
      <c r="U120" s="196">
        <v>0</v>
      </c>
      <c r="V120" s="196">
        <f>U120*H120</f>
        <v>0</v>
      </c>
      <c r="W120" s="196">
        <v>0</v>
      </c>
      <c r="X120" s="197">
        <f>W120*H120</f>
        <v>0</v>
      </c>
      <c r="Y120" s="35"/>
      <c r="Z120" s="35"/>
      <c r="AA120" s="35"/>
      <c r="AB120" s="35"/>
      <c r="AC120" s="35"/>
      <c r="AD120" s="35"/>
      <c r="AE120" s="35"/>
      <c r="AR120" s="198" t="s">
        <v>164</v>
      </c>
      <c r="AT120" s="198" t="s">
        <v>188</v>
      </c>
      <c r="AU120" s="198" t="s">
        <v>71</v>
      </c>
      <c r="AY120" s="18" t="s">
        <v>156</v>
      </c>
      <c r="BE120" s="199">
        <f>IF(O120="základní",K120,0)</f>
        <v>0</v>
      </c>
      <c r="BF120" s="199">
        <f>IF(O120="snížená",K120,0)</f>
        <v>0</v>
      </c>
      <c r="BG120" s="199">
        <f>IF(O120="zákl. přenesená",K120,0)</f>
        <v>0</v>
      </c>
      <c r="BH120" s="199">
        <f>IF(O120="sníž. přenesená",K120,0)</f>
        <v>0</v>
      </c>
      <c r="BI120" s="199">
        <f>IF(O120="nulová",K120,0)</f>
        <v>0</v>
      </c>
      <c r="BJ120" s="18" t="s">
        <v>79</v>
      </c>
      <c r="BK120" s="199">
        <f>ROUND(P120*H120,2)</f>
        <v>0</v>
      </c>
      <c r="BL120" s="18" t="s">
        <v>164</v>
      </c>
      <c r="BM120" s="198" t="s">
        <v>229</v>
      </c>
    </row>
    <row r="121" spans="1:47" s="2" customFormat="1" ht="19.5">
      <c r="A121" s="35"/>
      <c r="B121" s="36"/>
      <c r="C121" s="37"/>
      <c r="D121" s="200" t="s">
        <v>165</v>
      </c>
      <c r="E121" s="37"/>
      <c r="F121" s="201" t="s">
        <v>926</v>
      </c>
      <c r="G121" s="37"/>
      <c r="H121" s="37"/>
      <c r="I121" s="202"/>
      <c r="J121" s="202"/>
      <c r="K121" s="37"/>
      <c r="L121" s="37"/>
      <c r="M121" s="40"/>
      <c r="N121" s="203"/>
      <c r="O121" s="204"/>
      <c r="P121" s="65"/>
      <c r="Q121" s="65"/>
      <c r="R121" s="65"/>
      <c r="S121" s="65"/>
      <c r="T121" s="65"/>
      <c r="U121" s="65"/>
      <c r="V121" s="65"/>
      <c r="W121" s="65"/>
      <c r="X121" s="66"/>
      <c r="Y121" s="35"/>
      <c r="Z121" s="35"/>
      <c r="AA121" s="35"/>
      <c r="AB121" s="35"/>
      <c r="AC121" s="35"/>
      <c r="AD121" s="35"/>
      <c r="AE121" s="35"/>
      <c r="AT121" s="18" t="s">
        <v>165</v>
      </c>
      <c r="AU121" s="18" t="s">
        <v>71</v>
      </c>
    </row>
    <row r="122" spans="1:65" s="2" customFormat="1" ht="24.2" customHeight="1">
      <c r="A122" s="35"/>
      <c r="B122" s="36"/>
      <c r="C122" s="205" t="s">
        <v>195</v>
      </c>
      <c r="D122" s="205" t="s">
        <v>188</v>
      </c>
      <c r="E122" s="206" t="s">
        <v>514</v>
      </c>
      <c r="F122" s="207" t="s">
        <v>515</v>
      </c>
      <c r="G122" s="208" t="s">
        <v>379</v>
      </c>
      <c r="H122" s="209">
        <v>10</v>
      </c>
      <c r="I122" s="210"/>
      <c r="J122" s="210"/>
      <c r="K122" s="211">
        <f>ROUND(P122*H122,2)</f>
        <v>0</v>
      </c>
      <c r="L122" s="207" t="s">
        <v>382</v>
      </c>
      <c r="M122" s="40"/>
      <c r="N122" s="212" t="s">
        <v>20</v>
      </c>
      <c r="O122" s="194" t="s">
        <v>40</v>
      </c>
      <c r="P122" s="195">
        <f>I122+J122</f>
        <v>0</v>
      </c>
      <c r="Q122" s="195">
        <f>ROUND(I122*H122,2)</f>
        <v>0</v>
      </c>
      <c r="R122" s="195">
        <f>ROUND(J122*H122,2)</f>
        <v>0</v>
      </c>
      <c r="S122" s="65"/>
      <c r="T122" s="196">
        <f>S122*H122</f>
        <v>0</v>
      </c>
      <c r="U122" s="196">
        <v>0</v>
      </c>
      <c r="V122" s="196">
        <f>U122*H122</f>
        <v>0</v>
      </c>
      <c r="W122" s="196">
        <v>0</v>
      </c>
      <c r="X122" s="197">
        <f>W122*H122</f>
        <v>0</v>
      </c>
      <c r="Y122" s="35"/>
      <c r="Z122" s="35"/>
      <c r="AA122" s="35"/>
      <c r="AB122" s="35"/>
      <c r="AC122" s="35"/>
      <c r="AD122" s="35"/>
      <c r="AE122" s="35"/>
      <c r="AR122" s="198" t="s">
        <v>164</v>
      </c>
      <c r="AT122" s="198" t="s">
        <v>188</v>
      </c>
      <c r="AU122" s="198" t="s">
        <v>71</v>
      </c>
      <c r="AY122" s="18" t="s">
        <v>156</v>
      </c>
      <c r="BE122" s="199">
        <f>IF(O122="základní",K122,0)</f>
        <v>0</v>
      </c>
      <c r="BF122" s="199">
        <f>IF(O122="snížená",K122,0)</f>
        <v>0</v>
      </c>
      <c r="BG122" s="199">
        <f>IF(O122="zákl. přenesená",K122,0)</f>
        <v>0</v>
      </c>
      <c r="BH122" s="199">
        <f>IF(O122="sníž. přenesená",K122,0)</f>
        <v>0</v>
      </c>
      <c r="BI122" s="199">
        <f>IF(O122="nulová",K122,0)</f>
        <v>0</v>
      </c>
      <c r="BJ122" s="18" t="s">
        <v>79</v>
      </c>
      <c r="BK122" s="199">
        <f>ROUND(P122*H122,2)</f>
        <v>0</v>
      </c>
      <c r="BL122" s="18" t="s">
        <v>164</v>
      </c>
      <c r="BM122" s="198" t="s">
        <v>232</v>
      </c>
    </row>
    <row r="123" spans="1:47" s="2" customFormat="1" ht="19.5">
      <c r="A123" s="35"/>
      <c r="B123" s="36"/>
      <c r="C123" s="37"/>
      <c r="D123" s="200" t="s">
        <v>165</v>
      </c>
      <c r="E123" s="37"/>
      <c r="F123" s="201" t="s">
        <v>517</v>
      </c>
      <c r="G123" s="37"/>
      <c r="H123" s="37"/>
      <c r="I123" s="202"/>
      <c r="J123" s="202"/>
      <c r="K123" s="37"/>
      <c r="L123" s="37"/>
      <c r="M123" s="40"/>
      <c r="N123" s="203"/>
      <c r="O123" s="204"/>
      <c r="P123" s="65"/>
      <c r="Q123" s="65"/>
      <c r="R123" s="65"/>
      <c r="S123" s="65"/>
      <c r="T123" s="65"/>
      <c r="U123" s="65"/>
      <c r="V123" s="65"/>
      <c r="W123" s="65"/>
      <c r="X123" s="66"/>
      <c r="Y123" s="35"/>
      <c r="Z123" s="35"/>
      <c r="AA123" s="35"/>
      <c r="AB123" s="35"/>
      <c r="AC123" s="35"/>
      <c r="AD123" s="35"/>
      <c r="AE123" s="35"/>
      <c r="AT123" s="18" t="s">
        <v>165</v>
      </c>
      <c r="AU123" s="18" t="s">
        <v>71</v>
      </c>
    </row>
    <row r="124" spans="1:47" s="2" customFormat="1" ht="11.25">
      <c r="A124" s="35"/>
      <c r="B124" s="36"/>
      <c r="C124" s="37"/>
      <c r="D124" s="218" t="s">
        <v>384</v>
      </c>
      <c r="E124" s="37"/>
      <c r="F124" s="219" t="s">
        <v>518</v>
      </c>
      <c r="G124" s="37"/>
      <c r="H124" s="37"/>
      <c r="I124" s="202"/>
      <c r="J124" s="202"/>
      <c r="K124" s="37"/>
      <c r="L124" s="37"/>
      <c r="M124" s="40"/>
      <c r="N124" s="203"/>
      <c r="O124" s="204"/>
      <c r="P124" s="65"/>
      <c r="Q124" s="65"/>
      <c r="R124" s="65"/>
      <c r="S124" s="65"/>
      <c r="T124" s="65"/>
      <c r="U124" s="65"/>
      <c r="V124" s="65"/>
      <c r="W124" s="65"/>
      <c r="X124" s="66"/>
      <c r="Y124" s="35"/>
      <c r="Z124" s="35"/>
      <c r="AA124" s="35"/>
      <c r="AB124" s="35"/>
      <c r="AC124" s="35"/>
      <c r="AD124" s="35"/>
      <c r="AE124" s="35"/>
      <c r="AT124" s="18" t="s">
        <v>384</v>
      </c>
      <c r="AU124" s="18" t="s">
        <v>71</v>
      </c>
    </row>
    <row r="125" spans="1:65" s="2" customFormat="1" ht="37.9" customHeight="1">
      <c r="A125" s="35"/>
      <c r="B125" s="36"/>
      <c r="C125" s="184" t="s">
        <v>8</v>
      </c>
      <c r="D125" s="184" t="s">
        <v>154</v>
      </c>
      <c r="E125" s="185" t="s">
        <v>927</v>
      </c>
      <c r="F125" s="186" t="s">
        <v>928</v>
      </c>
      <c r="G125" s="187" t="s">
        <v>379</v>
      </c>
      <c r="H125" s="188">
        <v>120</v>
      </c>
      <c r="I125" s="189"/>
      <c r="J125" s="190"/>
      <c r="K125" s="191">
        <f>ROUND(P125*H125,2)</f>
        <v>0</v>
      </c>
      <c r="L125" s="186" t="s">
        <v>162</v>
      </c>
      <c r="M125" s="192"/>
      <c r="N125" s="193"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163</v>
      </c>
      <c r="AT125" s="198" t="s">
        <v>154</v>
      </c>
      <c r="AU125" s="198" t="s">
        <v>71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235</v>
      </c>
    </row>
    <row r="126" spans="1:47" s="2" customFormat="1" ht="19.5">
      <c r="A126" s="35"/>
      <c r="B126" s="36"/>
      <c r="C126" s="37"/>
      <c r="D126" s="200" t="s">
        <v>165</v>
      </c>
      <c r="E126" s="37"/>
      <c r="F126" s="201" t="s">
        <v>928</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71</v>
      </c>
    </row>
    <row r="127" spans="1:65" s="2" customFormat="1" ht="24.2" customHeight="1">
      <c r="A127" s="35"/>
      <c r="B127" s="36"/>
      <c r="C127" s="184" t="s">
        <v>199</v>
      </c>
      <c r="D127" s="184" t="s">
        <v>154</v>
      </c>
      <c r="E127" s="185" t="s">
        <v>929</v>
      </c>
      <c r="F127" s="186" t="s">
        <v>930</v>
      </c>
      <c r="G127" s="187" t="s">
        <v>379</v>
      </c>
      <c r="H127" s="188">
        <v>140</v>
      </c>
      <c r="I127" s="189"/>
      <c r="J127" s="190"/>
      <c r="K127" s="191">
        <f>ROUND(P127*H127,2)</f>
        <v>0</v>
      </c>
      <c r="L127" s="186" t="s">
        <v>162</v>
      </c>
      <c r="M127" s="192"/>
      <c r="N127" s="193" t="s">
        <v>20</v>
      </c>
      <c r="O127" s="194" t="s">
        <v>40</v>
      </c>
      <c r="P127" s="195">
        <f>I127+J127</f>
        <v>0</v>
      </c>
      <c r="Q127" s="195">
        <f>ROUND(I127*H127,2)</f>
        <v>0</v>
      </c>
      <c r="R127" s="195">
        <f>ROUND(J127*H127,2)</f>
        <v>0</v>
      </c>
      <c r="S127" s="65"/>
      <c r="T127" s="196">
        <f>S127*H127</f>
        <v>0</v>
      </c>
      <c r="U127" s="196">
        <v>0</v>
      </c>
      <c r="V127" s="196">
        <f>U127*H127</f>
        <v>0</v>
      </c>
      <c r="W127" s="196">
        <v>0</v>
      </c>
      <c r="X127" s="197">
        <f>W127*H127</f>
        <v>0</v>
      </c>
      <c r="Y127" s="35"/>
      <c r="Z127" s="35"/>
      <c r="AA127" s="35"/>
      <c r="AB127" s="35"/>
      <c r="AC127" s="35"/>
      <c r="AD127" s="35"/>
      <c r="AE127" s="35"/>
      <c r="AR127" s="198" t="s">
        <v>163</v>
      </c>
      <c r="AT127" s="198" t="s">
        <v>154</v>
      </c>
      <c r="AU127" s="198" t="s">
        <v>71</v>
      </c>
      <c r="AY127" s="18" t="s">
        <v>156</v>
      </c>
      <c r="BE127" s="199">
        <f>IF(O127="základní",K127,0)</f>
        <v>0</v>
      </c>
      <c r="BF127" s="199">
        <f>IF(O127="snížená",K127,0)</f>
        <v>0</v>
      </c>
      <c r="BG127" s="199">
        <f>IF(O127="zákl. přenesená",K127,0)</f>
        <v>0</v>
      </c>
      <c r="BH127" s="199">
        <f>IF(O127="sníž. přenesená",K127,0)</f>
        <v>0</v>
      </c>
      <c r="BI127" s="199">
        <f>IF(O127="nulová",K127,0)</f>
        <v>0</v>
      </c>
      <c r="BJ127" s="18" t="s">
        <v>79</v>
      </c>
      <c r="BK127" s="199">
        <f>ROUND(P127*H127,2)</f>
        <v>0</v>
      </c>
      <c r="BL127" s="18" t="s">
        <v>164</v>
      </c>
      <c r="BM127" s="198" t="s">
        <v>239</v>
      </c>
    </row>
    <row r="128" spans="1:47" s="2" customFormat="1" ht="19.5">
      <c r="A128" s="35"/>
      <c r="B128" s="36"/>
      <c r="C128" s="37"/>
      <c r="D128" s="200" t="s">
        <v>165</v>
      </c>
      <c r="E128" s="37"/>
      <c r="F128" s="201" t="s">
        <v>930</v>
      </c>
      <c r="G128" s="37"/>
      <c r="H128" s="37"/>
      <c r="I128" s="202"/>
      <c r="J128" s="202"/>
      <c r="K128" s="37"/>
      <c r="L128" s="37"/>
      <c r="M128" s="40"/>
      <c r="N128" s="203"/>
      <c r="O128" s="204"/>
      <c r="P128" s="65"/>
      <c r="Q128" s="65"/>
      <c r="R128" s="65"/>
      <c r="S128" s="65"/>
      <c r="T128" s="65"/>
      <c r="U128" s="65"/>
      <c r="V128" s="65"/>
      <c r="W128" s="65"/>
      <c r="X128" s="66"/>
      <c r="Y128" s="35"/>
      <c r="Z128" s="35"/>
      <c r="AA128" s="35"/>
      <c r="AB128" s="35"/>
      <c r="AC128" s="35"/>
      <c r="AD128" s="35"/>
      <c r="AE128" s="35"/>
      <c r="AT128" s="18" t="s">
        <v>165</v>
      </c>
      <c r="AU128" s="18" t="s">
        <v>71</v>
      </c>
    </row>
    <row r="129" spans="1:65" s="2" customFormat="1" ht="24.2" customHeight="1">
      <c r="A129" s="35"/>
      <c r="B129" s="36"/>
      <c r="C129" s="184" t="s">
        <v>241</v>
      </c>
      <c r="D129" s="184" t="s">
        <v>154</v>
      </c>
      <c r="E129" s="185" t="s">
        <v>931</v>
      </c>
      <c r="F129" s="186" t="s">
        <v>932</v>
      </c>
      <c r="G129" s="187" t="s">
        <v>379</v>
      </c>
      <c r="H129" s="188">
        <v>120</v>
      </c>
      <c r="I129" s="189"/>
      <c r="J129" s="190"/>
      <c r="K129" s="191">
        <f>ROUND(P129*H129,2)</f>
        <v>0</v>
      </c>
      <c r="L129" s="186" t="s">
        <v>20</v>
      </c>
      <c r="M129" s="192"/>
      <c r="N129" s="193" t="s">
        <v>20</v>
      </c>
      <c r="O129" s="194" t="s">
        <v>40</v>
      </c>
      <c r="P129" s="195">
        <f>I129+J129</f>
        <v>0</v>
      </c>
      <c r="Q129" s="195">
        <f>ROUND(I129*H129,2)</f>
        <v>0</v>
      </c>
      <c r="R129" s="195">
        <f>ROUND(J129*H129,2)</f>
        <v>0</v>
      </c>
      <c r="S129" s="65"/>
      <c r="T129" s="196">
        <f>S129*H129</f>
        <v>0</v>
      </c>
      <c r="U129" s="196">
        <v>0</v>
      </c>
      <c r="V129" s="196">
        <f>U129*H129</f>
        <v>0</v>
      </c>
      <c r="W129" s="196">
        <v>0</v>
      </c>
      <c r="X129" s="197">
        <f>W129*H129</f>
        <v>0</v>
      </c>
      <c r="Y129" s="35"/>
      <c r="Z129" s="35"/>
      <c r="AA129" s="35"/>
      <c r="AB129" s="35"/>
      <c r="AC129" s="35"/>
      <c r="AD129" s="35"/>
      <c r="AE129" s="35"/>
      <c r="AR129" s="198" t="s">
        <v>163</v>
      </c>
      <c r="AT129" s="198" t="s">
        <v>154</v>
      </c>
      <c r="AU129" s="198" t="s">
        <v>71</v>
      </c>
      <c r="AY129" s="18" t="s">
        <v>156</v>
      </c>
      <c r="BE129" s="199">
        <f>IF(O129="základní",K129,0)</f>
        <v>0</v>
      </c>
      <c r="BF129" s="199">
        <f>IF(O129="snížená",K129,0)</f>
        <v>0</v>
      </c>
      <c r="BG129" s="199">
        <f>IF(O129="zákl. přenesená",K129,0)</f>
        <v>0</v>
      </c>
      <c r="BH129" s="199">
        <f>IF(O129="sníž. přenesená",K129,0)</f>
        <v>0</v>
      </c>
      <c r="BI129" s="199">
        <f>IF(O129="nulová",K129,0)</f>
        <v>0</v>
      </c>
      <c r="BJ129" s="18" t="s">
        <v>79</v>
      </c>
      <c r="BK129" s="199">
        <f>ROUND(P129*H129,2)</f>
        <v>0</v>
      </c>
      <c r="BL129" s="18" t="s">
        <v>164</v>
      </c>
      <c r="BM129" s="198" t="s">
        <v>244</v>
      </c>
    </row>
    <row r="130" spans="1:47" s="2" customFormat="1" ht="19.5">
      <c r="A130" s="35"/>
      <c r="B130" s="36"/>
      <c r="C130" s="37"/>
      <c r="D130" s="200" t="s">
        <v>165</v>
      </c>
      <c r="E130" s="37"/>
      <c r="F130" s="201" t="s">
        <v>932</v>
      </c>
      <c r="G130" s="37"/>
      <c r="H130" s="37"/>
      <c r="I130" s="202"/>
      <c r="J130" s="202"/>
      <c r="K130" s="37"/>
      <c r="L130" s="37"/>
      <c r="M130" s="40"/>
      <c r="N130" s="203"/>
      <c r="O130" s="204"/>
      <c r="P130" s="65"/>
      <c r="Q130" s="65"/>
      <c r="R130" s="65"/>
      <c r="S130" s="65"/>
      <c r="T130" s="65"/>
      <c r="U130" s="65"/>
      <c r="V130" s="65"/>
      <c r="W130" s="65"/>
      <c r="X130" s="66"/>
      <c r="Y130" s="35"/>
      <c r="Z130" s="35"/>
      <c r="AA130" s="35"/>
      <c r="AB130" s="35"/>
      <c r="AC130" s="35"/>
      <c r="AD130" s="35"/>
      <c r="AE130" s="35"/>
      <c r="AT130" s="18" t="s">
        <v>165</v>
      </c>
      <c r="AU130" s="18" t="s">
        <v>71</v>
      </c>
    </row>
    <row r="131" spans="1:65" s="2" customFormat="1" ht="24.2" customHeight="1">
      <c r="A131" s="35"/>
      <c r="B131" s="36"/>
      <c r="C131" s="205" t="s">
        <v>202</v>
      </c>
      <c r="D131" s="205" t="s">
        <v>188</v>
      </c>
      <c r="E131" s="206" t="s">
        <v>933</v>
      </c>
      <c r="F131" s="207" t="s">
        <v>934</v>
      </c>
      <c r="G131" s="208" t="s">
        <v>379</v>
      </c>
      <c r="H131" s="209">
        <v>140</v>
      </c>
      <c r="I131" s="210"/>
      <c r="J131" s="210"/>
      <c r="K131" s="211">
        <f>ROUND(P131*H131,2)</f>
        <v>0</v>
      </c>
      <c r="L131" s="207" t="s">
        <v>162</v>
      </c>
      <c r="M131" s="40"/>
      <c r="N131" s="212" t="s">
        <v>20</v>
      </c>
      <c r="O131" s="194" t="s">
        <v>40</v>
      </c>
      <c r="P131" s="195">
        <f>I131+J131</f>
        <v>0</v>
      </c>
      <c r="Q131" s="195">
        <f>ROUND(I131*H131,2)</f>
        <v>0</v>
      </c>
      <c r="R131" s="195">
        <f>ROUND(J131*H131,2)</f>
        <v>0</v>
      </c>
      <c r="S131" s="65"/>
      <c r="T131" s="196">
        <f>S131*H131</f>
        <v>0</v>
      </c>
      <c r="U131" s="196">
        <v>0</v>
      </c>
      <c r="V131" s="196">
        <f>U131*H131</f>
        <v>0</v>
      </c>
      <c r="W131" s="196">
        <v>0</v>
      </c>
      <c r="X131" s="197">
        <f>W131*H131</f>
        <v>0</v>
      </c>
      <c r="Y131" s="35"/>
      <c r="Z131" s="35"/>
      <c r="AA131" s="35"/>
      <c r="AB131" s="35"/>
      <c r="AC131" s="35"/>
      <c r="AD131" s="35"/>
      <c r="AE131" s="35"/>
      <c r="AR131" s="198" t="s">
        <v>164</v>
      </c>
      <c r="AT131" s="198" t="s">
        <v>188</v>
      </c>
      <c r="AU131" s="198" t="s">
        <v>71</v>
      </c>
      <c r="AY131" s="18" t="s">
        <v>156</v>
      </c>
      <c r="BE131" s="199">
        <f>IF(O131="základní",K131,0)</f>
        <v>0</v>
      </c>
      <c r="BF131" s="199">
        <f>IF(O131="snížená",K131,0)</f>
        <v>0</v>
      </c>
      <c r="BG131" s="199">
        <f>IF(O131="zákl. přenesená",K131,0)</f>
        <v>0</v>
      </c>
      <c r="BH131" s="199">
        <f>IF(O131="sníž. přenesená",K131,0)</f>
        <v>0</v>
      </c>
      <c r="BI131" s="199">
        <f>IF(O131="nulová",K131,0)</f>
        <v>0</v>
      </c>
      <c r="BJ131" s="18" t="s">
        <v>79</v>
      </c>
      <c r="BK131" s="199">
        <f>ROUND(P131*H131,2)</f>
        <v>0</v>
      </c>
      <c r="BL131" s="18" t="s">
        <v>164</v>
      </c>
      <c r="BM131" s="198" t="s">
        <v>248</v>
      </c>
    </row>
    <row r="132" spans="1:47" s="2" customFormat="1" ht="19.5">
      <c r="A132" s="35"/>
      <c r="B132" s="36"/>
      <c r="C132" s="37"/>
      <c r="D132" s="200" t="s">
        <v>165</v>
      </c>
      <c r="E132" s="37"/>
      <c r="F132" s="201" t="s">
        <v>935</v>
      </c>
      <c r="G132" s="37"/>
      <c r="H132" s="37"/>
      <c r="I132" s="202"/>
      <c r="J132" s="202"/>
      <c r="K132" s="37"/>
      <c r="L132" s="37"/>
      <c r="M132" s="40"/>
      <c r="N132" s="203"/>
      <c r="O132" s="204"/>
      <c r="P132" s="65"/>
      <c r="Q132" s="65"/>
      <c r="R132" s="65"/>
      <c r="S132" s="65"/>
      <c r="T132" s="65"/>
      <c r="U132" s="65"/>
      <c r="V132" s="65"/>
      <c r="W132" s="65"/>
      <c r="X132" s="66"/>
      <c r="Y132" s="35"/>
      <c r="Z132" s="35"/>
      <c r="AA132" s="35"/>
      <c r="AB132" s="35"/>
      <c r="AC132" s="35"/>
      <c r="AD132" s="35"/>
      <c r="AE132" s="35"/>
      <c r="AT132" s="18" t="s">
        <v>165</v>
      </c>
      <c r="AU132" s="18" t="s">
        <v>71</v>
      </c>
    </row>
    <row r="133" spans="1:65" s="2" customFormat="1" ht="24.2" customHeight="1">
      <c r="A133" s="35"/>
      <c r="B133" s="36"/>
      <c r="C133" s="205" t="s">
        <v>249</v>
      </c>
      <c r="D133" s="205" t="s">
        <v>188</v>
      </c>
      <c r="E133" s="206" t="s">
        <v>556</v>
      </c>
      <c r="F133" s="207" t="s">
        <v>557</v>
      </c>
      <c r="G133" s="208" t="s">
        <v>379</v>
      </c>
      <c r="H133" s="209">
        <v>200</v>
      </c>
      <c r="I133" s="210"/>
      <c r="J133" s="210"/>
      <c r="K133" s="211">
        <f>ROUND(P133*H133,2)</f>
        <v>0</v>
      </c>
      <c r="L133" s="207" t="s">
        <v>162</v>
      </c>
      <c r="M133" s="40"/>
      <c r="N133" s="212" t="s">
        <v>20</v>
      </c>
      <c r="O133" s="194" t="s">
        <v>40</v>
      </c>
      <c r="P133" s="195">
        <f>I133+J133</f>
        <v>0</v>
      </c>
      <c r="Q133" s="195">
        <f>ROUND(I133*H133,2)</f>
        <v>0</v>
      </c>
      <c r="R133" s="195">
        <f>ROUND(J133*H133,2)</f>
        <v>0</v>
      </c>
      <c r="S133" s="65"/>
      <c r="T133" s="196">
        <f>S133*H133</f>
        <v>0</v>
      </c>
      <c r="U133" s="196">
        <v>0</v>
      </c>
      <c r="V133" s="196">
        <f>U133*H133</f>
        <v>0</v>
      </c>
      <c r="W133" s="196">
        <v>0</v>
      </c>
      <c r="X133" s="197">
        <f>W133*H133</f>
        <v>0</v>
      </c>
      <c r="Y133" s="35"/>
      <c r="Z133" s="35"/>
      <c r="AA133" s="35"/>
      <c r="AB133" s="35"/>
      <c r="AC133" s="35"/>
      <c r="AD133" s="35"/>
      <c r="AE133" s="35"/>
      <c r="AR133" s="198" t="s">
        <v>164</v>
      </c>
      <c r="AT133" s="198" t="s">
        <v>188</v>
      </c>
      <c r="AU133" s="198" t="s">
        <v>71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252</v>
      </c>
    </row>
    <row r="134" spans="1:47" s="2" customFormat="1" ht="19.5">
      <c r="A134" s="35"/>
      <c r="B134" s="36"/>
      <c r="C134" s="37"/>
      <c r="D134" s="200" t="s">
        <v>165</v>
      </c>
      <c r="E134" s="37"/>
      <c r="F134" s="201" t="s">
        <v>557</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71</v>
      </c>
    </row>
    <row r="135" spans="1:65" s="2" customFormat="1" ht="24.2" customHeight="1">
      <c r="A135" s="35"/>
      <c r="B135" s="36"/>
      <c r="C135" s="205" t="s">
        <v>206</v>
      </c>
      <c r="D135" s="205" t="s">
        <v>188</v>
      </c>
      <c r="E135" s="206" t="s">
        <v>626</v>
      </c>
      <c r="F135" s="207" t="s">
        <v>627</v>
      </c>
      <c r="G135" s="208" t="s">
        <v>379</v>
      </c>
      <c r="H135" s="209">
        <v>40</v>
      </c>
      <c r="I135" s="210"/>
      <c r="J135" s="210"/>
      <c r="K135" s="211">
        <f>ROUND(P135*H135,2)</f>
        <v>0</v>
      </c>
      <c r="L135" s="207" t="s">
        <v>162</v>
      </c>
      <c r="M135" s="40"/>
      <c r="N135" s="212" t="s">
        <v>20</v>
      </c>
      <c r="O135" s="194" t="s">
        <v>40</v>
      </c>
      <c r="P135" s="195">
        <f>I135+J135</f>
        <v>0</v>
      </c>
      <c r="Q135" s="195">
        <f>ROUND(I135*H135,2)</f>
        <v>0</v>
      </c>
      <c r="R135" s="195">
        <f>ROUND(J135*H135,2)</f>
        <v>0</v>
      </c>
      <c r="S135" s="65"/>
      <c r="T135" s="196">
        <f>S135*H135</f>
        <v>0</v>
      </c>
      <c r="U135" s="196">
        <v>0</v>
      </c>
      <c r="V135" s="196">
        <f>U135*H135</f>
        <v>0</v>
      </c>
      <c r="W135" s="196">
        <v>0</v>
      </c>
      <c r="X135" s="197">
        <f>W135*H135</f>
        <v>0</v>
      </c>
      <c r="Y135" s="35"/>
      <c r="Z135" s="35"/>
      <c r="AA135" s="35"/>
      <c r="AB135" s="35"/>
      <c r="AC135" s="35"/>
      <c r="AD135" s="35"/>
      <c r="AE135" s="35"/>
      <c r="AR135" s="198" t="s">
        <v>164</v>
      </c>
      <c r="AT135" s="198" t="s">
        <v>188</v>
      </c>
      <c r="AU135" s="198" t="s">
        <v>71</v>
      </c>
      <c r="AY135" s="18" t="s">
        <v>156</v>
      </c>
      <c r="BE135" s="199">
        <f>IF(O135="základní",K135,0)</f>
        <v>0</v>
      </c>
      <c r="BF135" s="199">
        <f>IF(O135="snížená",K135,0)</f>
        <v>0</v>
      </c>
      <c r="BG135" s="199">
        <f>IF(O135="zákl. přenesená",K135,0)</f>
        <v>0</v>
      </c>
      <c r="BH135" s="199">
        <f>IF(O135="sníž. přenesená",K135,0)</f>
        <v>0</v>
      </c>
      <c r="BI135" s="199">
        <f>IF(O135="nulová",K135,0)</f>
        <v>0</v>
      </c>
      <c r="BJ135" s="18" t="s">
        <v>79</v>
      </c>
      <c r="BK135" s="199">
        <f>ROUND(P135*H135,2)</f>
        <v>0</v>
      </c>
      <c r="BL135" s="18" t="s">
        <v>164</v>
      </c>
      <c r="BM135" s="198" t="s">
        <v>258</v>
      </c>
    </row>
    <row r="136" spans="1:47" s="2" customFormat="1" ht="39">
      <c r="A136" s="35"/>
      <c r="B136" s="36"/>
      <c r="C136" s="37"/>
      <c r="D136" s="200" t="s">
        <v>165</v>
      </c>
      <c r="E136" s="37"/>
      <c r="F136" s="201" t="s">
        <v>629</v>
      </c>
      <c r="G136" s="37"/>
      <c r="H136" s="37"/>
      <c r="I136" s="202"/>
      <c r="J136" s="202"/>
      <c r="K136" s="37"/>
      <c r="L136" s="37"/>
      <c r="M136" s="40"/>
      <c r="N136" s="203"/>
      <c r="O136" s="204"/>
      <c r="P136" s="65"/>
      <c r="Q136" s="65"/>
      <c r="R136" s="65"/>
      <c r="S136" s="65"/>
      <c r="T136" s="65"/>
      <c r="U136" s="65"/>
      <c r="V136" s="65"/>
      <c r="W136" s="65"/>
      <c r="X136" s="66"/>
      <c r="Y136" s="35"/>
      <c r="Z136" s="35"/>
      <c r="AA136" s="35"/>
      <c r="AB136" s="35"/>
      <c r="AC136" s="35"/>
      <c r="AD136" s="35"/>
      <c r="AE136" s="35"/>
      <c r="AT136" s="18" t="s">
        <v>165</v>
      </c>
      <c r="AU136" s="18" t="s">
        <v>71</v>
      </c>
    </row>
    <row r="137" spans="1:65" s="2" customFormat="1" ht="37.9" customHeight="1">
      <c r="A137" s="35"/>
      <c r="B137" s="36"/>
      <c r="C137" s="205" t="s">
        <v>259</v>
      </c>
      <c r="D137" s="205" t="s">
        <v>188</v>
      </c>
      <c r="E137" s="206" t="s">
        <v>936</v>
      </c>
      <c r="F137" s="207" t="s">
        <v>937</v>
      </c>
      <c r="G137" s="208" t="s">
        <v>379</v>
      </c>
      <c r="H137" s="209">
        <v>10</v>
      </c>
      <c r="I137" s="210"/>
      <c r="J137" s="210"/>
      <c r="K137" s="211">
        <f>ROUND(P137*H137,2)</f>
        <v>0</v>
      </c>
      <c r="L137" s="207" t="s">
        <v>20</v>
      </c>
      <c r="M137" s="40"/>
      <c r="N137" s="212" t="s">
        <v>20</v>
      </c>
      <c r="O137" s="194" t="s">
        <v>40</v>
      </c>
      <c r="P137" s="195">
        <f>I137+J137</f>
        <v>0</v>
      </c>
      <c r="Q137" s="195">
        <f>ROUND(I137*H137,2)</f>
        <v>0</v>
      </c>
      <c r="R137" s="195">
        <f>ROUND(J137*H137,2)</f>
        <v>0</v>
      </c>
      <c r="S137" s="65"/>
      <c r="T137" s="196">
        <f>S137*H137</f>
        <v>0</v>
      </c>
      <c r="U137" s="196">
        <v>0</v>
      </c>
      <c r="V137" s="196">
        <f>U137*H137</f>
        <v>0</v>
      </c>
      <c r="W137" s="196">
        <v>0</v>
      </c>
      <c r="X137" s="197">
        <f>W137*H137</f>
        <v>0</v>
      </c>
      <c r="Y137" s="35"/>
      <c r="Z137" s="35"/>
      <c r="AA137" s="35"/>
      <c r="AB137" s="35"/>
      <c r="AC137" s="35"/>
      <c r="AD137" s="35"/>
      <c r="AE137" s="35"/>
      <c r="AR137" s="198" t="s">
        <v>164</v>
      </c>
      <c r="AT137" s="198" t="s">
        <v>188</v>
      </c>
      <c r="AU137" s="198" t="s">
        <v>71</v>
      </c>
      <c r="AY137" s="18" t="s">
        <v>156</v>
      </c>
      <c r="BE137" s="199">
        <f>IF(O137="základní",K137,0)</f>
        <v>0</v>
      </c>
      <c r="BF137" s="199">
        <f>IF(O137="snížená",K137,0)</f>
        <v>0</v>
      </c>
      <c r="BG137" s="199">
        <f>IF(O137="zákl. přenesená",K137,0)</f>
        <v>0</v>
      </c>
      <c r="BH137" s="199">
        <f>IF(O137="sníž. přenesená",K137,0)</f>
        <v>0</v>
      </c>
      <c r="BI137" s="199">
        <f>IF(O137="nulová",K137,0)</f>
        <v>0</v>
      </c>
      <c r="BJ137" s="18" t="s">
        <v>79</v>
      </c>
      <c r="BK137" s="199">
        <f>ROUND(P137*H137,2)</f>
        <v>0</v>
      </c>
      <c r="BL137" s="18" t="s">
        <v>164</v>
      </c>
      <c r="BM137" s="198" t="s">
        <v>262</v>
      </c>
    </row>
    <row r="138" spans="1:47" s="2" customFormat="1" ht="19.5">
      <c r="A138" s="35"/>
      <c r="B138" s="36"/>
      <c r="C138" s="37"/>
      <c r="D138" s="200" t="s">
        <v>165</v>
      </c>
      <c r="E138" s="37"/>
      <c r="F138" s="201" t="s">
        <v>937</v>
      </c>
      <c r="G138" s="37"/>
      <c r="H138" s="37"/>
      <c r="I138" s="202"/>
      <c r="J138" s="202"/>
      <c r="K138" s="37"/>
      <c r="L138" s="37"/>
      <c r="M138" s="40"/>
      <c r="N138" s="203"/>
      <c r="O138" s="204"/>
      <c r="P138" s="65"/>
      <c r="Q138" s="65"/>
      <c r="R138" s="65"/>
      <c r="S138" s="65"/>
      <c r="T138" s="65"/>
      <c r="U138" s="65"/>
      <c r="V138" s="65"/>
      <c r="W138" s="65"/>
      <c r="X138" s="66"/>
      <c r="Y138" s="35"/>
      <c r="Z138" s="35"/>
      <c r="AA138" s="35"/>
      <c r="AB138" s="35"/>
      <c r="AC138" s="35"/>
      <c r="AD138" s="35"/>
      <c r="AE138" s="35"/>
      <c r="AT138" s="18" t="s">
        <v>165</v>
      </c>
      <c r="AU138" s="18" t="s">
        <v>71</v>
      </c>
    </row>
    <row r="139" spans="1:65" s="2" customFormat="1" ht="33" customHeight="1">
      <c r="A139" s="35"/>
      <c r="B139" s="36"/>
      <c r="C139" s="205" t="s">
        <v>209</v>
      </c>
      <c r="D139" s="205" t="s">
        <v>188</v>
      </c>
      <c r="E139" s="206" t="s">
        <v>938</v>
      </c>
      <c r="F139" s="207" t="s">
        <v>464</v>
      </c>
      <c r="G139" s="208" t="s">
        <v>379</v>
      </c>
      <c r="H139" s="209">
        <v>10</v>
      </c>
      <c r="I139" s="210"/>
      <c r="J139" s="210"/>
      <c r="K139" s="211">
        <f>ROUND(P139*H139,2)</f>
        <v>0</v>
      </c>
      <c r="L139" s="207" t="s">
        <v>20</v>
      </c>
      <c r="M139" s="40"/>
      <c r="N139" s="212" t="s">
        <v>20</v>
      </c>
      <c r="O139" s="194" t="s">
        <v>40</v>
      </c>
      <c r="P139" s="195">
        <f>I139+J139</f>
        <v>0</v>
      </c>
      <c r="Q139" s="195">
        <f>ROUND(I139*H139,2)</f>
        <v>0</v>
      </c>
      <c r="R139" s="195">
        <f>ROUND(J139*H139,2)</f>
        <v>0</v>
      </c>
      <c r="S139" s="65"/>
      <c r="T139" s="196">
        <f>S139*H139</f>
        <v>0</v>
      </c>
      <c r="U139" s="196">
        <v>0</v>
      </c>
      <c r="V139" s="196">
        <f>U139*H139</f>
        <v>0</v>
      </c>
      <c r="W139" s="196">
        <v>0</v>
      </c>
      <c r="X139" s="197">
        <f>W139*H139</f>
        <v>0</v>
      </c>
      <c r="Y139" s="35"/>
      <c r="Z139" s="35"/>
      <c r="AA139" s="35"/>
      <c r="AB139" s="35"/>
      <c r="AC139" s="35"/>
      <c r="AD139" s="35"/>
      <c r="AE139" s="35"/>
      <c r="AR139" s="198" t="s">
        <v>164</v>
      </c>
      <c r="AT139" s="198" t="s">
        <v>188</v>
      </c>
      <c r="AU139" s="198" t="s">
        <v>71</v>
      </c>
      <c r="AY139" s="18" t="s">
        <v>156</v>
      </c>
      <c r="BE139" s="199">
        <f>IF(O139="základní",K139,0)</f>
        <v>0</v>
      </c>
      <c r="BF139" s="199">
        <f>IF(O139="snížená",K139,0)</f>
        <v>0</v>
      </c>
      <c r="BG139" s="199">
        <f>IF(O139="zákl. přenesená",K139,0)</f>
        <v>0</v>
      </c>
      <c r="BH139" s="199">
        <f>IF(O139="sníž. přenesená",K139,0)</f>
        <v>0</v>
      </c>
      <c r="BI139" s="199">
        <f>IF(O139="nulová",K139,0)</f>
        <v>0</v>
      </c>
      <c r="BJ139" s="18" t="s">
        <v>79</v>
      </c>
      <c r="BK139" s="199">
        <f>ROUND(P139*H139,2)</f>
        <v>0</v>
      </c>
      <c r="BL139" s="18" t="s">
        <v>164</v>
      </c>
      <c r="BM139" s="198" t="s">
        <v>265</v>
      </c>
    </row>
    <row r="140" spans="1:47" s="2" customFormat="1" ht="19.5">
      <c r="A140" s="35"/>
      <c r="B140" s="36"/>
      <c r="C140" s="37"/>
      <c r="D140" s="200" t="s">
        <v>165</v>
      </c>
      <c r="E140" s="37"/>
      <c r="F140" s="201" t="s">
        <v>464</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165</v>
      </c>
      <c r="AU140" s="18" t="s">
        <v>71</v>
      </c>
    </row>
    <row r="141" spans="1:65" s="2" customFormat="1" ht="24.2" customHeight="1">
      <c r="A141" s="35"/>
      <c r="B141" s="36"/>
      <c r="C141" s="184" t="s">
        <v>266</v>
      </c>
      <c r="D141" s="184" t="s">
        <v>154</v>
      </c>
      <c r="E141" s="185" t="s">
        <v>465</v>
      </c>
      <c r="F141" s="186" t="s">
        <v>466</v>
      </c>
      <c r="G141" s="187" t="s">
        <v>379</v>
      </c>
      <c r="H141" s="188">
        <v>10</v>
      </c>
      <c r="I141" s="189"/>
      <c r="J141" s="190"/>
      <c r="K141" s="191">
        <f>ROUND(P141*H141,2)</f>
        <v>0</v>
      </c>
      <c r="L141" s="186" t="s">
        <v>162</v>
      </c>
      <c r="M141" s="192"/>
      <c r="N141" s="193" t="s">
        <v>20</v>
      </c>
      <c r="O141" s="194" t="s">
        <v>40</v>
      </c>
      <c r="P141" s="195">
        <f>I141+J141</f>
        <v>0</v>
      </c>
      <c r="Q141" s="195">
        <f>ROUND(I141*H141,2)</f>
        <v>0</v>
      </c>
      <c r="R141" s="195">
        <f>ROUND(J141*H141,2)</f>
        <v>0</v>
      </c>
      <c r="S141" s="65"/>
      <c r="T141" s="196">
        <f>S141*H141</f>
        <v>0</v>
      </c>
      <c r="U141" s="196">
        <v>0</v>
      </c>
      <c r="V141" s="196">
        <f>U141*H141</f>
        <v>0</v>
      </c>
      <c r="W141" s="196">
        <v>0</v>
      </c>
      <c r="X141" s="197">
        <f>W141*H141</f>
        <v>0</v>
      </c>
      <c r="Y141" s="35"/>
      <c r="Z141" s="35"/>
      <c r="AA141" s="35"/>
      <c r="AB141" s="35"/>
      <c r="AC141" s="35"/>
      <c r="AD141" s="35"/>
      <c r="AE141" s="35"/>
      <c r="AR141" s="198" t="s">
        <v>163</v>
      </c>
      <c r="AT141" s="198" t="s">
        <v>154</v>
      </c>
      <c r="AU141" s="198" t="s">
        <v>71</v>
      </c>
      <c r="AY141" s="18" t="s">
        <v>156</v>
      </c>
      <c r="BE141" s="199">
        <f>IF(O141="základní",K141,0)</f>
        <v>0</v>
      </c>
      <c r="BF141" s="199">
        <f>IF(O141="snížená",K141,0)</f>
        <v>0</v>
      </c>
      <c r="BG141" s="199">
        <f>IF(O141="zákl. přenesená",K141,0)</f>
        <v>0</v>
      </c>
      <c r="BH141" s="199">
        <f>IF(O141="sníž. přenesená",K141,0)</f>
        <v>0</v>
      </c>
      <c r="BI141" s="199">
        <f>IF(O141="nulová",K141,0)</f>
        <v>0</v>
      </c>
      <c r="BJ141" s="18" t="s">
        <v>79</v>
      </c>
      <c r="BK141" s="199">
        <f>ROUND(P141*H141,2)</f>
        <v>0</v>
      </c>
      <c r="BL141" s="18" t="s">
        <v>164</v>
      </c>
      <c r="BM141" s="198" t="s">
        <v>269</v>
      </c>
    </row>
    <row r="142" spans="1:47" s="2" customFormat="1" ht="19.5">
      <c r="A142" s="35"/>
      <c r="B142" s="36"/>
      <c r="C142" s="37"/>
      <c r="D142" s="200" t="s">
        <v>165</v>
      </c>
      <c r="E142" s="37"/>
      <c r="F142" s="201" t="s">
        <v>466</v>
      </c>
      <c r="G142" s="37"/>
      <c r="H142" s="37"/>
      <c r="I142" s="202"/>
      <c r="J142" s="202"/>
      <c r="K142" s="37"/>
      <c r="L142" s="37"/>
      <c r="M142" s="40"/>
      <c r="N142" s="203"/>
      <c r="O142" s="204"/>
      <c r="P142" s="65"/>
      <c r="Q142" s="65"/>
      <c r="R142" s="65"/>
      <c r="S142" s="65"/>
      <c r="T142" s="65"/>
      <c r="U142" s="65"/>
      <c r="V142" s="65"/>
      <c r="W142" s="65"/>
      <c r="X142" s="66"/>
      <c r="Y142" s="35"/>
      <c r="Z142" s="35"/>
      <c r="AA142" s="35"/>
      <c r="AB142" s="35"/>
      <c r="AC142" s="35"/>
      <c r="AD142" s="35"/>
      <c r="AE142" s="35"/>
      <c r="AT142" s="18" t="s">
        <v>165</v>
      </c>
      <c r="AU142" s="18" t="s">
        <v>71</v>
      </c>
    </row>
    <row r="143" spans="1:65" s="2" customFormat="1" ht="24.2" customHeight="1">
      <c r="A143" s="35"/>
      <c r="B143" s="36"/>
      <c r="C143" s="184" t="s">
        <v>215</v>
      </c>
      <c r="D143" s="184" t="s">
        <v>154</v>
      </c>
      <c r="E143" s="185" t="s">
        <v>939</v>
      </c>
      <c r="F143" s="186" t="s">
        <v>940</v>
      </c>
      <c r="G143" s="187" t="s">
        <v>379</v>
      </c>
      <c r="H143" s="188">
        <v>10</v>
      </c>
      <c r="I143" s="189"/>
      <c r="J143" s="190"/>
      <c r="K143" s="191">
        <f>ROUND(P143*H143,2)</f>
        <v>0</v>
      </c>
      <c r="L143" s="186" t="s">
        <v>162</v>
      </c>
      <c r="M143" s="192"/>
      <c r="N143" s="193" t="s">
        <v>20</v>
      </c>
      <c r="O143" s="194" t="s">
        <v>40</v>
      </c>
      <c r="P143" s="195">
        <f>I143+J143</f>
        <v>0</v>
      </c>
      <c r="Q143" s="195">
        <f>ROUND(I143*H143,2)</f>
        <v>0</v>
      </c>
      <c r="R143" s="195">
        <f>ROUND(J143*H143,2)</f>
        <v>0</v>
      </c>
      <c r="S143" s="65"/>
      <c r="T143" s="196">
        <f>S143*H143</f>
        <v>0</v>
      </c>
      <c r="U143" s="196">
        <v>0</v>
      </c>
      <c r="V143" s="196">
        <f>U143*H143</f>
        <v>0</v>
      </c>
      <c r="W143" s="196">
        <v>0</v>
      </c>
      <c r="X143" s="197">
        <f>W143*H143</f>
        <v>0</v>
      </c>
      <c r="Y143" s="35"/>
      <c r="Z143" s="35"/>
      <c r="AA143" s="35"/>
      <c r="AB143" s="35"/>
      <c r="AC143" s="35"/>
      <c r="AD143" s="35"/>
      <c r="AE143" s="35"/>
      <c r="AR143" s="198" t="s">
        <v>163</v>
      </c>
      <c r="AT143" s="198" t="s">
        <v>154</v>
      </c>
      <c r="AU143" s="198" t="s">
        <v>71</v>
      </c>
      <c r="AY143" s="18" t="s">
        <v>156</v>
      </c>
      <c r="BE143" s="199">
        <f>IF(O143="základní",K143,0)</f>
        <v>0</v>
      </c>
      <c r="BF143" s="199">
        <f>IF(O143="snížená",K143,0)</f>
        <v>0</v>
      </c>
      <c r="BG143" s="199">
        <f>IF(O143="zákl. přenesená",K143,0)</f>
        <v>0</v>
      </c>
      <c r="BH143" s="199">
        <f>IF(O143="sníž. přenesená",K143,0)</f>
        <v>0</v>
      </c>
      <c r="BI143" s="199">
        <f>IF(O143="nulová",K143,0)</f>
        <v>0</v>
      </c>
      <c r="BJ143" s="18" t="s">
        <v>79</v>
      </c>
      <c r="BK143" s="199">
        <f>ROUND(P143*H143,2)</f>
        <v>0</v>
      </c>
      <c r="BL143" s="18" t="s">
        <v>164</v>
      </c>
      <c r="BM143" s="198" t="s">
        <v>273</v>
      </c>
    </row>
    <row r="144" spans="1:47" s="2" customFormat="1" ht="19.5">
      <c r="A144" s="35"/>
      <c r="B144" s="36"/>
      <c r="C144" s="37"/>
      <c r="D144" s="200" t="s">
        <v>165</v>
      </c>
      <c r="E144" s="37"/>
      <c r="F144" s="201" t="s">
        <v>940</v>
      </c>
      <c r="G144" s="37"/>
      <c r="H144" s="37"/>
      <c r="I144" s="202"/>
      <c r="J144" s="202"/>
      <c r="K144" s="37"/>
      <c r="L144" s="37"/>
      <c r="M144" s="40"/>
      <c r="N144" s="203"/>
      <c r="O144" s="204"/>
      <c r="P144" s="65"/>
      <c r="Q144" s="65"/>
      <c r="R144" s="65"/>
      <c r="S144" s="65"/>
      <c r="T144" s="65"/>
      <c r="U144" s="65"/>
      <c r="V144" s="65"/>
      <c r="W144" s="65"/>
      <c r="X144" s="66"/>
      <c r="Y144" s="35"/>
      <c r="Z144" s="35"/>
      <c r="AA144" s="35"/>
      <c r="AB144" s="35"/>
      <c r="AC144" s="35"/>
      <c r="AD144" s="35"/>
      <c r="AE144" s="35"/>
      <c r="AT144" s="18" t="s">
        <v>165</v>
      </c>
      <c r="AU144" s="18" t="s">
        <v>71</v>
      </c>
    </row>
    <row r="145" spans="1:65" s="2" customFormat="1" ht="37.9" customHeight="1">
      <c r="A145" s="35"/>
      <c r="B145" s="36"/>
      <c r="C145" s="205" t="s">
        <v>279</v>
      </c>
      <c r="D145" s="205" t="s">
        <v>188</v>
      </c>
      <c r="E145" s="206" t="s">
        <v>475</v>
      </c>
      <c r="F145" s="207" t="s">
        <v>476</v>
      </c>
      <c r="G145" s="208" t="s">
        <v>161</v>
      </c>
      <c r="H145" s="209">
        <v>4</v>
      </c>
      <c r="I145" s="210"/>
      <c r="J145" s="210"/>
      <c r="K145" s="211">
        <f>ROUND(P145*H145,2)</f>
        <v>0</v>
      </c>
      <c r="L145" s="207" t="s">
        <v>162</v>
      </c>
      <c r="M145" s="40"/>
      <c r="N145" s="212" t="s">
        <v>20</v>
      </c>
      <c r="O145" s="194" t="s">
        <v>40</v>
      </c>
      <c r="P145" s="195">
        <f>I145+J145</f>
        <v>0</v>
      </c>
      <c r="Q145" s="195">
        <f>ROUND(I145*H145,2)</f>
        <v>0</v>
      </c>
      <c r="R145" s="195">
        <f>ROUND(J145*H145,2)</f>
        <v>0</v>
      </c>
      <c r="S145" s="65"/>
      <c r="T145" s="196">
        <f>S145*H145</f>
        <v>0</v>
      </c>
      <c r="U145" s="196">
        <v>0</v>
      </c>
      <c r="V145" s="196">
        <f>U145*H145</f>
        <v>0</v>
      </c>
      <c r="W145" s="196">
        <v>0</v>
      </c>
      <c r="X145" s="197">
        <f>W145*H145</f>
        <v>0</v>
      </c>
      <c r="Y145" s="35"/>
      <c r="Z145" s="35"/>
      <c r="AA145" s="35"/>
      <c r="AB145" s="35"/>
      <c r="AC145" s="35"/>
      <c r="AD145" s="35"/>
      <c r="AE145" s="35"/>
      <c r="AR145" s="198" t="s">
        <v>164</v>
      </c>
      <c r="AT145" s="198" t="s">
        <v>188</v>
      </c>
      <c r="AU145" s="198" t="s">
        <v>71</v>
      </c>
      <c r="AY145" s="18" t="s">
        <v>156</v>
      </c>
      <c r="BE145" s="199">
        <f>IF(O145="základní",K145,0)</f>
        <v>0</v>
      </c>
      <c r="BF145" s="199">
        <f>IF(O145="snížená",K145,0)</f>
        <v>0</v>
      </c>
      <c r="BG145" s="199">
        <f>IF(O145="zákl. přenesená",K145,0)</f>
        <v>0</v>
      </c>
      <c r="BH145" s="199">
        <f>IF(O145="sníž. přenesená",K145,0)</f>
        <v>0</v>
      </c>
      <c r="BI145" s="199">
        <f>IF(O145="nulová",K145,0)</f>
        <v>0</v>
      </c>
      <c r="BJ145" s="18" t="s">
        <v>79</v>
      </c>
      <c r="BK145" s="199">
        <f>ROUND(P145*H145,2)</f>
        <v>0</v>
      </c>
      <c r="BL145" s="18" t="s">
        <v>164</v>
      </c>
      <c r="BM145" s="198" t="s">
        <v>277</v>
      </c>
    </row>
    <row r="146" spans="1:47" s="2" customFormat="1" ht="39">
      <c r="A146" s="35"/>
      <c r="B146" s="36"/>
      <c r="C146" s="37"/>
      <c r="D146" s="200" t="s">
        <v>165</v>
      </c>
      <c r="E146" s="37"/>
      <c r="F146" s="201" t="s">
        <v>477</v>
      </c>
      <c r="G146" s="37"/>
      <c r="H146" s="37"/>
      <c r="I146" s="202"/>
      <c r="J146" s="202"/>
      <c r="K146" s="37"/>
      <c r="L146" s="37"/>
      <c r="M146" s="40"/>
      <c r="N146" s="203"/>
      <c r="O146" s="204"/>
      <c r="P146" s="65"/>
      <c r="Q146" s="65"/>
      <c r="R146" s="65"/>
      <c r="S146" s="65"/>
      <c r="T146" s="65"/>
      <c r="U146" s="65"/>
      <c r="V146" s="65"/>
      <c r="W146" s="65"/>
      <c r="X146" s="66"/>
      <c r="Y146" s="35"/>
      <c r="Z146" s="35"/>
      <c r="AA146" s="35"/>
      <c r="AB146" s="35"/>
      <c r="AC146" s="35"/>
      <c r="AD146" s="35"/>
      <c r="AE146" s="35"/>
      <c r="AT146" s="18" t="s">
        <v>165</v>
      </c>
      <c r="AU146" s="18" t="s">
        <v>71</v>
      </c>
    </row>
    <row r="147" spans="1:65" s="2" customFormat="1" ht="37.9" customHeight="1">
      <c r="A147" s="35"/>
      <c r="B147" s="36"/>
      <c r="C147" s="184" t="s">
        <v>218</v>
      </c>
      <c r="D147" s="184" t="s">
        <v>154</v>
      </c>
      <c r="E147" s="185" t="s">
        <v>941</v>
      </c>
      <c r="F147" s="186" t="s">
        <v>942</v>
      </c>
      <c r="G147" s="187" t="s">
        <v>161</v>
      </c>
      <c r="H147" s="188">
        <v>12</v>
      </c>
      <c r="I147" s="189"/>
      <c r="J147" s="190"/>
      <c r="K147" s="191">
        <f>ROUND(P147*H147,2)</f>
        <v>0</v>
      </c>
      <c r="L147" s="186" t="s">
        <v>162</v>
      </c>
      <c r="M147" s="192"/>
      <c r="N147" s="193"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163</v>
      </c>
      <c r="AT147" s="198" t="s">
        <v>154</v>
      </c>
      <c r="AU147" s="198" t="s">
        <v>71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164</v>
      </c>
      <c r="BM147" s="198" t="s">
        <v>282</v>
      </c>
    </row>
    <row r="148" spans="1:47" s="2" customFormat="1" ht="19.5">
      <c r="A148" s="35"/>
      <c r="B148" s="36"/>
      <c r="C148" s="37"/>
      <c r="D148" s="200" t="s">
        <v>165</v>
      </c>
      <c r="E148" s="37"/>
      <c r="F148" s="201" t="s">
        <v>942</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71</v>
      </c>
    </row>
    <row r="149" spans="1:65" s="2" customFormat="1" ht="33" customHeight="1">
      <c r="A149" s="35"/>
      <c r="B149" s="36"/>
      <c r="C149" s="184" t="s">
        <v>284</v>
      </c>
      <c r="D149" s="184" t="s">
        <v>154</v>
      </c>
      <c r="E149" s="185" t="s">
        <v>943</v>
      </c>
      <c r="F149" s="186" t="s">
        <v>944</v>
      </c>
      <c r="G149" s="187" t="s">
        <v>161</v>
      </c>
      <c r="H149" s="188">
        <v>4</v>
      </c>
      <c r="I149" s="189"/>
      <c r="J149" s="190"/>
      <c r="K149" s="191">
        <f>ROUND(P149*H149,2)</f>
        <v>0</v>
      </c>
      <c r="L149" s="186" t="s">
        <v>20</v>
      </c>
      <c r="M149" s="192"/>
      <c r="N149" s="193" t="s">
        <v>20</v>
      </c>
      <c r="O149" s="194" t="s">
        <v>40</v>
      </c>
      <c r="P149" s="195">
        <f>I149+J149</f>
        <v>0</v>
      </c>
      <c r="Q149" s="195">
        <f>ROUND(I149*H149,2)</f>
        <v>0</v>
      </c>
      <c r="R149" s="195">
        <f>ROUND(J149*H149,2)</f>
        <v>0</v>
      </c>
      <c r="S149" s="65"/>
      <c r="T149" s="196">
        <f>S149*H149</f>
        <v>0</v>
      </c>
      <c r="U149" s="196">
        <v>0</v>
      </c>
      <c r="V149" s="196">
        <f>U149*H149</f>
        <v>0</v>
      </c>
      <c r="W149" s="196">
        <v>0</v>
      </c>
      <c r="X149" s="197">
        <f>W149*H149</f>
        <v>0</v>
      </c>
      <c r="Y149" s="35"/>
      <c r="Z149" s="35"/>
      <c r="AA149" s="35"/>
      <c r="AB149" s="35"/>
      <c r="AC149" s="35"/>
      <c r="AD149" s="35"/>
      <c r="AE149" s="35"/>
      <c r="AR149" s="198" t="s">
        <v>163</v>
      </c>
      <c r="AT149" s="198" t="s">
        <v>154</v>
      </c>
      <c r="AU149" s="198" t="s">
        <v>71</v>
      </c>
      <c r="AY149" s="18" t="s">
        <v>156</v>
      </c>
      <c r="BE149" s="199">
        <f>IF(O149="základní",K149,0)</f>
        <v>0</v>
      </c>
      <c r="BF149" s="199">
        <f>IF(O149="snížená",K149,0)</f>
        <v>0</v>
      </c>
      <c r="BG149" s="199">
        <f>IF(O149="zákl. přenesená",K149,0)</f>
        <v>0</v>
      </c>
      <c r="BH149" s="199">
        <f>IF(O149="sníž. přenesená",K149,0)</f>
        <v>0</v>
      </c>
      <c r="BI149" s="199">
        <f>IF(O149="nulová",K149,0)</f>
        <v>0</v>
      </c>
      <c r="BJ149" s="18" t="s">
        <v>79</v>
      </c>
      <c r="BK149" s="199">
        <f>ROUND(P149*H149,2)</f>
        <v>0</v>
      </c>
      <c r="BL149" s="18" t="s">
        <v>164</v>
      </c>
      <c r="BM149" s="198" t="s">
        <v>287</v>
      </c>
    </row>
    <row r="150" spans="1:47" s="2" customFormat="1" ht="19.5">
      <c r="A150" s="35"/>
      <c r="B150" s="36"/>
      <c r="C150" s="37"/>
      <c r="D150" s="200" t="s">
        <v>165</v>
      </c>
      <c r="E150" s="37"/>
      <c r="F150" s="201" t="s">
        <v>944</v>
      </c>
      <c r="G150" s="37"/>
      <c r="H150" s="37"/>
      <c r="I150" s="202"/>
      <c r="J150" s="202"/>
      <c r="K150" s="37"/>
      <c r="L150" s="37"/>
      <c r="M150" s="40"/>
      <c r="N150" s="203"/>
      <c r="O150" s="204"/>
      <c r="P150" s="65"/>
      <c r="Q150" s="65"/>
      <c r="R150" s="65"/>
      <c r="S150" s="65"/>
      <c r="T150" s="65"/>
      <c r="U150" s="65"/>
      <c r="V150" s="65"/>
      <c r="W150" s="65"/>
      <c r="X150" s="66"/>
      <c r="Y150" s="35"/>
      <c r="Z150" s="35"/>
      <c r="AA150" s="35"/>
      <c r="AB150" s="35"/>
      <c r="AC150" s="35"/>
      <c r="AD150" s="35"/>
      <c r="AE150" s="35"/>
      <c r="AT150" s="18" t="s">
        <v>165</v>
      </c>
      <c r="AU150" s="18" t="s">
        <v>71</v>
      </c>
    </row>
    <row r="151" spans="1:65" s="2" customFormat="1" ht="24.2" customHeight="1">
      <c r="A151" s="35"/>
      <c r="B151" s="36"/>
      <c r="C151" s="205" t="s">
        <v>222</v>
      </c>
      <c r="D151" s="205" t="s">
        <v>188</v>
      </c>
      <c r="E151" s="206" t="s">
        <v>482</v>
      </c>
      <c r="F151" s="207" t="s">
        <v>483</v>
      </c>
      <c r="G151" s="208" t="s">
        <v>161</v>
      </c>
      <c r="H151" s="209">
        <v>4</v>
      </c>
      <c r="I151" s="210"/>
      <c r="J151" s="210"/>
      <c r="K151" s="211">
        <f>ROUND(P151*H151,2)</f>
        <v>0</v>
      </c>
      <c r="L151" s="207" t="s">
        <v>162</v>
      </c>
      <c r="M151" s="40"/>
      <c r="N151" s="212" t="s">
        <v>20</v>
      </c>
      <c r="O151" s="194" t="s">
        <v>40</v>
      </c>
      <c r="P151" s="195">
        <f>I151+J151</f>
        <v>0</v>
      </c>
      <c r="Q151" s="195">
        <f>ROUND(I151*H151,2)</f>
        <v>0</v>
      </c>
      <c r="R151" s="195">
        <f>ROUND(J151*H151,2)</f>
        <v>0</v>
      </c>
      <c r="S151" s="65"/>
      <c r="T151" s="196">
        <f>S151*H151</f>
        <v>0</v>
      </c>
      <c r="U151" s="196">
        <v>0</v>
      </c>
      <c r="V151" s="196">
        <f>U151*H151</f>
        <v>0</v>
      </c>
      <c r="W151" s="196">
        <v>0</v>
      </c>
      <c r="X151" s="197">
        <f>W151*H151</f>
        <v>0</v>
      </c>
      <c r="Y151" s="35"/>
      <c r="Z151" s="35"/>
      <c r="AA151" s="35"/>
      <c r="AB151" s="35"/>
      <c r="AC151" s="35"/>
      <c r="AD151" s="35"/>
      <c r="AE151" s="35"/>
      <c r="AR151" s="198" t="s">
        <v>164</v>
      </c>
      <c r="AT151" s="198" t="s">
        <v>188</v>
      </c>
      <c r="AU151" s="198" t="s">
        <v>71</v>
      </c>
      <c r="AY151" s="18" t="s">
        <v>156</v>
      </c>
      <c r="BE151" s="199">
        <f>IF(O151="základní",K151,0)</f>
        <v>0</v>
      </c>
      <c r="BF151" s="199">
        <f>IF(O151="snížená",K151,0)</f>
        <v>0</v>
      </c>
      <c r="BG151" s="199">
        <f>IF(O151="zákl. přenesená",K151,0)</f>
        <v>0</v>
      </c>
      <c r="BH151" s="199">
        <f>IF(O151="sníž. přenesená",K151,0)</f>
        <v>0</v>
      </c>
      <c r="BI151" s="199">
        <f>IF(O151="nulová",K151,0)</f>
        <v>0</v>
      </c>
      <c r="BJ151" s="18" t="s">
        <v>79</v>
      </c>
      <c r="BK151" s="199">
        <f>ROUND(P151*H151,2)</f>
        <v>0</v>
      </c>
      <c r="BL151" s="18" t="s">
        <v>164</v>
      </c>
      <c r="BM151" s="198" t="s">
        <v>291</v>
      </c>
    </row>
    <row r="152" spans="1:47" s="2" customFormat="1" ht="29.25">
      <c r="A152" s="35"/>
      <c r="B152" s="36"/>
      <c r="C152" s="37"/>
      <c r="D152" s="200" t="s">
        <v>165</v>
      </c>
      <c r="E152" s="37"/>
      <c r="F152" s="201" t="s">
        <v>484</v>
      </c>
      <c r="G152" s="37"/>
      <c r="H152" s="37"/>
      <c r="I152" s="202"/>
      <c r="J152" s="202"/>
      <c r="K152" s="37"/>
      <c r="L152" s="37"/>
      <c r="M152" s="40"/>
      <c r="N152" s="203"/>
      <c r="O152" s="204"/>
      <c r="P152" s="65"/>
      <c r="Q152" s="65"/>
      <c r="R152" s="65"/>
      <c r="S152" s="65"/>
      <c r="T152" s="65"/>
      <c r="U152" s="65"/>
      <c r="V152" s="65"/>
      <c r="W152" s="65"/>
      <c r="X152" s="66"/>
      <c r="Y152" s="35"/>
      <c r="Z152" s="35"/>
      <c r="AA152" s="35"/>
      <c r="AB152" s="35"/>
      <c r="AC152" s="35"/>
      <c r="AD152" s="35"/>
      <c r="AE152" s="35"/>
      <c r="AT152" s="18" t="s">
        <v>165</v>
      </c>
      <c r="AU152" s="18" t="s">
        <v>71</v>
      </c>
    </row>
    <row r="153" spans="1:65" s="2" customFormat="1" ht="55.5" customHeight="1">
      <c r="A153" s="35"/>
      <c r="B153" s="36"/>
      <c r="C153" s="184" t="s">
        <v>294</v>
      </c>
      <c r="D153" s="184" t="s">
        <v>154</v>
      </c>
      <c r="E153" s="185" t="s">
        <v>945</v>
      </c>
      <c r="F153" s="186" t="s">
        <v>946</v>
      </c>
      <c r="G153" s="187" t="s">
        <v>161</v>
      </c>
      <c r="H153" s="188">
        <v>4</v>
      </c>
      <c r="I153" s="189"/>
      <c r="J153" s="190"/>
      <c r="K153" s="191">
        <f>ROUND(P153*H153,2)</f>
        <v>0</v>
      </c>
      <c r="L153" s="186" t="s">
        <v>162</v>
      </c>
      <c r="M153" s="192"/>
      <c r="N153" s="193" t="s">
        <v>20</v>
      </c>
      <c r="O153" s="194" t="s">
        <v>40</v>
      </c>
      <c r="P153" s="195">
        <f>I153+J153</f>
        <v>0</v>
      </c>
      <c r="Q153" s="195">
        <f>ROUND(I153*H153,2)</f>
        <v>0</v>
      </c>
      <c r="R153" s="195">
        <f>ROUND(J153*H153,2)</f>
        <v>0</v>
      </c>
      <c r="S153" s="65"/>
      <c r="T153" s="196">
        <f>S153*H153</f>
        <v>0</v>
      </c>
      <c r="U153" s="196">
        <v>0</v>
      </c>
      <c r="V153" s="196">
        <f>U153*H153</f>
        <v>0</v>
      </c>
      <c r="W153" s="196">
        <v>0</v>
      </c>
      <c r="X153" s="197">
        <f>W153*H153</f>
        <v>0</v>
      </c>
      <c r="Y153" s="35"/>
      <c r="Z153" s="35"/>
      <c r="AA153" s="35"/>
      <c r="AB153" s="35"/>
      <c r="AC153" s="35"/>
      <c r="AD153" s="35"/>
      <c r="AE153" s="35"/>
      <c r="AR153" s="198" t="s">
        <v>163</v>
      </c>
      <c r="AT153" s="198" t="s">
        <v>154</v>
      </c>
      <c r="AU153" s="198" t="s">
        <v>71</v>
      </c>
      <c r="AY153" s="18" t="s">
        <v>156</v>
      </c>
      <c r="BE153" s="199">
        <f>IF(O153="základní",K153,0)</f>
        <v>0</v>
      </c>
      <c r="BF153" s="199">
        <f>IF(O153="snížená",K153,0)</f>
        <v>0</v>
      </c>
      <c r="BG153" s="199">
        <f>IF(O153="zákl. přenesená",K153,0)</f>
        <v>0</v>
      </c>
      <c r="BH153" s="199">
        <f>IF(O153="sníž. přenesená",K153,0)</f>
        <v>0</v>
      </c>
      <c r="BI153" s="199">
        <f>IF(O153="nulová",K153,0)</f>
        <v>0</v>
      </c>
      <c r="BJ153" s="18" t="s">
        <v>79</v>
      </c>
      <c r="BK153" s="199">
        <f>ROUND(P153*H153,2)</f>
        <v>0</v>
      </c>
      <c r="BL153" s="18" t="s">
        <v>164</v>
      </c>
      <c r="BM153" s="198" t="s">
        <v>299</v>
      </c>
    </row>
    <row r="154" spans="1:47" s="2" customFormat="1" ht="29.25">
      <c r="A154" s="35"/>
      <c r="B154" s="36"/>
      <c r="C154" s="37"/>
      <c r="D154" s="200" t="s">
        <v>165</v>
      </c>
      <c r="E154" s="37"/>
      <c r="F154" s="201" t="s">
        <v>946</v>
      </c>
      <c r="G154" s="37"/>
      <c r="H154" s="37"/>
      <c r="I154" s="202"/>
      <c r="J154" s="202"/>
      <c r="K154" s="37"/>
      <c r="L154" s="37"/>
      <c r="M154" s="40"/>
      <c r="N154" s="203"/>
      <c r="O154" s="204"/>
      <c r="P154" s="65"/>
      <c r="Q154" s="65"/>
      <c r="R154" s="65"/>
      <c r="S154" s="65"/>
      <c r="T154" s="65"/>
      <c r="U154" s="65"/>
      <c r="V154" s="65"/>
      <c r="W154" s="65"/>
      <c r="X154" s="66"/>
      <c r="Y154" s="35"/>
      <c r="Z154" s="35"/>
      <c r="AA154" s="35"/>
      <c r="AB154" s="35"/>
      <c r="AC154" s="35"/>
      <c r="AD154" s="35"/>
      <c r="AE154" s="35"/>
      <c r="AT154" s="18" t="s">
        <v>165</v>
      </c>
      <c r="AU154" s="18" t="s">
        <v>71</v>
      </c>
    </row>
    <row r="155" spans="1:65" s="2" customFormat="1" ht="24.2" customHeight="1">
      <c r="A155" s="35"/>
      <c r="B155" s="36"/>
      <c r="C155" s="205" t="s">
        <v>225</v>
      </c>
      <c r="D155" s="205" t="s">
        <v>188</v>
      </c>
      <c r="E155" s="206" t="s">
        <v>488</v>
      </c>
      <c r="F155" s="207" t="s">
        <v>489</v>
      </c>
      <c r="G155" s="208" t="s">
        <v>379</v>
      </c>
      <c r="H155" s="209">
        <v>3</v>
      </c>
      <c r="I155" s="210"/>
      <c r="J155" s="210"/>
      <c r="K155" s="211">
        <f>ROUND(P155*H155,2)</f>
        <v>0</v>
      </c>
      <c r="L155" s="207" t="s">
        <v>162</v>
      </c>
      <c r="M155" s="40"/>
      <c r="N155" s="212" t="s">
        <v>20</v>
      </c>
      <c r="O155" s="194" t="s">
        <v>40</v>
      </c>
      <c r="P155" s="195">
        <f>I155+J155</f>
        <v>0</v>
      </c>
      <c r="Q155" s="195">
        <f>ROUND(I155*H155,2)</f>
        <v>0</v>
      </c>
      <c r="R155" s="195">
        <f>ROUND(J155*H155,2)</f>
        <v>0</v>
      </c>
      <c r="S155" s="65"/>
      <c r="T155" s="196">
        <f>S155*H155</f>
        <v>0</v>
      </c>
      <c r="U155" s="196">
        <v>0</v>
      </c>
      <c r="V155" s="196">
        <f>U155*H155</f>
        <v>0</v>
      </c>
      <c r="W155" s="196">
        <v>0</v>
      </c>
      <c r="X155" s="197">
        <f>W155*H155</f>
        <v>0</v>
      </c>
      <c r="Y155" s="35"/>
      <c r="Z155" s="35"/>
      <c r="AA155" s="35"/>
      <c r="AB155" s="35"/>
      <c r="AC155" s="35"/>
      <c r="AD155" s="35"/>
      <c r="AE155" s="35"/>
      <c r="AR155" s="198" t="s">
        <v>164</v>
      </c>
      <c r="AT155" s="198" t="s">
        <v>188</v>
      </c>
      <c r="AU155" s="198" t="s">
        <v>71</v>
      </c>
      <c r="AY155" s="18" t="s">
        <v>156</v>
      </c>
      <c r="BE155" s="199">
        <f>IF(O155="základní",K155,0)</f>
        <v>0</v>
      </c>
      <c r="BF155" s="199">
        <f>IF(O155="snížená",K155,0)</f>
        <v>0</v>
      </c>
      <c r="BG155" s="199">
        <f>IF(O155="zákl. přenesená",K155,0)</f>
        <v>0</v>
      </c>
      <c r="BH155" s="199">
        <f>IF(O155="sníž. přenesená",K155,0)</f>
        <v>0</v>
      </c>
      <c r="BI155" s="199">
        <f>IF(O155="nulová",K155,0)</f>
        <v>0</v>
      </c>
      <c r="BJ155" s="18" t="s">
        <v>79</v>
      </c>
      <c r="BK155" s="199">
        <f>ROUND(P155*H155,2)</f>
        <v>0</v>
      </c>
      <c r="BL155" s="18" t="s">
        <v>164</v>
      </c>
      <c r="BM155" s="198" t="s">
        <v>303</v>
      </c>
    </row>
    <row r="156" spans="1:47" s="2" customFormat="1" ht="19.5">
      <c r="A156" s="35"/>
      <c r="B156" s="36"/>
      <c r="C156" s="37"/>
      <c r="D156" s="200" t="s">
        <v>165</v>
      </c>
      <c r="E156" s="37"/>
      <c r="F156" s="201" t="s">
        <v>489</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165</v>
      </c>
      <c r="AU156" s="18" t="s">
        <v>71</v>
      </c>
    </row>
    <row r="157" spans="1:65" s="2" customFormat="1" ht="33" customHeight="1">
      <c r="A157" s="35"/>
      <c r="B157" s="36"/>
      <c r="C157" s="205" t="s">
        <v>305</v>
      </c>
      <c r="D157" s="205" t="s">
        <v>188</v>
      </c>
      <c r="E157" s="206" t="s">
        <v>496</v>
      </c>
      <c r="F157" s="207" t="s">
        <v>497</v>
      </c>
      <c r="G157" s="208" t="s">
        <v>379</v>
      </c>
      <c r="H157" s="209">
        <v>30</v>
      </c>
      <c r="I157" s="210"/>
      <c r="J157" s="210"/>
      <c r="K157" s="211">
        <f>ROUND(P157*H157,2)</f>
        <v>0</v>
      </c>
      <c r="L157" s="207" t="s">
        <v>162</v>
      </c>
      <c r="M157" s="40"/>
      <c r="N157" s="212" t="s">
        <v>20</v>
      </c>
      <c r="O157" s="194" t="s">
        <v>40</v>
      </c>
      <c r="P157" s="195">
        <f>I157+J157</f>
        <v>0</v>
      </c>
      <c r="Q157" s="195">
        <f>ROUND(I157*H157,2)</f>
        <v>0</v>
      </c>
      <c r="R157" s="195">
        <f>ROUND(J157*H157,2)</f>
        <v>0</v>
      </c>
      <c r="S157" s="65"/>
      <c r="T157" s="196">
        <f>S157*H157</f>
        <v>0</v>
      </c>
      <c r="U157" s="196">
        <v>0</v>
      </c>
      <c r="V157" s="196">
        <f>U157*H157</f>
        <v>0</v>
      </c>
      <c r="W157" s="196">
        <v>0</v>
      </c>
      <c r="X157" s="197">
        <f>W157*H157</f>
        <v>0</v>
      </c>
      <c r="Y157" s="35"/>
      <c r="Z157" s="35"/>
      <c r="AA157" s="35"/>
      <c r="AB157" s="35"/>
      <c r="AC157" s="35"/>
      <c r="AD157" s="35"/>
      <c r="AE157" s="35"/>
      <c r="AR157" s="198" t="s">
        <v>164</v>
      </c>
      <c r="AT157" s="198" t="s">
        <v>188</v>
      </c>
      <c r="AU157" s="198" t="s">
        <v>71</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164</v>
      </c>
      <c r="BM157" s="198" t="s">
        <v>308</v>
      </c>
    </row>
    <row r="158" spans="1:47" s="2" customFormat="1" ht="48.75">
      <c r="A158" s="35"/>
      <c r="B158" s="36"/>
      <c r="C158" s="37"/>
      <c r="D158" s="200" t="s">
        <v>165</v>
      </c>
      <c r="E158" s="37"/>
      <c r="F158" s="201" t="s">
        <v>498</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71</v>
      </c>
    </row>
    <row r="159" spans="1:65" s="2" customFormat="1" ht="24.2" customHeight="1">
      <c r="A159" s="35"/>
      <c r="B159" s="36"/>
      <c r="C159" s="184" t="s">
        <v>229</v>
      </c>
      <c r="D159" s="184" t="s">
        <v>154</v>
      </c>
      <c r="E159" s="185" t="s">
        <v>499</v>
      </c>
      <c r="F159" s="186" t="s">
        <v>500</v>
      </c>
      <c r="G159" s="187" t="s">
        <v>379</v>
      </c>
      <c r="H159" s="188">
        <v>30</v>
      </c>
      <c r="I159" s="189"/>
      <c r="J159" s="190"/>
      <c r="K159" s="191">
        <f>ROUND(P159*H159,2)</f>
        <v>0</v>
      </c>
      <c r="L159" s="186" t="s">
        <v>162</v>
      </c>
      <c r="M159" s="192"/>
      <c r="N159" s="193" t="s">
        <v>20</v>
      </c>
      <c r="O159" s="194" t="s">
        <v>40</v>
      </c>
      <c r="P159" s="195">
        <f>I159+J159</f>
        <v>0</v>
      </c>
      <c r="Q159" s="195">
        <f>ROUND(I159*H159,2)</f>
        <v>0</v>
      </c>
      <c r="R159" s="195">
        <f>ROUND(J159*H159,2)</f>
        <v>0</v>
      </c>
      <c r="S159" s="65"/>
      <c r="T159" s="196">
        <f>S159*H159</f>
        <v>0</v>
      </c>
      <c r="U159" s="196">
        <v>0</v>
      </c>
      <c r="V159" s="196">
        <f>U159*H159</f>
        <v>0</v>
      </c>
      <c r="W159" s="196">
        <v>0</v>
      </c>
      <c r="X159" s="197">
        <f>W159*H159</f>
        <v>0</v>
      </c>
      <c r="Y159" s="35"/>
      <c r="Z159" s="35"/>
      <c r="AA159" s="35"/>
      <c r="AB159" s="35"/>
      <c r="AC159" s="35"/>
      <c r="AD159" s="35"/>
      <c r="AE159" s="35"/>
      <c r="AR159" s="198" t="s">
        <v>163</v>
      </c>
      <c r="AT159" s="198" t="s">
        <v>154</v>
      </c>
      <c r="AU159" s="198" t="s">
        <v>71</v>
      </c>
      <c r="AY159" s="18" t="s">
        <v>156</v>
      </c>
      <c r="BE159" s="199">
        <f>IF(O159="základní",K159,0)</f>
        <v>0</v>
      </c>
      <c r="BF159" s="199">
        <f>IF(O159="snížená",K159,0)</f>
        <v>0</v>
      </c>
      <c r="BG159" s="199">
        <f>IF(O159="zákl. přenesená",K159,0)</f>
        <v>0</v>
      </c>
      <c r="BH159" s="199">
        <f>IF(O159="sníž. přenesená",K159,0)</f>
        <v>0</v>
      </c>
      <c r="BI159" s="199">
        <f>IF(O159="nulová",K159,0)</f>
        <v>0</v>
      </c>
      <c r="BJ159" s="18" t="s">
        <v>79</v>
      </c>
      <c r="BK159" s="199">
        <f>ROUND(P159*H159,2)</f>
        <v>0</v>
      </c>
      <c r="BL159" s="18" t="s">
        <v>164</v>
      </c>
      <c r="BM159" s="198" t="s">
        <v>312</v>
      </c>
    </row>
    <row r="160" spans="1:47" s="2" customFormat="1" ht="19.5">
      <c r="A160" s="35"/>
      <c r="B160" s="36"/>
      <c r="C160" s="37"/>
      <c r="D160" s="200" t="s">
        <v>165</v>
      </c>
      <c r="E160" s="37"/>
      <c r="F160" s="201" t="s">
        <v>500</v>
      </c>
      <c r="G160" s="37"/>
      <c r="H160" s="37"/>
      <c r="I160" s="202"/>
      <c r="J160" s="202"/>
      <c r="K160" s="37"/>
      <c r="L160" s="37"/>
      <c r="M160" s="40"/>
      <c r="N160" s="203"/>
      <c r="O160" s="204"/>
      <c r="P160" s="65"/>
      <c r="Q160" s="65"/>
      <c r="R160" s="65"/>
      <c r="S160" s="65"/>
      <c r="T160" s="65"/>
      <c r="U160" s="65"/>
      <c r="V160" s="65"/>
      <c r="W160" s="65"/>
      <c r="X160" s="66"/>
      <c r="Y160" s="35"/>
      <c r="Z160" s="35"/>
      <c r="AA160" s="35"/>
      <c r="AB160" s="35"/>
      <c r="AC160" s="35"/>
      <c r="AD160" s="35"/>
      <c r="AE160" s="35"/>
      <c r="AT160" s="18" t="s">
        <v>165</v>
      </c>
      <c r="AU160" s="18" t="s">
        <v>71</v>
      </c>
    </row>
    <row r="161" spans="1:65" s="2" customFormat="1" ht="24.2" customHeight="1">
      <c r="A161" s="35"/>
      <c r="B161" s="36"/>
      <c r="C161" s="184" t="s">
        <v>314</v>
      </c>
      <c r="D161" s="184" t="s">
        <v>154</v>
      </c>
      <c r="E161" s="185" t="s">
        <v>947</v>
      </c>
      <c r="F161" s="186" t="s">
        <v>948</v>
      </c>
      <c r="G161" s="187" t="s">
        <v>161</v>
      </c>
      <c r="H161" s="188">
        <v>1</v>
      </c>
      <c r="I161" s="189"/>
      <c r="J161" s="190"/>
      <c r="K161" s="191">
        <f>ROUND(P161*H161,2)</f>
        <v>0</v>
      </c>
      <c r="L161" s="186" t="s">
        <v>162</v>
      </c>
      <c r="M161" s="192"/>
      <c r="N161" s="193" t="s">
        <v>20</v>
      </c>
      <c r="O161" s="194" t="s">
        <v>40</v>
      </c>
      <c r="P161" s="195">
        <f>I161+J161</f>
        <v>0</v>
      </c>
      <c r="Q161" s="195">
        <f>ROUND(I161*H161,2)</f>
        <v>0</v>
      </c>
      <c r="R161" s="195">
        <f>ROUND(J161*H161,2)</f>
        <v>0</v>
      </c>
      <c r="S161" s="65"/>
      <c r="T161" s="196">
        <f>S161*H161</f>
        <v>0</v>
      </c>
      <c r="U161" s="196">
        <v>0</v>
      </c>
      <c r="V161" s="196">
        <f>U161*H161</f>
        <v>0</v>
      </c>
      <c r="W161" s="196">
        <v>0</v>
      </c>
      <c r="X161" s="197">
        <f>W161*H161</f>
        <v>0</v>
      </c>
      <c r="Y161" s="35"/>
      <c r="Z161" s="35"/>
      <c r="AA161" s="35"/>
      <c r="AB161" s="35"/>
      <c r="AC161" s="35"/>
      <c r="AD161" s="35"/>
      <c r="AE161" s="35"/>
      <c r="AR161" s="198" t="s">
        <v>163</v>
      </c>
      <c r="AT161" s="198" t="s">
        <v>154</v>
      </c>
      <c r="AU161" s="198" t="s">
        <v>71</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164</v>
      </c>
      <c r="BM161" s="198" t="s">
        <v>317</v>
      </c>
    </row>
    <row r="162" spans="1:47" s="2" customFormat="1" ht="11.25">
      <c r="A162" s="35"/>
      <c r="B162" s="36"/>
      <c r="C162" s="37"/>
      <c r="D162" s="200" t="s">
        <v>165</v>
      </c>
      <c r="E162" s="37"/>
      <c r="F162" s="201" t="s">
        <v>948</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71</v>
      </c>
    </row>
    <row r="163" spans="1:65" s="2" customFormat="1" ht="24.2" customHeight="1">
      <c r="A163" s="35"/>
      <c r="B163" s="36"/>
      <c r="C163" s="184" t="s">
        <v>232</v>
      </c>
      <c r="D163" s="184" t="s">
        <v>154</v>
      </c>
      <c r="E163" s="185" t="s">
        <v>949</v>
      </c>
      <c r="F163" s="186" t="s">
        <v>950</v>
      </c>
      <c r="G163" s="187" t="s">
        <v>161</v>
      </c>
      <c r="H163" s="188">
        <v>1</v>
      </c>
      <c r="I163" s="189"/>
      <c r="J163" s="190"/>
      <c r="K163" s="191">
        <f>ROUND(P163*H163,2)</f>
        <v>0</v>
      </c>
      <c r="L163" s="186" t="s">
        <v>162</v>
      </c>
      <c r="M163" s="192"/>
      <c r="N163" s="193" t="s">
        <v>20</v>
      </c>
      <c r="O163" s="194" t="s">
        <v>40</v>
      </c>
      <c r="P163" s="195">
        <f>I163+J163</f>
        <v>0</v>
      </c>
      <c r="Q163" s="195">
        <f>ROUND(I163*H163,2)</f>
        <v>0</v>
      </c>
      <c r="R163" s="195">
        <f>ROUND(J163*H163,2)</f>
        <v>0</v>
      </c>
      <c r="S163" s="65"/>
      <c r="T163" s="196">
        <f>S163*H163</f>
        <v>0</v>
      </c>
      <c r="U163" s="196">
        <v>0</v>
      </c>
      <c r="V163" s="196">
        <f>U163*H163</f>
        <v>0</v>
      </c>
      <c r="W163" s="196">
        <v>0</v>
      </c>
      <c r="X163" s="197">
        <f>W163*H163</f>
        <v>0</v>
      </c>
      <c r="Y163" s="35"/>
      <c r="Z163" s="35"/>
      <c r="AA163" s="35"/>
      <c r="AB163" s="35"/>
      <c r="AC163" s="35"/>
      <c r="AD163" s="35"/>
      <c r="AE163" s="35"/>
      <c r="AR163" s="198" t="s">
        <v>163</v>
      </c>
      <c r="AT163" s="198" t="s">
        <v>154</v>
      </c>
      <c r="AU163" s="198" t="s">
        <v>71</v>
      </c>
      <c r="AY163" s="18" t="s">
        <v>156</v>
      </c>
      <c r="BE163" s="199">
        <f>IF(O163="základní",K163,0)</f>
        <v>0</v>
      </c>
      <c r="BF163" s="199">
        <f>IF(O163="snížená",K163,0)</f>
        <v>0</v>
      </c>
      <c r="BG163" s="199">
        <f>IF(O163="zákl. přenesená",K163,0)</f>
        <v>0</v>
      </c>
      <c r="BH163" s="199">
        <f>IF(O163="sníž. přenesená",K163,0)</f>
        <v>0</v>
      </c>
      <c r="BI163" s="199">
        <f>IF(O163="nulová",K163,0)</f>
        <v>0</v>
      </c>
      <c r="BJ163" s="18" t="s">
        <v>79</v>
      </c>
      <c r="BK163" s="199">
        <f>ROUND(P163*H163,2)</f>
        <v>0</v>
      </c>
      <c r="BL163" s="18" t="s">
        <v>164</v>
      </c>
      <c r="BM163" s="198" t="s">
        <v>321</v>
      </c>
    </row>
    <row r="164" spans="1:47" s="2" customFormat="1" ht="19.5">
      <c r="A164" s="35"/>
      <c r="B164" s="36"/>
      <c r="C164" s="37"/>
      <c r="D164" s="200" t="s">
        <v>165</v>
      </c>
      <c r="E164" s="37"/>
      <c r="F164" s="201" t="s">
        <v>950</v>
      </c>
      <c r="G164" s="37"/>
      <c r="H164" s="37"/>
      <c r="I164" s="202"/>
      <c r="J164" s="202"/>
      <c r="K164" s="37"/>
      <c r="L164" s="37"/>
      <c r="M164" s="40"/>
      <c r="N164" s="203"/>
      <c r="O164" s="204"/>
      <c r="P164" s="65"/>
      <c r="Q164" s="65"/>
      <c r="R164" s="65"/>
      <c r="S164" s="65"/>
      <c r="T164" s="65"/>
      <c r="U164" s="65"/>
      <c r="V164" s="65"/>
      <c r="W164" s="65"/>
      <c r="X164" s="66"/>
      <c r="Y164" s="35"/>
      <c r="Z164" s="35"/>
      <c r="AA164" s="35"/>
      <c r="AB164" s="35"/>
      <c r="AC164" s="35"/>
      <c r="AD164" s="35"/>
      <c r="AE164" s="35"/>
      <c r="AT164" s="18" t="s">
        <v>165</v>
      </c>
      <c r="AU164" s="18" t="s">
        <v>71</v>
      </c>
    </row>
    <row r="165" spans="1:65" s="2" customFormat="1" ht="24.2" customHeight="1">
      <c r="A165" s="35"/>
      <c r="B165" s="36"/>
      <c r="C165" s="184" t="s">
        <v>323</v>
      </c>
      <c r="D165" s="184" t="s">
        <v>154</v>
      </c>
      <c r="E165" s="185" t="s">
        <v>951</v>
      </c>
      <c r="F165" s="186" t="s">
        <v>952</v>
      </c>
      <c r="G165" s="187" t="s">
        <v>161</v>
      </c>
      <c r="H165" s="188">
        <v>3</v>
      </c>
      <c r="I165" s="189"/>
      <c r="J165" s="190"/>
      <c r="K165" s="191">
        <f>ROUND(P165*H165,2)</f>
        <v>0</v>
      </c>
      <c r="L165" s="186" t="s">
        <v>162</v>
      </c>
      <c r="M165" s="192"/>
      <c r="N165" s="193" t="s">
        <v>20</v>
      </c>
      <c r="O165" s="194" t="s">
        <v>40</v>
      </c>
      <c r="P165" s="195">
        <f>I165+J165</f>
        <v>0</v>
      </c>
      <c r="Q165" s="195">
        <f>ROUND(I165*H165,2)</f>
        <v>0</v>
      </c>
      <c r="R165" s="195">
        <f>ROUND(J165*H165,2)</f>
        <v>0</v>
      </c>
      <c r="S165" s="65"/>
      <c r="T165" s="196">
        <f>S165*H165</f>
        <v>0</v>
      </c>
      <c r="U165" s="196">
        <v>0</v>
      </c>
      <c r="V165" s="196">
        <f>U165*H165</f>
        <v>0</v>
      </c>
      <c r="W165" s="196">
        <v>0</v>
      </c>
      <c r="X165" s="197">
        <f>W165*H165</f>
        <v>0</v>
      </c>
      <c r="Y165" s="35"/>
      <c r="Z165" s="35"/>
      <c r="AA165" s="35"/>
      <c r="AB165" s="35"/>
      <c r="AC165" s="35"/>
      <c r="AD165" s="35"/>
      <c r="AE165" s="35"/>
      <c r="AR165" s="198" t="s">
        <v>163</v>
      </c>
      <c r="AT165" s="198" t="s">
        <v>154</v>
      </c>
      <c r="AU165" s="198" t="s">
        <v>71</v>
      </c>
      <c r="AY165" s="18" t="s">
        <v>156</v>
      </c>
      <c r="BE165" s="199">
        <f>IF(O165="základní",K165,0)</f>
        <v>0</v>
      </c>
      <c r="BF165" s="199">
        <f>IF(O165="snížená",K165,0)</f>
        <v>0</v>
      </c>
      <c r="BG165" s="199">
        <f>IF(O165="zákl. přenesená",K165,0)</f>
        <v>0</v>
      </c>
      <c r="BH165" s="199">
        <f>IF(O165="sníž. přenesená",K165,0)</f>
        <v>0</v>
      </c>
      <c r="BI165" s="199">
        <f>IF(O165="nulová",K165,0)</f>
        <v>0</v>
      </c>
      <c r="BJ165" s="18" t="s">
        <v>79</v>
      </c>
      <c r="BK165" s="199">
        <f>ROUND(P165*H165,2)</f>
        <v>0</v>
      </c>
      <c r="BL165" s="18" t="s">
        <v>164</v>
      </c>
      <c r="BM165" s="198" t="s">
        <v>326</v>
      </c>
    </row>
    <row r="166" spans="1:47" s="2" customFormat="1" ht="11.25">
      <c r="A166" s="35"/>
      <c r="B166" s="36"/>
      <c r="C166" s="37"/>
      <c r="D166" s="200" t="s">
        <v>165</v>
      </c>
      <c r="E166" s="37"/>
      <c r="F166" s="201" t="s">
        <v>952</v>
      </c>
      <c r="G166" s="37"/>
      <c r="H166" s="37"/>
      <c r="I166" s="202"/>
      <c r="J166" s="202"/>
      <c r="K166" s="37"/>
      <c r="L166" s="37"/>
      <c r="M166" s="40"/>
      <c r="N166" s="203"/>
      <c r="O166" s="204"/>
      <c r="P166" s="65"/>
      <c r="Q166" s="65"/>
      <c r="R166" s="65"/>
      <c r="S166" s="65"/>
      <c r="T166" s="65"/>
      <c r="U166" s="65"/>
      <c r="V166" s="65"/>
      <c r="W166" s="65"/>
      <c r="X166" s="66"/>
      <c r="Y166" s="35"/>
      <c r="Z166" s="35"/>
      <c r="AA166" s="35"/>
      <c r="AB166" s="35"/>
      <c r="AC166" s="35"/>
      <c r="AD166" s="35"/>
      <c r="AE166" s="35"/>
      <c r="AT166" s="18" t="s">
        <v>165</v>
      </c>
      <c r="AU166" s="18" t="s">
        <v>71</v>
      </c>
    </row>
    <row r="167" spans="1:65" s="2" customFormat="1" ht="24.2" customHeight="1">
      <c r="A167" s="35"/>
      <c r="B167" s="36"/>
      <c r="C167" s="184" t="s">
        <v>235</v>
      </c>
      <c r="D167" s="184" t="s">
        <v>154</v>
      </c>
      <c r="E167" s="185" t="s">
        <v>953</v>
      </c>
      <c r="F167" s="186" t="s">
        <v>954</v>
      </c>
      <c r="G167" s="187" t="s">
        <v>955</v>
      </c>
      <c r="H167" s="188">
        <v>6</v>
      </c>
      <c r="I167" s="189"/>
      <c r="J167" s="190"/>
      <c r="K167" s="191">
        <f>ROUND(P167*H167,2)</f>
        <v>0</v>
      </c>
      <c r="L167" s="186" t="s">
        <v>162</v>
      </c>
      <c r="M167" s="192"/>
      <c r="N167" s="193" t="s">
        <v>20</v>
      </c>
      <c r="O167" s="194" t="s">
        <v>40</v>
      </c>
      <c r="P167" s="195">
        <f>I167+J167</f>
        <v>0</v>
      </c>
      <c r="Q167" s="195">
        <f>ROUND(I167*H167,2)</f>
        <v>0</v>
      </c>
      <c r="R167" s="195">
        <f>ROUND(J167*H167,2)</f>
        <v>0</v>
      </c>
      <c r="S167" s="65"/>
      <c r="T167" s="196">
        <f>S167*H167</f>
        <v>0</v>
      </c>
      <c r="U167" s="196">
        <v>0</v>
      </c>
      <c r="V167" s="196">
        <f>U167*H167</f>
        <v>0</v>
      </c>
      <c r="W167" s="196">
        <v>0</v>
      </c>
      <c r="X167" s="197">
        <f>W167*H167</f>
        <v>0</v>
      </c>
      <c r="Y167" s="35"/>
      <c r="Z167" s="35"/>
      <c r="AA167" s="35"/>
      <c r="AB167" s="35"/>
      <c r="AC167" s="35"/>
      <c r="AD167" s="35"/>
      <c r="AE167" s="35"/>
      <c r="AR167" s="198" t="s">
        <v>163</v>
      </c>
      <c r="AT167" s="198" t="s">
        <v>154</v>
      </c>
      <c r="AU167" s="198" t="s">
        <v>71</v>
      </c>
      <c r="AY167" s="18" t="s">
        <v>156</v>
      </c>
      <c r="BE167" s="199">
        <f>IF(O167="základní",K167,0)</f>
        <v>0</v>
      </c>
      <c r="BF167" s="199">
        <f>IF(O167="snížená",K167,0)</f>
        <v>0</v>
      </c>
      <c r="BG167" s="199">
        <f>IF(O167="zákl. přenesená",K167,0)</f>
        <v>0</v>
      </c>
      <c r="BH167" s="199">
        <f>IF(O167="sníž. přenesená",K167,0)</f>
        <v>0</v>
      </c>
      <c r="BI167" s="199">
        <f>IF(O167="nulová",K167,0)</f>
        <v>0</v>
      </c>
      <c r="BJ167" s="18" t="s">
        <v>79</v>
      </c>
      <c r="BK167" s="199">
        <f>ROUND(P167*H167,2)</f>
        <v>0</v>
      </c>
      <c r="BL167" s="18" t="s">
        <v>164</v>
      </c>
      <c r="BM167" s="198" t="s">
        <v>330</v>
      </c>
    </row>
    <row r="168" spans="1:47" s="2" customFormat="1" ht="11.25">
      <c r="A168" s="35"/>
      <c r="B168" s="36"/>
      <c r="C168" s="37"/>
      <c r="D168" s="200" t="s">
        <v>165</v>
      </c>
      <c r="E168" s="37"/>
      <c r="F168" s="201" t="s">
        <v>954</v>
      </c>
      <c r="G168" s="37"/>
      <c r="H168" s="37"/>
      <c r="I168" s="202"/>
      <c r="J168" s="202"/>
      <c r="K168" s="37"/>
      <c r="L168" s="37"/>
      <c r="M168" s="40"/>
      <c r="N168" s="203"/>
      <c r="O168" s="204"/>
      <c r="P168" s="65"/>
      <c r="Q168" s="65"/>
      <c r="R168" s="65"/>
      <c r="S168" s="65"/>
      <c r="T168" s="65"/>
      <c r="U168" s="65"/>
      <c r="V168" s="65"/>
      <c r="W168" s="65"/>
      <c r="X168" s="66"/>
      <c r="Y168" s="35"/>
      <c r="Z168" s="35"/>
      <c r="AA168" s="35"/>
      <c r="AB168" s="35"/>
      <c r="AC168" s="35"/>
      <c r="AD168" s="35"/>
      <c r="AE168" s="35"/>
      <c r="AT168" s="18" t="s">
        <v>165</v>
      </c>
      <c r="AU168" s="18" t="s">
        <v>71</v>
      </c>
    </row>
    <row r="169" spans="1:65" s="2" customFormat="1" ht="24.2" customHeight="1">
      <c r="A169" s="35"/>
      <c r="B169" s="36"/>
      <c r="C169" s="205" t="s">
        <v>332</v>
      </c>
      <c r="D169" s="205" t="s">
        <v>188</v>
      </c>
      <c r="E169" s="206" t="s">
        <v>956</v>
      </c>
      <c r="F169" s="207" t="s">
        <v>957</v>
      </c>
      <c r="G169" s="208" t="s">
        <v>161</v>
      </c>
      <c r="H169" s="209">
        <v>3</v>
      </c>
      <c r="I169" s="210"/>
      <c r="J169" s="210"/>
      <c r="K169" s="211">
        <f>ROUND(P169*H169,2)</f>
        <v>0</v>
      </c>
      <c r="L169" s="207" t="s">
        <v>162</v>
      </c>
      <c r="M169" s="40"/>
      <c r="N169" s="212" t="s">
        <v>20</v>
      </c>
      <c r="O169" s="194" t="s">
        <v>40</v>
      </c>
      <c r="P169" s="195">
        <f>I169+J169</f>
        <v>0</v>
      </c>
      <c r="Q169" s="195">
        <f>ROUND(I169*H169,2)</f>
        <v>0</v>
      </c>
      <c r="R169" s="195">
        <f>ROUND(J169*H169,2)</f>
        <v>0</v>
      </c>
      <c r="S169" s="65"/>
      <c r="T169" s="196">
        <f>S169*H169</f>
        <v>0</v>
      </c>
      <c r="U169" s="196">
        <v>0</v>
      </c>
      <c r="V169" s="196">
        <f>U169*H169</f>
        <v>0</v>
      </c>
      <c r="W169" s="196">
        <v>0</v>
      </c>
      <c r="X169" s="197">
        <f>W169*H169</f>
        <v>0</v>
      </c>
      <c r="Y169" s="35"/>
      <c r="Z169" s="35"/>
      <c r="AA169" s="35"/>
      <c r="AB169" s="35"/>
      <c r="AC169" s="35"/>
      <c r="AD169" s="35"/>
      <c r="AE169" s="35"/>
      <c r="AR169" s="198" t="s">
        <v>164</v>
      </c>
      <c r="AT169" s="198" t="s">
        <v>188</v>
      </c>
      <c r="AU169" s="198" t="s">
        <v>71</v>
      </c>
      <c r="AY169" s="18" t="s">
        <v>156</v>
      </c>
      <c r="BE169" s="199">
        <f>IF(O169="základní",K169,0)</f>
        <v>0</v>
      </c>
      <c r="BF169" s="199">
        <f>IF(O169="snížená",K169,0)</f>
        <v>0</v>
      </c>
      <c r="BG169" s="199">
        <f>IF(O169="zákl. přenesená",K169,0)</f>
        <v>0</v>
      </c>
      <c r="BH169" s="199">
        <f>IF(O169="sníž. přenesená",K169,0)</f>
        <v>0</v>
      </c>
      <c r="BI169" s="199">
        <f>IF(O169="nulová",K169,0)</f>
        <v>0</v>
      </c>
      <c r="BJ169" s="18" t="s">
        <v>79</v>
      </c>
      <c r="BK169" s="199">
        <f>ROUND(P169*H169,2)</f>
        <v>0</v>
      </c>
      <c r="BL169" s="18" t="s">
        <v>164</v>
      </c>
      <c r="BM169" s="198" t="s">
        <v>335</v>
      </c>
    </row>
    <row r="170" spans="1:47" s="2" customFormat="1" ht="29.25">
      <c r="A170" s="35"/>
      <c r="B170" s="36"/>
      <c r="C170" s="37"/>
      <c r="D170" s="200" t="s">
        <v>165</v>
      </c>
      <c r="E170" s="37"/>
      <c r="F170" s="201" t="s">
        <v>958</v>
      </c>
      <c r="G170" s="37"/>
      <c r="H170" s="37"/>
      <c r="I170" s="202"/>
      <c r="J170" s="202"/>
      <c r="K170" s="37"/>
      <c r="L170" s="37"/>
      <c r="M170" s="40"/>
      <c r="N170" s="203"/>
      <c r="O170" s="204"/>
      <c r="P170" s="65"/>
      <c r="Q170" s="65"/>
      <c r="R170" s="65"/>
      <c r="S170" s="65"/>
      <c r="T170" s="65"/>
      <c r="U170" s="65"/>
      <c r="V170" s="65"/>
      <c r="W170" s="65"/>
      <c r="X170" s="66"/>
      <c r="Y170" s="35"/>
      <c r="Z170" s="35"/>
      <c r="AA170" s="35"/>
      <c r="AB170" s="35"/>
      <c r="AC170" s="35"/>
      <c r="AD170" s="35"/>
      <c r="AE170" s="35"/>
      <c r="AT170" s="18" t="s">
        <v>165</v>
      </c>
      <c r="AU170" s="18" t="s">
        <v>71</v>
      </c>
    </row>
    <row r="171" spans="1:65" s="2" customFormat="1" ht="37.9" customHeight="1">
      <c r="A171" s="35"/>
      <c r="B171" s="36"/>
      <c r="C171" s="205" t="s">
        <v>239</v>
      </c>
      <c r="D171" s="205" t="s">
        <v>188</v>
      </c>
      <c r="E171" s="206" t="s">
        <v>959</v>
      </c>
      <c r="F171" s="207" t="s">
        <v>960</v>
      </c>
      <c r="G171" s="208" t="s">
        <v>379</v>
      </c>
      <c r="H171" s="209">
        <v>3</v>
      </c>
      <c r="I171" s="210"/>
      <c r="J171" s="210"/>
      <c r="K171" s="211">
        <f>ROUND(P171*H171,2)</f>
        <v>0</v>
      </c>
      <c r="L171" s="207" t="s">
        <v>162</v>
      </c>
      <c r="M171" s="40"/>
      <c r="N171" s="212" t="s">
        <v>20</v>
      </c>
      <c r="O171" s="194" t="s">
        <v>40</v>
      </c>
      <c r="P171" s="195">
        <f>I171+J171</f>
        <v>0</v>
      </c>
      <c r="Q171" s="195">
        <f>ROUND(I171*H171,2)</f>
        <v>0</v>
      </c>
      <c r="R171" s="195">
        <f>ROUND(J171*H171,2)</f>
        <v>0</v>
      </c>
      <c r="S171" s="65"/>
      <c r="T171" s="196">
        <f>S171*H171</f>
        <v>0</v>
      </c>
      <c r="U171" s="196">
        <v>0</v>
      </c>
      <c r="V171" s="196">
        <f>U171*H171</f>
        <v>0</v>
      </c>
      <c r="W171" s="196">
        <v>0</v>
      </c>
      <c r="X171" s="197">
        <f>W171*H171</f>
        <v>0</v>
      </c>
      <c r="Y171" s="35"/>
      <c r="Z171" s="35"/>
      <c r="AA171" s="35"/>
      <c r="AB171" s="35"/>
      <c r="AC171" s="35"/>
      <c r="AD171" s="35"/>
      <c r="AE171" s="35"/>
      <c r="AR171" s="198" t="s">
        <v>164</v>
      </c>
      <c r="AT171" s="198" t="s">
        <v>188</v>
      </c>
      <c r="AU171" s="198" t="s">
        <v>71</v>
      </c>
      <c r="AY171" s="18" t="s">
        <v>156</v>
      </c>
      <c r="BE171" s="199">
        <f>IF(O171="základní",K171,0)</f>
        <v>0</v>
      </c>
      <c r="BF171" s="199">
        <f>IF(O171="snížená",K171,0)</f>
        <v>0</v>
      </c>
      <c r="BG171" s="199">
        <f>IF(O171="zákl. přenesená",K171,0)</f>
        <v>0</v>
      </c>
      <c r="BH171" s="199">
        <f>IF(O171="sníž. přenesená",K171,0)</f>
        <v>0</v>
      </c>
      <c r="BI171" s="199">
        <f>IF(O171="nulová",K171,0)</f>
        <v>0</v>
      </c>
      <c r="BJ171" s="18" t="s">
        <v>79</v>
      </c>
      <c r="BK171" s="199">
        <f>ROUND(P171*H171,2)</f>
        <v>0</v>
      </c>
      <c r="BL171" s="18" t="s">
        <v>164</v>
      </c>
      <c r="BM171" s="198" t="s">
        <v>340</v>
      </c>
    </row>
    <row r="172" spans="1:47" s="2" customFormat="1" ht="29.25">
      <c r="A172" s="35"/>
      <c r="B172" s="36"/>
      <c r="C172" s="37"/>
      <c r="D172" s="200" t="s">
        <v>165</v>
      </c>
      <c r="E172" s="37"/>
      <c r="F172" s="201" t="s">
        <v>961</v>
      </c>
      <c r="G172" s="37"/>
      <c r="H172" s="37"/>
      <c r="I172" s="202"/>
      <c r="J172" s="202"/>
      <c r="K172" s="37"/>
      <c r="L172" s="37"/>
      <c r="M172" s="40"/>
      <c r="N172" s="203"/>
      <c r="O172" s="204"/>
      <c r="P172" s="65"/>
      <c r="Q172" s="65"/>
      <c r="R172" s="65"/>
      <c r="S172" s="65"/>
      <c r="T172" s="65"/>
      <c r="U172" s="65"/>
      <c r="V172" s="65"/>
      <c r="W172" s="65"/>
      <c r="X172" s="66"/>
      <c r="Y172" s="35"/>
      <c r="Z172" s="35"/>
      <c r="AA172" s="35"/>
      <c r="AB172" s="35"/>
      <c r="AC172" s="35"/>
      <c r="AD172" s="35"/>
      <c r="AE172" s="35"/>
      <c r="AT172" s="18" t="s">
        <v>165</v>
      </c>
      <c r="AU172" s="18" t="s">
        <v>71</v>
      </c>
    </row>
    <row r="173" spans="1:65" s="2" customFormat="1" ht="37.9" customHeight="1">
      <c r="A173" s="35"/>
      <c r="B173" s="36"/>
      <c r="C173" s="205" t="s">
        <v>341</v>
      </c>
      <c r="D173" s="205" t="s">
        <v>188</v>
      </c>
      <c r="E173" s="206" t="s">
        <v>962</v>
      </c>
      <c r="F173" s="207" t="s">
        <v>963</v>
      </c>
      <c r="G173" s="208" t="s">
        <v>161</v>
      </c>
      <c r="H173" s="209">
        <v>3</v>
      </c>
      <c r="I173" s="210"/>
      <c r="J173" s="210"/>
      <c r="K173" s="211">
        <f>ROUND(P173*H173,2)</f>
        <v>0</v>
      </c>
      <c r="L173" s="207" t="s">
        <v>162</v>
      </c>
      <c r="M173" s="40"/>
      <c r="N173" s="212" t="s">
        <v>20</v>
      </c>
      <c r="O173" s="194" t="s">
        <v>40</v>
      </c>
      <c r="P173" s="195">
        <f>I173+J173</f>
        <v>0</v>
      </c>
      <c r="Q173" s="195">
        <f>ROUND(I173*H173,2)</f>
        <v>0</v>
      </c>
      <c r="R173" s="195">
        <f>ROUND(J173*H173,2)</f>
        <v>0</v>
      </c>
      <c r="S173" s="65"/>
      <c r="T173" s="196">
        <f>S173*H173</f>
        <v>0</v>
      </c>
      <c r="U173" s="196">
        <v>0</v>
      </c>
      <c r="V173" s="196">
        <f>U173*H173</f>
        <v>0</v>
      </c>
      <c r="W173" s="196">
        <v>0</v>
      </c>
      <c r="X173" s="197">
        <f>W173*H173</f>
        <v>0</v>
      </c>
      <c r="Y173" s="35"/>
      <c r="Z173" s="35"/>
      <c r="AA173" s="35"/>
      <c r="AB173" s="35"/>
      <c r="AC173" s="35"/>
      <c r="AD173" s="35"/>
      <c r="AE173" s="35"/>
      <c r="AR173" s="198" t="s">
        <v>164</v>
      </c>
      <c r="AT173" s="198" t="s">
        <v>188</v>
      </c>
      <c r="AU173" s="198" t="s">
        <v>71</v>
      </c>
      <c r="AY173" s="18" t="s">
        <v>156</v>
      </c>
      <c r="BE173" s="199">
        <f>IF(O173="základní",K173,0)</f>
        <v>0</v>
      </c>
      <c r="BF173" s="199">
        <f>IF(O173="snížená",K173,0)</f>
        <v>0</v>
      </c>
      <c r="BG173" s="199">
        <f>IF(O173="zákl. přenesená",K173,0)</f>
        <v>0</v>
      </c>
      <c r="BH173" s="199">
        <f>IF(O173="sníž. přenesená",K173,0)</f>
        <v>0</v>
      </c>
      <c r="BI173" s="199">
        <f>IF(O173="nulová",K173,0)</f>
        <v>0</v>
      </c>
      <c r="BJ173" s="18" t="s">
        <v>79</v>
      </c>
      <c r="BK173" s="199">
        <f>ROUND(P173*H173,2)</f>
        <v>0</v>
      </c>
      <c r="BL173" s="18" t="s">
        <v>164</v>
      </c>
      <c r="BM173" s="198" t="s">
        <v>344</v>
      </c>
    </row>
    <row r="174" spans="1:47" s="2" customFormat="1" ht="29.25">
      <c r="A174" s="35"/>
      <c r="B174" s="36"/>
      <c r="C174" s="37"/>
      <c r="D174" s="200" t="s">
        <v>165</v>
      </c>
      <c r="E174" s="37"/>
      <c r="F174" s="201" t="s">
        <v>963</v>
      </c>
      <c r="G174" s="37"/>
      <c r="H174" s="37"/>
      <c r="I174" s="202"/>
      <c r="J174" s="202"/>
      <c r="K174" s="37"/>
      <c r="L174" s="37"/>
      <c r="M174" s="40"/>
      <c r="N174" s="203"/>
      <c r="O174" s="204"/>
      <c r="P174" s="65"/>
      <c r="Q174" s="65"/>
      <c r="R174" s="65"/>
      <c r="S174" s="65"/>
      <c r="T174" s="65"/>
      <c r="U174" s="65"/>
      <c r="V174" s="65"/>
      <c r="W174" s="65"/>
      <c r="X174" s="66"/>
      <c r="Y174" s="35"/>
      <c r="Z174" s="35"/>
      <c r="AA174" s="35"/>
      <c r="AB174" s="35"/>
      <c r="AC174" s="35"/>
      <c r="AD174" s="35"/>
      <c r="AE174" s="35"/>
      <c r="AT174" s="18" t="s">
        <v>165</v>
      </c>
      <c r="AU174" s="18" t="s">
        <v>71</v>
      </c>
    </row>
    <row r="175" spans="1:65" s="2" customFormat="1" ht="55.5" customHeight="1">
      <c r="A175" s="35"/>
      <c r="B175" s="36"/>
      <c r="C175" s="184" t="s">
        <v>244</v>
      </c>
      <c r="D175" s="184" t="s">
        <v>154</v>
      </c>
      <c r="E175" s="185" t="s">
        <v>560</v>
      </c>
      <c r="F175" s="186" t="s">
        <v>561</v>
      </c>
      <c r="G175" s="187" t="s">
        <v>161</v>
      </c>
      <c r="H175" s="188">
        <v>3</v>
      </c>
      <c r="I175" s="189"/>
      <c r="J175" s="190"/>
      <c r="K175" s="191">
        <f>ROUND(P175*H175,2)</f>
        <v>0</v>
      </c>
      <c r="L175" s="186" t="s">
        <v>162</v>
      </c>
      <c r="M175" s="192"/>
      <c r="N175" s="193" t="s">
        <v>20</v>
      </c>
      <c r="O175" s="194" t="s">
        <v>40</v>
      </c>
      <c r="P175" s="195">
        <f>I175+J175</f>
        <v>0</v>
      </c>
      <c r="Q175" s="195">
        <f>ROUND(I175*H175,2)</f>
        <v>0</v>
      </c>
      <c r="R175" s="195">
        <f>ROUND(J175*H175,2)</f>
        <v>0</v>
      </c>
      <c r="S175" s="65"/>
      <c r="T175" s="196">
        <f>S175*H175</f>
        <v>0</v>
      </c>
      <c r="U175" s="196">
        <v>0</v>
      </c>
      <c r="V175" s="196">
        <f>U175*H175</f>
        <v>0</v>
      </c>
      <c r="W175" s="196">
        <v>0</v>
      </c>
      <c r="X175" s="197">
        <f>W175*H175</f>
        <v>0</v>
      </c>
      <c r="Y175" s="35"/>
      <c r="Z175" s="35"/>
      <c r="AA175" s="35"/>
      <c r="AB175" s="35"/>
      <c r="AC175" s="35"/>
      <c r="AD175" s="35"/>
      <c r="AE175" s="35"/>
      <c r="AR175" s="198" t="s">
        <v>163</v>
      </c>
      <c r="AT175" s="198" t="s">
        <v>154</v>
      </c>
      <c r="AU175" s="198" t="s">
        <v>71</v>
      </c>
      <c r="AY175" s="18" t="s">
        <v>156</v>
      </c>
      <c r="BE175" s="199">
        <f>IF(O175="základní",K175,0)</f>
        <v>0</v>
      </c>
      <c r="BF175" s="199">
        <f>IF(O175="snížená",K175,0)</f>
        <v>0</v>
      </c>
      <c r="BG175" s="199">
        <f>IF(O175="zákl. přenesená",K175,0)</f>
        <v>0</v>
      </c>
      <c r="BH175" s="199">
        <f>IF(O175="sníž. přenesená",K175,0)</f>
        <v>0</v>
      </c>
      <c r="BI175" s="199">
        <f>IF(O175="nulová",K175,0)</f>
        <v>0</v>
      </c>
      <c r="BJ175" s="18" t="s">
        <v>79</v>
      </c>
      <c r="BK175" s="199">
        <f>ROUND(P175*H175,2)</f>
        <v>0</v>
      </c>
      <c r="BL175" s="18" t="s">
        <v>164</v>
      </c>
      <c r="BM175" s="198" t="s">
        <v>348</v>
      </c>
    </row>
    <row r="176" spans="1:47" s="2" customFormat="1" ht="29.25">
      <c r="A176" s="35"/>
      <c r="B176" s="36"/>
      <c r="C176" s="37"/>
      <c r="D176" s="200" t="s">
        <v>165</v>
      </c>
      <c r="E176" s="37"/>
      <c r="F176" s="201" t="s">
        <v>561</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165</v>
      </c>
      <c r="AU176" s="18" t="s">
        <v>71</v>
      </c>
    </row>
    <row r="177" spans="1:65" s="2" customFormat="1" ht="37.9" customHeight="1">
      <c r="A177" s="35"/>
      <c r="B177" s="36"/>
      <c r="C177" s="205" t="s">
        <v>350</v>
      </c>
      <c r="D177" s="205" t="s">
        <v>188</v>
      </c>
      <c r="E177" s="206" t="s">
        <v>567</v>
      </c>
      <c r="F177" s="207" t="s">
        <v>568</v>
      </c>
      <c r="G177" s="208" t="s">
        <v>161</v>
      </c>
      <c r="H177" s="209">
        <v>4</v>
      </c>
      <c r="I177" s="210"/>
      <c r="J177" s="210"/>
      <c r="K177" s="211">
        <f>ROUND(P177*H177,2)</f>
        <v>0</v>
      </c>
      <c r="L177" s="207" t="s">
        <v>162</v>
      </c>
      <c r="M177" s="40"/>
      <c r="N177" s="212" t="s">
        <v>20</v>
      </c>
      <c r="O177" s="194" t="s">
        <v>40</v>
      </c>
      <c r="P177" s="195">
        <f>I177+J177</f>
        <v>0</v>
      </c>
      <c r="Q177" s="195">
        <f>ROUND(I177*H177,2)</f>
        <v>0</v>
      </c>
      <c r="R177" s="195">
        <f>ROUND(J177*H177,2)</f>
        <v>0</v>
      </c>
      <c r="S177" s="65"/>
      <c r="T177" s="196">
        <f>S177*H177</f>
        <v>0</v>
      </c>
      <c r="U177" s="196">
        <v>0</v>
      </c>
      <c r="V177" s="196">
        <f>U177*H177</f>
        <v>0</v>
      </c>
      <c r="W177" s="196">
        <v>0</v>
      </c>
      <c r="X177" s="197">
        <f>W177*H177</f>
        <v>0</v>
      </c>
      <c r="Y177" s="35"/>
      <c r="Z177" s="35"/>
      <c r="AA177" s="35"/>
      <c r="AB177" s="35"/>
      <c r="AC177" s="35"/>
      <c r="AD177" s="35"/>
      <c r="AE177" s="35"/>
      <c r="AR177" s="198" t="s">
        <v>164</v>
      </c>
      <c r="AT177" s="198" t="s">
        <v>188</v>
      </c>
      <c r="AU177" s="198" t="s">
        <v>71</v>
      </c>
      <c r="AY177" s="18" t="s">
        <v>156</v>
      </c>
      <c r="BE177" s="199">
        <f>IF(O177="základní",K177,0)</f>
        <v>0</v>
      </c>
      <c r="BF177" s="199">
        <f>IF(O177="snížená",K177,0)</f>
        <v>0</v>
      </c>
      <c r="BG177" s="199">
        <f>IF(O177="zákl. přenesená",K177,0)</f>
        <v>0</v>
      </c>
      <c r="BH177" s="199">
        <f>IF(O177="sníž. přenesená",K177,0)</f>
        <v>0</v>
      </c>
      <c r="BI177" s="199">
        <f>IF(O177="nulová",K177,0)</f>
        <v>0</v>
      </c>
      <c r="BJ177" s="18" t="s">
        <v>79</v>
      </c>
      <c r="BK177" s="199">
        <f>ROUND(P177*H177,2)</f>
        <v>0</v>
      </c>
      <c r="BL177" s="18" t="s">
        <v>164</v>
      </c>
      <c r="BM177" s="198" t="s">
        <v>353</v>
      </c>
    </row>
    <row r="178" spans="1:47" s="2" customFormat="1" ht="19.5">
      <c r="A178" s="35"/>
      <c r="B178" s="36"/>
      <c r="C178" s="37"/>
      <c r="D178" s="200" t="s">
        <v>165</v>
      </c>
      <c r="E178" s="37"/>
      <c r="F178" s="201" t="s">
        <v>568</v>
      </c>
      <c r="G178" s="37"/>
      <c r="H178" s="37"/>
      <c r="I178" s="202"/>
      <c r="J178" s="202"/>
      <c r="K178" s="37"/>
      <c r="L178" s="37"/>
      <c r="M178" s="40"/>
      <c r="N178" s="203"/>
      <c r="O178" s="204"/>
      <c r="P178" s="65"/>
      <c r="Q178" s="65"/>
      <c r="R178" s="65"/>
      <c r="S178" s="65"/>
      <c r="T178" s="65"/>
      <c r="U178" s="65"/>
      <c r="V178" s="65"/>
      <c r="W178" s="65"/>
      <c r="X178" s="66"/>
      <c r="Y178" s="35"/>
      <c r="Z178" s="35"/>
      <c r="AA178" s="35"/>
      <c r="AB178" s="35"/>
      <c r="AC178" s="35"/>
      <c r="AD178" s="35"/>
      <c r="AE178" s="35"/>
      <c r="AT178" s="18" t="s">
        <v>165</v>
      </c>
      <c r="AU178" s="18" t="s">
        <v>71</v>
      </c>
    </row>
    <row r="179" spans="1:65" s="2" customFormat="1" ht="37.9" customHeight="1">
      <c r="A179" s="35"/>
      <c r="B179" s="36"/>
      <c r="C179" s="184" t="s">
        <v>248</v>
      </c>
      <c r="D179" s="184" t="s">
        <v>154</v>
      </c>
      <c r="E179" s="185" t="s">
        <v>570</v>
      </c>
      <c r="F179" s="186" t="s">
        <v>571</v>
      </c>
      <c r="G179" s="187" t="s">
        <v>161</v>
      </c>
      <c r="H179" s="188">
        <v>4</v>
      </c>
      <c r="I179" s="189"/>
      <c r="J179" s="190"/>
      <c r="K179" s="191">
        <f>ROUND(P179*H179,2)</f>
        <v>0</v>
      </c>
      <c r="L179" s="186" t="s">
        <v>162</v>
      </c>
      <c r="M179" s="192"/>
      <c r="N179" s="193" t="s">
        <v>20</v>
      </c>
      <c r="O179" s="194" t="s">
        <v>40</v>
      </c>
      <c r="P179" s="195">
        <f>I179+J179</f>
        <v>0</v>
      </c>
      <c r="Q179" s="195">
        <f>ROUND(I179*H179,2)</f>
        <v>0</v>
      </c>
      <c r="R179" s="195">
        <f>ROUND(J179*H179,2)</f>
        <v>0</v>
      </c>
      <c r="S179" s="65"/>
      <c r="T179" s="196">
        <f>S179*H179</f>
        <v>0</v>
      </c>
      <c r="U179" s="196">
        <v>0</v>
      </c>
      <c r="V179" s="196">
        <f>U179*H179</f>
        <v>0</v>
      </c>
      <c r="W179" s="196">
        <v>0</v>
      </c>
      <c r="X179" s="197">
        <f>W179*H179</f>
        <v>0</v>
      </c>
      <c r="Y179" s="35"/>
      <c r="Z179" s="35"/>
      <c r="AA179" s="35"/>
      <c r="AB179" s="35"/>
      <c r="AC179" s="35"/>
      <c r="AD179" s="35"/>
      <c r="AE179" s="35"/>
      <c r="AR179" s="198" t="s">
        <v>163</v>
      </c>
      <c r="AT179" s="198" t="s">
        <v>154</v>
      </c>
      <c r="AU179" s="198" t="s">
        <v>71</v>
      </c>
      <c r="AY179" s="18" t="s">
        <v>156</v>
      </c>
      <c r="BE179" s="199">
        <f>IF(O179="základní",K179,0)</f>
        <v>0</v>
      </c>
      <c r="BF179" s="199">
        <f>IF(O179="snížená",K179,0)</f>
        <v>0</v>
      </c>
      <c r="BG179" s="199">
        <f>IF(O179="zákl. přenesená",K179,0)</f>
        <v>0</v>
      </c>
      <c r="BH179" s="199">
        <f>IF(O179="sníž. přenesená",K179,0)</f>
        <v>0</v>
      </c>
      <c r="BI179" s="199">
        <f>IF(O179="nulová",K179,0)</f>
        <v>0</v>
      </c>
      <c r="BJ179" s="18" t="s">
        <v>79</v>
      </c>
      <c r="BK179" s="199">
        <f>ROUND(P179*H179,2)</f>
        <v>0</v>
      </c>
      <c r="BL179" s="18" t="s">
        <v>164</v>
      </c>
      <c r="BM179" s="198" t="s">
        <v>356</v>
      </c>
    </row>
    <row r="180" spans="1:47" s="2" customFormat="1" ht="19.5">
      <c r="A180" s="35"/>
      <c r="B180" s="36"/>
      <c r="C180" s="37"/>
      <c r="D180" s="200" t="s">
        <v>165</v>
      </c>
      <c r="E180" s="37"/>
      <c r="F180" s="201" t="s">
        <v>571</v>
      </c>
      <c r="G180" s="37"/>
      <c r="H180" s="37"/>
      <c r="I180" s="202"/>
      <c r="J180" s="202"/>
      <c r="K180" s="37"/>
      <c r="L180" s="37"/>
      <c r="M180" s="40"/>
      <c r="N180" s="203"/>
      <c r="O180" s="204"/>
      <c r="P180" s="65"/>
      <c r="Q180" s="65"/>
      <c r="R180" s="65"/>
      <c r="S180" s="65"/>
      <c r="T180" s="65"/>
      <c r="U180" s="65"/>
      <c r="V180" s="65"/>
      <c r="W180" s="65"/>
      <c r="X180" s="66"/>
      <c r="Y180" s="35"/>
      <c r="Z180" s="35"/>
      <c r="AA180" s="35"/>
      <c r="AB180" s="35"/>
      <c r="AC180" s="35"/>
      <c r="AD180" s="35"/>
      <c r="AE180" s="35"/>
      <c r="AT180" s="18" t="s">
        <v>165</v>
      </c>
      <c r="AU180" s="18" t="s">
        <v>71</v>
      </c>
    </row>
    <row r="181" spans="1:65" s="2" customFormat="1" ht="24.2" customHeight="1">
      <c r="A181" s="35"/>
      <c r="B181" s="36"/>
      <c r="C181" s="205" t="s">
        <v>357</v>
      </c>
      <c r="D181" s="205" t="s">
        <v>188</v>
      </c>
      <c r="E181" s="206" t="s">
        <v>964</v>
      </c>
      <c r="F181" s="207" t="s">
        <v>965</v>
      </c>
      <c r="G181" s="208" t="s">
        <v>161</v>
      </c>
      <c r="H181" s="209">
        <v>4</v>
      </c>
      <c r="I181" s="210"/>
      <c r="J181" s="210"/>
      <c r="K181" s="211">
        <f>ROUND(P181*H181,2)</f>
        <v>0</v>
      </c>
      <c r="L181" s="207" t="s">
        <v>162</v>
      </c>
      <c r="M181" s="40"/>
      <c r="N181" s="212" t="s">
        <v>20</v>
      </c>
      <c r="O181" s="194" t="s">
        <v>40</v>
      </c>
      <c r="P181" s="195">
        <f>I181+J181</f>
        <v>0</v>
      </c>
      <c r="Q181" s="195">
        <f>ROUND(I181*H181,2)</f>
        <v>0</v>
      </c>
      <c r="R181" s="195">
        <f>ROUND(J181*H181,2)</f>
        <v>0</v>
      </c>
      <c r="S181" s="65"/>
      <c r="T181" s="196">
        <f>S181*H181</f>
        <v>0</v>
      </c>
      <c r="U181" s="196">
        <v>0</v>
      </c>
      <c r="V181" s="196">
        <f>U181*H181</f>
        <v>0</v>
      </c>
      <c r="W181" s="196">
        <v>0</v>
      </c>
      <c r="X181" s="197">
        <f>W181*H181</f>
        <v>0</v>
      </c>
      <c r="Y181" s="35"/>
      <c r="Z181" s="35"/>
      <c r="AA181" s="35"/>
      <c r="AB181" s="35"/>
      <c r="AC181" s="35"/>
      <c r="AD181" s="35"/>
      <c r="AE181" s="35"/>
      <c r="AR181" s="198" t="s">
        <v>164</v>
      </c>
      <c r="AT181" s="198" t="s">
        <v>188</v>
      </c>
      <c r="AU181" s="198" t="s">
        <v>71</v>
      </c>
      <c r="AY181" s="18" t="s">
        <v>156</v>
      </c>
      <c r="BE181" s="199">
        <f>IF(O181="základní",K181,0)</f>
        <v>0</v>
      </c>
      <c r="BF181" s="199">
        <f>IF(O181="snížená",K181,0)</f>
        <v>0</v>
      </c>
      <c r="BG181" s="199">
        <f>IF(O181="zákl. přenesená",K181,0)</f>
        <v>0</v>
      </c>
      <c r="BH181" s="199">
        <f>IF(O181="sníž. přenesená",K181,0)</f>
        <v>0</v>
      </c>
      <c r="BI181" s="199">
        <f>IF(O181="nulová",K181,0)</f>
        <v>0</v>
      </c>
      <c r="BJ181" s="18" t="s">
        <v>79</v>
      </c>
      <c r="BK181" s="199">
        <f>ROUND(P181*H181,2)</f>
        <v>0</v>
      </c>
      <c r="BL181" s="18" t="s">
        <v>164</v>
      </c>
      <c r="BM181" s="198" t="s">
        <v>361</v>
      </c>
    </row>
    <row r="182" spans="1:47" s="2" customFormat="1" ht="19.5">
      <c r="A182" s="35"/>
      <c r="B182" s="36"/>
      <c r="C182" s="37"/>
      <c r="D182" s="200" t="s">
        <v>165</v>
      </c>
      <c r="E182" s="37"/>
      <c r="F182" s="201" t="s">
        <v>966</v>
      </c>
      <c r="G182" s="37"/>
      <c r="H182" s="37"/>
      <c r="I182" s="202"/>
      <c r="J182" s="202"/>
      <c r="K182" s="37"/>
      <c r="L182" s="37"/>
      <c r="M182" s="40"/>
      <c r="N182" s="203"/>
      <c r="O182" s="204"/>
      <c r="P182" s="65"/>
      <c r="Q182" s="65"/>
      <c r="R182" s="65"/>
      <c r="S182" s="65"/>
      <c r="T182" s="65"/>
      <c r="U182" s="65"/>
      <c r="V182" s="65"/>
      <c r="W182" s="65"/>
      <c r="X182" s="66"/>
      <c r="Y182" s="35"/>
      <c r="Z182" s="35"/>
      <c r="AA182" s="35"/>
      <c r="AB182" s="35"/>
      <c r="AC182" s="35"/>
      <c r="AD182" s="35"/>
      <c r="AE182" s="35"/>
      <c r="AT182" s="18" t="s">
        <v>165</v>
      </c>
      <c r="AU182" s="18" t="s">
        <v>71</v>
      </c>
    </row>
    <row r="183" spans="1:65" s="2" customFormat="1" ht="37.9" customHeight="1">
      <c r="A183" s="35"/>
      <c r="B183" s="36"/>
      <c r="C183" s="184" t="s">
        <v>252</v>
      </c>
      <c r="D183" s="184" t="s">
        <v>154</v>
      </c>
      <c r="E183" s="185" t="s">
        <v>967</v>
      </c>
      <c r="F183" s="186" t="s">
        <v>968</v>
      </c>
      <c r="G183" s="187" t="s">
        <v>161</v>
      </c>
      <c r="H183" s="188">
        <v>4</v>
      </c>
      <c r="I183" s="189"/>
      <c r="J183" s="190"/>
      <c r="K183" s="191">
        <f>ROUND(P183*H183,2)</f>
        <v>0</v>
      </c>
      <c r="L183" s="186" t="s">
        <v>162</v>
      </c>
      <c r="M183" s="192"/>
      <c r="N183" s="193" t="s">
        <v>20</v>
      </c>
      <c r="O183" s="194" t="s">
        <v>40</v>
      </c>
      <c r="P183" s="195">
        <f>I183+J183</f>
        <v>0</v>
      </c>
      <c r="Q183" s="195">
        <f>ROUND(I183*H183,2)</f>
        <v>0</v>
      </c>
      <c r="R183" s="195">
        <f>ROUND(J183*H183,2)</f>
        <v>0</v>
      </c>
      <c r="S183" s="65"/>
      <c r="T183" s="196">
        <f>S183*H183</f>
        <v>0</v>
      </c>
      <c r="U183" s="196">
        <v>0</v>
      </c>
      <c r="V183" s="196">
        <f>U183*H183</f>
        <v>0</v>
      </c>
      <c r="W183" s="196">
        <v>0</v>
      </c>
      <c r="X183" s="197">
        <f>W183*H183</f>
        <v>0</v>
      </c>
      <c r="Y183" s="35"/>
      <c r="Z183" s="35"/>
      <c r="AA183" s="35"/>
      <c r="AB183" s="35"/>
      <c r="AC183" s="35"/>
      <c r="AD183" s="35"/>
      <c r="AE183" s="35"/>
      <c r="AR183" s="198" t="s">
        <v>163</v>
      </c>
      <c r="AT183" s="198" t="s">
        <v>154</v>
      </c>
      <c r="AU183" s="198" t="s">
        <v>71</v>
      </c>
      <c r="AY183" s="18" t="s">
        <v>156</v>
      </c>
      <c r="BE183" s="199">
        <f>IF(O183="základní",K183,0)</f>
        <v>0</v>
      </c>
      <c r="BF183" s="199">
        <f>IF(O183="snížená",K183,0)</f>
        <v>0</v>
      </c>
      <c r="BG183" s="199">
        <f>IF(O183="zákl. přenesená",K183,0)</f>
        <v>0</v>
      </c>
      <c r="BH183" s="199">
        <f>IF(O183="sníž. přenesená",K183,0)</f>
        <v>0</v>
      </c>
      <c r="BI183" s="199">
        <f>IF(O183="nulová",K183,0)</f>
        <v>0</v>
      </c>
      <c r="BJ183" s="18" t="s">
        <v>79</v>
      </c>
      <c r="BK183" s="199">
        <f>ROUND(P183*H183,2)</f>
        <v>0</v>
      </c>
      <c r="BL183" s="18" t="s">
        <v>164</v>
      </c>
      <c r="BM183" s="198" t="s">
        <v>364</v>
      </c>
    </row>
    <row r="184" spans="1:47" s="2" customFormat="1" ht="19.5">
      <c r="A184" s="35"/>
      <c r="B184" s="36"/>
      <c r="C184" s="37"/>
      <c r="D184" s="200" t="s">
        <v>165</v>
      </c>
      <c r="E184" s="37"/>
      <c r="F184" s="201" t="s">
        <v>968</v>
      </c>
      <c r="G184" s="37"/>
      <c r="H184" s="37"/>
      <c r="I184" s="202"/>
      <c r="J184" s="202"/>
      <c r="K184" s="37"/>
      <c r="L184" s="37"/>
      <c r="M184" s="40"/>
      <c r="N184" s="203"/>
      <c r="O184" s="204"/>
      <c r="P184" s="65"/>
      <c r="Q184" s="65"/>
      <c r="R184" s="65"/>
      <c r="S184" s="65"/>
      <c r="T184" s="65"/>
      <c r="U184" s="65"/>
      <c r="V184" s="65"/>
      <c r="W184" s="65"/>
      <c r="X184" s="66"/>
      <c r="Y184" s="35"/>
      <c r="Z184" s="35"/>
      <c r="AA184" s="35"/>
      <c r="AB184" s="35"/>
      <c r="AC184" s="35"/>
      <c r="AD184" s="35"/>
      <c r="AE184" s="35"/>
      <c r="AT184" s="18" t="s">
        <v>165</v>
      </c>
      <c r="AU184" s="18" t="s">
        <v>71</v>
      </c>
    </row>
    <row r="185" spans="1:65" s="2" customFormat="1" ht="24.2" customHeight="1">
      <c r="A185" s="35"/>
      <c r="B185" s="36"/>
      <c r="C185" s="205" t="s">
        <v>505</v>
      </c>
      <c r="D185" s="205" t="s">
        <v>188</v>
      </c>
      <c r="E185" s="206" t="s">
        <v>574</v>
      </c>
      <c r="F185" s="207" t="s">
        <v>575</v>
      </c>
      <c r="G185" s="208" t="s">
        <v>161</v>
      </c>
      <c r="H185" s="209">
        <v>3</v>
      </c>
      <c r="I185" s="210"/>
      <c r="J185" s="210"/>
      <c r="K185" s="211">
        <f>ROUND(P185*H185,2)</f>
        <v>0</v>
      </c>
      <c r="L185" s="207" t="s">
        <v>162</v>
      </c>
      <c r="M185" s="40"/>
      <c r="N185" s="212" t="s">
        <v>20</v>
      </c>
      <c r="O185" s="194" t="s">
        <v>40</v>
      </c>
      <c r="P185" s="195">
        <f>I185+J185</f>
        <v>0</v>
      </c>
      <c r="Q185" s="195">
        <f>ROUND(I185*H185,2)</f>
        <v>0</v>
      </c>
      <c r="R185" s="195">
        <f>ROUND(J185*H185,2)</f>
        <v>0</v>
      </c>
      <c r="S185" s="65"/>
      <c r="T185" s="196">
        <f>S185*H185</f>
        <v>0</v>
      </c>
      <c r="U185" s="196">
        <v>0</v>
      </c>
      <c r="V185" s="196">
        <f>U185*H185</f>
        <v>0</v>
      </c>
      <c r="W185" s="196">
        <v>0</v>
      </c>
      <c r="X185" s="197">
        <f>W185*H185</f>
        <v>0</v>
      </c>
      <c r="Y185" s="35"/>
      <c r="Z185" s="35"/>
      <c r="AA185" s="35"/>
      <c r="AB185" s="35"/>
      <c r="AC185" s="35"/>
      <c r="AD185" s="35"/>
      <c r="AE185" s="35"/>
      <c r="AR185" s="198" t="s">
        <v>164</v>
      </c>
      <c r="AT185" s="198" t="s">
        <v>188</v>
      </c>
      <c r="AU185" s="198" t="s">
        <v>71</v>
      </c>
      <c r="AY185" s="18" t="s">
        <v>156</v>
      </c>
      <c r="BE185" s="199">
        <f>IF(O185="základní",K185,0)</f>
        <v>0</v>
      </c>
      <c r="BF185" s="199">
        <f>IF(O185="snížená",K185,0)</f>
        <v>0</v>
      </c>
      <c r="BG185" s="199">
        <f>IF(O185="zákl. přenesená",K185,0)</f>
        <v>0</v>
      </c>
      <c r="BH185" s="199">
        <f>IF(O185="sníž. přenesená",K185,0)</f>
        <v>0</v>
      </c>
      <c r="BI185" s="199">
        <f>IF(O185="nulová",K185,0)</f>
        <v>0</v>
      </c>
      <c r="BJ185" s="18" t="s">
        <v>79</v>
      </c>
      <c r="BK185" s="199">
        <f>ROUND(P185*H185,2)</f>
        <v>0</v>
      </c>
      <c r="BL185" s="18" t="s">
        <v>164</v>
      </c>
      <c r="BM185" s="198" t="s">
        <v>508</v>
      </c>
    </row>
    <row r="186" spans="1:47" s="2" customFormat="1" ht="19.5">
      <c r="A186" s="35"/>
      <c r="B186" s="36"/>
      <c r="C186" s="37"/>
      <c r="D186" s="200" t="s">
        <v>165</v>
      </c>
      <c r="E186" s="37"/>
      <c r="F186" s="201" t="s">
        <v>577</v>
      </c>
      <c r="G186" s="37"/>
      <c r="H186" s="37"/>
      <c r="I186" s="202"/>
      <c r="J186" s="202"/>
      <c r="K186" s="37"/>
      <c r="L186" s="37"/>
      <c r="M186" s="40"/>
      <c r="N186" s="203"/>
      <c r="O186" s="204"/>
      <c r="P186" s="65"/>
      <c r="Q186" s="65"/>
      <c r="R186" s="65"/>
      <c r="S186" s="65"/>
      <c r="T186" s="65"/>
      <c r="U186" s="65"/>
      <c r="V186" s="65"/>
      <c r="W186" s="65"/>
      <c r="X186" s="66"/>
      <c r="Y186" s="35"/>
      <c r="Z186" s="35"/>
      <c r="AA186" s="35"/>
      <c r="AB186" s="35"/>
      <c r="AC186" s="35"/>
      <c r="AD186" s="35"/>
      <c r="AE186" s="35"/>
      <c r="AT186" s="18" t="s">
        <v>165</v>
      </c>
      <c r="AU186" s="18" t="s">
        <v>71</v>
      </c>
    </row>
    <row r="187" spans="1:65" s="2" customFormat="1" ht="37.9" customHeight="1">
      <c r="A187" s="35"/>
      <c r="B187" s="36"/>
      <c r="C187" s="205" t="s">
        <v>258</v>
      </c>
      <c r="D187" s="205" t="s">
        <v>188</v>
      </c>
      <c r="E187" s="206" t="s">
        <v>969</v>
      </c>
      <c r="F187" s="207" t="s">
        <v>970</v>
      </c>
      <c r="G187" s="208" t="s">
        <v>161</v>
      </c>
      <c r="H187" s="209">
        <v>3</v>
      </c>
      <c r="I187" s="210"/>
      <c r="J187" s="210"/>
      <c r="K187" s="211">
        <f>ROUND(P187*H187,2)</f>
        <v>0</v>
      </c>
      <c r="L187" s="207" t="s">
        <v>162</v>
      </c>
      <c r="M187" s="40"/>
      <c r="N187" s="212" t="s">
        <v>20</v>
      </c>
      <c r="O187" s="194" t="s">
        <v>40</v>
      </c>
      <c r="P187" s="195">
        <f>I187+J187</f>
        <v>0</v>
      </c>
      <c r="Q187" s="195">
        <f>ROUND(I187*H187,2)</f>
        <v>0</v>
      </c>
      <c r="R187" s="195">
        <f>ROUND(J187*H187,2)</f>
        <v>0</v>
      </c>
      <c r="S187" s="65"/>
      <c r="T187" s="196">
        <f>S187*H187</f>
        <v>0</v>
      </c>
      <c r="U187" s="196">
        <v>0</v>
      </c>
      <c r="V187" s="196">
        <f>U187*H187</f>
        <v>0</v>
      </c>
      <c r="W187" s="196">
        <v>0</v>
      </c>
      <c r="X187" s="197">
        <f>W187*H187</f>
        <v>0</v>
      </c>
      <c r="Y187" s="35"/>
      <c r="Z187" s="35"/>
      <c r="AA187" s="35"/>
      <c r="AB187" s="35"/>
      <c r="AC187" s="35"/>
      <c r="AD187" s="35"/>
      <c r="AE187" s="35"/>
      <c r="AR187" s="198" t="s">
        <v>164</v>
      </c>
      <c r="AT187" s="198" t="s">
        <v>188</v>
      </c>
      <c r="AU187" s="198" t="s">
        <v>71</v>
      </c>
      <c r="AY187" s="18" t="s">
        <v>156</v>
      </c>
      <c r="BE187" s="199">
        <f>IF(O187="základní",K187,0)</f>
        <v>0</v>
      </c>
      <c r="BF187" s="199">
        <f>IF(O187="snížená",K187,0)</f>
        <v>0</v>
      </c>
      <c r="BG187" s="199">
        <f>IF(O187="zákl. přenesená",K187,0)</f>
        <v>0</v>
      </c>
      <c r="BH187" s="199">
        <f>IF(O187="sníž. přenesená",K187,0)</f>
        <v>0</v>
      </c>
      <c r="BI187" s="199">
        <f>IF(O187="nulová",K187,0)</f>
        <v>0</v>
      </c>
      <c r="BJ187" s="18" t="s">
        <v>79</v>
      </c>
      <c r="BK187" s="199">
        <f>ROUND(P187*H187,2)</f>
        <v>0</v>
      </c>
      <c r="BL187" s="18" t="s">
        <v>164</v>
      </c>
      <c r="BM187" s="198" t="s">
        <v>511</v>
      </c>
    </row>
    <row r="188" spans="1:47" s="2" customFormat="1" ht="19.5">
      <c r="A188" s="35"/>
      <c r="B188" s="36"/>
      <c r="C188" s="37"/>
      <c r="D188" s="200" t="s">
        <v>165</v>
      </c>
      <c r="E188" s="37"/>
      <c r="F188" s="201" t="s">
        <v>970</v>
      </c>
      <c r="G188" s="37"/>
      <c r="H188" s="37"/>
      <c r="I188" s="202"/>
      <c r="J188" s="202"/>
      <c r="K188" s="37"/>
      <c r="L188" s="37"/>
      <c r="M188" s="40"/>
      <c r="N188" s="203"/>
      <c r="O188" s="204"/>
      <c r="P188" s="65"/>
      <c r="Q188" s="65"/>
      <c r="R188" s="65"/>
      <c r="S188" s="65"/>
      <c r="T188" s="65"/>
      <c r="U188" s="65"/>
      <c r="V188" s="65"/>
      <c r="W188" s="65"/>
      <c r="X188" s="66"/>
      <c r="Y188" s="35"/>
      <c r="Z188" s="35"/>
      <c r="AA188" s="35"/>
      <c r="AB188" s="35"/>
      <c r="AC188" s="35"/>
      <c r="AD188" s="35"/>
      <c r="AE188" s="35"/>
      <c r="AT188" s="18" t="s">
        <v>165</v>
      </c>
      <c r="AU188" s="18" t="s">
        <v>71</v>
      </c>
    </row>
    <row r="189" spans="1:65" s="2" customFormat="1" ht="37.9" customHeight="1">
      <c r="A189" s="35"/>
      <c r="B189" s="36"/>
      <c r="C189" s="205" t="s">
        <v>513</v>
      </c>
      <c r="D189" s="205" t="s">
        <v>188</v>
      </c>
      <c r="E189" s="206" t="s">
        <v>971</v>
      </c>
      <c r="F189" s="207" t="s">
        <v>972</v>
      </c>
      <c r="G189" s="208" t="s">
        <v>161</v>
      </c>
      <c r="H189" s="209">
        <v>3</v>
      </c>
      <c r="I189" s="210"/>
      <c r="J189" s="210"/>
      <c r="K189" s="211">
        <f>ROUND(P189*H189,2)</f>
        <v>0</v>
      </c>
      <c r="L189" s="207" t="s">
        <v>162</v>
      </c>
      <c r="M189" s="40"/>
      <c r="N189" s="212" t="s">
        <v>20</v>
      </c>
      <c r="O189" s="194" t="s">
        <v>40</v>
      </c>
      <c r="P189" s="195">
        <f>I189+J189</f>
        <v>0</v>
      </c>
      <c r="Q189" s="195">
        <f>ROUND(I189*H189,2)</f>
        <v>0</v>
      </c>
      <c r="R189" s="195">
        <f>ROUND(J189*H189,2)</f>
        <v>0</v>
      </c>
      <c r="S189" s="65"/>
      <c r="T189" s="196">
        <f>S189*H189</f>
        <v>0</v>
      </c>
      <c r="U189" s="196">
        <v>0</v>
      </c>
      <c r="V189" s="196">
        <f>U189*H189</f>
        <v>0</v>
      </c>
      <c r="W189" s="196">
        <v>0</v>
      </c>
      <c r="X189" s="197">
        <f>W189*H189</f>
        <v>0</v>
      </c>
      <c r="Y189" s="35"/>
      <c r="Z189" s="35"/>
      <c r="AA189" s="35"/>
      <c r="AB189" s="35"/>
      <c r="AC189" s="35"/>
      <c r="AD189" s="35"/>
      <c r="AE189" s="35"/>
      <c r="AR189" s="198" t="s">
        <v>164</v>
      </c>
      <c r="AT189" s="198" t="s">
        <v>188</v>
      </c>
      <c r="AU189" s="198" t="s">
        <v>71</v>
      </c>
      <c r="AY189" s="18" t="s">
        <v>156</v>
      </c>
      <c r="BE189" s="199">
        <f>IF(O189="základní",K189,0)</f>
        <v>0</v>
      </c>
      <c r="BF189" s="199">
        <f>IF(O189="snížená",K189,0)</f>
        <v>0</v>
      </c>
      <c r="BG189" s="199">
        <f>IF(O189="zákl. přenesená",K189,0)</f>
        <v>0</v>
      </c>
      <c r="BH189" s="199">
        <f>IF(O189="sníž. přenesená",K189,0)</f>
        <v>0</v>
      </c>
      <c r="BI189" s="199">
        <f>IF(O189="nulová",K189,0)</f>
        <v>0</v>
      </c>
      <c r="BJ189" s="18" t="s">
        <v>79</v>
      </c>
      <c r="BK189" s="199">
        <f>ROUND(P189*H189,2)</f>
        <v>0</v>
      </c>
      <c r="BL189" s="18" t="s">
        <v>164</v>
      </c>
      <c r="BM189" s="198" t="s">
        <v>516</v>
      </c>
    </row>
    <row r="190" spans="1:47" s="2" customFormat="1" ht="39">
      <c r="A190" s="35"/>
      <c r="B190" s="36"/>
      <c r="C190" s="37"/>
      <c r="D190" s="200" t="s">
        <v>165</v>
      </c>
      <c r="E190" s="37"/>
      <c r="F190" s="201" t="s">
        <v>973</v>
      </c>
      <c r="G190" s="37"/>
      <c r="H190" s="37"/>
      <c r="I190" s="202"/>
      <c r="J190" s="202"/>
      <c r="K190" s="37"/>
      <c r="L190" s="37"/>
      <c r="M190" s="40"/>
      <c r="N190" s="203"/>
      <c r="O190" s="204"/>
      <c r="P190" s="65"/>
      <c r="Q190" s="65"/>
      <c r="R190" s="65"/>
      <c r="S190" s="65"/>
      <c r="T190" s="65"/>
      <c r="U190" s="65"/>
      <c r="V190" s="65"/>
      <c r="W190" s="65"/>
      <c r="X190" s="66"/>
      <c r="Y190" s="35"/>
      <c r="Z190" s="35"/>
      <c r="AA190" s="35"/>
      <c r="AB190" s="35"/>
      <c r="AC190" s="35"/>
      <c r="AD190" s="35"/>
      <c r="AE190" s="35"/>
      <c r="AT190" s="18" t="s">
        <v>165</v>
      </c>
      <c r="AU190" s="18" t="s">
        <v>71</v>
      </c>
    </row>
    <row r="191" spans="1:65" s="2" customFormat="1" ht="24.2" customHeight="1">
      <c r="A191" s="35"/>
      <c r="B191" s="36"/>
      <c r="C191" s="205" t="s">
        <v>262</v>
      </c>
      <c r="D191" s="205" t="s">
        <v>188</v>
      </c>
      <c r="E191" s="206" t="s">
        <v>974</v>
      </c>
      <c r="F191" s="207" t="s">
        <v>975</v>
      </c>
      <c r="G191" s="208" t="s">
        <v>161</v>
      </c>
      <c r="H191" s="209">
        <v>4</v>
      </c>
      <c r="I191" s="210"/>
      <c r="J191" s="210"/>
      <c r="K191" s="211">
        <f>ROUND(P191*H191,2)</f>
        <v>0</v>
      </c>
      <c r="L191" s="207" t="s">
        <v>162</v>
      </c>
      <c r="M191" s="40"/>
      <c r="N191" s="212" t="s">
        <v>20</v>
      </c>
      <c r="O191" s="194" t="s">
        <v>40</v>
      </c>
      <c r="P191" s="195">
        <f>I191+J191</f>
        <v>0</v>
      </c>
      <c r="Q191" s="195">
        <f>ROUND(I191*H191,2)</f>
        <v>0</v>
      </c>
      <c r="R191" s="195">
        <f>ROUND(J191*H191,2)</f>
        <v>0</v>
      </c>
      <c r="S191" s="65"/>
      <c r="T191" s="196">
        <f>S191*H191</f>
        <v>0</v>
      </c>
      <c r="U191" s="196">
        <v>0</v>
      </c>
      <c r="V191" s="196">
        <f>U191*H191</f>
        <v>0</v>
      </c>
      <c r="W191" s="196">
        <v>0</v>
      </c>
      <c r="X191" s="197">
        <f>W191*H191</f>
        <v>0</v>
      </c>
      <c r="Y191" s="35"/>
      <c r="Z191" s="35"/>
      <c r="AA191" s="35"/>
      <c r="AB191" s="35"/>
      <c r="AC191" s="35"/>
      <c r="AD191" s="35"/>
      <c r="AE191" s="35"/>
      <c r="AR191" s="198" t="s">
        <v>164</v>
      </c>
      <c r="AT191" s="198" t="s">
        <v>188</v>
      </c>
      <c r="AU191" s="198" t="s">
        <v>71</v>
      </c>
      <c r="AY191" s="18" t="s">
        <v>156</v>
      </c>
      <c r="BE191" s="199">
        <f>IF(O191="základní",K191,0)</f>
        <v>0</v>
      </c>
      <c r="BF191" s="199">
        <f>IF(O191="snížená",K191,0)</f>
        <v>0</v>
      </c>
      <c r="BG191" s="199">
        <f>IF(O191="zákl. přenesená",K191,0)</f>
        <v>0</v>
      </c>
      <c r="BH191" s="199">
        <f>IF(O191="sníž. přenesená",K191,0)</f>
        <v>0</v>
      </c>
      <c r="BI191" s="199">
        <f>IF(O191="nulová",K191,0)</f>
        <v>0</v>
      </c>
      <c r="BJ191" s="18" t="s">
        <v>79</v>
      </c>
      <c r="BK191" s="199">
        <f>ROUND(P191*H191,2)</f>
        <v>0</v>
      </c>
      <c r="BL191" s="18" t="s">
        <v>164</v>
      </c>
      <c r="BM191" s="198" t="s">
        <v>521</v>
      </c>
    </row>
    <row r="192" spans="1:47" s="2" customFormat="1" ht="29.25">
      <c r="A192" s="35"/>
      <c r="B192" s="36"/>
      <c r="C192" s="37"/>
      <c r="D192" s="200" t="s">
        <v>165</v>
      </c>
      <c r="E192" s="37"/>
      <c r="F192" s="201" t="s">
        <v>976</v>
      </c>
      <c r="G192" s="37"/>
      <c r="H192" s="37"/>
      <c r="I192" s="202"/>
      <c r="J192" s="202"/>
      <c r="K192" s="37"/>
      <c r="L192" s="37"/>
      <c r="M192" s="40"/>
      <c r="N192" s="203"/>
      <c r="O192" s="204"/>
      <c r="P192" s="65"/>
      <c r="Q192" s="65"/>
      <c r="R192" s="65"/>
      <c r="S192" s="65"/>
      <c r="T192" s="65"/>
      <c r="U192" s="65"/>
      <c r="V192" s="65"/>
      <c r="W192" s="65"/>
      <c r="X192" s="66"/>
      <c r="Y192" s="35"/>
      <c r="Z192" s="35"/>
      <c r="AA192" s="35"/>
      <c r="AB192" s="35"/>
      <c r="AC192" s="35"/>
      <c r="AD192" s="35"/>
      <c r="AE192" s="35"/>
      <c r="AT192" s="18" t="s">
        <v>165</v>
      </c>
      <c r="AU192" s="18" t="s">
        <v>71</v>
      </c>
    </row>
    <row r="193" spans="1:65" s="2" customFormat="1" ht="24.2" customHeight="1">
      <c r="A193" s="35"/>
      <c r="B193" s="36"/>
      <c r="C193" s="205" t="s">
        <v>522</v>
      </c>
      <c r="D193" s="205" t="s">
        <v>188</v>
      </c>
      <c r="E193" s="206" t="s">
        <v>977</v>
      </c>
      <c r="F193" s="207" t="s">
        <v>978</v>
      </c>
      <c r="G193" s="208" t="s">
        <v>161</v>
      </c>
      <c r="H193" s="209">
        <v>3</v>
      </c>
      <c r="I193" s="210"/>
      <c r="J193" s="210"/>
      <c r="K193" s="211">
        <f>ROUND(P193*H193,2)</f>
        <v>0</v>
      </c>
      <c r="L193" s="207" t="s">
        <v>162</v>
      </c>
      <c r="M193" s="40"/>
      <c r="N193" s="212" t="s">
        <v>20</v>
      </c>
      <c r="O193" s="194" t="s">
        <v>40</v>
      </c>
      <c r="P193" s="195">
        <f>I193+J193</f>
        <v>0</v>
      </c>
      <c r="Q193" s="195">
        <f>ROUND(I193*H193,2)</f>
        <v>0</v>
      </c>
      <c r="R193" s="195">
        <f>ROUND(J193*H193,2)</f>
        <v>0</v>
      </c>
      <c r="S193" s="65"/>
      <c r="T193" s="196">
        <f>S193*H193</f>
        <v>0</v>
      </c>
      <c r="U193" s="196">
        <v>0</v>
      </c>
      <c r="V193" s="196">
        <f>U193*H193</f>
        <v>0</v>
      </c>
      <c r="W193" s="196">
        <v>0</v>
      </c>
      <c r="X193" s="197">
        <f>W193*H193</f>
        <v>0</v>
      </c>
      <c r="Y193" s="35"/>
      <c r="Z193" s="35"/>
      <c r="AA193" s="35"/>
      <c r="AB193" s="35"/>
      <c r="AC193" s="35"/>
      <c r="AD193" s="35"/>
      <c r="AE193" s="35"/>
      <c r="AR193" s="198" t="s">
        <v>164</v>
      </c>
      <c r="AT193" s="198" t="s">
        <v>188</v>
      </c>
      <c r="AU193" s="198" t="s">
        <v>71</v>
      </c>
      <c r="AY193" s="18" t="s">
        <v>156</v>
      </c>
      <c r="BE193" s="199">
        <f>IF(O193="základní",K193,0)</f>
        <v>0</v>
      </c>
      <c r="BF193" s="199">
        <f>IF(O193="snížená",K193,0)</f>
        <v>0</v>
      </c>
      <c r="BG193" s="199">
        <f>IF(O193="zákl. přenesená",K193,0)</f>
        <v>0</v>
      </c>
      <c r="BH193" s="199">
        <f>IF(O193="sníž. přenesená",K193,0)</f>
        <v>0</v>
      </c>
      <c r="BI193" s="199">
        <f>IF(O193="nulová",K193,0)</f>
        <v>0</v>
      </c>
      <c r="BJ193" s="18" t="s">
        <v>79</v>
      </c>
      <c r="BK193" s="199">
        <f>ROUND(P193*H193,2)</f>
        <v>0</v>
      </c>
      <c r="BL193" s="18" t="s">
        <v>164</v>
      </c>
      <c r="BM193" s="198" t="s">
        <v>525</v>
      </c>
    </row>
    <row r="194" spans="1:47" s="2" customFormat="1" ht="39">
      <c r="A194" s="35"/>
      <c r="B194" s="36"/>
      <c r="C194" s="37"/>
      <c r="D194" s="200" t="s">
        <v>165</v>
      </c>
      <c r="E194" s="37"/>
      <c r="F194" s="201" t="s">
        <v>979</v>
      </c>
      <c r="G194" s="37"/>
      <c r="H194" s="37"/>
      <c r="I194" s="202"/>
      <c r="J194" s="202"/>
      <c r="K194" s="37"/>
      <c r="L194" s="37"/>
      <c r="M194" s="40"/>
      <c r="N194" s="203"/>
      <c r="O194" s="204"/>
      <c r="P194" s="65"/>
      <c r="Q194" s="65"/>
      <c r="R194" s="65"/>
      <c r="S194" s="65"/>
      <c r="T194" s="65"/>
      <c r="U194" s="65"/>
      <c r="V194" s="65"/>
      <c r="W194" s="65"/>
      <c r="X194" s="66"/>
      <c r="Y194" s="35"/>
      <c r="Z194" s="35"/>
      <c r="AA194" s="35"/>
      <c r="AB194" s="35"/>
      <c r="AC194" s="35"/>
      <c r="AD194" s="35"/>
      <c r="AE194" s="35"/>
      <c r="AT194" s="18" t="s">
        <v>165</v>
      </c>
      <c r="AU194" s="18" t="s">
        <v>71</v>
      </c>
    </row>
    <row r="195" spans="1:65" s="2" customFormat="1" ht="24.2" customHeight="1">
      <c r="A195" s="35"/>
      <c r="B195" s="36"/>
      <c r="C195" s="184" t="s">
        <v>265</v>
      </c>
      <c r="D195" s="184" t="s">
        <v>154</v>
      </c>
      <c r="E195" s="185" t="s">
        <v>614</v>
      </c>
      <c r="F195" s="186" t="s">
        <v>615</v>
      </c>
      <c r="G195" s="187" t="s">
        <v>616</v>
      </c>
      <c r="H195" s="188">
        <v>0.15</v>
      </c>
      <c r="I195" s="189"/>
      <c r="J195" s="190"/>
      <c r="K195" s="191">
        <f>ROUND(P195*H195,2)</f>
        <v>0</v>
      </c>
      <c r="L195" s="186" t="s">
        <v>162</v>
      </c>
      <c r="M195" s="192"/>
      <c r="N195" s="193" t="s">
        <v>20</v>
      </c>
      <c r="O195" s="194" t="s">
        <v>40</v>
      </c>
      <c r="P195" s="195">
        <f>I195+J195</f>
        <v>0</v>
      </c>
      <c r="Q195" s="195">
        <f>ROUND(I195*H195,2)</f>
        <v>0</v>
      </c>
      <c r="R195" s="195">
        <f>ROUND(J195*H195,2)</f>
        <v>0</v>
      </c>
      <c r="S195" s="65"/>
      <c r="T195" s="196">
        <f>S195*H195</f>
        <v>0</v>
      </c>
      <c r="U195" s="196">
        <v>0</v>
      </c>
      <c r="V195" s="196">
        <f>U195*H195</f>
        <v>0</v>
      </c>
      <c r="W195" s="196">
        <v>0</v>
      </c>
      <c r="X195" s="197">
        <f>W195*H195</f>
        <v>0</v>
      </c>
      <c r="Y195" s="35"/>
      <c r="Z195" s="35"/>
      <c r="AA195" s="35"/>
      <c r="AB195" s="35"/>
      <c r="AC195" s="35"/>
      <c r="AD195" s="35"/>
      <c r="AE195" s="35"/>
      <c r="AR195" s="198" t="s">
        <v>163</v>
      </c>
      <c r="AT195" s="198" t="s">
        <v>154</v>
      </c>
      <c r="AU195" s="198" t="s">
        <v>71</v>
      </c>
      <c r="AY195" s="18" t="s">
        <v>156</v>
      </c>
      <c r="BE195" s="199">
        <f>IF(O195="základní",K195,0)</f>
        <v>0</v>
      </c>
      <c r="BF195" s="199">
        <f>IF(O195="snížená",K195,0)</f>
        <v>0</v>
      </c>
      <c r="BG195" s="199">
        <f>IF(O195="zákl. přenesená",K195,0)</f>
        <v>0</v>
      </c>
      <c r="BH195" s="199">
        <f>IF(O195="sníž. přenesená",K195,0)</f>
        <v>0</v>
      </c>
      <c r="BI195" s="199">
        <f>IF(O195="nulová",K195,0)</f>
        <v>0</v>
      </c>
      <c r="BJ195" s="18" t="s">
        <v>79</v>
      </c>
      <c r="BK195" s="199">
        <f>ROUND(P195*H195,2)</f>
        <v>0</v>
      </c>
      <c r="BL195" s="18" t="s">
        <v>164</v>
      </c>
      <c r="BM195" s="198" t="s">
        <v>528</v>
      </c>
    </row>
    <row r="196" spans="1:47" s="2" customFormat="1" ht="19.5">
      <c r="A196" s="35"/>
      <c r="B196" s="36"/>
      <c r="C196" s="37"/>
      <c r="D196" s="200" t="s">
        <v>165</v>
      </c>
      <c r="E196" s="37"/>
      <c r="F196" s="201" t="s">
        <v>615</v>
      </c>
      <c r="G196" s="37"/>
      <c r="H196" s="37"/>
      <c r="I196" s="202"/>
      <c r="J196" s="202"/>
      <c r="K196" s="37"/>
      <c r="L196" s="37"/>
      <c r="M196" s="40"/>
      <c r="N196" s="203"/>
      <c r="O196" s="204"/>
      <c r="P196" s="65"/>
      <c r="Q196" s="65"/>
      <c r="R196" s="65"/>
      <c r="S196" s="65"/>
      <c r="T196" s="65"/>
      <c r="U196" s="65"/>
      <c r="V196" s="65"/>
      <c r="W196" s="65"/>
      <c r="X196" s="66"/>
      <c r="Y196" s="35"/>
      <c r="Z196" s="35"/>
      <c r="AA196" s="35"/>
      <c r="AB196" s="35"/>
      <c r="AC196" s="35"/>
      <c r="AD196" s="35"/>
      <c r="AE196" s="35"/>
      <c r="AT196" s="18" t="s">
        <v>165</v>
      </c>
      <c r="AU196" s="18" t="s">
        <v>71</v>
      </c>
    </row>
    <row r="197" spans="1:65" s="2" customFormat="1" ht="24.2" customHeight="1">
      <c r="A197" s="35"/>
      <c r="B197" s="36"/>
      <c r="C197" s="205" t="s">
        <v>529</v>
      </c>
      <c r="D197" s="205" t="s">
        <v>188</v>
      </c>
      <c r="E197" s="206" t="s">
        <v>606</v>
      </c>
      <c r="F197" s="207" t="s">
        <v>607</v>
      </c>
      <c r="G197" s="208" t="s">
        <v>161</v>
      </c>
      <c r="H197" s="209">
        <v>12</v>
      </c>
      <c r="I197" s="210"/>
      <c r="J197" s="210"/>
      <c r="K197" s="211">
        <f>ROUND(P197*H197,2)</f>
        <v>0</v>
      </c>
      <c r="L197" s="207" t="s">
        <v>162</v>
      </c>
      <c r="M197" s="40"/>
      <c r="N197" s="212" t="s">
        <v>20</v>
      </c>
      <c r="O197" s="194" t="s">
        <v>40</v>
      </c>
      <c r="P197" s="195">
        <f>I197+J197</f>
        <v>0</v>
      </c>
      <c r="Q197" s="195">
        <f>ROUND(I197*H197,2)</f>
        <v>0</v>
      </c>
      <c r="R197" s="195">
        <f>ROUND(J197*H197,2)</f>
        <v>0</v>
      </c>
      <c r="S197" s="65"/>
      <c r="T197" s="196">
        <f>S197*H197</f>
        <v>0</v>
      </c>
      <c r="U197" s="196">
        <v>0</v>
      </c>
      <c r="V197" s="196">
        <f>U197*H197</f>
        <v>0</v>
      </c>
      <c r="W197" s="196">
        <v>0</v>
      </c>
      <c r="X197" s="197">
        <f>W197*H197</f>
        <v>0</v>
      </c>
      <c r="Y197" s="35"/>
      <c r="Z197" s="35"/>
      <c r="AA197" s="35"/>
      <c r="AB197" s="35"/>
      <c r="AC197" s="35"/>
      <c r="AD197" s="35"/>
      <c r="AE197" s="35"/>
      <c r="AR197" s="198" t="s">
        <v>164</v>
      </c>
      <c r="AT197" s="198" t="s">
        <v>188</v>
      </c>
      <c r="AU197" s="198" t="s">
        <v>71</v>
      </c>
      <c r="AY197" s="18" t="s">
        <v>156</v>
      </c>
      <c r="BE197" s="199">
        <f>IF(O197="základní",K197,0)</f>
        <v>0</v>
      </c>
      <c r="BF197" s="199">
        <f>IF(O197="snížená",K197,0)</f>
        <v>0</v>
      </c>
      <c r="BG197" s="199">
        <f>IF(O197="zákl. přenesená",K197,0)</f>
        <v>0</v>
      </c>
      <c r="BH197" s="199">
        <f>IF(O197="sníž. přenesená",K197,0)</f>
        <v>0</v>
      </c>
      <c r="BI197" s="199">
        <f>IF(O197="nulová",K197,0)</f>
        <v>0</v>
      </c>
      <c r="BJ197" s="18" t="s">
        <v>79</v>
      </c>
      <c r="BK197" s="199">
        <f>ROUND(P197*H197,2)</f>
        <v>0</v>
      </c>
      <c r="BL197" s="18" t="s">
        <v>164</v>
      </c>
      <c r="BM197" s="198" t="s">
        <v>532</v>
      </c>
    </row>
    <row r="198" spans="1:47" s="2" customFormat="1" ht="29.25">
      <c r="A198" s="35"/>
      <c r="B198" s="36"/>
      <c r="C198" s="37"/>
      <c r="D198" s="200" t="s">
        <v>165</v>
      </c>
      <c r="E198" s="37"/>
      <c r="F198" s="201" t="s">
        <v>609</v>
      </c>
      <c r="G198" s="37"/>
      <c r="H198" s="37"/>
      <c r="I198" s="202"/>
      <c r="J198" s="202"/>
      <c r="K198" s="37"/>
      <c r="L198" s="37"/>
      <c r="M198" s="40"/>
      <c r="N198" s="203"/>
      <c r="O198" s="204"/>
      <c r="P198" s="65"/>
      <c r="Q198" s="65"/>
      <c r="R198" s="65"/>
      <c r="S198" s="65"/>
      <c r="T198" s="65"/>
      <c r="U198" s="65"/>
      <c r="V198" s="65"/>
      <c r="W198" s="65"/>
      <c r="X198" s="66"/>
      <c r="Y198" s="35"/>
      <c r="Z198" s="35"/>
      <c r="AA198" s="35"/>
      <c r="AB198" s="35"/>
      <c r="AC198" s="35"/>
      <c r="AD198" s="35"/>
      <c r="AE198" s="35"/>
      <c r="AT198" s="18" t="s">
        <v>165</v>
      </c>
      <c r="AU198" s="18" t="s">
        <v>71</v>
      </c>
    </row>
    <row r="199" spans="1:65" s="2" customFormat="1" ht="24.2" customHeight="1">
      <c r="A199" s="35"/>
      <c r="B199" s="36"/>
      <c r="C199" s="205" t="s">
        <v>269</v>
      </c>
      <c r="D199" s="205" t="s">
        <v>188</v>
      </c>
      <c r="E199" s="206" t="s">
        <v>980</v>
      </c>
      <c r="F199" s="207" t="s">
        <v>981</v>
      </c>
      <c r="G199" s="208" t="s">
        <v>161</v>
      </c>
      <c r="H199" s="209">
        <v>4</v>
      </c>
      <c r="I199" s="210"/>
      <c r="J199" s="210"/>
      <c r="K199" s="211">
        <f>ROUND(P199*H199,2)</f>
        <v>0</v>
      </c>
      <c r="L199" s="207" t="s">
        <v>162</v>
      </c>
      <c r="M199" s="40"/>
      <c r="N199" s="212" t="s">
        <v>20</v>
      </c>
      <c r="O199" s="194" t="s">
        <v>40</v>
      </c>
      <c r="P199" s="195">
        <f>I199+J199</f>
        <v>0</v>
      </c>
      <c r="Q199" s="195">
        <f>ROUND(I199*H199,2)</f>
        <v>0</v>
      </c>
      <c r="R199" s="195">
        <f>ROUND(J199*H199,2)</f>
        <v>0</v>
      </c>
      <c r="S199" s="65"/>
      <c r="T199" s="196">
        <f>S199*H199</f>
        <v>0</v>
      </c>
      <c r="U199" s="196">
        <v>0</v>
      </c>
      <c r="V199" s="196">
        <f>U199*H199</f>
        <v>0</v>
      </c>
      <c r="W199" s="196">
        <v>0</v>
      </c>
      <c r="X199" s="197">
        <f>W199*H199</f>
        <v>0</v>
      </c>
      <c r="Y199" s="35"/>
      <c r="Z199" s="35"/>
      <c r="AA199" s="35"/>
      <c r="AB199" s="35"/>
      <c r="AC199" s="35"/>
      <c r="AD199" s="35"/>
      <c r="AE199" s="35"/>
      <c r="AR199" s="198" t="s">
        <v>164</v>
      </c>
      <c r="AT199" s="198" t="s">
        <v>188</v>
      </c>
      <c r="AU199" s="198" t="s">
        <v>71</v>
      </c>
      <c r="AY199" s="18" t="s">
        <v>156</v>
      </c>
      <c r="BE199" s="199">
        <f>IF(O199="základní",K199,0)</f>
        <v>0</v>
      </c>
      <c r="BF199" s="199">
        <f>IF(O199="snížená",K199,0)</f>
        <v>0</v>
      </c>
      <c r="BG199" s="199">
        <f>IF(O199="zákl. přenesená",K199,0)</f>
        <v>0</v>
      </c>
      <c r="BH199" s="199">
        <f>IF(O199="sníž. přenesená",K199,0)</f>
        <v>0</v>
      </c>
      <c r="BI199" s="199">
        <f>IF(O199="nulová",K199,0)</f>
        <v>0</v>
      </c>
      <c r="BJ199" s="18" t="s">
        <v>79</v>
      </c>
      <c r="BK199" s="199">
        <f>ROUND(P199*H199,2)</f>
        <v>0</v>
      </c>
      <c r="BL199" s="18" t="s">
        <v>164</v>
      </c>
      <c r="BM199" s="198" t="s">
        <v>535</v>
      </c>
    </row>
    <row r="200" spans="1:47" s="2" customFormat="1" ht="39">
      <c r="A200" s="35"/>
      <c r="B200" s="36"/>
      <c r="C200" s="37"/>
      <c r="D200" s="200" t="s">
        <v>165</v>
      </c>
      <c r="E200" s="37"/>
      <c r="F200" s="201" t="s">
        <v>982</v>
      </c>
      <c r="G200" s="37"/>
      <c r="H200" s="37"/>
      <c r="I200" s="202"/>
      <c r="J200" s="202"/>
      <c r="K200" s="37"/>
      <c r="L200" s="37"/>
      <c r="M200" s="40"/>
      <c r="N200" s="203"/>
      <c r="O200" s="204"/>
      <c r="P200" s="65"/>
      <c r="Q200" s="65"/>
      <c r="R200" s="65"/>
      <c r="S200" s="65"/>
      <c r="T200" s="65"/>
      <c r="U200" s="65"/>
      <c r="V200" s="65"/>
      <c r="W200" s="65"/>
      <c r="X200" s="66"/>
      <c r="Y200" s="35"/>
      <c r="Z200" s="35"/>
      <c r="AA200" s="35"/>
      <c r="AB200" s="35"/>
      <c r="AC200" s="35"/>
      <c r="AD200" s="35"/>
      <c r="AE200" s="35"/>
      <c r="AT200" s="18" t="s">
        <v>165</v>
      </c>
      <c r="AU200" s="18" t="s">
        <v>71</v>
      </c>
    </row>
    <row r="201" spans="1:65" s="2" customFormat="1" ht="24.2" customHeight="1">
      <c r="A201" s="35"/>
      <c r="B201" s="36"/>
      <c r="C201" s="205" t="s">
        <v>536</v>
      </c>
      <c r="D201" s="205" t="s">
        <v>188</v>
      </c>
      <c r="E201" s="206" t="s">
        <v>983</v>
      </c>
      <c r="F201" s="207" t="s">
        <v>984</v>
      </c>
      <c r="G201" s="208" t="s">
        <v>272</v>
      </c>
      <c r="H201" s="209">
        <v>24</v>
      </c>
      <c r="I201" s="210"/>
      <c r="J201" s="210"/>
      <c r="K201" s="211">
        <f>ROUND(P201*H201,2)</f>
        <v>0</v>
      </c>
      <c r="L201" s="207" t="s">
        <v>162</v>
      </c>
      <c r="M201" s="40"/>
      <c r="N201" s="212" t="s">
        <v>20</v>
      </c>
      <c r="O201" s="194" t="s">
        <v>40</v>
      </c>
      <c r="P201" s="195">
        <f>I201+J201</f>
        <v>0</v>
      </c>
      <c r="Q201" s="195">
        <f>ROUND(I201*H201,2)</f>
        <v>0</v>
      </c>
      <c r="R201" s="195">
        <f>ROUND(J201*H201,2)</f>
        <v>0</v>
      </c>
      <c r="S201" s="65"/>
      <c r="T201" s="196">
        <f>S201*H201</f>
        <v>0</v>
      </c>
      <c r="U201" s="196">
        <v>0</v>
      </c>
      <c r="V201" s="196">
        <f>U201*H201</f>
        <v>0</v>
      </c>
      <c r="W201" s="196">
        <v>0</v>
      </c>
      <c r="X201" s="197">
        <f>W201*H201</f>
        <v>0</v>
      </c>
      <c r="Y201" s="35"/>
      <c r="Z201" s="35"/>
      <c r="AA201" s="35"/>
      <c r="AB201" s="35"/>
      <c r="AC201" s="35"/>
      <c r="AD201" s="35"/>
      <c r="AE201" s="35"/>
      <c r="AR201" s="198" t="s">
        <v>164</v>
      </c>
      <c r="AT201" s="198" t="s">
        <v>188</v>
      </c>
      <c r="AU201" s="198" t="s">
        <v>71</v>
      </c>
      <c r="AY201" s="18" t="s">
        <v>156</v>
      </c>
      <c r="BE201" s="199">
        <f>IF(O201="základní",K201,0)</f>
        <v>0</v>
      </c>
      <c r="BF201" s="199">
        <f>IF(O201="snížená",K201,0)</f>
        <v>0</v>
      </c>
      <c r="BG201" s="199">
        <f>IF(O201="zákl. přenesená",K201,0)</f>
        <v>0</v>
      </c>
      <c r="BH201" s="199">
        <f>IF(O201="sníž. přenesená",K201,0)</f>
        <v>0</v>
      </c>
      <c r="BI201" s="199">
        <f>IF(O201="nulová",K201,0)</f>
        <v>0</v>
      </c>
      <c r="BJ201" s="18" t="s">
        <v>79</v>
      </c>
      <c r="BK201" s="199">
        <f>ROUND(P201*H201,2)</f>
        <v>0</v>
      </c>
      <c r="BL201" s="18" t="s">
        <v>164</v>
      </c>
      <c r="BM201" s="198" t="s">
        <v>539</v>
      </c>
    </row>
    <row r="202" spans="1:47" s="2" customFormat="1" ht="29.25">
      <c r="A202" s="35"/>
      <c r="B202" s="36"/>
      <c r="C202" s="37"/>
      <c r="D202" s="200" t="s">
        <v>165</v>
      </c>
      <c r="E202" s="37"/>
      <c r="F202" s="201" t="s">
        <v>985</v>
      </c>
      <c r="G202" s="37"/>
      <c r="H202" s="37"/>
      <c r="I202" s="202"/>
      <c r="J202" s="202"/>
      <c r="K202" s="37"/>
      <c r="L202" s="37"/>
      <c r="M202" s="40"/>
      <c r="N202" s="203"/>
      <c r="O202" s="204"/>
      <c r="P202" s="65"/>
      <c r="Q202" s="65"/>
      <c r="R202" s="65"/>
      <c r="S202" s="65"/>
      <c r="T202" s="65"/>
      <c r="U202" s="65"/>
      <c r="V202" s="65"/>
      <c r="W202" s="65"/>
      <c r="X202" s="66"/>
      <c r="Y202" s="35"/>
      <c r="Z202" s="35"/>
      <c r="AA202" s="35"/>
      <c r="AB202" s="35"/>
      <c r="AC202" s="35"/>
      <c r="AD202" s="35"/>
      <c r="AE202" s="35"/>
      <c r="AT202" s="18" t="s">
        <v>165</v>
      </c>
      <c r="AU202" s="18" t="s">
        <v>71</v>
      </c>
    </row>
    <row r="203" spans="1:65" s="2" customFormat="1" ht="24.2" customHeight="1">
      <c r="A203" s="35"/>
      <c r="B203" s="36"/>
      <c r="C203" s="205" t="s">
        <v>273</v>
      </c>
      <c r="D203" s="205" t="s">
        <v>188</v>
      </c>
      <c r="E203" s="206" t="s">
        <v>986</v>
      </c>
      <c r="F203" s="207" t="s">
        <v>987</v>
      </c>
      <c r="G203" s="208" t="s">
        <v>272</v>
      </c>
      <c r="H203" s="209">
        <v>24</v>
      </c>
      <c r="I203" s="210"/>
      <c r="J203" s="210"/>
      <c r="K203" s="211">
        <f>ROUND(P203*H203,2)</f>
        <v>0</v>
      </c>
      <c r="L203" s="207" t="s">
        <v>162</v>
      </c>
      <c r="M203" s="40"/>
      <c r="N203" s="212" t="s">
        <v>20</v>
      </c>
      <c r="O203" s="194" t="s">
        <v>40</v>
      </c>
      <c r="P203" s="195">
        <f>I203+J203</f>
        <v>0</v>
      </c>
      <c r="Q203" s="195">
        <f>ROUND(I203*H203,2)</f>
        <v>0</v>
      </c>
      <c r="R203" s="195">
        <f>ROUND(J203*H203,2)</f>
        <v>0</v>
      </c>
      <c r="S203" s="65"/>
      <c r="T203" s="196">
        <f>S203*H203</f>
        <v>0</v>
      </c>
      <c r="U203" s="196">
        <v>0</v>
      </c>
      <c r="V203" s="196">
        <f>U203*H203</f>
        <v>0</v>
      </c>
      <c r="W203" s="196">
        <v>0</v>
      </c>
      <c r="X203" s="197">
        <f>W203*H203</f>
        <v>0</v>
      </c>
      <c r="Y203" s="35"/>
      <c r="Z203" s="35"/>
      <c r="AA203" s="35"/>
      <c r="AB203" s="35"/>
      <c r="AC203" s="35"/>
      <c r="AD203" s="35"/>
      <c r="AE203" s="35"/>
      <c r="AR203" s="198" t="s">
        <v>164</v>
      </c>
      <c r="AT203" s="198" t="s">
        <v>188</v>
      </c>
      <c r="AU203" s="198" t="s">
        <v>71</v>
      </c>
      <c r="AY203" s="18" t="s">
        <v>156</v>
      </c>
      <c r="BE203" s="199">
        <f>IF(O203="základní",K203,0)</f>
        <v>0</v>
      </c>
      <c r="BF203" s="199">
        <f>IF(O203="snížená",K203,0)</f>
        <v>0</v>
      </c>
      <c r="BG203" s="199">
        <f>IF(O203="zákl. přenesená",K203,0)</f>
        <v>0</v>
      </c>
      <c r="BH203" s="199">
        <f>IF(O203="sníž. přenesená",K203,0)</f>
        <v>0</v>
      </c>
      <c r="BI203" s="199">
        <f>IF(O203="nulová",K203,0)</f>
        <v>0</v>
      </c>
      <c r="BJ203" s="18" t="s">
        <v>79</v>
      </c>
      <c r="BK203" s="199">
        <f>ROUND(P203*H203,2)</f>
        <v>0</v>
      </c>
      <c r="BL203" s="18" t="s">
        <v>164</v>
      </c>
      <c r="BM203" s="198" t="s">
        <v>542</v>
      </c>
    </row>
    <row r="204" spans="1:47" s="2" customFormat="1" ht="29.25">
      <c r="A204" s="35"/>
      <c r="B204" s="36"/>
      <c r="C204" s="37"/>
      <c r="D204" s="200" t="s">
        <v>165</v>
      </c>
      <c r="E204" s="37"/>
      <c r="F204" s="201" t="s">
        <v>988</v>
      </c>
      <c r="G204" s="37"/>
      <c r="H204" s="37"/>
      <c r="I204" s="202"/>
      <c r="J204" s="202"/>
      <c r="K204" s="37"/>
      <c r="L204" s="37"/>
      <c r="M204" s="40"/>
      <c r="N204" s="203"/>
      <c r="O204" s="204"/>
      <c r="P204" s="65"/>
      <c r="Q204" s="65"/>
      <c r="R204" s="65"/>
      <c r="S204" s="65"/>
      <c r="T204" s="65"/>
      <c r="U204" s="65"/>
      <c r="V204" s="65"/>
      <c r="W204" s="65"/>
      <c r="X204" s="66"/>
      <c r="Y204" s="35"/>
      <c r="Z204" s="35"/>
      <c r="AA204" s="35"/>
      <c r="AB204" s="35"/>
      <c r="AC204" s="35"/>
      <c r="AD204" s="35"/>
      <c r="AE204" s="35"/>
      <c r="AT204" s="18" t="s">
        <v>165</v>
      </c>
      <c r="AU204" s="18" t="s">
        <v>71</v>
      </c>
    </row>
    <row r="205" spans="1:65" s="2" customFormat="1" ht="24">
      <c r="A205" s="35"/>
      <c r="B205" s="36"/>
      <c r="C205" s="205" t="s">
        <v>543</v>
      </c>
      <c r="D205" s="205" t="s">
        <v>188</v>
      </c>
      <c r="E205" s="206" t="s">
        <v>989</v>
      </c>
      <c r="F205" s="207" t="s">
        <v>990</v>
      </c>
      <c r="G205" s="208" t="s">
        <v>161</v>
      </c>
      <c r="H205" s="209">
        <v>8</v>
      </c>
      <c r="I205" s="210"/>
      <c r="J205" s="210"/>
      <c r="K205" s="211">
        <f>ROUND(P205*H205,2)</f>
        <v>0</v>
      </c>
      <c r="L205" s="207" t="s">
        <v>162</v>
      </c>
      <c r="M205" s="40"/>
      <c r="N205" s="212" t="s">
        <v>20</v>
      </c>
      <c r="O205" s="194" t="s">
        <v>40</v>
      </c>
      <c r="P205" s="195">
        <f>I205+J205</f>
        <v>0</v>
      </c>
      <c r="Q205" s="195">
        <f>ROUND(I205*H205,2)</f>
        <v>0</v>
      </c>
      <c r="R205" s="195">
        <f>ROUND(J205*H205,2)</f>
        <v>0</v>
      </c>
      <c r="S205" s="65"/>
      <c r="T205" s="196">
        <f>S205*H205</f>
        <v>0</v>
      </c>
      <c r="U205" s="196">
        <v>0</v>
      </c>
      <c r="V205" s="196">
        <f>U205*H205</f>
        <v>0</v>
      </c>
      <c r="W205" s="196">
        <v>0</v>
      </c>
      <c r="X205" s="197">
        <f>W205*H205</f>
        <v>0</v>
      </c>
      <c r="Y205" s="35"/>
      <c r="Z205" s="35"/>
      <c r="AA205" s="35"/>
      <c r="AB205" s="35"/>
      <c r="AC205" s="35"/>
      <c r="AD205" s="35"/>
      <c r="AE205" s="35"/>
      <c r="AR205" s="198" t="s">
        <v>164</v>
      </c>
      <c r="AT205" s="198" t="s">
        <v>188</v>
      </c>
      <c r="AU205" s="198" t="s">
        <v>71</v>
      </c>
      <c r="AY205" s="18" t="s">
        <v>156</v>
      </c>
      <c r="BE205" s="199">
        <f>IF(O205="základní",K205,0)</f>
        <v>0</v>
      </c>
      <c r="BF205" s="199">
        <f>IF(O205="snížená",K205,0)</f>
        <v>0</v>
      </c>
      <c r="BG205" s="199">
        <f>IF(O205="zákl. přenesená",K205,0)</f>
        <v>0</v>
      </c>
      <c r="BH205" s="199">
        <f>IF(O205="sníž. přenesená",K205,0)</f>
        <v>0</v>
      </c>
      <c r="BI205" s="199">
        <f>IF(O205="nulová",K205,0)</f>
        <v>0</v>
      </c>
      <c r="BJ205" s="18" t="s">
        <v>79</v>
      </c>
      <c r="BK205" s="199">
        <f>ROUND(P205*H205,2)</f>
        <v>0</v>
      </c>
      <c r="BL205" s="18" t="s">
        <v>164</v>
      </c>
      <c r="BM205" s="198" t="s">
        <v>546</v>
      </c>
    </row>
    <row r="206" spans="1:47" s="2" customFormat="1" ht="48.75">
      <c r="A206" s="35"/>
      <c r="B206" s="36"/>
      <c r="C206" s="37"/>
      <c r="D206" s="200" t="s">
        <v>165</v>
      </c>
      <c r="E206" s="37"/>
      <c r="F206" s="201" t="s">
        <v>991</v>
      </c>
      <c r="G206" s="37"/>
      <c r="H206" s="37"/>
      <c r="I206" s="202"/>
      <c r="J206" s="202"/>
      <c r="K206" s="37"/>
      <c r="L206" s="37"/>
      <c r="M206" s="40"/>
      <c r="N206" s="203"/>
      <c r="O206" s="204"/>
      <c r="P206" s="65"/>
      <c r="Q206" s="65"/>
      <c r="R206" s="65"/>
      <c r="S206" s="65"/>
      <c r="T206" s="65"/>
      <c r="U206" s="65"/>
      <c r="V206" s="65"/>
      <c r="W206" s="65"/>
      <c r="X206" s="66"/>
      <c r="Y206" s="35"/>
      <c r="Z206" s="35"/>
      <c r="AA206" s="35"/>
      <c r="AB206" s="35"/>
      <c r="AC206" s="35"/>
      <c r="AD206" s="35"/>
      <c r="AE206" s="35"/>
      <c r="AT206" s="18" t="s">
        <v>165</v>
      </c>
      <c r="AU206" s="18" t="s">
        <v>71</v>
      </c>
    </row>
    <row r="207" spans="1:65" s="2" customFormat="1" ht="24.2" customHeight="1">
      <c r="A207" s="35"/>
      <c r="B207" s="36"/>
      <c r="C207" s="205" t="s">
        <v>277</v>
      </c>
      <c r="D207" s="205" t="s">
        <v>188</v>
      </c>
      <c r="E207" s="206" t="s">
        <v>992</v>
      </c>
      <c r="F207" s="207" t="s">
        <v>993</v>
      </c>
      <c r="G207" s="208" t="s">
        <v>161</v>
      </c>
      <c r="H207" s="209">
        <v>1</v>
      </c>
      <c r="I207" s="210"/>
      <c r="J207" s="210"/>
      <c r="K207" s="211">
        <f>ROUND(P207*H207,2)</f>
        <v>0</v>
      </c>
      <c r="L207" s="207" t="s">
        <v>162</v>
      </c>
      <c r="M207" s="40"/>
      <c r="N207" s="212" t="s">
        <v>20</v>
      </c>
      <c r="O207" s="194" t="s">
        <v>40</v>
      </c>
      <c r="P207" s="195">
        <f>I207+J207</f>
        <v>0</v>
      </c>
      <c r="Q207" s="195">
        <f>ROUND(I207*H207,2)</f>
        <v>0</v>
      </c>
      <c r="R207" s="195">
        <f>ROUND(J207*H207,2)</f>
        <v>0</v>
      </c>
      <c r="S207" s="65"/>
      <c r="T207" s="196">
        <f>S207*H207</f>
        <v>0</v>
      </c>
      <c r="U207" s="196">
        <v>0</v>
      </c>
      <c r="V207" s="196">
        <f>U207*H207</f>
        <v>0</v>
      </c>
      <c r="W207" s="196">
        <v>0</v>
      </c>
      <c r="X207" s="197">
        <f>W207*H207</f>
        <v>0</v>
      </c>
      <c r="Y207" s="35"/>
      <c r="Z207" s="35"/>
      <c r="AA207" s="35"/>
      <c r="AB207" s="35"/>
      <c r="AC207" s="35"/>
      <c r="AD207" s="35"/>
      <c r="AE207" s="35"/>
      <c r="AR207" s="198" t="s">
        <v>164</v>
      </c>
      <c r="AT207" s="198" t="s">
        <v>188</v>
      </c>
      <c r="AU207" s="198" t="s">
        <v>71</v>
      </c>
      <c r="AY207" s="18" t="s">
        <v>156</v>
      </c>
      <c r="BE207" s="199">
        <f>IF(O207="základní",K207,0)</f>
        <v>0</v>
      </c>
      <c r="BF207" s="199">
        <f>IF(O207="snížená",K207,0)</f>
        <v>0</v>
      </c>
      <c r="BG207" s="199">
        <f>IF(O207="zákl. přenesená",K207,0)</f>
        <v>0</v>
      </c>
      <c r="BH207" s="199">
        <f>IF(O207="sníž. přenesená",K207,0)</f>
        <v>0</v>
      </c>
      <c r="BI207" s="199">
        <f>IF(O207="nulová",K207,0)</f>
        <v>0</v>
      </c>
      <c r="BJ207" s="18" t="s">
        <v>79</v>
      </c>
      <c r="BK207" s="199">
        <f>ROUND(P207*H207,2)</f>
        <v>0</v>
      </c>
      <c r="BL207" s="18" t="s">
        <v>164</v>
      </c>
      <c r="BM207" s="198" t="s">
        <v>549</v>
      </c>
    </row>
    <row r="208" spans="1:47" s="2" customFormat="1" ht="11.25">
      <c r="A208" s="35"/>
      <c r="B208" s="36"/>
      <c r="C208" s="37"/>
      <c r="D208" s="200" t="s">
        <v>165</v>
      </c>
      <c r="E208" s="37"/>
      <c r="F208" s="201" t="s">
        <v>993</v>
      </c>
      <c r="G208" s="37"/>
      <c r="H208" s="37"/>
      <c r="I208" s="202"/>
      <c r="J208" s="202"/>
      <c r="K208" s="37"/>
      <c r="L208" s="37"/>
      <c r="M208" s="40"/>
      <c r="N208" s="203"/>
      <c r="O208" s="204"/>
      <c r="P208" s="65"/>
      <c r="Q208" s="65"/>
      <c r="R208" s="65"/>
      <c r="S208" s="65"/>
      <c r="T208" s="65"/>
      <c r="U208" s="65"/>
      <c r="V208" s="65"/>
      <c r="W208" s="65"/>
      <c r="X208" s="66"/>
      <c r="Y208" s="35"/>
      <c r="Z208" s="35"/>
      <c r="AA208" s="35"/>
      <c r="AB208" s="35"/>
      <c r="AC208" s="35"/>
      <c r="AD208" s="35"/>
      <c r="AE208" s="35"/>
      <c r="AT208" s="18" t="s">
        <v>165</v>
      </c>
      <c r="AU208" s="18" t="s">
        <v>71</v>
      </c>
    </row>
    <row r="209" spans="1:65" s="2" customFormat="1" ht="24.2" customHeight="1">
      <c r="A209" s="35"/>
      <c r="B209" s="36"/>
      <c r="C209" s="205" t="s">
        <v>551</v>
      </c>
      <c r="D209" s="205" t="s">
        <v>188</v>
      </c>
      <c r="E209" s="206" t="s">
        <v>994</v>
      </c>
      <c r="F209" s="207" t="s">
        <v>995</v>
      </c>
      <c r="G209" s="208" t="s">
        <v>161</v>
      </c>
      <c r="H209" s="209">
        <v>1</v>
      </c>
      <c r="I209" s="210"/>
      <c r="J209" s="210"/>
      <c r="K209" s="211">
        <f>ROUND(P209*H209,2)</f>
        <v>0</v>
      </c>
      <c r="L209" s="207" t="s">
        <v>162</v>
      </c>
      <c r="M209" s="40"/>
      <c r="N209" s="212" t="s">
        <v>20</v>
      </c>
      <c r="O209" s="194" t="s">
        <v>40</v>
      </c>
      <c r="P209" s="195">
        <f>I209+J209</f>
        <v>0</v>
      </c>
      <c r="Q209" s="195">
        <f>ROUND(I209*H209,2)</f>
        <v>0</v>
      </c>
      <c r="R209" s="195">
        <f>ROUND(J209*H209,2)</f>
        <v>0</v>
      </c>
      <c r="S209" s="65"/>
      <c r="T209" s="196">
        <f>S209*H209</f>
        <v>0</v>
      </c>
      <c r="U209" s="196">
        <v>0</v>
      </c>
      <c r="V209" s="196">
        <f>U209*H209</f>
        <v>0</v>
      </c>
      <c r="W209" s="196">
        <v>0</v>
      </c>
      <c r="X209" s="197">
        <f>W209*H209</f>
        <v>0</v>
      </c>
      <c r="Y209" s="35"/>
      <c r="Z209" s="35"/>
      <c r="AA209" s="35"/>
      <c r="AB209" s="35"/>
      <c r="AC209" s="35"/>
      <c r="AD209" s="35"/>
      <c r="AE209" s="35"/>
      <c r="AR209" s="198" t="s">
        <v>164</v>
      </c>
      <c r="AT209" s="198" t="s">
        <v>188</v>
      </c>
      <c r="AU209" s="198" t="s">
        <v>71</v>
      </c>
      <c r="AY209" s="18" t="s">
        <v>156</v>
      </c>
      <c r="BE209" s="199">
        <f>IF(O209="základní",K209,0)</f>
        <v>0</v>
      </c>
      <c r="BF209" s="199">
        <f>IF(O209="snížená",K209,0)</f>
        <v>0</v>
      </c>
      <c r="BG209" s="199">
        <f>IF(O209="zákl. přenesená",K209,0)</f>
        <v>0</v>
      </c>
      <c r="BH209" s="199">
        <f>IF(O209="sníž. přenesená",K209,0)</f>
        <v>0</v>
      </c>
      <c r="BI209" s="199">
        <f>IF(O209="nulová",K209,0)</f>
        <v>0</v>
      </c>
      <c r="BJ209" s="18" t="s">
        <v>79</v>
      </c>
      <c r="BK209" s="199">
        <f>ROUND(P209*H209,2)</f>
        <v>0</v>
      </c>
      <c r="BL209" s="18" t="s">
        <v>164</v>
      </c>
      <c r="BM209" s="198" t="s">
        <v>554</v>
      </c>
    </row>
    <row r="210" spans="1:47" s="2" customFormat="1" ht="19.5">
      <c r="A210" s="35"/>
      <c r="B210" s="36"/>
      <c r="C210" s="37"/>
      <c r="D210" s="200" t="s">
        <v>165</v>
      </c>
      <c r="E210" s="37"/>
      <c r="F210" s="201" t="s">
        <v>995</v>
      </c>
      <c r="G210" s="37"/>
      <c r="H210" s="37"/>
      <c r="I210" s="202"/>
      <c r="J210" s="202"/>
      <c r="K210" s="37"/>
      <c r="L210" s="37"/>
      <c r="M210" s="40"/>
      <c r="N210" s="203"/>
      <c r="O210" s="204"/>
      <c r="P210" s="65"/>
      <c r="Q210" s="65"/>
      <c r="R210" s="65"/>
      <c r="S210" s="65"/>
      <c r="T210" s="65"/>
      <c r="U210" s="65"/>
      <c r="V210" s="65"/>
      <c r="W210" s="65"/>
      <c r="X210" s="66"/>
      <c r="Y210" s="35"/>
      <c r="Z210" s="35"/>
      <c r="AA210" s="35"/>
      <c r="AB210" s="35"/>
      <c r="AC210" s="35"/>
      <c r="AD210" s="35"/>
      <c r="AE210" s="35"/>
      <c r="AT210" s="18" t="s">
        <v>165</v>
      </c>
      <c r="AU210" s="18" t="s">
        <v>71</v>
      </c>
    </row>
    <row r="211" spans="1:65" s="2" customFormat="1" ht="24.2" customHeight="1">
      <c r="A211" s="35"/>
      <c r="B211" s="36"/>
      <c r="C211" s="184" t="s">
        <v>282</v>
      </c>
      <c r="D211" s="184" t="s">
        <v>154</v>
      </c>
      <c r="E211" s="185" t="s">
        <v>996</v>
      </c>
      <c r="F211" s="186" t="s">
        <v>997</v>
      </c>
      <c r="G211" s="187" t="s">
        <v>161</v>
      </c>
      <c r="H211" s="188">
        <v>1</v>
      </c>
      <c r="I211" s="189"/>
      <c r="J211" s="190"/>
      <c r="K211" s="191">
        <f>ROUND(P211*H211,2)</f>
        <v>0</v>
      </c>
      <c r="L211" s="186" t="s">
        <v>162</v>
      </c>
      <c r="M211" s="192"/>
      <c r="N211" s="193" t="s">
        <v>20</v>
      </c>
      <c r="O211" s="194" t="s">
        <v>40</v>
      </c>
      <c r="P211" s="195">
        <f>I211+J211</f>
        <v>0</v>
      </c>
      <c r="Q211" s="195">
        <f>ROUND(I211*H211,2)</f>
        <v>0</v>
      </c>
      <c r="R211" s="195">
        <f>ROUND(J211*H211,2)</f>
        <v>0</v>
      </c>
      <c r="S211" s="65"/>
      <c r="T211" s="196">
        <f>S211*H211</f>
        <v>0</v>
      </c>
      <c r="U211" s="196">
        <v>0</v>
      </c>
      <c r="V211" s="196">
        <f>U211*H211</f>
        <v>0</v>
      </c>
      <c r="W211" s="196">
        <v>0</v>
      </c>
      <c r="X211" s="197">
        <f>W211*H211</f>
        <v>0</v>
      </c>
      <c r="Y211" s="35"/>
      <c r="Z211" s="35"/>
      <c r="AA211" s="35"/>
      <c r="AB211" s="35"/>
      <c r="AC211" s="35"/>
      <c r="AD211" s="35"/>
      <c r="AE211" s="35"/>
      <c r="AR211" s="198" t="s">
        <v>163</v>
      </c>
      <c r="AT211" s="198" t="s">
        <v>154</v>
      </c>
      <c r="AU211" s="198" t="s">
        <v>71</v>
      </c>
      <c r="AY211" s="18" t="s">
        <v>156</v>
      </c>
      <c r="BE211" s="199">
        <f>IF(O211="základní",K211,0)</f>
        <v>0</v>
      </c>
      <c r="BF211" s="199">
        <f>IF(O211="snížená",K211,0)</f>
        <v>0</v>
      </c>
      <c r="BG211" s="199">
        <f>IF(O211="zákl. přenesená",K211,0)</f>
        <v>0</v>
      </c>
      <c r="BH211" s="199">
        <f>IF(O211="sníž. přenesená",K211,0)</f>
        <v>0</v>
      </c>
      <c r="BI211" s="199">
        <f>IF(O211="nulová",K211,0)</f>
        <v>0</v>
      </c>
      <c r="BJ211" s="18" t="s">
        <v>79</v>
      </c>
      <c r="BK211" s="199">
        <f>ROUND(P211*H211,2)</f>
        <v>0</v>
      </c>
      <c r="BL211" s="18" t="s">
        <v>164</v>
      </c>
      <c r="BM211" s="198" t="s">
        <v>558</v>
      </c>
    </row>
    <row r="212" spans="1:47" s="2" customFormat="1" ht="11.25">
      <c r="A212" s="35"/>
      <c r="B212" s="36"/>
      <c r="C212" s="37"/>
      <c r="D212" s="200" t="s">
        <v>165</v>
      </c>
      <c r="E212" s="37"/>
      <c r="F212" s="201" t="s">
        <v>997</v>
      </c>
      <c r="G212" s="37"/>
      <c r="H212" s="37"/>
      <c r="I212" s="202"/>
      <c r="J212" s="202"/>
      <c r="K212" s="37"/>
      <c r="L212" s="37"/>
      <c r="M212" s="40"/>
      <c r="N212" s="203"/>
      <c r="O212" s="204"/>
      <c r="P212" s="65"/>
      <c r="Q212" s="65"/>
      <c r="R212" s="65"/>
      <c r="S212" s="65"/>
      <c r="T212" s="65"/>
      <c r="U212" s="65"/>
      <c r="V212" s="65"/>
      <c r="W212" s="65"/>
      <c r="X212" s="66"/>
      <c r="Y212" s="35"/>
      <c r="Z212" s="35"/>
      <c r="AA212" s="35"/>
      <c r="AB212" s="35"/>
      <c r="AC212" s="35"/>
      <c r="AD212" s="35"/>
      <c r="AE212" s="35"/>
      <c r="AT212" s="18" t="s">
        <v>165</v>
      </c>
      <c r="AU212" s="18" t="s">
        <v>71</v>
      </c>
    </row>
    <row r="213" spans="1:65" s="2" customFormat="1" ht="55.5" customHeight="1">
      <c r="A213" s="35"/>
      <c r="B213" s="36"/>
      <c r="C213" s="184" t="s">
        <v>559</v>
      </c>
      <c r="D213" s="184" t="s">
        <v>154</v>
      </c>
      <c r="E213" s="185" t="s">
        <v>998</v>
      </c>
      <c r="F213" s="186" t="s">
        <v>999</v>
      </c>
      <c r="G213" s="187" t="s">
        <v>161</v>
      </c>
      <c r="H213" s="188">
        <v>3</v>
      </c>
      <c r="I213" s="189"/>
      <c r="J213" s="190"/>
      <c r="K213" s="191">
        <f>ROUND(P213*H213,2)</f>
        <v>0</v>
      </c>
      <c r="L213" s="186" t="s">
        <v>162</v>
      </c>
      <c r="M213" s="192"/>
      <c r="N213" s="193" t="s">
        <v>20</v>
      </c>
      <c r="O213" s="194" t="s">
        <v>40</v>
      </c>
      <c r="P213" s="195">
        <f>I213+J213</f>
        <v>0</v>
      </c>
      <c r="Q213" s="195">
        <f>ROUND(I213*H213,2)</f>
        <v>0</v>
      </c>
      <c r="R213" s="195">
        <f>ROUND(J213*H213,2)</f>
        <v>0</v>
      </c>
      <c r="S213" s="65"/>
      <c r="T213" s="196">
        <f>S213*H213</f>
        <v>0</v>
      </c>
      <c r="U213" s="196">
        <v>0</v>
      </c>
      <c r="V213" s="196">
        <f>U213*H213</f>
        <v>0</v>
      </c>
      <c r="W213" s="196">
        <v>0</v>
      </c>
      <c r="X213" s="197">
        <f>W213*H213</f>
        <v>0</v>
      </c>
      <c r="Y213" s="35"/>
      <c r="Z213" s="35"/>
      <c r="AA213" s="35"/>
      <c r="AB213" s="35"/>
      <c r="AC213" s="35"/>
      <c r="AD213" s="35"/>
      <c r="AE213" s="35"/>
      <c r="AR213" s="198" t="s">
        <v>163</v>
      </c>
      <c r="AT213" s="198" t="s">
        <v>154</v>
      </c>
      <c r="AU213" s="198" t="s">
        <v>71</v>
      </c>
      <c r="AY213" s="18" t="s">
        <v>156</v>
      </c>
      <c r="BE213" s="199">
        <f>IF(O213="základní",K213,0)</f>
        <v>0</v>
      </c>
      <c r="BF213" s="199">
        <f>IF(O213="snížená",K213,0)</f>
        <v>0</v>
      </c>
      <c r="BG213" s="199">
        <f>IF(O213="zákl. přenesená",K213,0)</f>
        <v>0</v>
      </c>
      <c r="BH213" s="199">
        <f>IF(O213="sníž. přenesená",K213,0)</f>
        <v>0</v>
      </c>
      <c r="BI213" s="199">
        <f>IF(O213="nulová",K213,0)</f>
        <v>0</v>
      </c>
      <c r="BJ213" s="18" t="s">
        <v>79</v>
      </c>
      <c r="BK213" s="199">
        <f>ROUND(P213*H213,2)</f>
        <v>0</v>
      </c>
      <c r="BL213" s="18" t="s">
        <v>164</v>
      </c>
      <c r="BM213" s="198" t="s">
        <v>562</v>
      </c>
    </row>
    <row r="214" spans="1:47" s="2" customFormat="1" ht="39">
      <c r="A214" s="35"/>
      <c r="B214" s="36"/>
      <c r="C214" s="37"/>
      <c r="D214" s="200" t="s">
        <v>165</v>
      </c>
      <c r="E214" s="37"/>
      <c r="F214" s="201" t="s">
        <v>999</v>
      </c>
      <c r="G214" s="37"/>
      <c r="H214" s="37"/>
      <c r="I214" s="202"/>
      <c r="J214" s="202"/>
      <c r="K214" s="37"/>
      <c r="L214" s="37"/>
      <c r="M214" s="40"/>
      <c r="N214" s="203"/>
      <c r="O214" s="204"/>
      <c r="P214" s="65"/>
      <c r="Q214" s="65"/>
      <c r="R214" s="65"/>
      <c r="S214" s="65"/>
      <c r="T214" s="65"/>
      <c r="U214" s="65"/>
      <c r="V214" s="65"/>
      <c r="W214" s="65"/>
      <c r="X214" s="66"/>
      <c r="Y214" s="35"/>
      <c r="Z214" s="35"/>
      <c r="AA214" s="35"/>
      <c r="AB214" s="35"/>
      <c r="AC214" s="35"/>
      <c r="AD214" s="35"/>
      <c r="AE214" s="35"/>
      <c r="AT214" s="18" t="s">
        <v>165</v>
      </c>
      <c r="AU214" s="18" t="s">
        <v>71</v>
      </c>
    </row>
    <row r="215" spans="1:65" s="2" customFormat="1" ht="24.2" customHeight="1">
      <c r="A215" s="35"/>
      <c r="B215" s="36"/>
      <c r="C215" s="184" t="s">
        <v>287</v>
      </c>
      <c r="D215" s="184" t="s">
        <v>154</v>
      </c>
      <c r="E215" s="185" t="s">
        <v>1000</v>
      </c>
      <c r="F215" s="186" t="s">
        <v>1001</v>
      </c>
      <c r="G215" s="187" t="s">
        <v>161</v>
      </c>
      <c r="H215" s="188">
        <v>1</v>
      </c>
      <c r="I215" s="189"/>
      <c r="J215" s="190"/>
      <c r="K215" s="191">
        <f>ROUND(P215*H215,2)</f>
        <v>0</v>
      </c>
      <c r="L215" s="186" t="s">
        <v>162</v>
      </c>
      <c r="M215" s="192"/>
      <c r="N215" s="193" t="s">
        <v>20</v>
      </c>
      <c r="O215" s="194" t="s">
        <v>40</v>
      </c>
      <c r="P215" s="195">
        <f>I215+J215</f>
        <v>0</v>
      </c>
      <c r="Q215" s="195">
        <f>ROUND(I215*H215,2)</f>
        <v>0</v>
      </c>
      <c r="R215" s="195">
        <f>ROUND(J215*H215,2)</f>
        <v>0</v>
      </c>
      <c r="S215" s="65"/>
      <c r="T215" s="196">
        <f>S215*H215</f>
        <v>0</v>
      </c>
      <c r="U215" s="196">
        <v>0</v>
      </c>
      <c r="V215" s="196">
        <f>U215*H215</f>
        <v>0</v>
      </c>
      <c r="W215" s="196">
        <v>0</v>
      </c>
      <c r="X215" s="197">
        <f>W215*H215</f>
        <v>0</v>
      </c>
      <c r="Y215" s="35"/>
      <c r="Z215" s="35"/>
      <c r="AA215" s="35"/>
      <c r="AB215" s="35"/>
      <c r="AC215" s="35"/>
      <c r="AD215" s="35"/>
      <c r="AE215" s="35"/>
      <c r="AR215" s="198" t="s">
        <v>163</v>
      </c>
      <c r="AT215" s="198" t="s">
        <v>154</v>
      </c>
      <c r="AU215" s="198" t="s">
        <v>71</v>
      </c>
      <c r="AY215" s="18" t="s">
        <v>156</v>
      </c>
      <c r="BE215" s="199">
        <f>IF(O215="základní",K215,0)</f>
        <v>0</v>
      </c>
      <c r="BF215" s="199">
        <f>IF(O215="snížená",K215,0)</f>
        <v>0</v>
      </c>
      <c r="BG215" s="199">
        <f>IF(O215="zákl. přenesená",K215,0)</f>
        <v>0</v>
      </c>
      <c r="BH215" s="199">
        <f>IF(O215="sníž. přenesená",K215,0)</f>
        <v>0</v>
      </c>
      <c r="BI215" s="199">
        <f>IF(O215="nulová",K215,0)</f>
        <v>0</v>
      </c>
      <c r="BJ215" s="18" t="s">
        <v>79</v>
      </c>
      <c r="BK215" s="199">
        <f>ROUND(P215*H215,2)</f>
        <v>0</v>
      </c>
      <c r="BL215" s="18" t="s">
        <v>164</v>
      </c>
      <c r="BM215" s="198" t="s">
        <v>565</v>
      </c>
    </row>
    <row r="216" spans="1:47" s="2" customFormat="1" ht="19.5">
      <c r="A216" s="35"/>
      <c r="B216" s="36"/>
      <c r="C216" s="37"/>
      <c r="D216" s="200" t="s">
        <v>165</v>
      </c>
      <c r="E216" s="37"/>
      <c r="F216" s="201" t="s">
        <v>1001</v>
      </c>
      <c r="G216" s="37"/>
      <c r="H216" s="37"/>
      <c r="I216" s="202"/>
      <c r="J216" s="202"/>
      <c r="K216" s="37"/>
      <c r="L216" s="37"/>
      <c r="M216" s="40"/>
      <c r="N216" s="203"/>
      <c r="O216" s="204"/>
      <c r="P216" s="65"/>
      <c r="Q216" s="65"/>
      <c r="R216" s="65"/>
      <c r="S216" s="65"/>
      <c r="T216" s="65"/>
      <c r="U216" s="65"/>
      <c r="V216" s="65"/>
      <c r="W216" s="65"/>
      <c r="X216" s="66"/>
      <c r="Y216" s="35"/>
      <c r="Z216" s="35"/>
      <c r="AA216" s="35"/>
      <c r="AB216" s="35"/>
      <c r="AC216" s="35"/>
      <c r="AD216" s="35"/>
      <c r="AE216" s="35"/>
      <c r="AT216" s="18" t="s">
        <v>165</v>
      </c>
      <c r="AU216" s="18" t="s">
        <v>71</v>
      </c>
    </row>
    <row r="217" spans="1:65" s="2" customFormat="1" ht="24.2" customHeight="1">
      <c r="A217" s="35"/>
      <c r="B217" s="36"/>
      <c r="C217" s="184" t="s">
        <v>566</v>
      </c>
      <c r="D217" s="184" t="s">
        <v>154</v>
      </c>
      <c r="E217" s="185" t="s">
        <v>1002</v>
      </c>
      <c r="F217" s="186" t="s">
        <v>1003</v>
      </c>
      <c r="G217" s="187" t="s">
        <v>161</v>
      </c>
      <c r="H217" s="188">
        <v>2</v>
      </c>
      <c r="I217" s="189"/>
      <c r="J217" s="190"/>
      <c r="K217" s="191">
        <f>ROUND(P217*H217,2)</f>
        <v>0</v>
      </c>
      <c r="L217" s="186" t="s">
        <v>162</v>
      </c>
      <c r="M217" s="192"/>
      <c r="N217" s="193" t="s">
        <v>20</v>
      </c>
      <c r="O217" s="194" t="s">
        <v>40</v>
      </c>
      <c r="P217" s="195">
        <f>I217+J217</f>
        <v>0</v>
      </c>
      <c r="Q217" s="195">
        <f>ROUND(I217*H217,2)</f>
        <v>0</v>
      </c>
      <c r="R217" s="195">
        <f>ROUND(J217*H217,2)</f>
        <v>0</v>
      </c>
      <c r="S217" s="65"/>
      <c r="T217" s="196">
        <f>S217*H217</f>
        <v>0</v>
      </c>
      <c r="U217" s="196">
        <v>0</v>
      </c>
      <c r="V217" s="196">
        <f>U217*H217</f>
        <v>0</v>
      </c>
      <c r="W217" s="196">
        <v>0</v>
      </c>
      <c r="X217" s="197">
        <f>W217*H217</f>
        <v>0</v>
      </c>
      <c r="Y217" s="35"/>
      <c r="Z217" s="35"/>
      <c r="AA217" s="35"/>
      <c r="AB217" s="35"/>
      <c r="AC217" s="35"/>
      <c r="AD217" s="35"/>
      <c r="AE217" s="35"/>
      <c r="AR217" s="198" t="s">
        <v>163</v>
      </c>
      <c r="AT217" s="198" t="s">
        <v>154</v>
      </c>
      <c r="AU217" s="198" t="s">
        <v>71</v>
      </c>
      <c r="AY217" s="18" t="s">
        <v>156</v>
      </c>
      <c r="BE217" s="199">
        <f>IF(O217="základní",K217,0)</f>
        <v>0</v>
      </c>
      <c r="BF217" s="199">
        <f>IF(O217="snížená",K217,0)</f>
        <v>0</v>
      </c>
      <c r="BG217" s="199">
        <f>IF(O217="zákl. přenesená",K217,0)</f>
        <v>0</v>
      </c>
      <c r="BH217" s="199">
        <f>IF(O217="sníž. přenesená",K217,0)</f>
        <v>0</v>
      </c>
      <c r="BI217" s="199">
        <f>IF(O217="nulová",K217,0)</f>
        <v>0</v>
      </c>
      <c r="BJ217" s="18" t="s">
        <v>79</v>
      </c>
      <c r="BK217" s="199">
        <f>ROUND(P217*H217,2)</f>
        <v>0</v>
      </c>
      <c r="BL217" s="18" t="s">
        <v>164</v>
      </c>
      <c r="BM217" s="198" t="s">
        <v>569</v>
      </c>
    </row>
    <row r="218" spans="1:47" s="2" customFormat="1" ht="19.5">
      <c r="A218" s="35"/>
      <c r="B218" s="36"/>
      <c r="C218" s="37"/>
      <c r="D218" s="200" t="s">
        <v>165</v>
      </c>
      <c r="E218" s="37"/>
      <c r="F218" s="201" t="s">
        <v>1003</v>
      </c>
      <c r="G218" s="37"/>
      <c r="H218" s="37"/>
      <c r="I218" s="202"/>
      <c r="J218" s="202"/>
      <c r="K218" s="37"/>
      <c r="L218" s="37"/>
      <c r="M218" s="40"/>
      <c r="N218" s="203"/>
      <c r="O218" s="204"/>
      <c r="P218" s="65"/>
      <c r="Q218" s="65"/>
      <c r="R218" s="65"/>
      <c r="S218" s="65"/>
      <c r="T218" s="65"/>
      <c r="U218" s="65"/>
      <c r="V218" s="65"/>
      <c r="W218" s="65"/>
      <c r="X218" s="66"/>
      <c r="Y218" s="35"/>
      <c r="Z218" s="35"/>
      <c r="AA218" s="35"/>
      <c r="AB218" s="35"/>
      <c r="AC218" s="35"/>
      <c r="AD218" s="35"/>
      <c r="AE218" s="35"/>
      <c r="AT218" s="18" t="s">
        <v>165</v>
      </c>
      <c r="AU218" s="18" t="s">
        <v>71</v>
      </c>
    </row>
    <row r="219" spans="1:65" s="2" customFormat="1" ht="24.2" customHeight="1">
      <c r="A219" s="35"/>
      <c r="B219" s="36"/>
      <c r="C219" s="184" t="s">
        <v>291</v>
      </c>
      <c r="D219" s="184" t="s">
        <v>154</v>
      </c>
      <c r="E219" s="185" t="s">
        <v>1004</v>
      </c>
      <c r="F219" s="186" t="s">
        <v>1005</v>
      </c>
      <c r="G219" s="187" t="s">
        <v>161</v>
      </c>
      <c r="H219" s="188">
        <v>3</v>
      </c>
      <c r="I219" s="189"/>
      <c r="J219" s="190"/>
      <c r="K219" s="191">
        <f>ROUND(P219*H219,2)</f>
        <v>0</v>
      </c>
      <c r="L219" s="186" t="s">
        <v>162</v>
      </c>
      <c r="M219" s="192"/>
      <c r="N219" s="193" t="s">
        <v>20</v>
      </c>
      <c r="O219" s="194" t="s">
        <v>40</v>
      </c>
      <c r="P219" s="195">
        <f>I219+J219</f>
        <v>0</v>
      </c>
      <c r="Q219" s="195">
        <f>ROUND(I219*H219,2)</f>
        <v>0</v>
      </c>
      <c r="R219" s="195">
        <f>ROUND(J219*H219,2)</f>
        <v>0</v>
      </c>
      <c r="S219" s="65"/>
      <c r="T219" s="196">
        <f>S219*H219</f>
        <v>0</v>
      </c>
      <c r="U219" s="196">
        <v>0</v>
      </c>
      <c r="V219" s="196">
        <f>U219*H219</f>
        <v>0</v>
      </c>
      <c r="W219" s="196">
        <v>0</v>
      </c>
      <c r="X219" s="197">
        <f>W219*H219</f>
        <v>0</v>
      </c>
      <c r="Y219" s="35"/>
      <c r="Z219" s="35"/>
      <c r="AA219" s="35"/>
      <c r="AB219" s="35"/>
      <c r="AC219" s="35"/>
      <c r="AD219" s="35"/>
      <c r="AE219" s="35"/>
      <c r="AR219" s="198" t="s">
        <v>163</v>
      </c>
      <c r="AT219" s="198" t="s">
        <v>154</v>
      </c>
      <c r="AU219" s="198" t="s">
        <v>71</v>
      </c>
      <c r="AY219" s="18" t="s">
        <v>156</v>
      </c>
      <c r="BE219" s="199">
        <f>IF(O219="základní",K219,0)</f>
        <v>0</v>
      </c>
      <c r="BF219" s="199">
        <f>IF(O219="snížená",K219,0)</f>
        <v>0</v>
      </c>
      <c r="BG219" s="199">
        <f>IF(O219="zákl. přenesená",K219,0)</f>
        <v>0</v>
      </c>
      <c r="BH219" s="199">
        <f>IF(O219="sníž. přenesená",K219,0)</f>
        <v>0</v>
      </c>
      <c r="BI219" s="199">
        <f>IF(O219="nulová",K219,0)</f>
        <v>0</v>
      </c>
      <c r="BJ219" s="18" t="s">
        <v>79</v>
      </c>
      <c r="BK219" s="199">
        <f>ROUND(P219*H219,2)</f>
        <v>0</v>
      </c>
      <c r="BL219" s="18" t="s">
        <v>164</v>
      </c>
      <c r="BM219" s="198" t="s">
        <v>572</v>
      </c>
    </row>
    <row r="220" spans="1:47" s="2" customFormat="1" ht="19.5">
      <c r="A220" s="35"/>
      <c r="B220" s="36"/>
      <c r="C220" s="37"/>
      <c r="D220" s="200" t="s">
        <v>165</v>
      </c>
      <c r="E220" s="37"/>
      <c r="F220" s="201" t="s">
        <v>1005</v>
      </c>
      <c r="G220" s="37"/>
      <c r="H220" s="37"/>
      <c r="I220" s="202"/>
      <c r="J220" s="202"/>
      <c r="K220" s="37"/>
      <c r="L220" s="37"/>
      <c r="M220" s="40"/>
      <c r="N220" s="203"/>
      <c r="O220" s="204"/>
      <c r="P220" s="65"/>
      <c r="Q220" s="65"/>
      <c r="R220" s="65"/>
      <c r="S220" s="65"/>
      <c r="T220" s="65"/>
      <c r="U220" s="65"/>
      <c r="V220" s="65"/>
      <c r="W220" s="65"/>
      <c r="X220" s="66"/>
      <c r="Y220" s="35"/>
      <c r="Z220" s="35"/>
      <c r="AA220" s="35"/>
      <c r="AB220" s="35"/>
      <c r="AC220" s="35"/>
      <c r="AD220" s="35"/>
      <c r="AE220" s="35"/>
      <c r="AT220" s="18" t="s">
        <v>165</v>
      </c>
      <c r="AU220" s="18" t="s">
        <v>71</v>
      </c>
    </row>
    <row r="221" spans="1:65" s="2" customFormat="1" ht="24.2" customHeight="1">
      <c r="A221" s="35"/>
      <c r="B221" s="36"/>
      <c r="C221" s="184" t="s">
        <v>573</v>
      </c>
      <c r="D221" s="184" t="s">
        <v>154</v>
      </c>
      <c r="E221" s="185" t="s">
        <v>1006</v>
      </c>
      <c r="F221" s="186" t="s">
        <v>1007</v>
      </c>
      <c r="G221" s="187" t="s">
        <v>161</v>
      </c>
      <c r="H221" s="188">
        <v>1</v>
      </c>
      <c r="I221" s="189"/>
      <c r="J221" s="190"/>
      <c r="K221" s="191">
        <f>ROUND(P221*H221,2)</f>
        <v>0</v>
      </c>
      <c r="L221" s="186" t="s">
        <v>20</v>
      </c>
      <c r="M221" s="192"/>
      <c r="N221" s="193" t="s">
        <v>20</v>
      </c>
      <c r="O221" s="194" t="s">
        <v>40</v>
      </c>
      <c r="P221" s="195">
        <f>I221+J221</f>
        <v>0</v>
      </c>
      <c r="Q221" s="195">
        <f>ROUND(I221*H221,2)</f>
        <v>0</v>
      </c>
      <c r="R221" s="195">
        <f>ROUND(J221*H221,2)</f>
        <v>0</v>
      </c>
      <c r="S221" s="65"/>
      <c r="T221" s="196">
        <f>S221*H221</f>
        <v>0</v>
      </c>
      <c r="U221" s="196">
        <v>0</v>
      </c>
      <c r="V221" s="196">
        <f>U221*H221</f>
        <v>0</v>
      </c>
      <c r="W221" s="196">
        <v>0</v>
      </c>
      <c r="X221" s="197">
        <f>W221*H221</f>
        <v>0</v>
      </c>
      <c r="Y221" s="35"/>
      <c r="Z221" s="35"/>
      <c r="AA221" s="35"/>
      <c r="AB221" s="35"/>
      <c r="AC221" s="35"/>
      <c r="AD221" s="35"/>
      <c r="AE221" s="35"/>
      <c r="AR221" s="198" t="s">
        <v>163</v>
      </c>
      <c r="AT221" s="198" t="s">
        <v>154</v>
      </c>
      <c r="AU221" s="198" t="s">
        <v>71</v>
      </c>
      <c r="AY221" s="18" t="s">
        <v>156</v>
      </c>
      <c r="BE221" s="199">
        <f>IF(O221="základní",K221,0)</f>
        <v>0</v>
      </c>
      <c r="BF221" s="199">
        <f>IF(O221="snížená",K221,0)</f>
        <v>0</v>
      </c>
      <c r="BG221" s="199">
        <f>IF(O221="zákl. přenesená",K221,0)</f>
        <v>0</v>
      </c>
      <c r="BH221" s="199">
        <f>IF(O221="sníž. přenesená",K221,0)</f>
        <v>0</v>
      </c>
      <c r="BI221" s="199">
        <f>IF(O221="nulová",K221,0)</f>
        <v>0</v>
      </c>
      <c r="BJ221" s="18" t="s">
        <v>79</v>
      </c>
      <c r="BK221" s="199">
        <f>ROUND(P221*H221,2)</f>
        <v>0</v>
      </c>
      <c r="BL221" s="18" t="s">
        <v>164</v>
      </c>
      <c r="BM221" s="198" t="s">
        <v>576</v>
      </c>
    </row>
    <row r="222" spans="1:47" s="2" customFormat="1" ht="11.25">
      <c r="A222" s="35"/>
      <c r="B222" s="36"/>
      <c r="C222" s="37"/>
      <c r="D222" s="200" t="s">
        <v>165</v>
      </c>
      <c r="E222" s="37"/>
      <c r="F222" s="201" t="s">
        <v>1007</v>
      </c>
      <c r="G222" s="37"/>
      <c r="H222" s="37"/>
      <c r="I222" s="202"/>
      <c r="J222" s="202"/>
      <c r="K222" s="37"/>
      <c r="L222" s="37"/>
      <c r="M222" s="40"/>
      <c r="N222" s="203"/>
      <c r="O222" s="204"/>
      <c r="P222" s="65"/>
      <c r="Q222" s="65"/>
      <c r="R222" s="65"/>
      <c r="S222" s="65"/>
      <c r="T222" s="65"/>
      <c r="U222" s="65"/>
      <c r="V222" s="65"/>
      <c r="W222" s="65"/>
      <c r="X222" s="66"/>
      <c r="Y222" s="35"/>
      <c r="Z222" s="35"/>
      <c r="AA222" s="35"/>
      <c r="AB222" s="35"/>
      <c r="AC222" s="35"/>
      <c r="AD222" s="35"/>
      <c r="AE222" s="35"/>
      <c r="AT222" s="18" t="s">
        <v>165</v>
      </c>
      <c r="AU222" s="18" t="s">
        <v>71</v>
      </c>
    </row>
    <row r="223" spans="1:65" s="2" customFormat="1" ht="24.2" customHeight="1">
      <c r="A223" s="35"/>
      <c r="B223" s="36"/>
      <c r="C223" s="184" t="s">
        <v>299</v>
      </c>
      <c r="D223" s="184" t="s">
        <v>154</v>
      </c>
      <c r="E223" s="185" t="s">
        <v>1008</v>
      </c>
      <c r="F223" s="186" t="s">
        <v>1009</v>
      </c>
      <c r="G223" s="187" t="s">
        <v>161</v>
      </c>
      <c r="H223" s="188">
        <v>1</v>
      </c>
      <c r="I223" s="189"/>
      <c r="J223" s="190"/>
      <c r="K223" s="191">
        <f>ROUND(P223*H223,2)</f>
        <v>0</v>
      </c>
      <c r="L223" s="186" t="s">
        <v>20</v>
      </c>
      <c r="M223" s="192"/>
      <c r="N223" s="193" t="s">
        <v>20</v>
      </c>
      <c r="O223" s="194" t="s">
        <v>40</v>
      </c>
      <c r="P223" s="195">
        <f>I223+J223</f>
        <v>0</v>
      </c>
      <c r="Q223" s="195">
        <f>ROUND(I223*H223,2)</f>
        <v>0</v>
      </c>
      <c r="R223" s="195">
        <f>ROUND(J223*H223,2)</f>
        <v>0</v>
      </c>
      <c r="S223" s="65"/>
      <c r="T223" s="196">
        <f>S223*H223</f>
        <v>0</v>
      </c>
      <c r="U223" s="196">
        <v>0</v>
      </c>
      <c r="V223" s="196">
        <f>U223*H223</f>
        <v>0</v>
      </c>
      <c r="W223" s="196">
        <v>0</v>
      </c>
      <c r="X223" s="197">
        <f>W223*H223</f>
        <v>0</v>
      </c>
      <c r="Y223" s="35"/>
      <c r="Z223" s="35"/>
      <c r="AA223" s="35"/>
      <c r="AB223" s="35"/>
      <c r="AC223" s="35"/>
      <c r="AD223" s="35"/>
      <c r="AE223" s="35"/>
      <c r="AR223" s="198" t="s">
        <v>163</v>
      </c>
      <c r="AT223" s="198" t="s">
        <v>154</v>
      </c>
      <c r="AU223" s="198" t="s">
        <v>71</v>
      </c>
      <c r="AY223" s="18" t="s">
        <v>156</v>
      </c>
      <c r="BE223" s="199">
        <f>IF(O223="základní",K223,0)</f>
        <v>0</v>
      </c>
      <c r="BF223" s="199">
        <f>IF(O223="snížená",K223,0)</f>
        <v>0</v>
      </c>
      <c r="BG223" s="199">
        <f>IF(O223="zákl. přenesená",K223,0)</f>
        <v>0</v>
      </c>
      <c r="BH223" s="199">
        <f>IF(O223="sníž. přenesená",K223,0)</f>
        <v>0</v>
      </c>
      <c r="BI223" s="199">
        <f>IF(O223="nulová",K223,0)</f>
        <v>0</v>
      </c>
      <c r="BJ223" s="18" t="s">
        <v>79</v>
      </c>
      <c r="BK223" s="199">
        <f>ROUND(P223*H223,2)</f>
        <v>0</v>
      </c>
      <c r="BL223" s="18" t="s">
        <v>164</v>
      </c>
      <c r="BM223" s="198" t="s">
        <v>580</v>
      </c>
    </row>
    <row r="224" spans="1:47" s="2" customFormat="1" ht="11.25">
      <c r="A224" s="35"/>
      <c r="B224" s="36"/>
      <c r="C224" s="37"/>
      <c r="D224" s="200" t="s">
        <v>165</v>
      </c>
      <c r="E224" s="37"/>
      <c r="F224" s="201" t="s">
        <v>1009</v>
      </c>
      <c r="G224" s="37"/>
      <c r="H224" s="37"/>
      <c r="I224" s="202"/>
      <c r="J224" s="202"/>
      <c r="K224" s="37"/>
      <c r="L224" s="37"/>
      <c r="M224" s="40"/>
      <c r="N224" s="203"/>
      <c r="O224" s="204"/>
      <c r="P224" s="65"/>
      <c r="Q224" s="65"/>
      <c r="R224" s="65"/>
      <c r="S224" s="65"/>
      <c r="T224" s="65"/>
      <c r="U224" s="65"/>
      <c r="V224" s="65"/>
      <c r="W224" s="65"/>
      <c r="X224" s="66"/>
      <c r="Y224" s="35"/>
      <c r="Z224" s="35"/>
      <c r="AA224" s="35"/>
      <c r="AB224" s="35"/>
      <c r="AC224" s="35"/>
      <c r="AD224" s="35"/>
      <c r="AE224" s="35"/>
      <c r="AT224" s="18" t="s">
        <v>165</v>
      </c>
      <c r="AU224" s="18" t="s">
        <v>71</v>
      </c>
    </row>
    <row r="225" spans="1:65" s="2" customFormat="1" ht="24">
      <c r="A225" s="35"/>
      <c r="B225" s="36"/>
      <c r="C225" s="205" t="s">
        <v>582</v>
      </c>
      <c r="D225" s="205" t="s">
        <v>188</v>
      </c>
      <c r="E225" s="206" t="s">
        <v>1010</v>
      </c>
      <c r="F225" s="207" t="s">
        <v>1011</v>
      </c>
      <c r="G225" s="208" t="s">
        <v>161</v>
      </c>
      <c r="H225" s="209">
        <v>2</v>
      </c>
      <c r="I225" s="210"/>
      <c r="J225" s="210"/>
      <c r="K225" s="211">
        <f>ROUND(P225*H225,2)</f>
        <v>0</v>
      </c>
      <c r="L225" s="207" t="s">
        <v>162</v>
      </c>
      <c r="M225" s="40"/>
      <c r="N225" s="212" t="s">
        <v>20</v>
      </c>
      <c r="O225" s="194" t="s">
        <v>40</v>
      </c>
      <c r="P225" s="195">
        <f>I225+J225</f>
        <v>0</v>
      </c>
      <c r="Q225" s="195">
        <f>ROUND(I225*H225,2)</f>
        <v>0</v>
      </c>
      <c r="R225" s="195">
        <f>ROUND(J225*H225,2)</f>
        <v>0</v>
      </c>
      <c r="S225" s="65"/>
      <c r="T225" s="196">
        <f>S225*H225</f>
        <v>0</v>
      </c>
      <c r="U225" s="196">
        <v>0</v>
      </c>
      <c r="V225" s="196">
        <f>U225*H225</f>
        <v>0</v>
      </c>
      <c r="W225" s="196">
        <v>0</v>
      </c>
      <c r="X225" s="197">
        <f>W225*H225</f>
        <v>0</v>
      </c>
      <c r="Y225" s="35"/>
      <c r="Z225" s="35"/>
      <c r="AA225" s="35"/>
      <c r="AB225" s="35"/>
      <c r="AC225" s="35"/>
      <c r="AD225" s="35"/>
      <c r="AE225" s="35"/>
      <c r="AR225" s="198" t="s">
        <v>164</v>
      </c>
      <c r="AT225" s="198" t="s">
        <v>188</v>
      </c>
      <c r="AU225" s="198" t="s">
        <v>71</v>
      </c>
      <c r="AY225" s="18" t="s">
        <v>156</v>
      </c>
      <c r="BE225" s="199">
        <f>IF(O225="základní",K225,0)</f>
        <v>0</v>
      </c>
      <c r="BF225" s="199">
        <f>IF(O225="snížená",K225,0)</f>
        <v>0</v>
      </c>
      <c r="BG225" s="199">
        <f>IF(O225="zákl. přenesená",K225,0)</f>
        <v>0</v>
      </c>
      <c r="BH225" s="199">
        <f>IF(O225="sníž. přenesená",K225,0)</f>
        <v>0</v>
      </c>
      <c r="BI225" s="199">
        <f>IF(O225="nulová",K225,0)</f>
        <v>0</v>
      </c>
      <c r="BJ225" s="18" t="s">
        <v>79</v>
      </c>
      <c r="BK225" s="199">
        <f>ROUND(P225*H225,2)</f>
        <v>0</v>
      </c>
      <c r="BL225" s="18" t="s">
        <v>164</v>
      </c>
      <c r="BM225" s="198" t="s">
        <v>585</v>
      </c>
    </row>
    <row r="226" spans="1:47" s="2" customFormat="1" ht="11.25">
      <c r="A226" s="35"/>
      <c r="B226" s="36"/>
      <c r="C226" s="37"/>
      <c r="D226" s="200" t="s">
        <v>165</v>
      </c>
      <c r="E226" s="37"/>
      <c r="F226" s="201" t="s">
        <v>1011</v>
      </c>
      <c r="G226" s="37"/>
      <c r="H226" s="37"/>
      <c r="I226" s="202"/>
      <c r="J226" s="202"/>
      <c r="K226" s="37"/>
      <c r="L226" s="37"/>
      <c r="M226" s="40"/>
      <c r="N226" s="203"/>
      <c r="O226" s="204"/>
      <c r="P226" s="65"/>
      <c r="Q226" s="65"/>
      <c r="R226" s="65"/>
      <c r="S226" s="65"/>
      <c r="T226" s="65"/>
      <c r="U226" s="65"/>
      <c r="V226" s="65"/>
      <c r="W226" s="65"/>
      <c r="X226" s="66"/>
      <c r="Y226" s="35"/>
      <c r="Z226" s="35"/>
      <c r="AA226" s="35"/>
      <c r="AB226" s="35"/>
      <c r="AC226" s="35"/>
      <c r="AD226" s="35"/>
      <c r="AE226" s="35"/>
      <c r="AT226" s="18" t="s">
        <v>165</v>
      </c>
      <c r="AU226" s="18" t="s">
        <v>71</v>
      </c>
    </row>
    <row r="227" spans="1:65" s="2" customFormat="1" ht="37.9" customHeight="1">
      <c r="A227" s="35"/>
      <c r="B227" s="36"/>
      <c r="C227" s="184" t="s">
        <v>303</v>
      </c>
      <c r="D227" s="184" t="s">
        <v>154</v>
      </c>
      <c r="E227" s="185" t="s">
        <v>1012</v>
      </c>
      <c r="F227" s="186" t="s">
        <v>1013</v>
      </c>
      <c r="G227" s="187" t="s">
        <v>161</v>
      </c>
      <c r="H227" s="188">
        <v>2</v>
      </c>
      <c r="I227" s="189"/>
      <c r="J227" s="190"/>
      <c r="K227" s="191">
        <f>ROUND(P227*H227,2)</f>
        <v>0</v>
      </c>
      <c r="L227" s="186" t="s">
        <v>162</v>
      </c>
      <c r="M227" s="192"/>
      <c r="N227" s="193" t="s">
        <v>20</v>
      </c>
      <c r="O227" s="194" t="s">
        <v>40</v>
      </c>
      <c r="P227" s="195">
        <f>I227+J227</f>
        <v>0</v>
      </c>
      <c r="Q227" s="195">
        <f>ROUND(I227*H227,2)</f>
        <v>0</v>
      </c>
      <c r="R227" s="195">
        <f>ROUND(J227*H227,2)</f>
        <v>0</v>
      </c>
      <c r="S227" s="65"/>
      <c r="T227" s="196">
        <f>S227*H227</f>
        <v>0</v>
      </c>
      <c r="U227" s="196">
        <v>0</v>
      </c>
      <c r="V227" s="196">
        <f>U227*H227</f>
        <v>0</v>
      </c>
      <c r="W227" s="196">
        <v>0</v>
      </c>
      <c r="X227" s="197">
        <f>W227*H227</f>
        <v>0</v>
      </c>
      <c r="Y227" s="35"/>
      <c r="Z227" s="35"/>
      <c r="AA227" s="35"/>
      <c r="AB227" s="35"/>
      <c r="AC227" s="35"/>
      <c r="AD227" s="35"/>
      <c r="AE227" s="35"/>
      <c r="AR227" s="198" t="s">
        <v>163</v>
      </c>
      <c r="AT227" s="198" t="s">
        <v>154</v>
      </c>
      <c r="AU227" s="198" t="s">
        <v>71</v>
      </c>
      <c r="AY227" s="18" t="s">
        <v>156</v>
      </c>
      <c r="BE227" s="199">
        <f>IF(O227="základní",K227,0)</f>
        <v>0</v>
      </c>
      <c r="BF227" s="199">
        <f>IF(O227="snížená",K227,0)</f>
        <v>0</v>
      </c>
      <c r="BG227" s="199">
        <f>IF(O227="zákl. přenesená",K227,0)</f>
        <v>0</v>
      </c>
      <c r="BH227" s="199">
        <f>IF(O227="sníž. přenesená",K227,0)</f>
        <v>0</v>
      </c>
      <c r="BI227" s="199">
        <f>IF(O227="nulová",K227,0)</f>
        <v>0</v>
      </c>
      <c r="BJ227" s="18" t="s">
        <v>79</v>
      </c>
      <c r="BK227" s="199">
        <f>ROUND(P227*H227,2)</f>
        <v>0</v>
      </c>
      <c r="BL227" s="18" t="s">
        <v>164</v>
      </c>
      <c r="BM227" s="198" t="s">
        <v>586</v>
      </c>
    </row>
    <row r="228" spans="1:47" s="2" customFormat="1" ht="19.5">
      <c r="A228" s="35"/>
      <c r="B228" s="36"/>
      <c r="C228" s="37"/>
      <c r="D228" s="200" t="s">
        <v>165</v>
      </c>
      <c r="E228" s="37"/>
      <c r="F228" s="201" t="s">
        <v>1013</v>
      </c>
      <c r="G228" s="37"/>
      <c r="H228" s="37"/>
      <c r="I228" s="202"/>
      <c r="J228" s="202"/>
      <c r="K228" s="37"/>
      <c r="L228" s="37"/>
      <c r="M228" s="40"/>
      <c r="N228" s="203"/>
      <c r="O228" s="204"/>
      <c r="P228" s="65"/>
      <c r="Q228" s="65"/>
      <c r="R228" s="65"/>
      <c r="S228" s="65"/>
      <c r="T228" s="65"/>
      <c r="U228" s="65"/>
      <c r="V228" s="65"/>
      <c r="W228" s="65"/>
      <c r="X228" s="66"/>
      <c r="Y228" s="35"/>
      <c r="Z228" s="35"/>
      <c r="AA228" s="35"/>
      <c r="AB228" s="35"/>
      <c r="AC228" s="35"/>
      <c r="AD228" s="35"/>
      <c r="AE228" s="35"/>
      <c r="AT228" s="18" t="s">
        <v>165</v>
      </c>
      <c r="AU228" s="18" t="s">
        <v>71</v>
      </c>
    </row>
    <row r="229" spans="1:65" s="2" customFormat="1" ht="33" customHeight="1">
      <c r="A229" s="35"/>
      <c r="B229" s="36"/>
      <c r="C229" s="184" t="s">
        <v>587</v>
      </c>
      <c r="D229" s="184" t="s">
        <v>154</v>
      </c>
      <c r="E229" s="185" t="s">
        <v>1014</v>
      </c>
      <c r="F229" s="186" t="s">
        <v>1015</v>
      </c>
      <c r="G229" s="187" t="s">
        <v>161</v>
      </c>
      <c r="H229" s="188">
        <v>1</v>
      </c>
      <c r="I229" s="189"/>
      <c r="J229" s="190"/>
      <c r="K229" s="191">
        <f>ROUND(P229*H229,2)</f>
        <v>0</v>
      </c>
      <c r="L229" s="186" t="s">
        <v>162</v>
      </c>
      <c r="M229" s="192"/>
      <c r="N229" s="193" t="s">
        <v>20</v>
      </c>
      <c r="O229" s="194" t="s">
        <v>40</v>
      </c>
      <c r="P229" s="195">
        <f>I229+J229</f>
        <v>0</v>
      </c>
      <c r="Q229" s="195">
        <f>ROUND(I229*H229,2)</f>
        <v>0</v>
      </c>
      <c r="R229" s="195">
        <f>ROUND(J229*H229,2)</f>
        <v>0</v>
      </c>
      <c r="S229" s="65"/>
      <c r="T229" s="196">
        <f>S229*H229</f>
        <v>0</v>
      </c>
      <c r="U229" s="196">
        <v>0</v>
      </c>
      <c r="V229" s="196">
        <f>U229*H229</f>
        <v>0</v>
      </c>
      <c r="W229" s="196">
        <v>0</v>
      </c>
      <c r="X229" s="197">
        <f>W229*H229</f>
        <v>0</v>
      </c>
      <c r="Y229" s="35"/>
      <c r="Z229" s="35"/>
      <c r="AA229" s="35"/>
      <c r="AB229" s="35"/>
      <c r="AC229" s="35"/>
      <c r="AD229" s="35"/>
      <c r="AE229" s="35"/>
      <c r="AR229" s="198" t="s">
        <v>163</v>
      </c>
      <c r="AT229" s="198" t="s">
        <v>154</v>
      </c>
      <c r="AU229" s="198" t="s">
        <v>71</v>
      </c>
      <c r="AY229" s="18" t="s">
        <v>156</v>
      </c>
      <c r="BE229" s="199">
        <f>IF(O229="základní",K229,0)</f>
        <v>0</v>
      </c>
      <c r="BF229" s="199">
        <f>IF(O229="snížená",K229,0)</f>
        <v>0</v>
      </c>
      <c r="BG229" s="199">
        <f>IF(O229="zákl. přenesená",K229,0)</f>
        <v>0</v>
      </c>
      <c r="BH229" s="199">
        <f>IF(O229="sníž. přenesená",K229,0)</f>
        <v>0</v>
      </c>
      <c r="BI229" s="199">
        <f>IF(O229="nulová",K229,0)</f>
        <v>0</v>
      </c>
      <c r="BJ229" s="18" t="s">
        <v>79</v>
      </c>
      <c r="BK229" s="199">
        <f>ROUND(P229*H229,2)</f>
        <v>0</v>
      </c>
      <c r="BL229" s="18" t="s">
        <v>164</v>
      </c>
      <c r="BM229" s="198" t="s">
        <v>590</v>
      </c>
    </row>
    <row r="230" spans="1:47" s="2" customFormat="1" ht="19.5">
      <c r="A230" s="35"/>
      <c r="B230" s="36"/>
      <c r="C230" s="37"/>
      <c r="D230" s="200" t="s">
        <v>165</v>
      </c>
      <c r="E230" s="37"/>
      <c r="F230" s="201" t="s">
        <v>1015</v>
      </c>
      <c r="G230" s="37"/>
      <c r="H230" s="37"/>
      <c r="I230" s="202"/>
      <c r="J230" s="202"/>
      <c r="K230" s="37"/>
      <c r="L230" s="37"/>
      <c r="M230" s="40"/>
      <c r="N230" s="203"/>
      <c r="O230" s="204"/>
      <c r="P230" s="65"/>
      <c r="Q230" s="65"/>
      <c r="R230" s="65"/>
      <c r="S230" s="65"/>
      <c r="T230" s="65"/>
      <c r="U230" s="65"/>
      <c r="V230" s="65"/>
      <c r="W230" s="65"/>
      <c r="X230" s="66"/>
      <c r="Y230" s="35"/>
      <c r="Z230" s="35"/>
      <c r="AA230" s="35"/>
      <c r="AB230" s="35"/>
      <c r="AC230" s="35"/>
      <c r="AD230" s="35"/>
      <c r="AE230" s="35"/>
      <c r="AT230" s="18" t="s">
        <v>165</v>
      </c>
      <c r="AU230" s="18" t="s">
        <v>71</v>
      </c>
    </row>
    <row r="231" spans="1:65" s="2" customFormat="1" ht="16.5" customHeight="1">
      <c r="A231" s="35"/>
      <c r="B231" s="36"/>
      <c r="C231" s="205" t="s">
        <v>308</v>
      </c>
      <c r="D231" s="205" t="s">
        <v>188</v>
      </c>
      <c r="E231" s="206" t="s">
        <v>1016</v>
      </c>
      <c r="F231" s="207" t="s">
        <v>1017</v>
      </c>
      <c r="G231" s="208" t="s">
        <v>161</v>
      </c>
      <c r="H231" s="209">
        <v>3</v>
      </c>
      <c r="I231" s="210"/>
      <c r="J231" s="210"/>
      <c r="K231" s="211">
        <f>ROUND(P231*H231,2)</f>
        <v>0</v>
      </c>
      <c r="L231" s="207" t="s">
        <v>20</v>
      </c>
      <c r="M231" s="40"/>
      <c r="N231" s="212" t="s">
        <v>20</v>
      </c>
      <c r="O231" s="194" t="s">
        <v>40</v>
      </c>
      <c r="P231" s="195">
        <f>I231+J231</f>
        <v>0</v>
      </c>
      <c r="Q231" s="195">
        <f>ROUND(I231*H231,2)</f>
        <v>0</v>
      </c>
      <c r="R231" s="195">
        <f>ROUND(J231*H231,2)</f>
        <v>0</v>
      </c>
      <c r="S231" s="65"/>
      <c r="T231" s="196">
        <f>S231*H231</f>
        <v>0</v>
      </c>
      <c r="U231" s="196">
        <v>0</v>
      </c>
      <c r="V231" s="196">
        <f>U231*H231</f>
        <v>0</v>
      </c>
      <c r="W231" s="196">
        <v>0</v>
      </c>
      <c r="X231" s="197">
        <f>W231*H231</f>
        <v>0</v>
      </c>
      <c r="Y231" s="35"/>
      <c r="Z231" s="35"/>
      <c r="AA231" s="35"/>
      <c r="AB231" s="35"/>
      <c r="AC231" s="35"/>
      <c r="AD231" s="35"/>
      <c r="AE231" s="35"/>
      <c r="AR231" s="198" t="s">
        <v>164</v>
      </c>
      <c r="AT231" s="198" t="s">
        <v>188</v>
      </c>
      <c r="AU231" s="198" t="s">
        <v>71</v>
      </c>
      <c r="AY231" s="18" t="s">
        <v>156</v>
      </c>
      <c r="BE231" s="199">
        <f>IF(O231="základní",K231,0)</f>
        <v>0</v>
      </c>
      <c r="BF231" s="199">
        <f>IF(O231="snížená",K231,0)</f>
        <v>0</v>
      </c>
      <c r="BG231" s="199">
        <f>IF(O231="zákl. přenesená",K231,0)</f>
        <v>0</v>
      </c>
      <c r="BH231" s="199">
        <f>IF(O231="sníž. přenesená",K231,0)</f>
        <v>0</v>
      </c>
      <c r="BI231" s="199">
        <f>IF(O231="nulová",K231,0)</f>
        <v>0</v>
      </c>
      <c r="BJ231" s="18" t="s">
        <v>79</v>
      </c>
      <c r="BK231" s="199">
        <f>ROUND(P231*H231,2)</f>
        <v>0</v>
      </c>
      <c r="BL231" s="18" t="s">
        <v>164</v>
      </c>
      <c r="BM231" s="198" t="s">
        <v>593</v>
      </c>
    </row>
    <row r="232" spans="1:47" s="2" customFormat="1" ht="11.25">
      <c r="A232" s="35"/>
      <c r="B232" s="36"/>
      <c r="C232" s="37"/>
      <c r="D232" s="200" t="s">
        <v>165</v>
      </c>
      <c r="E232" s="37"/>
      <c r="F232" s="201" t="s">
        <v>1017</v>
      </c>
      <c r="G232" s="37"/>
      <c r="H232" s="37"/>
      <c r="I232" s="202"/>
      <c r="J232" s="202"/>
      <c r="K232" s="37"/>
      <c r="L232" s="37"/>
      <c r="M232" s="40"/>
      <c r="N232" s="203"/>
      <c r="O232" s="204"/>
      <c r="P232" s="65"/>
      <c r="Q232" s="65"/>
      <c r="R232" s="65"/>
      <c r="S232" s="65"/>
      <c r="T232" s="65"/>
      <c r="U232" s="65"/>
      <c r="V232" s="65"/>
      <c r="W232" s="65"/>
      <c r="X232" s="66"/>
      <c r="Y232" s="35"/>
      <c r="Z232" s="35"/>
      <c r="AA232" s="35"/>
      <c r="AB232" s="35"/>
      <c r="AC232" s="35"/>
      <c r="AD232" s="35"/>
      <c r="AE232" s="35"/>
      <c r="AT232" s="18" t="s">
        <v>165</v>
      </c>
      <c r="AU232" s="18" t="s">
        <v>71</v>
      </c>
    </row>
    <row r="233" spans="1:65" s="2" customFormat="1" ht="24.2" customHeight="1">
      <c r="A233" s="35"/>
      <c r="B233" s="36"/>
      <c r="C233" s="205" t="s">
        <v>595</v>
      </c>
      <c r="D233" s="205" t="s">
        <v>188</v>
      </c>
      <c r="E233" s="206" t="s">
        <v>1018</v>
      </c>
      <c r="F233" s="207" t="s">
        <v>1019</v>
      </c>
      <c r="G233" s="208" t="s">
        <v>161</v>
      </c>
      <c r="H233" s="209">
        <v>3</v>
      </c>
      <c r="I233" s="210"/>
      <c r="J233" s="210"/>
      <c r="K233" s="211">
        <f>ROUND(P233*H233,2)</f>
        <v>0</v>
      </c>
      <c r="L233" s="207" t="s">
        <v>20</v>
      </c>
      <c r="M233" s="40"/>
      <c r="N233" s="212" t="s">
        <v>20</v>
      </c>
      <c r="O233" s="194" t="s">
        <v>40</v>
      </c>
      <c r="P233" s="195">
        <f>I233+J233</f>
        <v>0</v>
      </c>
      <c r="Q233" s="195">
        <f>ROUND(I233*H233,2)</f>
        <v>0</v>
      </c>
      <c r="R233" s="195">
        <f>ROUND(J233*H233,2)</f>
        <v>0</v>
      </c>
      <c r="S233" s="65"/>
      <c r="T233" s="196">
        <f>S233*H233</f>
        <v>0</v>
      </c>
      <c r="U233" s="196">
        <v>0</v>
      </c>
      <c r="V233" s="196">
        <f>U233*H233</f>
        <v>0</v>
      </c>
      <c r="W233" s="196">
        <v>0</v>
      </c>
      <c r="X233" s="197">
        <f>W233*H233</f>
        <v>0</v>
      </c>
      <c r="Y233" s="35"/>
      <c r="Z233" s="35"/>
      <c r="AA233" s="35"/>
      <c r="AB233" s="35"/>
      <c r="AC233" s="35"/>
      <c r="AD233" s="35"/>
      <c r="AE233" s="35"/>
      <c r="AR233" s="198" t="s">
        <v>164</v>
      </c>
      <c r="AT233" s="198" t="s">
        <v>188</v>
      </c>
      <c r="AU233" s="198" t="s">
        <v>71</v>
      </c>
      <c r="AY233" s="18" t="s">
        <v>156</v>
      </c>
      <c r="BE233" s="199">
        <f>IF(O233="základní",K233,0)</f>
        <v>0</v>
      </c>
      <c r="BF233" s="199">
        <f>IF(O233="snížená",K233,0)</f>
        <v>0</v>
      </c>
      <c r="BG233" s="199">
        <f>IF(O233="zákl. přenesená",K233,0)</f>
        <v>0</v>
      </c>
      <c r="BH233" s="199">
        <f>IF(O233="sníž. přenesená",K233,0)</f>
        <v>0</v>
      </c>
      <c r="BI233" s="199">
        <f>IF(O233="nulová",K233,0)</f>
        <v>0</v>
      </c>
      <c r="BJ233" s="18" t="s">
        <v>79</v>
      </c>
      <c r="BK233" s="199">
        <f>ROUND(P233*H233,2)</f>
        <v>0</v>
      </c>
      <c r="BL233" s="18" t="s">
        <v>164</v>
      </c>
      <c r="BM233" s="198" t="s">
        <v>598</v>
      </c>
    </row>
    <row r="234" spans="1:47" s="2" customFormat="1" ht="19.5">
      <c r="A234" s="35"/>
      <c r="B234" s="36"/>
      <c r="C234" s="37"/>
      <c r="D234" s="200" t="s">
        <v>165</v>
      </c>
      <c r="E234" s="37"/>
      <c r="F234" s="201" t="s">
        <v>1019</v>
      </c>
      <c r="G234" s="37"/>
      <c r="H234" s="37"/>
      <c r="I234" s="202"/>
      <c r="J234" s="202"/>
      <c r="K234" s="37"/>
      <c r="L234" s="37"/>
      <c r="M234" s="40"/>
      <c r="N234" s="203"/>
      <c r="O234" s="204"/>
      <c r="P234" s="65"/>
      <c r="Q234" s="65"/>
      <c r="R234" s="65"/>
      <c r="S234" s="65"/>
      <c r="T234" s="65"/>
      <c r="U234" s="65"/>
      <c r="V234" s="65"/>
      <c r="W234" s="65"/>
      <c r="X234" s="66"/>
      <c r="Y234" s="35"/>
      <c r="Z234" s="35"/>
      <c r="AA234" s="35"/>
      <c r="AB234" s="35"/>
      <c r="AC234" s="35"/>
      <c r="AD234" s="35"/>
      <c r="AE234" s="35"/>
      <c r="AT234" s="18" t="s">
        <v>165</v>
      </c>
      <c r="AU234" s="18" t="s">
        <v>71</v>
      </c>
    </row>
    <row r="235" spans="1:65" s="2" customFormat="1" ht="16.5" customHeight="1">
      <c r="A235" s="35"/>
      <c r="B235" s="36"/>
      <c r="C235" s="205" t="s">
        <v>312</v>
      </c>
      <c r="D235" s="205" t="s">
        <v>188</v>
      </c>
      <c r="E235" s="206" t="s">
        <v>1020</v>
      </c>
      <c r="F235" s="207" t="s">
        <v>1021</v>
      </c>
      <c r="G235" s="208" t="s">
        <v>161</v>
      </c>
      <c r="H235" s="209">
        <v>9</v>
      </c>
      <c r="I235" s="210"/>
      <c r="J235" s="210"/>
      <c r="K235" s="211">
        <f>ROUND(P235*H235,2)</f>
        <v>0</v>
      </c>
      <c r="L235" s="207" t="s">
        <v>20</v>
      </c>
      <c r="M235" s="40"/>
      <c r="N235" s="212" t="s">
        <v>20</v>
      </c>
      <c r="O235" s="194" t="s">
        <v>40</v>
      </c>
      <c r="P235" s="195">
        <f>I235+J235</f>
        <v>0</v>
      </c>
      <c r="Q235" s="195">
        <f>ROUND(I235*H235,2)</f>
        <v>0</v>
      </c>
      <c r="R235" s="195">
        <f>ROUND(J235*H235,2)</f>
        <v>0</v>
      </c>
      <c r="S235" s="65"/>
      <c r="T235" s="196">
        <f>S235*H235</f>
        <v>0</v>
      </c>
      <c r="U235" s="196">
        <v>0</v>
      </c>
      <c r="V235" s="196">
        <f>U235*H235</f>
        <v>0</v>
      </c>
      <c r="W235" s="196">
        <v>0</v>
      </c>
      <c r="X235" s="197">
        <f>W235*H235</f>
        <v>0</v>
      </c>
      <c r="Y235" s="35"/>
      <c r="Z235" s="35"/>
      <c r="AA235" s="35"/>
      <c r="AB235" s="35"/>
      <c r="AC235" s="35"/>
      <c r="AD235" s="35"/>
      <c r="AE235" s="35"/>
      <c r="AR235" s="198" t="s">
        <v>164</v>
      </c>
      <c r="AT235" s="198" t="s">
        <v>188</v>
      </c>
      <c r="AU235" s="198" t="s">
        <v>71</v>
      </c>
      <c r="AY235" s="18" t="s">
        <v>156</v>
      </c>
      <c r="BE235" s="199">
        <f>IF(O235="základní",K235,0)</f>
        <v>0</v>
      </c>
      <c r="BF235" s="199">
        <f>IF(O235="snížená",K235,0)</f>
        <v>0</v>
      </c>
      <c r="BG235" s="199">
        <f>IF(O235="zákl. přenesená",K235,0)</f>
        <v>0</v>
      </c>
      <c r="BH235" s="199">
        <f>IF(O235="sníž. přenesená",K235,0)</f>
        <v>0</v>
      </c>
      <c r="BI235" s="199">
        <f>IF(O235="nulová",K235,0)</f>
        <v>0</v>
      </c>
      <c r="BJ235" s="18" t="s">
        <v>79</v>
      </c>
      <c r="BK235" s="199">
        <f>ROUND(P235*H235,2)</f>
        <v>0</v>
      </c>
      <c r="BL235" s="18" t="s">
        <v>164</v>
      </c>
      <c r="BM235" s="198" t="s">
        <v>601</v>
      </c>
    </row>
    <row r="236" spans="1:47" s="2" customFormat="1" ht="11.25">
      <c r="A236" s="35"/>
      <c r="B236" s="36"/>
      <c r="C236" s="37"/>
      <c r="D236" s="200" t="s">
        <v>165</v>
      </c>
      <c r="E236" s="37"/>
      <c r="F236" s="201" t="s">
        <v>1021</v>
      </c>
      <c r="G236" s="37"/>
      <c r="H236" s="37"/>
      <c r="I236" s="202"/>
      <c r="J236" s="202"/>
      <c r="K236" s="37"/>
      <c r="L236" s="37"/>
      <c r="M236" s="40"/>
      <c r="N236" s="203"/>
      <c r="O236" s="204"/>
      <c r="P236" s="65"/>
      <c r="Q236" s="65"/>
      <c r="R236" s="65"/>
      <c r="S236" s="65"/>
      <c r="T236" s="65"/>
      <c r="U236" s="65"/>
      <c r="V236" s="65"/>
      <c r="W236" s="65"/>
      <c r="X236" s="66"/>
      <c r="Y236" s="35"/>
      <c r="Z236" s="35"/>
      <c r="AA236" s="35"/>
      <c r="AB236" s="35"/>
      <c r="AC236" s="35"/>
      <c r="AD236" s="35"/>
      <c r="AE236" s="35"/>
      <c r="AT236" s="18" t="s">
        <v>165</v>
      </c>
      <c r="AU236" s="18" t="s">
        <v>71</v>
      </c>
    </row>
    <row r="237" spans="1:65" s="2" customFormat="1" ht="24.2" customHeight="1">
      <c r="A237" s="35"/>
      <c r="B237" s="36"/>
      <c r="C237" s="205" t="s">
        <v>602</v>
      </c>
      <c r="D237" s="205" t="s">
        <v>188</v>
      </c>
      <c r="E237" s="206" t="s">
        <v>1022</v>
      </c>
      <c r="F237" s="207" t="s">
        <v>1023</v>
      </c>
      <c r="G237" s="208" t="s">
        <v>161</v>
      </c>
      <c r="H237" s="209">
        <v>3</v>
      </c>
      <c r="I237" s="210"/>
      <c r="J237" s="210"/>
      <c r="K237" s="211">
        <f>ROUND(P237*H237,2)</f>
        <v>0</v>
      </c>
      <c r="L237" s="207" t="s">
        <v>162</v>
      </c>
      <c r="M237" s="40"/>
      <c r="N237" s="212" t="s">
        <v>20</v>
      </c>
      <c r="O237" s="194" t="s">
        <v>40</v>
      </c>
      <c r="P237" s="195">
        <f>I237+J237</f>
        <v>0</v>
      </c>
      <c r="Q237" s="195">
        <f>ROUND(I237*H237,2)</f>
        <v>0</v>
      </c>
      <c r="R237" s="195">
        <f>ROUND(J237*H237,2)</f>
        <v>0</v>
      </c>
      <c r="S237" s="65"/>
      <c r="T237" s="196">
        <f>S237*H237</f>
        <v>0</v>
      </c>
      <c r="U237" s="196">
        <v>0</v>
      </c>
      <c r="V237" s="196">
        <f>U237*H237</f>
        <v>0</v>
      </c>
      <c r="W237" s="196">
        <v>0</v>
      </c>
      <c r="X237" s="197">
        <f>W237*H237</f>
        <v>0</v>
      </c>
      <c r="Y237" s="35"/>
      <c r="Z237" s="35"/>
      <c r="AA237" s="35"/>
      <c r="AB237" s="35"/>
      <c r="AC237" s="35"/>
      <c r="AD237" s="35"/>
      <c r="AE237" s="35"/>
      <c r="AR237" s="198" t="s">
        <v>164</v>
      </c>
      <c r="AT237" s="198" t="s">
        <v>188</v>
      </c>
      <c r="AU237" s="198" t="s">
        <v>71</v>
      </c>
      <c r="AY237" s="18" t="s">
        <v>156</v>
      </c>
      <c r="BE237" s="199">
        <f>IF(O237="základní",K237,0)</f>
        <v>0</v>
      </c>
      <c r="BF237" s="199">
        <f>IF(O237="snížená",K237,0)</f>
        <v>0</v>
      </c>
      <c r="BG237" s="199">
        <f>IF(O237="zákl. přenesená",K237,0)</f>
        <v>0</v>
      </c>
      <c r="BH237" s="199">
        <f>IF(O237="sníž. přenesená",K237,0)</f>
        <v>0</v>
      </c>
      <c r="BI237" s="199">
        <f>IF(O237="nulová",K237,0)</f>
        <v>0</v>
      </c>
      <c r="BJ237" s="18" t="s">
        <v>79</v>
      </c>
      <c r="BK237" s="199">
        <f>ROUND(P237*H237,2)</f>
        <v>0</v>
      </c>
      <c r="BL237" s="18" t="s">
        <v>164</v>
      </c>
      <c r="BM237" s="198" t="s">
        <v>605</v>
      </c>
    </row>
    <row r="238" spans="1:47" s="2" customFormat="1" ht="19.5">
      <c r="A238" s="35"/>
      <c r="B238" s="36"/>
      <c r="C238" s="37"/>
      <c r="D238" s="200" t="s">
        <v>165</v>
      </c>
      <c r="E238" s="37"/>
      <c r="F238" s="201" t="s">
        <v>1024</v>
      </c>
      <c r="G238" s="37"/>
      <c r="H238" s="37"/>
      <c r="I238" s="202"/>
      <c r="J238" s="202"/>
      <c r="K238" s="37"/>
      <c r="L238" s="37"/>
      <c r="M238" s="40"/>
      <c r="N238" s="203"/>
      <c r="O238" s="204"/>
      <c r="P238" s="65"/>
      <c r="Q238" s="65"/>
      <c r="R238" s="65"/>
      <c r="S238" s="65"/>
      <c r="T238" s="65"/>
      <c r="U238" s="65"/>
      <c r="V238" s="65"/>
      <c r="W238" s="65"/>
      <c r="X238" s="66"/>
      <c r="Y238" s="35"/>
      <c r="Z238" s="35"/>
      <c r="AA238" s="35"/>
      <c r="AB238" s="35"/>
      <c r="AC238" s="35"/>
      <c r="AD238" s="35"/>
      <c r="AE238" s="35"/>
      <c r="AT238" s="18" t="s">
        <v>165</v>
      </c>
      <c r="AU238" s="18" t="s">
        <v>71</v>
      </c>
    </row>
    <row r="239" spans="1:65" s="2" customFormat="1" ht="16.5" customHeight="1">
      <c r="A239" s="35"/>
      <c r="B239" s="36"/>
      <c r="C239" s="205" t="s">
        <v>317</v>
      </c>
      <c r="D239" s="205" t="s">
        <v>188</v>
      </c>
      <c r="E239" s="206" t="s">
        <v>1025</v>
      </c>
      <c r="F239" s="207" t="s">
        <v>1026</v>
      </c>
      <c r="G239" s="208" t="s">
        <v>161</v>
      </c>
      <c r="H239" s="209">
        <v>3</v>
      </c>
      <c r="I239" s="210"/>
      <c r="J239" s="210"/>
      <c r="K239" s="211">
        <f>ROUND(P239*H239,2)</f>
        <v>0</v>
      </c>
      <c r="L239" s="207" t="s">
        <v>20</v>
      </c>
      <c r="M239" s="40"/>
      <c r="N239" s="212" t="s">
        <v>20</v>
      </c>
      <c r="O239" s="194" t="s">
        <v>40</v>
      </c>
      <c r="P239" s="195">
        <f>I239+J239</f>
        <v>0</v>
      </c>
      <c r="Q239" s="195">
        <f>ROUND(I239*H239,2)</f>
        <v>0</v>
      </c>
      <c r="R239" s="195">
        <f>ROUND(J239*H239,2)</f>
        <v>0</v>
      </c>
      <c r="S239" s="65"/>
      <c r="T239" s="196">
        <f>S239*H239</f>
        <v>0</v>
      </c>
      <c r="U239" s="196">
        <v>0</v>
      </c>
      <c r="V239" s="196">
        <f>U239*H239</f>
        <v>0</v>
      </c>
      <c r="W239" s="196">
        <v>0</v>
      </c>
      <c r="X239" s="197">
        <f>W239*H239</f>
        <v>0</v>
      </c>
      <c r="Y239" s="35"/>
      <c r="Z239" s="35"/>
      <c r="AA239" s="35"/>
      <c r="AB239" s="35"/>
      <c r="AC239" s="35"/>
      <c r="AD239" s="35"/>
      <c r="AE239" s="35"/>
      <c r="AR239" s="198" t="s">
        <v>164</v>
      </c>
      <c r="AT239" s="198" t="s">
        <v>188</v>
      </c>
      <c r="AU239" s="198" t="s">
        <v>71</v>
      </c>
      <c r="AY239" s="18" t="s">
        <v>156</v>
      </c>
      <c r="BE239" s="199">
        <f>IF(O239="základní",K239,0)</f>
        <v>0</v>
      </c>
      <c r="BF239" s="199">
        <f>IF(O239="snížená",K239,0)</f>
        <v>0</v>
      </c>
      <c r="BG239" s="199">
        <f>IF(O239="zákl. přenesená",K239,0)</f>
        <v>0</v>
      </c>
      <c r="BH239" s="199">
        <f>IF(O239="sníž. přenesená",K239,0)</f>
        <v>0</v>
      </c>
      <c r="BI239" s="199">
        <f>IF(O239="nulová",K239,0)</f>
        <v>0</v>
      </c>
      <c r="BJ239" s="18" t="s">
        <v>79</v>
      </c>
      <c r="BK239" s="199">
        <f>ROUND(P239*H239,2)</f>
        <v>0</v>
      </c>
      <c r="BL239" s="18" t="s">
        <v>164</v>
      </c>
      <c r="BM239" s="198" t="s">
        <v>608</v>
      </c>
    </row>
    <row r="240" spans="1:47" s="2" customFormat="1" ht="11.25">
      <c r="A240" s="35"/>
      <c r="B240" s="36"/>
      <c r="C240" s="37"/>
      <c r="D240" s="200" t="s">
        <v>165</v>
      </c>
      <c r="E240" s="37"/>
      <c r="F240" s="201" t="s">
        <v>1026</v>
      </c>
      <c r="G240" s="37"/>
      <c r="H240" s="37"/>
      <c r="I240" s="202"/>
      <c r="J240" s="202"/>
      <c r="K240" s="37"/>
      <c r="L240" s="37"/>
      <c r="M240" s="40"/>
      <c r="N240" s="203"/>
      <c r="O240" s="204"/>
      <c r="P240" s="65"/>
      <c r="Q240" s="65"/>
      <c r="R240" s="65"/>
      <c r="S240" s="65"/>
      <c r="T240" s="65"/>
      <c r="U240" s="65"/>
      <c r="V240" s="65"/>
      <c r="W240" s="65"/>
      <c r="X240" s="66"/>
      <c r="Y240" s="35"/>
      <c r="Z240" s="35"/>
      <c r="AA240" s="35"/>
      <c r="AB240" s="35"/>
      <c r="AC240" s="35"/>
      <c r="AD240" s="35"/>
      <c r="AE240" s="35"/>
      <c r="AT240" s="18" t="s">
        <v>165</v>
      </c>
      <c r="AU240" s="18" t="s">
        <v>71</v>
      </c>
    </row>
    <row r="241" spans="1:65" s="2" customFormat="1" ht="24.2" customHeight="1">
      <c r="A241" s="35"/>
      <c r="B241" s="36"/>
      <c r="C241" s="205" t="s">
        <v>610</v>
      </c>
      <c r="D241" s="205" t="s">
        <v>188</v>
      </c>
      <c r="E241" s="206" t="s">
        <v>1027</v>
      </c>
      <c r="F241" s="207" t="s">
        <v>1028</v>
      </c>
      <c r="G241" s="208" t="s">
        <v>272</v>
      </c>
      <c r="H241" s="209">
        <v>10</v>
      </c>
      <c r="I241" s="210"/>
      <c r="J241" s="210"/>
      <c r="K241" s="211">
        <f>ROUND(P241*H241,2)</f>
        <v>0</v>
      </c>
      <c r="L241" s="207" t="s">
        <v>162</v>
      </c>
      <c r="M241" s="40"/>
      <c r="N241" s="212" t="s">
        <v>20</v>
      </c>
      <c r="O241" s="194" t="s">
        <v>40</v>
      </c>
      <c r="P241" s="195">
        <f>I241+J241</f>
        <v>0</v>
      </c>
      <c r="Q241" s="195">
        <f>ROUND(I241*H241,2)</f>
        <v>0</v>
      </c>
      <c r="R241" s="195">
        <f>ROUND(J241*H241,2)</f>
        <v>0</v>
      </c>
      <c r="S241" s="65"/>
      <c r="T241" s="196">
        <f>S241*H241</f>
        <v>0</v>
      </c>
      <c r="U241" s="196">
        <v>0</v>
      </c>
      <c r="V241" s="196">
        <f>U241*H241</f>
        <v>0</v>
      </c>
      <c r="W241" s="196">
        <v>0</v>
      </c>
      <c r="X241" s="197">
        <f>W241*H241</f>
        <v>0</v>
      </c>
      <c r="Y241" s="35"/>
      <c r="Z241" s="35"/>
      <c r="AA241" s="35"/>
      <c r="AB241" s="35"/>
      <c r="AC241" s="35"/>
      <c r="AD241" s="35"/>
      <c r="AE241" s="35"/>
      <c r="AR241" s="198" t="s">
        <v>164</v>
      </c>
      <c r="AT241" s="198" t="s">
        <v>188</v>
      </c>
      <c r="AU241" s="198" t="s">
        <v>71</v>
      </c>
      <c r="AY241" s="18" t="s">
        <v>156</v>
      </c>
      <c r="BE241" s="199">
        <f>IF(O241="základní",K241,0)</f>
        <v>0</v>
      </c>
      <c r="BF241" s="199">
        <f>IF(O241="snížená",K241,0)</f>
        <v>0</v>
      </c>
      <c r="BG241" s="199">
        <f>IF(O241="zákl. přenesená",K241,0)</f>
        <v>0</v>
      </c>
      <c r="BH241" s="199">
        <f>IF(O241="sníž. přenesená",K241,0)</f>
        <v>0</v>
      </c>
      <c r="BI241" s="199">
        <f>IF(O241="nulová",K241,0)</f>
        <v>0</v>
      </c>
      <c r="BJ241" s="18" t="s">
        <v>79</v>
      </c>
      <c r="BK241" s="199">
        <f>ROUND(P241*H241,2)</f>
        <v>0</v>
      </c>
      <c r="BL241" s="18" t="s">
        <v>164</v>
      </c>
      <c r="BM241" s="198" t="s">
        <v>613</v>
      </c>
    </row>
    <row r="242" spans="1:47" s="2" customFormat="1" ht="11.25">
      <c r="A242" s="35"/>
      <c r="B242" s="36"/>
      <c r="C242" s="37"/>
      <c r="D242" s="200" t="s">
        <v>165</v>
      </c>
      <c r="E242" s="37"/>
      <c r="F242" s="201" t="s">
        <v>1028</v>
      </c>
      <c r="G242" s="37"/>
      <c r="H242" s="37"/>
      <c r="I242" s="202"/>
      <c r="J242" s="202"/>
      <c r="K242" s="37"/>
      <c r="L242" s="37"/>
      <c r="M242" s="40"/>
      <c r="N242" s="203"/>
      <c r="O242" s="204"/>
      <c r="P242" s="65"/>
      <c r="Q242" s="65"/>
      <c r="R242" s="65"/>
      <c r="S242" s="65"/>
      <c r="T242" s="65"/>
      <c r="U242" s="65"/>
      <c r="V242" s="65"/>
      <c r="W242" s="65"/>
      <c r="X242" s="66"/>
      <c r="Y242" s="35"/>
      <c r="Z242" s="35"/>
      <c r="AA242" s="35"/>
      <c r="AB242" s="35"/>
      <c r="AC242" s="35"/>
      <c r="AD242" s="35"/>
      <c r="AE242" s="35"/>
      <c r="AT242" s="18" t="s">
        <v>165</v>
      </c>
      <c r="AU242" s="18" t="s">
        <v>71</v>
      </c>
    </row>
    <row r="243" spans="1:65" s="2" customFormat="1" ht="24.2" customHeight="1">
      <c r="A243" s="35"/>
      <c r="B243" s="36"/>
      <c r="C243" s="205" t="s">
        <v>321</v>
      </c>
      <c r="D243" s="205" t="s">
        <v>188</v>
      </c>
      <c r="E243" s="206" t="s">
        <v>1029</v>
      </c>
      <c r="F243" s="207" t="s">
        <v>589</v>
      </c>
      <c r="G243" s="208" t="s">
        <v>191</v>
      </c>
      <c r="H243" s="209">
        <v>30</v>
      </c>
      <c r="I243" s="210"/>
      <c r="J243" s="210"/>
      <c r="K243" s="211">
        <f>ROUND(P243*H243,2)</f>
        <v>0</v>
      </c>
      <c r="L243" s="207" t="s">
        <v>20</v>
      </c>
      <c r="M243" s="40"/>
      <c r="N243" s="212" t="s">
        <v>20</v>
      </c>
      <c r="O243" s="194" t="s">
        <v>40</v>
      </c>
      <c r="P243" s="195">
        <f>I243+J243</f>
        <v>0</v>
      </c>
      <c r="Q243" s="195">
        <f>ROUND(I243*H243,2)</f>
        <v>0</v>
      </c>
      <c r="R243" s="195">
        <f>ROUND(J243*H243,2)</f>
        <v>0</v>
      </c>
      <c r="S243" s="65"/>
      <c r="T243" s="196">
        <f>S243*H243</f>
        <v>0</v>
      </c>
      <c r="U243" s="196">
        <v>0</v>
      </c>
      <c r="V243" s="196">
        <f>U243*H243</f>
        <v>0</v>
      </c>
      <c r="W243" s="196">
        <v>0</v>
      </c>
      <c r="X243" s="197">
        <f>W243*H243</f>
        <v>0</v>
      </c>
      <c r="Y243" s="35"/>
      <c r="Z243" s="35"/>
      <c r="AA243" s="35"/>
      <c r="AB243" s="35"/>
      <c r="AC243" s="35"/>
      <c r="AD243" s="35"/>
      <c r="AE243" s="35"/>
      <c r="AR243" s="198" t="s">
        <v>164</v>
      </c>
      <c r="AT243" s="198" t="s">
        <v>188</v>
      </c>
      <c r="AU243" s="198" t="s">
        <v>71</v>
      </c>
      <c r="AY243" s="18" t="s">
        <v>156</v>
      </c>
      <c r="BE243" s="199">
        <f>IF(O243="základní",K243,0)</f>
        <v>0</v>
      </c>
      <c r="BF243" s="199">
        <f>IF(O243="snížená",K243,0)</f>
        <v>0</v>
      </c>
      <c r="BG243" s="199">
        <f>IF(O243="zákl. přenesená",K243,0)</f>
        <v>0</v>
      </c>
      <c r="BH243" s="199">
        <f>IF(O243="sníž. přenesená",K243,0)</f>
        <v>0</v>
      </c>
      <c r="BI243" s="199">
        <f>IF(O243="nulová",K243,0)</f>
        <v>0</v>
      </c>
      <c r="BJ243" s="18" t="s">
        <v>79</v>
      </c>
      <c r="BK243" s="199">
        <f>ROUND(P243*H243,2)</f>
        <v>0</v>
      </c>
      <c r="BL243" s="18" t="s">
        <v>164</v>
      </c>
      <c r="BM243" s="198" t="s">
        <v>617</v>
      </c>
    </row>
    <row r="244" spans="1:47" s="2" customFormat="1" ht="11.25">
      <c r="A244" s="35"/>
      <c r="B244" s="36"/>
      <c r="C244" s="37"/>
      <c r="D244" s="200" t="s">
        <v>165</v>
      </c>
      <c r="E244" s="37"/>
      <c r="F244" s="201" t="s">
        <v>589</v>
      </c>
      <c r="G244" s="37"/>
      <c r="H244" s="37"/>
      <c r="I244" s="202"/>
      <c r="J244" s="202"/>
      <c r="K244" s="37"/>
      <c r="L244" s="37"/>
      <c r="M244" s="40"/>
      <c r="N244" s="203"/>
      <c r="O244" s="204"/>
      <c r="P244" s="65"/>
      <c r="Q244" s="65"/>
      <c r="R244" s="65"/>
      <c r="S244" s="65"/>
      <c r="T244" s="65"/>
      <c r="U244" s="65"/>
      <c r="V244" s="65"/>
      <c r="W244" s="65"/>
      <c r="X244" s="66"/>
      <c r="Y244" s="35"/>
      <c r="Z244" s="35"/>
      <c r="AA244" s="35"/>
      <c r="AB244" s="35"/>
      <c r="AC244" s="35"/>
      <c r="AD244" s="35"/>
      <c r="AE244" s="35"/>
      <c r="AT244" s="18" t="s">
        <v>165</v>
      </c>
      <c r="AU244" s="18" t="s">
        <v>71</v>
      </c>
    </row>
    <row r="245" spans="1:65" s="2" customFormat="1" ht="16.5" customHeight="1">
      <c r="A245" s="35"/>
      <c r="B245" s="36"/>
      <c r="C245" s="205" t="s">
        <v>618</v>
      </c>
      <c r="D245" s="205" t="s">
        <v>188</v>
      </c>
      <c r="E245" s="206" t="s">
        <v>1030</v>
      </c>
      <c r="F245" s="207" t="s">
        <v>1031</v>
      </c>
      <c r="G245" s="208" t="s">
        <v>191</v>
      </c>
      <c r="H245" s="209">
        <v>24</v>
      </c>
      <c r="I245" s="210"/>
      <c r="J245" s="210"/>
      <c r="K245" s="211">
        <f>ROUND(P245*H245,2)</f>
        <v>0</v>
      </c>
      <c r="L245" s="207" t="s">
        <v>20</v>
      </c>
      <c r="M245" s="40"/>
      <c r="N245" s="212" t="s">
        <v>20</v>
      </c>
      <c r="O245" s="194" t="s">
        <v>40</v>
      </c>
      <c r="P245" s="195">
        <f>I245+J245</f>
        <v>0</v>
      </c>
      <c r="Q245" s="195">
        <f>ROUND(I245*H245,2)</f>
        <v>0</v>
      </c>
      <c r="R245" s="195">
        <f>ROUND(J245*H245,2)</f>
        <v>0</v>
      </c>
      <c r="S245" s="65"/>
      <c r="T245" s="196">
        <f>S245*H245</f>
        <v>0</v>
      </c>
      <c r="U245" s="196">
        <v>0</v>
      </c>
      <c r="V245" s="196">
        <f>U245*H245</f>
        <v>0</v>
      </c>
      <c r="W245" s="196">
        <v>0</v>
      </c>
      <c r="X245" s="197">
        <f>W245*H245</f>
        <v>0</v>
      </c>
      <c r="Y245" s="35"/>
      <c r="Z245" s="35"/>
      <c r="AA245" s="35"/>
      <c r="AB245" s="35"/>
      <c r="AC245" s="35"/>
      <c r="AD245" s="35"/>
      <c r="AE245" s="35"/>
      <c r="AR245" s="198" t="s">
        <v>164</v>
      </c>
      <c r="AT245" s="198" t="s">
        <v>188</v>
      </c>
      <c r="AU245" s="198" t="s">
        <v>71</v>
      </c>
      <c r="AY245" s="18" t="s">
        <v>156</v>
      </c>
      <c r="BE245" s="199">
        <f>IF(O245="základní",K245,0)</f>
        <v>0</v>
      </c>
      <c r="BF245" s="199">
        <f>IF(O245="snížená",K245,0)</f>
        <v>0</v>
      </c>
      <c r="BG245" s="199">
        <f>IF(O245="zákl. přenesená",K245,0)</f>
        <v>0</v>
      </c>
      <c r="BH245" s="199">
        <f>IF(O245="sníž. přenesená",K245,0)</f>
        <v>0</v>
      </c>
      <c r="BI245" s="199">
        <f>IF(O245="nulová",K245,0)</f>
        <v>0</v>
      </c>
      <c r="BJ245" s="18" t="s">
        <v>79</v>
      </c>
      <c r="BK245" s="199">
        <f>ROUND(P245*H245,2)</f>
        <v>0</v>
      </c>
      <c r="BL245" s="18" t="s">
        <v>164</v>
      </c>
      <c r="BM245" s="198" t="s">
        <v>621</v>
      </c>
    </row>
    <row r="246" spans="1:47" s="2" customFormat="1" ht="11.25">
      <c r="A246" s="35"/>
      <c r="B246" s="36"/>
      <c r="C246" s="37"/>
      <c r="D246" s="200" t="s">
        <v>165</v>
      </c>
      <c r="E246" s="37"/>
      <c r="F246" s="201" t="s">
        <v>1031</v>
      </c>
      <c r="G246" s="37"/>
      <c r="H246" s="37"/>
      <c r="I246" s="202"/>
      <c r="J246" s="202"/>
      <c r="K246" s="37"/>
      <c r="L246" s="37"/>
      <c r="M246" s="40"/>
      <c r="N246" s="203"/>
      <c r="O246" s="204"/>
      <c r="P246" s="65"/>
      <c r="Q246" s="65"/>
      <c r="R246" s="65"/>
      <c r="S246" s="65"/>
      <c r="T246" s="65"/>
      <c r="U246" s="65"/>
      <c r="V246" s="65"/>
      <c r="W246" s="65"/>
      <c r="X246" s="66"/>
      <c r="Y246" s="35"/>
      <c r="Z246" s="35"/>
      <c r="AA246" s="35"/>
      <c r="AB246" s="35"/>
      <c r="AC246" s="35"/>
      <c r="AD246" s="35"/>
      <c r="AE246" s="35"/>
      <c r="AT246" s="18" t="s">
        <v>165</v>
      </c>
      <c r="AU246" s="18" t="s">
        <v>71</v>
      </c>
    </row>
    <row r="247" spans="1:65" s="2" customFormat="1" ht="24.2" customHeight="1">
      <c r="A247" s="35"/>
      <c r="B247" s="36"/>
      <c r="C247" s="205" t="s">
        <v>326</v>
      </c>
      <c r="D247" s="205" t="s">
        <v>188</v>
      </c>
      <c r="E247" s="206" t="s">
        <v>1032</v>
      </c>
      <c r="F247" s="207" t="s">
        <v>1033</v>
      </c>
      <c r="G247" s="208" t="s">
        <v>161</v>
      </c>
      <c r="H247" s="209">
        <v>3</v>
      </c>
      <c r="I247" s="210"/>
      <c r="J247" s="210"/>
      <c r="K247" s="211">
        <f>ROUND(P247*H247,2)</f>
        <v>0</v>
      </c>
      <c r="L247" s="207" t="s">
        <v>162</v>
      </c>
      <c r="M247" s="40"/>
      <c r="N247" s="212" t="s">
        <v>20</v>
      </c>
      <c r="O247" s="194" t="s">
        <v>40</v>
      </c>
      <c r="P247" s="195">
        <f>I247+J247</f>
        <v>0</v>
      </c>
      <c r="Q247" s="195">
        <f>ROUND(I247*H247,2)</f>
        <v>0</v>
      </c>
      <c r="R247" s="195">
        <f>ROUND(J247*H247,2)</f>
        <v>0</v>
      </c>
      <c r="S247" s="65"/>
      <c r="T247" s="196">
        <f>S247*H247</f>
        <v>0</v>
      </c>
      <c r="U247" s="196">
        <v>0</v>
      </c>
      <c r="V247" s="196">
        <f>U247*H247</f>
        <v>0</v>
      </c>
      <c r="W247" s="196">
        <v>0</v>
      </c>
      <c r="X247" s="197">
        <f>W247*H247</f>
        <v>0</v>
      </c>
      <c r="Y247" s="35"/>
      <c r="Z247" s="35"/>
      <c r="AA247" s="35"/>
      <c r="AB247" s="35"/>
      <c r="AC247" s="35"/>
      <c r="AD247" s="35"/>
      <c r="AE247" s="35"/>
      <c r="AR247" s="198" t="s">
        <v>164</v>
      </c>
      <c r="AT247" s="198" t="s">
        <v>188</v>
      </c>
      <c r="AU247" s="198" t="s">
        <v>71</v>
      </c>
      <c r="AY247" s="18" t="s">
        <v>156</v>
      </c>
      <c r="BE247" s="199">
        <f>IF(O247="základní",K247,0)</f>
        <v>0</v>
      </c>
      <c r="BF247" s="199">
        <f>IF(O247="snížená",K247,0)</f>
        <v>0</v>
      </c>
      <c r="BG247" s="199">
        <f>IF(O247="zákl. přenesená",K247,0)</f>
        <v>0</v>
      </c>
      <c r="BH247" s="199">
        <f>IF(O247="sníž. přenesená",K247,0)</f>
        <v>0</v>
      </c>
      <c r="BI247" s="199">
        <f>IF(O247="nulová",K247,0)</f>
        <v>0</v>
      </c>
      <c r="BJ247" s="18" t="s">
        <v>79</v>
      </c>
      <c r="BK247" s="199">
        <f>ROUND(P247*H247,2)</f>
        <v>0</v>
      </c>
      <c r="BL247" s="18" t="s">
        <v>164</v>
      </c>
      <c r="BM247" s="198" t="s">
        <v>624</v>
      </c>
    </row>
    <row r="248" spans="1:47" s="2" customFormat="1" ht="29.25">
      <c r="A248" s="35"/>
      <c r="B248" s="36"/>
      <c r="C248" s="37"/>
      <c r="D248" s="200" t="s">
        <v>165</v>
      </c>
      <c r="E248" s="37"/>
      <c r="F248" s="201" t="s">
        <v>1034</v>
      </c>
      <c r="G248" s="37"/>
      <c r="H248" s="37"/>
      <c r="I248" s="202"/>
      <c r="J248" s="202"/>
      <c r="K248" s="37"/>
      <c r="L248" s="37"/>
      <c r="M248" s="40"/>
      <c r="N248" s="203"/>
      <c r="O248" s="204"/>
      <c r="P248" s="65"/>
      <c r="Q248" s="65"/>
      <c r="R248" s="65"/>
      <c r="S248" s="65"/>
      <c r="T248" s="65"/>
      <c r="U248" s="65"/>
      <c r="V248" s="65"/>
      <c r="W248" s="65"/>
      <c r="X248" s="66"/>
      <c r="Y248" s="35"/>
      <c r="Z248" s="35"/>
      <c r="AA248" s="35"/>
      <c r="AB248" s="35"/>
      <c r="AC248" s="35"/>
      <c r="AD248" s="35"/>
      <c r="AE248" s="35"/>
      <c r="AT248" s="18" t="s">
        <v>165</v>
      </c>
      <c r="AU248" s="18" t="s">
        <v>71</v>
      </c>
    </row>
    <row r="249" spans="1:65" s="2" customFormat="1" ht="55.5" customHeight="1">
      <c r="A249" s="35"/>
      <c r="B249" s="36"/>
      <c r="C249" s="205" t="s">
        <v>625</v>
      </c>
      <c r="D249" s="205" t="s">
        <v>188</v>
      </c>
      <c r="E249" s="206" t="s">
        <v>875</v>
      </c>
      <c r="F249" s="207" t="s">
        <v>876</v>
      </c>
      <c r="G249" s="208" t="s">
        <v>877</v>
      </c>
      <c r="H249" s="209">
        <v>1</v>
      </c>
      <c r="I249" s="210"/>
      <c r="J249" s="210"/>
      <c r="K249" s="211">
        <f>ROUND(P249*H249,2)</f>
        <v>0</v>
      </c>
      <c r="L249" s="207" t="s">
        <v>162</v>
      </c>
      <c r="M249" s="40"/>
      <c r="N249" s="212" t="s">
        <v>20</v>
      </c>
      <c r="O249" s="194" t="s">
        <v>40</v>
      </c>
      <c r="P249" s="195">
        <f>I249+J249</f>
        <v>0</v>
      </c>
      <c r="Q249" s="195">
        <f>ROUND(I249*H249,2)</f>
        <v>0</v>
      </c>
      <c r="R249" s="195">
        <f>ROUND(J249*H249,2)</f>
        <v>0</v>
      </c>
      <c r="S249" s="65"/>
      <c r="T249" s="196">
        <f>S249*H249</f>
        <v>0</v>
      </c>
      <c r="U249" s="196">
        <v>0</v>
      </c>
      <c r="V249" s="196">
        <f>U249*H249</f>
        <v>0</v>
      </c>
      <c r="W249" s="196">
        <v>0</v>
      </c>
      <c r="X249" s="197">
        <f>W249*H249</f>
        <v>0</v>
      </c>
      <c r="Y249" s="35"/>
      <c r="Z249" s="35"/>
      <c r="AA249" s="35"/>
      <c r="AB249" s="35"/>
      <c r="AC249" s="35"/>
      <c r="AD249" s="35"/>
      <c r="AE249" s="35"/>
      <c r="AR249" s="198" t="s">
        <v>164</v>
      </c>
      <c r="AT249" s="198" t="s">
        <v>188</v>
      </c>
      <c r="AU249" s="198" t="s">
        <v>71</v>
      </c>
      <c r="AY249" s="18" t="s">
        <v>156</v>
      </c>
      <c r="BE249" s="199">
        <f>IF(O249="základní",K249,0)</f>
        <v>0</v>
      </c>
      <c r="BF249" s="199">
        <f>IF(O249="snížená",K249,0)</f>
        <v>0</v>
      </c>
      <c r="BG249" s="199">
        <f>IF(O249="zákl. přenesená",K249,0)</f>
        <v>0</v>
      </c>
      <c r="BH249" s="199">
        <f>IF(O249="sníž. přenesená",K249,0)</f>
        <v>0</v>
      </c>
      <c r="BI249" s="199">
        <f>IF(O249="nulová",K249,0)</f>
        <v>0</v>
      </c>
      <c r="BJ249" s="18" t="s">
        <v>79</v>
      </c>
      <c r="BK249" s="199">
        <f>ROUND(P249*H249,2)</f>
        <v>0</v>
      </c>
      <c r="BL249" s="18" t="s">
        <v>164</v>
      </c>
      <c r="BM249" s="198" t="s">
        <v>628</v>
      </c>
    </row>
    <row r="250" spans="1:47" s="2" customFormat="1" ht="78">
      <c r="A250" s="35"/>
      <c r="B250" s="36"/>
      <c r="C250" s="37"/>
      <c r="D250" s="200" t="s">
        <v>165</v>
      </c>
      <c r="E250" s="37"/>
      <c r="F250" s="201" t="s">
        <v>879</v>
      </c>
      <c r="G250" s="37"/>
      <c r="H250" s="37"/>
      <c r="I250" s="202"/>
      <c r="J250" s="202"/>
      <c r="K250" s="37"/>
      <c r="L250" s="37"/>
      <c r="M250" s="40"/>
      <c r="N250" s="203"/>
      <c r="O250" s="204"/>
      <c r="P250" s="65"/>
      <c r="Q250" s="65"/>
      <c r="R250" s="65"/>
      <c r="S250" s="65"/>
      <c r="T250" s="65"/>
      <c r="U250" s="65"/>
      <c r="V250" s="65"/>
      <c r="W250" s="65"/>
      <c r="X250" s="66"/>
      <c r="Y250" s="35"/>
      <c r="Z250" s="35"/>
      <c r="AA250" s="35"/>
      <c r="AB250" s="35"/>
      <c r="AC250" s="35"/>
      <c r="AD250" s="35"/>
      <c r="AE250" s="35"/>
      <c r="AT250" s="18" t="s">
        <v>165</v>
      </c>
      <c r="AU250" s="18" t="s">
        <v>71</v>
      </c>
    </row>
    <row r="251" spans="1:65" s="2" customFormat="1" ht="62.65" customHeight="1">
      <c r="A251" s="35"/>
      <c r="B251" s="36"/>
      <c r="C251" s="205" t="s">
        <v>330</v>
      </c>
      <c r="D251" s="205" t="s">
        <v>188</v>
      </c>
      <c r="E251" s="206" t="s">
        <v>886</v>
      </c>
      <c r="F251" s="207" t="s">
        <v>887</v>
      </c>
      <c r="G251" s="208" t="s">
        <v>877</v>
      </c>
      <c r="H251" s="209">
        <v>5.95</v>
      </c>
      <c r="I251" s="210"/>
      <c r="J251" s="210"/>
      <c r="K251" s="211">
        <f>ROUND(P251*H251,2)</f>
        <v>0</v>
      </c>
      <c r="L251" s="207" t="s">
        <v>162</v>
      </c>
      <c r="M251" s="40"/>
      <c r="N251" s="212" t="s">
        <v>20</v>
      </c>
      <c r="O251" s="194" t="s">
        <v>40</v>
      </c>
      <c r="P251" s="195">
        <f>I251+J251</f>
        <v>0</v>
      </c>
      <c r="Q251" s="195">
        <f>ROUND(I251*H251,2)</f>
        <v>0</v>
      </c>
      <c r="R251" s="195">
        <f>ROUND(J251*H251,2)</f>
        <v>0</v>
      </c>
      <c r="S251" s="65"/>
      <c r="T251" s="196">
        <f>S251*H251</f>
        <v>0</v>
      </c>
      <c r="U251" s="196">
        <v>0</v>
      </c>
      <c r="V251" s="196">
        <f>U251*H251</f>
        <v>0</v>
      </c>
      <c r="W251" s="196">
        <v>0</v>
      </c>
      <c r="X251" s="197">
        <f>W251*H251</f>
        <v>0</v>
      </c>
      <c r="Y251" s="35"/>
      <c r="Z251" s="35"/>
      <c r="AA251" s="35"/>
      <c r="AB251" s="35"/>
      <c r="AC251" s="35"/>
      <c r="AD251" s="35"/>
      <c r="AE251" s="35"/>
      <c r="AR251" s="198" t="s">
        <v>164</v>
      </c>
      <c r="AT251" s="198" t="s">
        <v>188</v>
      </c>
      <c r="AU251" s="198" t="s">
        <v>71</v>
      </c>
      <c r="AY251" s="18" t="s">
        <v>156</v>
      </c>
      <c r="BE251" s="199">
        <f>IF(O251="základní",K251,0)</f>
        <v>0</v>
      </c>
      <c r="BF251" s="199">
        <f>IF(O251="snížená",K251,0)</f>
        <v>0</v>
      </c>
      <c r="BG251" s="199">
        <f>IF(O251="zákl. přenesená",K251,0)</f>
        <v>0</v>
      </c>
      <c r="BH251" s="199">
        <f>IF(O251="sníž. přenesená",K251,0)</f>
        <v>0</v>
      </c>
      <c r="BI251" s="199">
        <f>IF(O251="nulová",K251,0)</f>
        <v>0</v>
      </c>
      <c r="BJ251" s="18" t="s">
        <v>79</v>
      </c>
      <c r="BK251" s="199">
        <f>ROUND(P251*H251,2)</f>
        <v>0</v>
      </c>
      <c r="BL251" s="18" t="s">
        <v>164</v>
      </c>
      <c r="BM251" s="198" t="s">
        <v>632</v>
      </c>
    </row>
    <row r="252" spans="1:47" s="2" customFormat="1" ht="107.25">
      <c r="A252" s="35"/>
      <c r="B252" s="36"/>
      <c r="C252" s="37"/>
      <c r="D252" s="200" t="s">
        <v>165</v>
      </c>
      <c r="E252" s="37"/>
      <c r="F252" s="201" t="s">
        <v>889</v>
      </c>
      <c r="G252" s="37"/>
      <c r="H252" s="37"/>
      <c r="I252" s="202"/>
      <c r="J252" s="202"/>
      <c r="K252" s="37"/>
      <c r="L252" s="37"/>
      <c r="M252" s="40"/>
      <c r="N252" s="203"/>
      <c r="O252" s="204"/>
      <c r="P252" s="65"/>
      <c r="Q252" s="65"/>
      <c r="R252" s="65"/>
      <c r="S252" s="65"/>
      <c r="T252" s="65"/>
      <c r="U252" s="65"/>
      <c r="V252" s="65"/>
      <c r="W252" s="65"/>
      <c r="X252" s="66"/>
      <c r="Y252" s="35"/>
      <c r="Z252" s="35"/>
      <c r="AA252" s="35"/>
      <c r="AB252" s="35"/>
      <c r="AC252" s="35"/>
      <c r="AD252" s="35"/>
      <c r="AE252" s="35"/>
      <c r="AT252" s="18" t="s">
        <v>165</v>
      </c>
      <c r="AU252" s="18" t="s">
        <v>71</v>
      </c>
    </row>
    <row r="253" spans="1:65" s="2" customFormat="1" ht="24">
      <c r="A253" s="35"/>
      <c r="B253" s="36"/>
      <c r="C253" s="205" t="s">
        <v>633</v>
      </c>
      <c r="D253" s="205" t="s">
        <v>188</v>
      </c>
      <c r="E253" s="206" t="s">
        <v>890</v>
      </c>
      <c r="F253" s="207" t="s">
        <v>891</v>
      </c>
      <c r="G253" s="208" t="s">
        <v>877</v>
      </c>
      <c r="H253" s="209">
        <v>5.45</v>
      </c>
      <c r="I253" s="210"/>
      <c r="J253" s="210"/>
      <c r="K253" s="211">
        <f>ROUND(P253*H253,2)</f>
        <v>0</v>
      </c>
      <c r="L253" s="207" t="s">
        <v>162</v>
      </c>
      <c r="M253" s="40"/>
      <c r="N253" s="212" t="s">
        <v>20</v>
      </c>
      <c r="O253" s="194" t="s">
        <v>40</v>
      </c>
      <c r="P253" s="195">
        <f>I253+J253</f>
        <v>0</v>
      </c>
      <c r="Q253" s="195">
        <f>ROUND(I253*H253,2)</f>
        <v>0</v>
      </c>
      <c r="R253" s="195">
        <f>ROUND(J253*H253,2)</f>
        <v>0</v>
      </c>
      <c r="S253" s="65"/>
      <c r="T253" s="196">
        <f>S253*H253</f>
        <v>0</v>
      </c>
      <c r="U253" s="196">
        <v>0</v>
      </c>
      <c r="V253" s="196">
        <f>U253*H253</f>
        <v>0</v>
      </c>
      <c r="W253" s="196">
        <v>0</v>
      </c>
      <c r="X253" s="197">
        <f>W253*H253</f>
        <v>0</v>
      </c>
      <c r="Y253" s="35"/>
      <c r="Z253" s="35"/>
      <c r="AA253" s="35"/>
      <c r="AB253" s="35"/>
      <c r="AC253" s="35"/>
      <c r="AD253" s="35"/>
      <c r="AE253" s="35"/>
      <c r="AR253" s="198" t="s">
        <v>164</v>
      </c>
      <c r="AT253" s="198" t="s">
        <v>188</v>
      </c>
      <c r="AU253" s="198" t="s">
        <v>71</v>
      </c>
      <c r="AY253" s="18" t="s">
        <v>156</v>
      </c>
      <c r="BE253" s="199">
        <f>IF(O253="základní",K253,0)</f>
        <v>0</v>
      </c>
      <c r="BF253" s="199">
        <f>IF(O253="snížená",K253,0)</f>
        <v>0</v>
      </c>
      <c r="BG253" s="199">
        <f>IF(O253="zákl. přenesená",K253,0)</f>
        <v>0</v>
      </c>
      <c r="BH253" s="199">
        <f>IF(O253="sníž. přenesená",K253,0)</f>
        <v>0</v>
      </c>
      <c r="BI253" s="199">
        <f>IF(O253="nulová",K253,0)</f>
        <v>0</v>
      </c>
      <c r="BJ253" s="18" t="s">
        <v>79</v>
      </c>
      <c r="BK253" s="199">
        <f>ROUND(P253*H253,2)</f>
        <v>0</v>
      </c>
      <c r="BL253" s="18" t="s">
        <v>164</v>
      </c>
      <c r="BM253" s="198" t="s">
        <v>636</v>
      </c>
    </row>
    <row r="254" spans="1:47" s="2" customFormat="1" ht="58.5">
      <c r="A254" s="35"/>
      <c r="B254" s="36"/>
      <c r="C254" s="37"/>
      <c r="D254" s="200" t="s">
        <v>165</v>
      </c>
      <c r="E254" s="37"/>
      <c r="F254" s="201" t="s">
        <v>893</v>
      </c>
      <c r="G254" s="37"/>
      <c r="H254" s="37"/>
      <c r="I254" s="202"/>
      <c r="J254" s="202"/>
      <c r="K254" s="37"/>
      <c r="L254" s="37"/>
      <c r="M254" s="40"/>
      <c r="N254" s="203"/>
      <c r="O254" s="204"/>
      <c r="P254" s="65"/>
      <c r="Q254" s="65"/>
      <c r="R254" s="65"/>
      <c r="S254" s="65"/>
      <c r="T254" s="65"/>
      <c r="U254" s="65"/>
      <c r="V254" s="65"/>
      <c r="W254" s="65"/>
      <c r="X254" s="66"/>
      <c r="Y254" s="35"/>
      <c r="Z254" s="35"/>
      <c r="AA254" s="35"/>
      <c r="AB254" s="35"/>
      <c r="AC254" s="35"/>
      <c r="AD254" s="35"/>
      <c r="AE254" s="35"/>
      <c r="AT254" s="18" t="s">
        <v>165</v>
      </c>
      <c r="AU254" s="18" t="s">
        <v>71</v>
      </c>
    </row>
    <row r="255" spans="1:65" s="2" customFormat="1" ht="16.5" customHeight="1">
      <c r="A255" s="35"/>
      <c r="B255" s="36"/>
      <c r="C255" s="205" t="s">
        <v>335</v>
      </c>
      <c r="D255" s="205" t="s">
        <v>188</v>
      </c>
      <c r="E255" s="206" t="s">
        <v>1035</v>
      </c>
      <c r="F255" s="207" t="s">
        <v>1036</v>
      </c>
      <c r="G255" s="208" t="s">
        <v>161</v>
      </c>
      <c r="H255" s="209">
        <v>1</v>
      </c>
      <c r="I255" s="210"/>
      <c r="J255" s="210"/>
      <c r="K255" s="211">
        <f>ROUND(P255*H255,2)</f>
        <v>0</v>
      </c>
      <c r="L255" s="207" t="s">
        <v>20</v>
      </c>
      <c r="M255" s="40"/>
      <c r="N255" s="212" t="s">
        <v>20</v>
      </c>
      <c r="O255" s="194" t="s">
        <v>40</v>
      </c>
      <c r="P255" s="195">
        <f>I255+J255</f>
        <v>0</v>
      </c>
      <c r="Q255" s="195">
        <f>ROUND(I255*H255,2)</f>
        <v>0</v>
      </c>
      <c r="R255" s="195">
        <f>ROUND(J255*H255,2)</f>
        <v>0</v>
      </c>
      <c r="S255" s="65"/>
      <c r="T255" s="196">
        <f>S255*H255</f>
        <v>0</v>
      </c>
      <c r="U255" s="196">
        <v>0</v>
      </c>
      <c r="V255" s="196">
        <f>U255*H255</f>
        <v>0</v>
      </c>
      <c r="W255" s="196">
        <v>0</v>
      </c>
      <c r="X255" s="197">
        <f>W255*H255</f>
        <v>0</v>
      </c>
      <c r="Y255" s="35"/>
      <c r="Z255" s="35"/>
      <c r="AA255" s="35"/>
      <c r="AB255" s="35"/>
      <c r="AC255" s="35"/>
      <c r="AD255" s="35"/>
      <c r="AE255" s="35"/>
      <c r="AR255" s="198" t="s">
        <v>164</v>
      </c>
      <c r="AT255" s="198" t="s">
        <v>188</v>
      </c>
      <c r="AU255" s="198" t="s">
        <v>71</v>
      </c>
      <c r="AY255" s="18" t="s">
        <v>156</v>
      </c>
      <c r="BE255" s="199">
        <f>IF(O255="základní",K255,0)</f>
        <v>0</v>
      </c>
      <c r="BF255" s="199">
        <f>IF(O255="snížená",K255,0)</f>
        <v>0</v>
      </c>
      <c r="BG255" s="199">
        <f>IF(O255="zákl. přenesená",K255,0)</f>
        <v>0</v>
      </c>
      <c r="BH255" s="199">
        <f>IF(O255="sníž. přenesená",K255,0)</f>
        <v>0</v>
      </c>
      <c r="BI255" s="199">
        <f>IF(O255="nulová",K255,0)</f>
        <v>0</v>
      </c>
      <c r="BJ255" s="18" t="s">
        <v>79</v>
      </c>
      <c r="BK255" s="199">
        <f>ROUND(P255*H255,2)</f>
        <v>0</v>
      </c>
      <c r="BL255" s="18" t="s">
        <v>164</v>
      </c>
      <c r="BM255" s="198" t="s">
        <v>639</v>
      </c>
    </row>
    <row r="256" spans="1:47" s="2" customFormat="1" ht="11.25">
      <c r="A256" s="35"/>
      <c r="B256" s="36"/>
      <c r="C256" s="37"/>
      <c r="D256" s="200" t="s">
        <v>165</v>
      </c>
      <c r="E256" s="37"/>
      <c r="F256" s="201" t="s">
        <v>1036</v>
      </c>
      <c r="G256" s="37"/>
      <c r="H256" s="37"/>
      <c r="I256" s="202"/>
      <c r="J256" s="202"/>
      <c r="K256" s="37"/>
      <c r="L256" s="37"/>
      <c r="M256" s="40"/>
      <c r="N256" s="203"/>
      <c r="O256" s="204"/>
      <c r="P256" s="65"/>
      <c r="Q256" s="65"/>
      <c r="R256" s="65"/>
      <c r="S256" s="65"/>
      <c r="T256" s="65"/>
      <c r="U256" s="65"/>
      <c r="V256" s="65"/>
      <c r="W256" s="65"/>
      <c r="X256" s="66"/>
      <c r="Y256" s="35"/>
      <c r="Z256" s="35"/>
      <c r="AA256" s="35"/>
      <c r="AB256" s="35"/>
      <c r="AC256" s="35"/>
      <c r="AD256" s="35"/>
      <c r="AE256" s="35"/>
      <c r="AT256" s="18" t="s">
        <v>165</v>
      </c>
      <c r="AU256" s="18" t="s">
        <v>71</v>
      </c>
    </row>
    <row r="257" spans="1:65" s="2" customFormat="1" ht="16.5" customHeight="1">
      <c r="A257" s="35"/>
      <c r="B257" s="36"/>
      <c r="C257" s="205" t="s">
        <v>640</v>
      </c>
      <c r="D257" s="205" t="s">
        <v>188</v>
      </c>
      <c r="E257" s="206" t="s">
        <v>1037</v>
      </c>
      <c r="F257" s="207" t="s">
        <v>1038</v>
      </c>
      <c r="G257" s="208" t="s">
        <v>161</v>
      </c>
      <c r="H257" s="209">
        <v>1</v>
      </c>
      <c r="I257" s="210"/>
      <c r="J257" s="210"/>
      <c r="K257" s="211">
        <f>ROUND(P257*H257,2)</f>
        <v>0</v>
      </c>
      <c r="L257" s="207" t="s">
        <v>20</v>
      </c>
      <c r="M257" s="40"/>
      <c r="N257" s="212" t="s">
        <v>20</v>
      </c>
      <c r="O257" s="194" t="s">
        <v>40</v>
      </c>
      <c r="P257" s="195">
        <f>I257+J257</f>
        <v>0</v>
      </c>
      <c r="Q257" s="195">
        <f>ROUND(I257*H257,2)</f>
        <v>0</v>
      </c>
      <c r="R257" s="195">
        <f>ROUND(J257*H257,2)</f>
        <v>0</v>
      </c>
      <c r="S257" s="65"/>
      <c r="T257" s="196">
        <f>S257*H257</f>
        <v>0</v>
      </c>
      <c r="U257" s="196">
        <v>0</v>
      </c>
      <c r="V257" s="196">
        <f>U257*H257</f>
        <v>0</v>
      </c>
      <c r="W257" s="196">
        <v>0</v>
      </c>
      <c r="X257" s="197">
        <f>W257*H257</f>
        <v>0</v>
      </c>
      <c r="Y257" s="35"/>
      <c r="Z257" s="35"/>
      <c r="AA257" s="35"/>
      <c r="AB257" s="35"/>
      <c r="AC257" s="35"/>
      <c r="AD257" s="35"/>
      <c r="AE257" s="35"/>
      <c r="AR257" s="198" t="s">
        <v>164</v>
      </c>
      <c r="AT257" s="198" t="s">
        <v>188</v>
      </c>
      <c r="AU257" s="198" t="s">
        <v>71</v>
      </c>
      <c r="AY257" s="18" t="s">
        <v>156</v>
      </c>
      <c r="BE257" s="199">
        <f>IF(O257="základní",K257,0)</f>
        <v>0</v>
      </c>
      <c r="BF257" s="199">
        <f>IF(O257="snížená",K257,0)</f>
        <v>0</v>
      </c>
      <c r="BG257" s="199">
        <f>IF(O257="zákl. přenesená",K257,0)</f>
        <v>0</v>
      </c>
      <c r="BH257" s="199">
        <f>IF(O257="sníž. přenesená",K257,0)</f>
        <v>0</v>
      </c>
      <c r="BI257" s="199">
        <f>IF(O257="nulová",K257,0)</f>
        <v>0</v>
      </c>
      <c r="BJ257" s="18" t="s">
        <v>79</v>
      </c>
      <c r="BK257" s="199">
        <f>ROUND(P257*H257,2)</f>
        <v>0</v>
      </c>
      <c r="BL257" s="18" t="s">
        <v>164</v>
      </c>
      <c r="BM257" s="198" t="s">
        <v>643</v>
      </c>
    </row>
    <row r="258" spans="1:47" s="2" customFormat="1" ht="11.25">
      <c r="A258" s="35"/>
      <c r="B258" s="36"/>
      <c r="C258" s="37"/>
      <c r="D258" s="200" t="s">
        <v>165</v>
      </c>
      <c r="E258" s="37"/>
      <c r="F258" s="201" t="s">
        <v>1038</v>
      </c>
      <c r="G258" s="37"/>
      <c r="H258" s="37"/>
      <c r="I258" s="202"/>
      <c r="J258" s="202"/>
      <c r="K258" s="37"/>
      <c r="L258" s="37"/>
      <c r="M258" s="40"/>
      <c r="N258" s="203"/>
      <c r="O258" s="204"/>
      <c r="P258" s="65"/>
      <c r="Q258" s="65"/>
      <c r="R258" s="65"/>
      <c r="S258" s="65"/>
      <c r="T258" s="65"/>
      <c r="U258" s="65"/>
      <c r="V258" s="65"/>
      <c r="W258" s="65"/>
      <c r="X258" s="66"/>
      <c r="Y258" s="35"/>
      <c r="Z258" s="35"/>
      <c r="AA258" s="35"/>
      <c r="AB258" s="35"/>
      <c r="AC258" s="35"/>
      <c r="AD258" s="35"/>
      <c r="AE258" s="35"/>
      <c r="AT258" s="18" t="s">
        <v>165</v>
      </c>
      <c r="AU258" s="18" t="s">
        <v>71</v>
      </c>
    </row>
    <row r="259" spans="1:65" s="2" customFormat="1" ht="24.2" customHeight="1">
      <c r="A259" s="35"/>
      <c r="B259" s="36"/>
      <c r="C259" s="184" t="s">
        <v>340</v>
      </c>
      <c r="D259" s="184" t="s">
        <v>154</v>
      </c>
      <c r="E259" s="185" t="s">
        <v>1039</v>
      </c>
      <c r="F259" s="186" t="s">
        <v>1040</v>
      </c>
      <c r="G259" s="187" t="s">
        <v>161</v>
      </c>
      <c r="H259" s="188">
        <v>1</v>
      </c>
      <c r="I259" s="189"/>
      <c r="J259" s="190"/>
      <c r="K259" s="191">
        <f>ROUND(P259*H259,2)</f>
        <v>0</v>
      </c>
      <c r="L259" s="186" t="s">
        <v>20</v>
      </c>
      <c r="M259" s="192"/>
      <c r="N259" s="193" t="s">
        <v>20</v>
      </c>
      <c r="O259" s="194" t="s">
        <v>40</v>
      </c>
      <c r="P259" s="195">
        <f>I259+J259</f>
        <v>0</v>
      </c>
      <c r="Q259" s="195">
        <f>ROUND(I259*H259,2)</f>
        <v>0</v>
      </c>
      <c r="R259" s="195">
        <f>ROUND(J259*H259,2)</f>
        <v>0</v>
      </c>
      <c r="S259" s="65"/>
      <c r="T259" s="196">
        <f>S259*H259</f>
        <v>0</v>
      </c>
      <c r="U259" s="196">
        <v>0</v>
      </c>
      <c r="V259" s="196">
        <f>U259*H259</f>
        <v>0</v>
      </c>
      <c r="W259" s="196">
        <v>0</v>
      </c>
      <c r="X259" s="197">
        <f>W259*H259</f>
        <v>0</v>
      </c>
      <c r="Y259" s="35"/>
      <c r="Z259" s="35"/>
      <c r="AA259" s="35"/>
      <c r="AB259" s="35"/>
      <c r="AC259" s="35"/>
      <c r="AD259" s="35"/>
      <c r="AE259" s="35"/>
      <c r="AR259" s="198" t="s">
        <v>163</v>
      </c>
      <c r="AT259" s="198" t="s">
        <v>154</v>
      </c>
      <c r="AU259" s="198" t="s">
        <v>71</v>
      </c>
      <c r="AY259" s="18" t="s">
        <v>156</v>
      </c>
      <c r="BE259" s="199">
        <f>IF(O259="základní",K259,0)</f>
        <v>0</v>
      </c>
      <c r="BF259" s="199">
        <f>IF(O259="snížená",K259,0)</f>
        <v>0</v>
      </c>
      <c r="BG259" s="199">
        <f>IF(O259="zákl. přenesená",K259,0)</f>
        <v>0</v>
      </c>
      <c r="BH259" s="199">
        <f>IF(O259="sníž. přenesená",K259,0)</f>
        <v>0</v>
      </c>
      <c r="BI259" s="199">
        <f>IF(O259="nulová",K259,0)</f>
        <v>0</v>
      </c>
      <c r="BJ259" s="18" t="s">
        <v>79</v>
      </c>
      <c r="BK259" s="199">
        <f>ROUND(P259*H259,2)</f>
        <v>0</v>
      </c>
      <c r="BL259" s="18" t="s">
        <v>164</v>
      </c>
      <c r="BM259" s="198" t="s">
        <v>646</v>
      </c>
    </row>
    <row r="260" spans="1:47" s="2" customFormat="1" ht="19.5">
      <c r="A260" s="35"/>
      <c r="B260" s="36"/>
      <c r="C260" s="37"/>
      <c r="D260" s="200" t="s">
        <v>165</v>
      </c>
      <c r="E260" s="37"/>
      <c r="F260" s="201" t="s">
        <v>1040</v>
      </c>
      <c r="G260" s="37"/>
      <c r="H260" s="37"/>
      <c r="I260" s="202"/>
      <c r="J260" s="202"/>
      <c r="K260" s="37"/>
      <c r="L260" s="37"/>
      <c r="M260" s="40"/>
      <c r="N260" s="203"/>
      <c r="O260" s="204"/>
      <c r="P260" s="65"/>
      <c r="Q260" s="65"/>
      <c r="R260" s="65"/>
      <c r="S260" s="65"/>
      <c r="T260" s="65"/>
      <c r="U260" s="65"/>
      <c r="V260" s="65"/>
      <c r="W260" s="65"/>
      <c r="X260" s="66"/>
      <c r="Y260" s="35"/>
      <c r="Z260" s="35"/>
      <c r="AA260" s="35"/>
      <c r="AB260" s="35"/>
      <c r="AC260" s="35"/>
      <c r="AD260" s="35"/>
      <c r="AE260" s="35"/>
      <c r="AT260" s="18" t="s">
        <v>165</v>
      </c>
      <c r="AU260" s="18" t="s">
        <v>71</v>
      </c>
    </row>
    <row r="261" spans="1:65" s="2" customFormat="1" ht="24.2" customHeight="1">
      <c r="A261" s="35"/>
      <c r="B261" s="36"/>
      <c r="C261" s="184" t="s">
        <v>647</v>
      </c>
      <c r="D261" s="184" t="s">
        <v>154</v>
      </c>
      <c r="E261" s="185" t="s">
        <v>1041</v>
      </c>
      <c r="F261" s="186" t="s">
        <v>1042</v>
      </c>
      <c r="G261" s="187" t="s">
        <v>161</v>
      </c>
      <c r="H261" s="188">
        <v>1</v>
      </c>
      <c r="I261" s="189"/>
      <c r="J261" s="190"/>
      <c r="K261" s="191">
        <f>ROUND(P261*H261,2)</f>
        <v>0</v>
      </c>
      <c r="L261" s="186" t="s">
        <v>20</v>
      </c>
      <c r="M261" s="192"/>
      <c r="N261" s="193" t="s">
        <v>20</v>
      </c>
      <c r="O261" s="194" t="s">
        <v>40</v>
      </c>
      <c r="P261" s="195">
        <f>I261+J261</f>
        <v>0</v>
      </c>
      <c r="Q261" s="195">
        <f>ROUND(I261*H261,2)</f>
        <v>0</v>
      </c>
      <c r="R261" s="195">
        <f>ROUND(J261*H261,2)</f>
        <v>0</v>
      </c>
      <c r="S261" s="65"/>
      <c r="T261" s="196">
        <f>S261*H261</f>
        <v>0</v>
      </c>
      <c r="U261" s="196">
        <v>0</v>
      </c>
      <c r="V261" s="196">
        <f>U261*H261</f>
        <v>0</v>
      </c>
      <c r="W261" s="196">
        <v>0</v>
      </c>
      <c r="X261" s="197">
        <f>W261*H261</f>
        <v>0</v>
      </c>
      <c r="Y261" s="35"/>
      <c r="Z261" s="35"/>
      <c r="AA261" s="35"/>
      <c r="AB261" s="35"/>
      <c r="AC261" s="35"/>
      <c r="AD261" s="35"/>
      <c r="AE261" s="35"/>
      <c r="AR261" s="198" t="s">
        <v>163</v>
      </c>
      <c r="AT261" s="198" t="s">
        <v>154</v>
      </c>
      <c r="AU261" s="198" t="s">
        <v>71</v>
      </c>
      <c r="AY261" s="18" t="s">
        <v>156</v>
      </c>
      <c r="BE261" s="199">
        <f>IF(O261="základní",K261,0)</f>
        <v>0</v>
      </c>
      <c r="BF261" s="199">
        <f>IF(O261="snížená",K261,0)</f>
        <v>0</v>
      </c>
      <c r="BG261" s="199">
        <f>IF(O261="zákl. přenesená",K261,0)</f>
        <v>0</v>
      </c>
      <c r="BH261" s="199">
        <f>IF(O261="sníž. přenesená",K261,0)</f>
        <v>0</v>
      </c>
      <c r="BI261" s="199">
        <f>IF(O261="nulová",K261,0)</f>
        <v>0</v>
      </c>
      <c r="BJ261" s="18" t="s">
        <v>79</v>
      </c>
      <c r="BK261" s="199">
        <f>ROUND(P261*H261,2)</f>
        <v>0</v>
      </c>
      <c r="BL261" s="18" t="s">
        <v>164</v>
      </c>
      <c r="BM261" s="198" t="s">
        <v>650</v>
      </c>
    </row>
    <row r="262" spans="1:47" s="2" customFormat="1" ht="19.5">
      <c r="A262" s="35"/>
      <c r="B262" s="36"/>
      <c r="C262" s="37"/>
      <c r="D262" s="200" t="s">
        <v>165</v>
      </c>
      <c r="E262" s="37"/>
      <c r="F262" s="201" t="s">
        <v>1042</v>
      </c>
      <c r="G262" s="37"/>
      <c r="H262" s="37"/>
      <c r="I262" s="202"/>
      <c r="J262" s="202"/>
      <c r="K262" s="37"/>
      <c r="L262" s="37"/>
      <c r="M262" s="40"/>
      <c r="N262" s="203"/>
      <c r="O262" s="204"/>
      <c r="P262" s="65"/>
      <c r="Q262" s="65"/>
      <c r="R262" s="65"/>
      <c r="S262" s="65"/>
      <c r="T262" s="65"/>
      <c r="U262" s="65"/>
      <c r="V262" s="65"/>
      <c r="W262" s="65"/>
      <c r="X262" s="66"/>
      <c r="Y262" s="35"/>
      <c r="Z262" s="35"/>
      <c r="AA262" s="35"/>
      <c r="AB262" s="35"/>
      <c r="AC262" s="35"/>
      <c r="AD262" s="35"/>
      <c r="AE262" s="35"/>
      <c r="AT262" s="18" t="s">
        <v>165</v>
      </c>
      <c r="AU262" s="18" t="s">
        <v>71</v>
      </c>
    </row>
    <row r="263" spans="1:65" s="2" customFormat="1" ht="24.2" customHeight="1">
      <c r="A263" s="35"/>
      <c r="B263" s="36"/>
      <c r="C263" s="184" t="s">
        <v>344</v>
      </c>
      <c r="D263" s="184" t="s">
        <v>154</v>
      </c>
      <c r="E263" s="185" t="s">
        <v>1043</v>
      </c>
      <c r="F263" s="186" t="s">
        <v>1044</v>
      </c>
      <c r="G263" s="187" t="s">
        <v>161</v>
      </c>
      <c r="H263" s="188">
        <v>1</v>
      </c>
      <c r="I263" s="189"/>
      <c r="J263" s="190"/>
      <c r="K263" s="191">
        <f>ROUND(P263*H263,2)</f>
        <v>0</v>
      </c>
      <c r="L263" s="186" t="s">
        <v>20</v>
      </c>
      <c r="M263" s="192"/>
      <c r="N263" s="193" t="s">
        <v>20</v>
      </c>
      <c r="O263" s="194" t="s">
        <v>40</v>
      </c>
      <c r="P263" s="195">
        <f>I263+J263</f>
        <v>0</v>
      </c>
      <c r="Q263" s="195">
        <f>ROUND(I263*H263,2)</f>
        <v>0</v>
      </c>
      <c r="R263" s="195">
        <f>ROUND(J263*H263,2)</f>
        <v>0</v>
      </c>
      <c r="S263" s="65"/>
      <c r="T263" s="196">
        <f>S263*H263</f>
        <v>0</v>
      </c>
      <c r="U263" s="196">
        <v>0</v>
      </c>
      <c r="V263" s="196">
        <f>U263*H263</f>
        <v>0</v>
      </c>
      <c r="W263" s="196">
        <v>0</v>
      </c>
      <c r="X263" s="197">
        <f>W263*H263</f>
        <v>0</v>
      </c>
      <c r="Y263" s="35"/>
      <c r="Z263" s="35"/>
      <c r="AA263" s="35"/>
      <c r="AB263" s="35"/>
      <c r="AC263" s="35"/>
      <c r="AD263" s="35"/>
      <c r="AE263" s="35"/>
      <c r="AR263" s="198" t="s">
        <v>163</v>
      </c>
      <c r="AT263" s="198" t="s">
        <v>154</v>
      </c>
      <c r="AU263" s="198" t="s">
        <v>71</v>
      </c>
      <c r="AY263" s="18" t="s">
        <v>156</v>
      </c>
      <c r="BE263" s="199">
        <f>IF(O263="základní",K263,0)</f>
        <v>0</v>
      </c>
      <c r="BF263" s="199">
        <f>IF(O263="snížená",K263,0)</f>
        <v>0</v>
      </c>
      <c r="BG263" s="199">
        <f>IF(O263="zákl. přenesená",K263,0)</f>
        <v>0</v>
      </c>
      <c r="BH263" s="199">
        <f>IF(O263="sníž. přenesená",K263,0)</f>
        <v>0</v>
      </c>
      <c r="BI263" s="199">
        <f>IF(O263="nulová",K263,0)</f>
        <v>0</v>
      </c>
      <c r="BJ263" s="18" t="s">
        <v>79</v>
      </c>
      <c r="BK263" s="199">
        <f>ROUND(P263*H263,2)</f>
        <v>0</v>
      </c>
      <c r="BL263" s="18" t="s">
        <v>164</v>
      </c>
      <c r="BM263" s="198" t="s">
        <v>653</v>
      </c>
    </row>
    <row r="264" spans="1:47" s="2" customFormat="1" ht="19.5">
      <c r="A264" s="35"/>
      <c r="B264" s="36"/>
      <c r="C264" s="37"/>
      <c r="D264" s="200" t="s">
        <v>165</v>
      </c>
      <c r="E264" s="37"/>
      <c r="F264" s="201" t="s">
        <v>1044</v>
      </c>
      <c r="G264" s="37"/>
      <c r="H264" s="37"/>
      <c r="I264" s="202"/>
      <c r="J264" s="202"/>
      <c r="K264" s="37"/>
      <c r="L264" s="37"/>
      <c r="M264" s="40"/>
      <c r="N264" s="203"/>
      <c r="O264" s="204"/>
      <c r="P264" s="65"/>
      <c r="Q264" s="65"/>
      <c r="R264" s="65"/>
      <c r="S264" s="65"/>
      <c r="T264" s="65"/>
      <c r="U264" s="65"/>
      <c r="V264" s="65"/>
      <c r="W264" s="65"/>
      <c r="X264" s="66"/>
      <c r="Y264" s="35"/>
      <c r="Z264" s="35"/>
      <c r="AA264" s="35"/>
      <c r="AB264" s="35"/>
      <c r="AC264" s="35"/>
      <c r="AD264" s="35"/>
      <c r="AE264" s="35"/>
      <c r="AT264" s="18" t="s">
        <v>165</v>
      </c>
      <c r="AU264" s="18" t="s">
        <v>71</v>
      </c>
    </row>
    <row r="265" spans="1:65" s="2" customFormat="1" ht="37.9" customHeight="1">
      <c r="A265" s="35"/>
      <c r="B265" s="36"/>
      <c r="C265" s="184" t="s">
        <v>654</v>
      </c>
      <c r="D265" s="184" t="s">
        <v>154</v>
      </c>
      <c r="E265" s="185" t="s">
        <v>1045</v>
      </c>
      <c r="F265" s="186" t="s">
        <v>1046</v>
      </c>
      <c r="G265" s="187" t="s">
        <v>161</v>
      </c>
      <c r="H265" s="188">
        <v>1</v>
      </c>
      <c r="I265" s="189"/>
      <c r="J265" s="190"/>
      <c r="K265" s="191">
        <f>ROUND(P265*H265,2)</f>
        <v>0</v>
      </c>
      <c r="L265" s="186" t="s">
        <v>20</v>
      </c>
      <c r="M265" s="192"/>
      <c r="N265" s="193" t="s">
        <v>20</v>
      </c>
      <c r="O265" s="194" t="s">
        <v>40</v>
      </c>
      <c r="P265" s="195">
        <f>I265+J265</f>
        <v>0</v>
      </c>
      <c r="Q265" s="195">
        <f>ROUND(I265*H265,2)</f>
        <v>0</v>
      </c>
      <c r="R265" s="195">
        <f>ROUND(J265*H265,2)</f>
        <v>0</v>
      </c>
      <c r="S265" s="65"/>
      <c r="T265" s="196">
        <f>S265*H265</f>
        <v>0</v>
      </c>
      <c r="U265" s="196">
        <v>0</v>
      </c>
      <c r="V265" s="196">
        <f>U265*H265</f>
        <v>0</v>
      </c>
      <c r="W265" s="196">
        <v>0</v>
      </c>
      <c r="X265" s="197">
        <f>W265*H265</f>
        <v>0</v>
      </c>
      <c r="Y265" s="35"/>
      <c r="Z265" s="35"/>
      <c r="AA265" s="35"/>
      <c r="AB265" s="35"/>
      <c r="AC265" s="35"/>
      <c r="AD265" s="35"/>
      <c r="AE265" s="35"/>
      <c r="AR265" s="198" t="s">
        <v>163</v>
      </c>
      <c r="AT265" s="198" t="s">
        <v>154</v>
      </c>
      <c r="AU265" s="198" t="s">
        <v>71</v>
      </c>
      <c r="AY265" s="18" t="s">
        <v>156</v>
      </c>
      <c r="BE265" s="199">
        <f>IF(O265="základní",K265,0)</f>
        <v>0</v>
      </c>
      <c r="BF265" s="199">
        <f>IF(O265="snížená",K265,0)</f>
        <v>0</v>
      </c>
      <c r="BG265" s="199">
        <f>IF(O265="zákl. přenesená",K265,0)</f>
        <v>0</v>
      </c>
      <c r="BH265" s="199">
        <f>IF(O265="sníž. přenesená",K265,0)</f>
        <v>0</v>
      </c>
      <c r="BI265" s="199">
        <f>IF(O265="nulová",K265,0)</f>
        <v>0</v>
      </c>
      <c r="BJ265" s="18" t="s">
        <v>79</v>
      </c>
      <c r="BK265" s="199">
        <f>ROUND(P265*H265,2)</f>
        <v>0</v>
      </c>
      <c r="BL265" s="18" t="s">
        <v>164</v>
      </c>
      <c r="BM265" s="198" t="s">
        <v>657</v>
      </c>
    </row>
    <row r="266" spans="1:47" s="2" customFormat="1" ht="19.5">
      <c r="A266" s="35"/>
      <c r="B266" s="36"/>
      <c r="C266" s="37"/>
      <c r="D266" s="200" t="s">
        <v>165</v>
      </c>
      <c r="E266" s="37"/>
      <c r="F266" s="201" t="s">
        <v>1046</v>
      </c>
      <c r="G266" s="37"/>
      <c r="H266" s="37"/>
      <c r="I266" s="202"/>
      <c r="J266" s="202"/>
      <c r="K266" s="37"/>
      <c r="L266" s="37"/>
      <c r="M266" s="40"/>
      <c r="N266" s="203"/>
      <c r="O266" s="204"/>
      <c r="P266" s="65"/>
      <c r="Q266" s="65"/>
      <c r="R266" s="65"/>
      <c r="S266" s="65"/>
      <c r="T266" s="65"/>
      <c r="U266" s="65"/>
      <c r="V266" s="65"/>
      <c r="W266" s="65"/>
      <c r="X266" s="66"/>
      <c r="Y266" s="35"/>
      <c r="Z266" s="35"/>
      <c r="AA266" s="35"/>
      <c r="AB266" s="35"/>
      <c r="AC266" s="35"/>
      <c r="AD266" s="35"/>
      <c r="AE266" s="35"/>
      <c r="AT266" s="18" t="s">
        <v>165</v>
      </c>
      <c r="AU266" s="18" t="s">
        <v>71</v>
      </c>
    </row>
    <row r="267" spans="1:65" s="2" customFormat="1" ht="33" customHeight="1">
      <c r="A267" s="35"/>
      <c r="B267" s="36"/>
      <c r="C267" s="205" t="s">
        <v>348</v>
      </c>
      <c r="D267" s="205" t="s">
        <v>188</v>
      </c>
      <c r="E267" s="206" t="s">
        <v>1047</v>
      </c>
      <c r="F267" s="207" t="s">
        <v>1048</v>
      </c>
      <c r="G267" s="208" t="s">
        <v>161</v>
      </c>
      <c r="H267" s="209">
        <v>1</v>
      </c>
      <c r="I267" s="210"/>
      <c r="J267" s="210"/>
      <c r="K267" s="211">
        <f>ROUND(P267*H267,2)</f>
        <v>0</v>
      </c>
      <c r="L267" s="207" t="s">
        <v>20</v>
      </c>
      <c r="M267" s="40"/>
      <c r="N267" s="212" t="s">
        <v>20</v>
      </c>
      <c r="O267" s="194" t="s">
        <v>40</v>
      </c>
      <c r="P267" s="195">
        <f>I267+J267</f>
        <v>0</v>
      </c>
      <c r="Q267" s="195">
        <f>ROUND(I267*H267,2)</f>
        <v>0</v>
      </c>
      <c r="R267" s="195">
        <f>ROUND(J267*H267,2)</f>
        <v>0</v>
      </c>
      <c r="S267" s="65"/>
      <c r="T267" s="196">
        <f>S267*H267</f>
        <v>0</v>
      </c>
      <c r="U267" s="196">
        <v>0</v>
      </c>
      <c r="V267" s="196">
        <f>U267*H267</f>
        <v>0</v>
      </c>
      <c r="W267" s="196">
        <v>0</v>
      </c>
      <c r="X267" s="197">
        <f>W267*H267</f>
        <v>0</v>
      </c>
      <c r="Y267" s="35"/>
      <c r="Z267" s="35"/>
      <c r="AA267" s="35"/>
      <c r="AB267" s="35"/>
      <c r="AC267" s="35"/>
      <c r="AD267" s="35"/>
      <c r="AE267" s="35"/>
      <c r="AR267" s="198" t="s">
        <v>164</v>
      </c>
      <c r="AT267" s="198" t="s">
        <v>188</v>
      </c>
      <c r="AU267" s="198" t="s">
        <v>71</v>
      </c>
      <c r="AY267" s="18" t="s">
        <v>156</v>
      </c>
      <c r="BE267" s="199">
        <f>IF(O267="základní",K267,0)</f>
        <v>0</v>
      </c>
      <c r="BF267" s="199">
        <f>IF(O267="snížená",K267,0)</f>
        <v>0</v>
      </c>
      <c r="BG267" s="199">
        <f>IF(O267="zákl. přenesená",K267,0)</f>
        <v>0</v>
      </c>
      <c r="BH267" s="199">
        <f>IF(O267="sníž. přenesená",K267,0)</f>
        <v>0</v>
      </c>
      <c r="BI267" s="199">
        <f>IF(O267="nulová",K267,0)</f>
        <v>0</v>
      </c>
      <c r="BJ267" s="18" t="s">
        <v>79</v>
      </c>
      <c r="BK267" s="199">
        <f>ROUND(P267*H267,2)</f>
        <v>0</v>
      </c>
      <c r="BL267" s="18" t="s">
        <v>164</v>
      </c>
      <c r="BM267" s="198" t="s">
        <v>660</v>
      </c>
    </row>
    <row r="268" spans="1:47" s="2" customFormat="1" ht="19.5">
      <c r="A268" s="35"/>
      <c r="B268" s="36"/>
      <c r="C268" s="37"/>
      <c r="D268" s="200" t="s">
        <v>165</v>
      </c>
      <c r="E268" s="37"/>
      <c r="F268" s="201" t="s">
        <v>1048</v>
      </c>
      <c r="G268" s="37"/>
      <c r="H268" s="37"/>
      <c r="I268" s="202"/>
      <c r="J268" s="202"/>
      <c r="K268" s="37"/>
      <c r="L268" s="37"/>
      <c r="M268" s="40"/>
      <c r="N268" s="203"/>
      <c r="O268" s="204"/>
      <c r="P268" s="65"/>
      <c r="Q268" s="65"/>
      <c r="R268" s="65"/>
      <c r="S268" s="65"/>
      <c r="T268" s="65"/>
      <c r="U268" s="65"/>
      <c r="V268" s="65"/>
      <c r="W268" s="65"/>
      <c r="X268" s="66"/>
      <c r="Y268" s="35"/>
      <c r="Z268" s="35"/>
      <c r="AA268" s="35"/>
      <c r="AB268" s="35"/>
      <c r="AC268" s="35"/>
      <c r="AD268" s="35"/>
      <c r="AE268" s="35"/>
      <c r="AT268" s="18" t="s">
        <v>165</v>
      </c>
      <c r="AU268" s="18" t="s">
        <v>71</v>
      </c>
    </row>
    <row r="269" spans="1:65" s="2" customFormat="1" ht="24.2" customHeight="1">
      <c r="A269" s="35"/>
      <c r="B269" s="36"/>
      <c r="C269" s="205" t="s">
        <v>661</v>
      </c>
      <c r="D269" s="205" t="s">
        <v>188</v>
      </c>
      <c r="E269" s="206" t="s">
        <v>1049</v>
      </c>
      <c r="F269" s="207" t="s">
        <v>1050</v>
      </c>
      <c r="G269" s="208" t="s">
        <v>161</v>
      </c>
      <c r="H269" s="209">
        <v>1</v>
      </c>
      <c r="I269" s="210"/>
      <c r="J269" s="210"/>
      <c r="K269" s="211">
        <f>ROUND(P269*H269,2)</f>
        <v>0</v>
      </c>
      <c r="L269" s="207" t="s">
        <v>20</v>
      </c>
      <c r="M269" s="40"/>
      <c r="N269" s="212" t="s">
        <v>20</v>
      </c>
      <c r="O269" s="194" t="s">
        <v>40</v>
      </c>
      <c r="P269" s="195">
        <f>I269+J269</f>
        <v>0</v>
      </c>
      <c r="Q269" s="195">
        <f>ROUND(I269*H269,2)</f>
        <v>0</v>
      </c>
      <c r="R269" s="195">
        <f>ROUND(J269*H269,2)</f>
        <v>0</v>
      </c>
      <c r="S269" s="65"/>
      <c r="T269" s="196">
        <f>S269*H269</f>
        <v>0</v>
      </c>
      <c r="U269" s="196">
        <v>0</v>
      </c>
      <c r="V269" s="196">
        <f>U269*H269</f>
        <v>0</v>
      </c>
      <c r="W269" s="196">
        <v>0</v>
      </c>
      <c r="X269" s="197">
        <f>W269*H269</f>
        <v>0</v>
      </c>
      <c r="Y269" s="35"/>
      <c r="Z269" s="35"/>
      <c r="AA269" s="35"/>
      <c r="AB269" s="35"/>
      <c r="AC269" s="35"/>
      <c r="AD269" s="35"/>
      <c r="AE269" s="35"/>
      <c r="AR269" s="198" t="s">
        <v>164</v>
      </c>
      <c r="AT269" s="198" t="s">
        <v>188</v>
      </c>
      <c r="AU269" s="198" t="s">
        <v>71</v>
      </c>
      <c r="AY269" s="18" t="s">
        <v>156</v>
      </c>
      <c r="BE269" s="199">
        <f>IF(O269="základní",K269,0)</f>
        <v>0</v>
      </c>
      <c r="BF269" s="199">
        <f>IF(O269="snížená",K269,0)</f>
        <v>0</v>
      </c>
      <c r="BG269" s="199">
        <f>IF(O269="zákl. přenesená",K269,0)</f>
        <v>0</v>
      </c>
      <c r="BH269" s="199">
        <f>IF(O269="sníž. přenesená",K269,0)</f>
        <v>0</v>
      </c>
      <c r="BI269" s="199">
        <f>IF(O269="nulová",K269,0)</f>
        <v>0</v>
      </c>
      <c r="BJ269" s="18" t="s">
        <v>79</v>
      </c>
      <c r="BK269" s="199">
        <f>ROUND(P269*H269,2)</f>
        <v>0</v>
      </c>
      <c r="BL269" s="18" t="s">
        <v>164</v>
      </c>
      <c r="BM269" s="198" t="s">
        <v>664</v>
      </c>
    </row>
    <row r="270" spans="1:47" s="2" customFormat="1" ht="19.5">
      <c r="A270" s="35"/>
      <c r="B270" s="36"/>
      <c r="C270" s="37"/>
      <c r="D270" s="200" t="s">
        <v>165</v>
      </c>
      <c r="E270" s="37"/>
      <c r="F270" s="201" t="s">
        <v>1050</v>
      </c>
      <c r="G270" s="37"/>
      <c r="H270" s="37"/>
      <c r="I270" s="202"/>
      <c r="J270" s="202"/>
      <c r="K270" s="37"/>
      <c r="L270" s="37"/>
      <c r="M270" s="40"/>
      <c r="N270" s="203"/>
      <c r="O270" s="204"/>
      <c r="P270" s="65"/>
      <c r="Q270" s="65"/>
      <c r="R270" s="65"/>
      <c r="S270" s="65"/>
      <c r="T270" s="65"/>
      <c r="U270" s="65"/>
      <c r="V270" s="65"/>
      <c r="W270" s="65"/>
      <c r="X270" s="66"/>
      <c r="Y270" s="35"/>
      <c r="Z270" s="35"/>
      <c r="AA270" s="35"/>
      <c r="AB270" s="35"/>
      <c r="AC270" s="35"/>
      <c r="AD270" s="35"/>
      <c r="AE270" s="35"/>
      <c r="AT270" s="18" t="s">
        <v>165</v>
      </c>
      <c r="AU270" s="18" t="s">
        <v>71</v>
      </c>
    </row>
    <row r="271" spans="1:65" s="2" customFormat="1" ht="16.5" customHeight="1">
      <c r="A271" s="35"/>
      <c r="B271" s="36"/>
      <c r="C271" s="205" t="s">
        <v>353</v>
      </c>
      <c r="D271" s="205" t="s">
        <v>188</v>
      </c>
      <c r="E271" s="206" t="s">
        <v>1051</v>
      </c>
      <c r="F271" s="207" t="s">
        <v>1052</v>
      </c>
      <c r="G271" s="208" t="s">
        <v>161</v>
      </c>
      <c r="H271" s="209">
        <v>1</v>
      </c>
      <c r="I271" s="210"/>
      <c r="J271" s="210"/>
      <c r="K271" s="211">
        <f>ROUND(P271*H271,2)</f>
        <v>0</v>
      </c>
      <c r="L271" s="207" t="s">
        <v>20</v>
      </c>
      <c r="M271" s="40"/>
      <c r="N271" s="212" t="s">
        <v>20</v>
      </c>
      <c r="O271" s="194" t="s">
        <v>40</v>
      </c>
      <c r="P271" s="195">
        <f>I271+J271</f>
        <v>0</v>
      </c>
      <c r="Q271" s="195">
        <f>ROUND(I271*H271,2)</f>
        <v>0</v>
      </c>
      <c r="R271" s="195">
        <f>ROUND(J271*H271,2)</f>
        <v>0</v>
      </c>
      <c r="S271" s="65"/>
      <c r="T271" s="196">
        <f>S271*H271</f>
        <v>0</v>
      </c>
      <c r="U271" s="196">
        <v>0</v>
      </c>
      <c r="V271" s="196">
        <f>U271*H271</f>
        <v>0</v>
      </c>
      <c r="W271" s="196">
        <v>0</v>
      </c>
      <c r="X271" s="197">
        <f>W271*H271</f>
        <v>0</v>
      </c>
      <c r="Y271" s="35"/>
      <c r="Z271" s="35"/>
      <c r="AA271" s="35"/>
      <c r="AB271" s="35"/>
      <c r="AC271" s="35"/>
      <c r="AD271" s="35"/>
      <c r="AE271" s="35"/>
      <c r="AR271" s="198" t="s">
        <v>164</v>
      </c>
      <c r="AT271" s="198" t="s">
        <v>188</v>
      </c>
      <c r="AU271" s="198" t="s">
        <v>71</v>
      </c>
      <c r="AY271" s="18" t="s">
        <v>156</v>
      </c>
      <c r="BE271" s="199">
        <f>IF(O271="základní",K271,0)</f>
        <v>0</v>
      </c>
      <c r="BF271" s="199">
        <f>IF(O271="snížená",K271,0)</f>
        <v>0</v>
      </c>
      <c r="BG271" s="199">
        <f>IF(O271="zákl. přenesená",K271,0)</f>
        <v>0</v>
      </c>
      <c r="BH271" s="199">
        <f>IF(O271="sníž. přenesená",K271,0)</f>
        <v>0</v>
      </c>
      <c r="BI271" s="199">
        <f>IF(O271="nulová",K271,0)</f>
        <v>0</v>
      </c>
      <c r="BJ271" s="18" t="s">
        <v>79</v>
      </c>
      <c r="BK271" s="199">
        <f>ROUND(P271*H271,2)</f>
        <v>0</v>
      </c>
      <c r="BL271" s="18" t="s">
        <v>164</v>
      </c>
      <c r="BM271" s="198" t="s">
        <v>667</v>
      </c>
    </row>
    <row r="272" spans="1:47" s="2" customFormat="1" ht="11.25">
      <c r="A272" s="35"/>
      <c r="B272" s="36"/>
      <c r="C272" s="37"/>
      <c r="D272" s="200" t="s">
        <v>165</v>
      </c>
      <c r="E272" s="37"/>
      <c r="F272" s="201" t="s">
        <v>1052</v>
      </c>
      <c r="G272" s="37"/>
      <c r="H272" s="37"/>
      <c r="I272" s="202"/>
      <c r="J272" s="202"/>
      <c r="K272" s="37"/>
      <c r="L272" s="37"/>
      <c r="M272" s="40"/>
      <c r="N272" s="203"/>
      <c r="O272" s="204"/>
      <c r="P272" s="65"/>
      <c r="Q272" s="65"/>
      <c r="R272" s="65"/>
      <c r="S272" s="65"/>
      <c r="T272" s="65"/>
      <c r="U272" s="65"/>
      <c r="V272" s="65"/>
      <c r="W272" s="65"/>
      <c r="X272" s="66"/>
      <c r="Y272" s="35"/>
      <c r="Z272" s="35"/>
      <c r="AA272" s="35"/>
      <c r="AB272" s="35"/>
      <c r="AC272" s="35"/>
      <c r="AD272" s="35"/>
      <c r="AE272" s="35"/>
      <c r="AT272" s="18" t="s">
        <v>165</v>
      </c>
      <c r="AU272" s="18" t="s">
        <v>71</v>
      </c>
    </row>
    <row r="273" spans="1:65" s="2" customFormat="1" ht="24.2" customHeight="1">
      <c r="A273" s="35"/>
      <c r="B273" s="36"/>
      <c r="C273" s="205" t="s">
        <v>668</v>
      </c>
      <c r="D273" s="205" t="s">
        <v>188</v>
      </c>
      <c r="E273" s="206" t="s">
        <v>1053</v>
      </c>
      <c r="F273" s="207" t="s">
        <v>1054</v>
      </c>
      <c r="G273" s="208" t="s">
        <v>161</v>
      </c>
      <c r="H273" s="209">
        <v>1</v>
      </c>
      <c r="I273" s="210"/>
      <c r="J273" s="210"/>
      <c r="K273" s="211">
        <f>ROUND(P273*H273,2)</f>
        <v>0</v>
      </c>
      <c r="L273" s="207" t="s">
        <v>20</v>
      </c>
      <c r="M273" s="40"/>
      <c r="N273" s="212" t="s">
        <v>20</v>
      </c>
      <c r="O273" s="194" t="s">
        <v>40</v>
      </c>
      <c r="P273" s="195">
        <f>I273+J273</f>
        <v>0</v>
      </c>
      <c r="Q273" s="195">
        <f>ROUND(I273*H273,2)</f>
        <v>0</v>
      </c>
      <c r="R273" s="195">
        <f>ROUND(J273*H273,2)</f>
        <v>0</v>
      </c>
      <c r="S273" s="65"/>
      <c r="T273" s="196">
        <f>S273*H273</f>
        <v>0</v>
      </c>
      <c r="U273" s="196">
        <v>0</v>
      </c>
      <c r="V273" s="196">
        <f>U273*H273</f>
        <v>0</v>
      </c>
      <c r="W273" s="196">
        <v>0</v>
      </c>
      <c r="X273" s="197">
        <f>W273*H273</f>
        <v>0</v>
      </c>
      <c r="Y273" s="35"/>
      <c r="Z273" s="35"/>
      <c r="AA273" s="35"/>
      <c r="AB273" s="35"/>
      <c r="AC273" s="35"/>
      <c r="AD273" s="35"/>
      <c r="AE273" s="35"/>
      <c r="AR273" s="198" t="s">
        <v>164</v>
      </c>
      <c r="AT273" s="198" t="s">
        <v>188</v>
      </c>
      <c r="AU273" s="198" t="s">
        <v>71</v>
      </c>
      <c r="AY273" s="18" t="s">
        <v>156</v>
      </c>
      <c r="BE273" s="199">
        <f>IF(O273="základní",K273,0)</f>
        <v>0</v>
      </c>
      <c r="BF273" s="199">
        <f>IF(O273="snížená",K273,0)</f>
        <v>0</v>
      </c>
      <c r="BG273" s="199">
        <f>IF(O273="zákl. přenesená",K273,0)</f>
        <v>0</v>
      </c>
      <c r="BH273" s="199">
        <f>IF(O273="sníž. přenesená",K273,0)</f>
        <v>0</v>
      </c>
      <c r="BI273" s="199">
        <f>IF(O273="nulová",K273,0)</f>
        <v>0</v>
      </c>
      <c r="BJ273" s="18" t="s">
        <v>79</v>
      </c>
      <c r="BK273" s="199">
        <f>ROUND(P273*H273,2)</f>
        <v>0</v>
      </c>
      <c r="BL273" s="18" t="s">
        <v>164</v>
      </c>
      <c r="BM273" s="198" t="s">
        <v>671</v>
      </c>
    </row>
    <row r="274" spans="1:47" s="2" customFormat="1" ht="19.5">
      <c r="A274" s="35"/>
      <c r="B274" s="36"/>
      <c r="C274" s="37"/>
      <c r="D274" s="200" t="s">
        <v>165</v>
      </c>
      <c r="E274" s="37"/>
      <c r="F274" s="201" t="s">
        <v>1054</v>
      </c>
      <c r="G274" s="37"/>
      <c r="H274" s="37"/>
      <c r="I274" s="202"/>
      <c r="J274" s="202"/>
      <c r="K274" s="37"/>
      <c r="L274" s="37"/>
      <c r="M274" s="40"/>
      <c r="N274" s="203"/>
      <c r="O274" s="204"/>
      <c r="P274" s="65"/>
      <c r="Q274" s="65"/>
      <c r="R274" s="65"/>
      <c r="S274" s="65"/>
      <c r="T274" s="65"/>
      <c r="U274" s="65"/>
      <c r="V274" s="65"/>
      <c r="W274" s="65"/>
      <c r="X274" s="66"/>
      <c r="Y274" s="35"/>
      <c r="Z274" s="35"/>
      <c r="AA274" s="35"/>
      <c r="AB274" s="35"/>
      <c r="AC274" s="35"/>
      <c r="AD274" s="35"/>
      <c r="AE274" s="35"/>
      <c r="AT274" s="18" t="s">
        <v>165</v>
      </c>
      <c r="AU274" s="18" t="s">
        <v>71</v>
      </c>
    </row>
    <row r="275" spans="1:65" s="2" customFormat="1" ht="24.2" customHeight="1">
      <c r="A275" s="35"/>
      <c r="B275" s="36"/>
      <c r="C275" s="205" t="s">
        <v>356</v>
      </c>
      <c r="D275" s="205" t="s">
        <v>188</v>
      </c>
      <c r="E275" s="206" t="s">
        <v>900</v>
      </c>
      <c r="F275" s="207" t="s">
        <v>901</v>
      </c>
      <c r="G275" s="208" t="s">
        <v>877</v>
      </c>
      <c r="H275" s="209">
        <v>0.5</v>
      </c>
      <c r="I275" s="210"/>
      <c r="J275" s="210"/>
      <c r="K275" s="211">
        <f>ROUND(P275*H275,2)</f>
        <v>0</v>
      </c>
      <c r="L275" s="207" t="s">
        <v>162</v>
      </c>
      <c r="M275" s="40"/>
      <c r="N275" s="212" t="s">
        <v>20</v>
      </c>
      <c r="O275" s="194" t="s">
        <v>40</v>
      </c>
      <c r="P275" s="195">
        <f>I275+J275</f>
        <v>0</v>
      </c>
      <c r="Q275" s="195">
        <f>ROUND(I275*H275,2)</f>
        <v>0</v>
      </c>
      <c r="R275" s="195">
        <f>ROUND(J275*H275,2)</f>
        <v>0</v>
      </c>
      <c r="S275" s="65"/>
      <c r="T275" s="196">
        <f>S275*H275</f>
        <v>0</v>
      </c>
      <c r="U275" s="196">
        <v>0</v>
      </c>
      <c r="V275" s="196">
        <f>U275*H275</f>
        <v>0</v>
      </c>
      <c r="W275" s="196">
        <v>0</v>
      </c>
      <c r="X275" s="197">
        <f>W275*H275</f>
        <v>0</v>
      </c>
      <c r="Y275" s="35"/>
      <c r="Z275" s="35"/>
      <c r="AA275" s="35"/>
      <c r="AB275" s="35"/>
      <c r="AC275" s="35"/>
      <c r="AD275" s="35"/>
      <c r="AE275" s="35"/>
      <c r="AR275" s="198" t="s">
        <v>164</v>
      </c>
      <c r="AT275" s="198" t="s">
        <v>188</v>
      </c>
      <c r="AU275" s="198" t="s">
        <v>71</v>
      </c>
      <c r="AY275" s="18" t="s">
        <v>156</v>
      </c>
      <c r="BE275" s="199">
        <f>IF(O275="základní",K275,0)</f>
        <v>0</v>
      </c>
      <c r="BF275" s="199">
        <f>IF(O275="snížená",K275,0)</f>
        <v>0</v>
      </c>
      <c r="BG275" s="199">
        <f>IF(O275="zákl. přenesená",K275,0)</f>
        <v>0</v>
      </c>
      <c r="BH275" s="199">
        <f>IF(O275="sníž. přenesená",K275,0)</f>
        <v>0</v>
      </c>
      <c r="BI275" s="199">
        <f>IF(O275="nulová",K275,0)</f>
        <v>0</v>
      </c>
      <c r="BJ275" s="18" t="s">
        <v>79</v>
      </c>
      <c r="BK275" s="199">
        <f>ROUND(P275*H275,2)</f>
        <v>0</v>
      </c>
      <c r="BL275" s="18" t="s">
        <v>164</v>
      </c>
      <c r="BM275" s="198" t="s">
        <v>675</v>
      </c>
    </row>
    <row r="276" spans="1:47" s="2" customFormat="1" ht="58.5">
      <c r="A276" s="35"/>
      <c r="B276" s="36"/>
      <c r="C276" s="37"/>
      <c r="D276" s="200" t="s">
        <v>165</v>
      </c>
      <c r="E276" s="37"/>
      <c r="F276" s="201" t="s">
        <v>903</v>
      </c>
      <c r="G276" s="37"/>
      <c r="H276" s="37"/>
      <c r="I276" s="202"/>
      <c r="J276" s="202"/>
      <c r="K276" s="37"/>
      <c r="L276" s="37"/>
      <c r="M276" s="40"/>
      <c r="N276" s="203"/>
      <c r="O276" s="204"/>
      <c r="P276" s="65"/>
      <c r="Q276" s="65"/>
      <c r="R276" s="65"/>
      <c r="S276" s="65"/>
      <c r="T276" s="65"/>
      <c r="U276" s="65"/>
      <c r="V276" s="65"/>
      <c r="W276" s="65"/>
      <c r="X276" s="66"/>
      <c r="Y276" s="35"/>
      <c r="Z276" s="35"/>
      <c r="AA276" s="35"/>
      <c r="AB276" s="35"/>
      <c r="AC276" s="35"/>
      <c r="AD276" s="35"/>
      <c r="AE276" s="35"/>
      <c r="AT276" s="18" t="s">
        <v>165</v>
      </c>
      <c r="AU276" s="18" t="s">
        <v>71</v>
      </c>
    </row>
    <row r="277" spans="1:65" s="2" customFormat="1" ht="24.2" customHeight="1">
      <c r="A277" s="35"/>
      <c r="B277" s="36"/>
      <c r="C277" s="205" t="s">
        <v>677</v>
      </c>
      <c r="D277" s="205" t="s">
        <v>188</v>
      </c>
      <c r="E277" s="206" t="s">
        <v>905</v>
      </c>
      <c r="F277" s="207" t="s">
        <v>906</v>
      </c>
      <c r="G277" s="208" t="s">
        <v>339</v>
      </c>
      <c r="H277" s="213"/>
      <c r="I277" s="210"/>
      <c r="J277" s="210"/>
      <c r="K277" s="211">
        <f>ROUND(P277*H277,2)</f>
        <v>0</v>
      </c>
      <c r="L277" s="207" t="s">
        <v>162</v>
      </c>
      <c r="M277" s="40"/>
      <c r="N277" s="212" t="s">
        <v>20</v>
      </c>
      <c r="O277" s="194" t="s">
        <v>40</v>
      </c>
      <c r="P277" s="195">
        <f>I277+J277</f>
        <v>0</v>
      </c>
      <c r="Q277" s="195">
        <f>ROUND(I277*H277,2)</f>
        <v>0</v>
      </c>
      <c r="R277" s="195">
        <f>ROUND(J277*H277,2)</f>
        <v>0</v>
      </c>
      <c r="S277" s="65"/>
      <c r="T277" s="196">
        <f>S277*H277</f>
        <v>0</v>
      </c>
      <c r="U277" s="196">
        <v>0</v>
      </c>
      <c r="V277" s="196">
        <f>U277*H277</f>
        <v>0</v>
      </c>
      <c r="W277" s="196">
        <v>0</v>
      </c>
      <c r="X277" s="197">
        <f>W277*H277</f>
        <v>0</v>
      </c>
      <c r="Y277" s="35"/>
      <c r="Z277" s="35"/>
      <c r="AA277" s="35"/>
      <c r="AB277" s="35"/>
      <c r="AC277" s="35"/>
      <c r="AD277" s="35"/>
      <c r="AE277" s="35"/>
      <c r="AR277" s="198" t="s">
        <v>164</v>
      </c>
      <c r="AT277" s="198" t="s">
        <v>188</v>
      </c>
      <c r="AU277" s="198" t="s">
        <v>71</v>
      </c>
      <c r="AY277" s="18" t="s">
        <v>156</v>
      </c>
      <c r="BE277" s="199">
        <f>IF(O277="základní",K277,0)</f>
        <v>0</v>
      </c>
      <c r="BF277" s="199">
        <f>IF(O277="snížená",K277,0)</f>
        <v>0</v>
      </c>
      <c r="BG277" s="199">
        <f>IF(O277="zákl. přenesená",K277,0)</f>
        <v>0</v>
      </c>
      <c r="BH277" s="199">
        <f>IF(O277="sníž. přenesená",K277,0)</f>
        <v>0</v>
      </c>
      <c r="BI277" s="199">
        <f>IF(O277="nulová",K277,0)</f>
        <v>0</v>
      </c>
      <c r="BJ277" s="18" t="s">
        <v>79</v>
      </c>
      <c r="BK277" s="199">
        <f>ROUND(P277*H277,2)</f>
        <v>0</v>
      </c>
      <c r="BL277" s="18" t="s">
        <v>164</v>
      </c>
      <c r="BM277" s="198" t="s">
        <v>680</v>
      </c>
    </row>
    <row r="278" spans="1:47" s="2" customFormat="1" ht="48.75">
      <c r="A278" s="35"/>
      <c r="B278" s="36"/>
      <c r="C278" s="37"/>
      <c r="D278" s="200" t="s">
        <v>165</v>
      </c>
      <c r="E278" s="37"/>
      <c r="F278" s="201" t="s">
        <v>908</v>
      </c>
      <c r="G278" s="37"/>
      <c r="H278" s="37"/>
      <c r="I278" s="202"/>
      <c r="J278" s="202"/>
      <c r="K278" s="37"/>
      <c r="L278" s="37"/>
      <c r="M278" s="40"/>
      <c r="N278" s="214"/>
      <c r="O278" s="215"/>
      <c r="P278" s="216"/>
      <c r="Q278" s="216"/>
      <c r="R278" s="216"/>
      <c r="S278" s="216"/>
      <c r="T278" s="216"/>
      <c r="U278" s="216"/>
      <c r="V278" s="216"/>
      <c r="W278" s="216"/>
      <c r="X278" s="217"/>
      <c r="Y278" s="35"/>
      <c r="Z278" s="35"/>
      <c r="AA278" s="35"/>
      <c r="AB278" s="35"/>
      <c r="AC278" s="35"/>
      <c r="AD278" s="35"/>
      <c r="AE278" s="35"/>
      <c r="AT278" s="18" t="s">
        <v>165</v>
      </c>
      <c r="AU278" s="18" t="s">
        <v>71</v>
      </c>
    </row>
    <row r="279" spans="1:31" s="2" customFormat="1" ht="6.95" customHeight="1">
      <c r="A279" s="35"/>
      <c r="B279" s="48"/>
      <c r="C279" s="49"/>
      <c r="D279" s="49"/>
      <c r="E279" s="49"/>
      <c r="F279" s="49"/>
      <c r="G279" s="49"/>
      <c r="H279" s="49"/>
      <c r="I279" s="49"/>
      <c r="J279" s="49"/>
      <c r="K279" s="49"/>
      <c r="L279" s="49"/>
      <c r="M279" s="40"/>
      <c r="N279" s="35"/>
      <c r="P279" s="35"/>
      <c r="Q279" s="35"/>
      <c r="R279" s="35"/>
      <c r="S279" s="35"/>
      <c r="T279" s="35"/>
      <c r="U279" s="35"/>
      <c r="V279" s="35"/>
      <c r="W279" s="35"/>
      <c r="X279" s="35"/>
      <c r="Y279" s="35"/>
      <c r="Z279" s="35"/>
      <c r="AA279" s="35"/>
      <c r="AB279" s="35"/>
      <c r="AC279" s="35"/>
      <c r="AD279" s="35"/>
      <c r="AE279" s="35"/>
    </row>
  </sheetData>
  <sheetProtection algorithmName="SHA-512" hashValue="1IPejXm+gfjRDWOam5zUWZoiwaTt0o8WGtx92DgDF/AdI4Zjm0h7w8gezbinSq1UbyDJ1gvJGsBmxChVmsHhrg==" saltValue="lZc/wpg7ZfA0tD6Uhqv46iXYwKpHw+fUBTjIiL6FLpv+8aD0I0uxynn8neq1xzUX099kwClPoK0zdqrxK1vUyw==" spinCount="100000" sheet="1" objects="1" scenarios="1" formatColumns="0" formatRows="0" autoFilter="0"/>
  <autoFilter ref="C80:L278"/>
  <mergeCells count="9">
    <mergeCell ref="E52:H52"/>
    <mergeCell ref="E71:H71"/>
    <mergeCell ref="E73:H73"/>
    <mergeCell ref="M2:Z2"/>
    <mergeCell ref="E7:H7"/>
    <mergeCell ref="E9:H9"/>
    <mergeCell ref="E18:H18"/>
    <mergeCell ref="E27:H27"/>
    <mergeCell ref="E50:H50"/>
  </mergeCells>
  <hyperlinks>
    <hyperlink ref="F86" r:id="rId1" display="https://podminky.urs.cz/item/CS_URS_2022_02/141720017"/>
    <hyperlink ref="F119" r:id="rId2" display="https://podminky.urs.cz/item/CS_URS_2022_02/460560164"/>
    <hyperlink ref="F124" r:id="rId3" display="https://podminky.urs.cz/item/CS_URS_2022_02/7411105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90</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1055</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ROUND(K84,2)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ROUND((SUM(BE84:BE346)),2)</f>
        <v>0</v>
      </c>
      <c r="G35" s="35"/>
      <c r="H35" s="35"/>
      <c r="I35" s="128">
        <v>0.21</v>
      </c>
      <c r="J35" s="35"/>
      <c r="K35" s="123">
        <f>ROUND(((SUM(BE84:BE346))*I35),2)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ROUND((SUM(BF84:BF346)),2)</f>
        <v>0</v>
      </c>
      <c r="G36" s="35"/>
      <c r="H36" s="35"/>
      <c r="I36" s="128">
        <v>0.15</v>
      </c>
      <c r="J36" s="35"/>
      <c r="K36" s="123">
        <f>ROUND(((SUM(BF84:BF346))*I36),2)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ROUND((SUM(BG84:BG346)),2)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ROUND((SUM(BH84:BH346)),2)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ROUND((SUM(BI84:BI346)),2)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02-10 - Železniční svršek,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Q84</f>
        <v>0</v>
      </c>
      <c r="J61" s="78">
        <f t="shared" si="0"/>
        <v>0</v>
      </c>
      <c r="K61" s="78">
        <f>K84</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 t="shared" si="0"/>
        <v>0</v>
      </c>
      <c r="J62" s="148">
        <f t="shared" si="0"/>
        <v>0</v>
      </c>
      <c r="K62" s="148">
        <f>K85</f>
        <v>0</v>
      </c>
      <c r="L62" s="145"/>
      <c r="M62" s="149"/>
    </row>
    <row r="63" spans="2:13" s="10" customFormat="1" ht="19.9" customHeight="1">
      <c r="B63" s="150"/>
      <c r="C63" s="101"/>
      <c r="D63" s="151" t="s">
        <v>1056</v>
      </c>
      <c r="E63" s="152"/>
      <c r="F63" s="152"/>
      <c r="G63" s="152"/>
      <c r="H63" s="152"/>
      <c r="I63" s="153">
        <f t="shared" si="0"/>
        <v>0</v>
      </c>
      <c r="J63" s="153">
        <f t="shared" si="0"/>
        <v>0</v>
      </c>
      <c r="K63" s="153">
        <f>K86</f>
        <v>0</v>
      </c>
      <c r="L63" s="101"/>
      <c r="M63" s="154"/>
    </row>
    <row r="64" spans="2:13" s="9" customFormat="1" ht="24.95" customHeight="1">
      <c r="B64" s="144"/>
      <c r="C64" s="145"/>
      <c r="D64" s="146" t="s">
        <v>135</v>
      </c>
      <c r="E64" s="147"/>
      <c r="F64" s="147"/>
      <c r="G64" s="147"/>
      <c r="H64" s="147"/>
      <c r="I64" s="148">
        <f>Q248</f>
        <v>0</v>
      </c>
      <c r="J64" s="148">
        <f>R248</f>
        <v>0</v>
      </c>
      <c r="K64" s="148">
        <f>K248</f>
        <v>0</v>
      </c>
      <c r="L64" s="145"/>
      <c r="M64" s="149"/>
    </row>
    <row r="65" spans="1:31" s="2" customFormat="1" ht="21.75" customHeight="1">
      <c r="A65" s="35"/>
      <c r="B65" s="36"/>
      <c r="C65" s="37"/>
      <c r="D65" s="37"/>
      <c r="E65" s="37"/>
      <c r="F65" s="37"/>
      <c r="G65" s="37"/>
      <c r="H65" s="37"/>
      <c r="I65" s="37"/>
      <c r="J65" s="37"/>
      <c r="K65" s="37"/>
      <c r="L65" s="37"/>
      <c r="M65" s="11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49"/>
      <c r="M66" s="11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51"/>
      <c r="M70" s="117"/>
      <c r="S70" s="35"/>
      <c r="T70" s="35"/>
      <c r="U70" s="35"/>
      <c r="V70" s="35"/>
      <c r="W70" s="35"/>
      <c r="X70" s="35"/>
      <c r="Y70" s="35"/>
      <c r="Z70" s="35"/>
      <c r="AA70" s="35"/>
      <c r="AB70" s="35"/>
      <c r="AC70" s="35"/>
      <c r="AD70" s="35"/>
      <c r="AE70" s="35"/>
    </row>
    <row r="71" spans="1:31" s="2" customFormat="1" ht="24.95" customHeight="1">
      <c r="A71" s="35"/>
      <c r="B71" s="36"/>
      <c r="C71" s="24" t="s">
        <v>137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17</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92" t="str">
        <f>E7</f>
        <v>Oprava nástupiště v žst. Rumburk 1_K NACENĚNÍ_OPRAVA č.1</v>
      </c>
      <c r="F74" s="393"/>
      <c r="G74" s="393"/>
      <c r="H74" s="393"/>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121</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6.5" customHeight="1">
      <c r="A76" s="35"/>
      <c r="B76" s="36"/>
      <c r="C76" s="37"/>
      <c r="D76" s="37"/>
      <c r="E76" s="345" t="str">
        <f>E9</f>
        <v>SO 02-10 - Železniční svršek, žst. Rumburk</v>
      </c>
      <c r="F76" s="394"/>
      <c r="G76" s="394"/>
      <c r="H76" s="394"/>
      <c r="I76" s="37"/>
      <c r="J76" s="37"/>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 xml:space="preserve"> </v>
      </c>
      <c r="G78" s="37"/>
      <c r="H78" s="37"/>
      <c r="I78" s="30" t="s">
        <v>24</v>
      </c>
      <c r="J78" s="60" t="str">
        <f>IF(J12="","",J12)</f>
        <v>4. 10. 2022</v>
      </c>
      <c r="K78" s="37"/>
      <c r="L78" s="37"/>
      <c r="M78" s="11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5.2" customHeight="1">
      <c r="A80" s="35"/>
      <c r="B80" s="36"/>
      <c r="C80" s="30" t="s">
        <v>26</v>
      </c>
      <c r="D80" s="37"/>
      <c r="E80" s="37"/>
      <c r="F80" s="28" t="str">
        <f>E15</f>
        <v xml:space="preserve"> </v>
      </c>
      <c r="G80" s="37"/>
      <c r="H80" s="37"/>
      <c r="I80" s="30" t="s">
        <v>31</v>
      </c>
      <c r="J80" s="33" t="str">
        <f>E21</f>
        <v xml:space="preserve"> </v>
      </c>
      <c r="K80" s="37"/>
      <c r="L80" s="37"/>
      <c r="M80" s="11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32</v>
      </c>
      <c r="J81" s="33" t="str">
        <f>E24</f>
        <v xml:space="preserve"> </v>
      </c>
      <c r="K81" s="37"/>
      <c r="L81" s="37"/>
      <c r="M81" s="11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11" customFormat="1" ht="29.25" customHeight="1">
      <c r="A83" s="155"/>
      <c r="B83" s="156"/>
      <c r="C83" s="157" t="s">
        <v>138</v>
      </c>
      <c r="D83" s="158" t="s">
        <v>54</v>
      </c>
      <c r="E83" s="158" t="s">
        <v>50</v>
      </c>
      <c r="F83" s="158" t="s">
        <v>51</v>
      </c>
      <c r="G83" s="158" t="s">
        <v>139</v>
      </c>
      <c r="H83" s="158" t="s">
        <v>140</v>
      </c>
      <c r="I83" s="158" t="s">
        <v>141</v>
      </c>
      <c r="J83" s="158" t="s">
        <v>142</v>
      </c>
      <c r="K83" s="158" t="s">
        <v>129</v>
      </c>
      <c r="L83" s="159" t="s">
        <v>143</v>
      </c>
      <c r="M83" s="160"/>
      <c r="N83" s="69" t="s">
        <v>20</v>
      </c>
      <c r="O83" s="70" t="s">
        <v>39</v>
      </c>
      <c r="P83" s="70" t="s">
        <v>144</v>
      </c>
      <c r="Q83" s="70" t="s">
        <v>145</v>
      </c>
      <c r="R83" s="70" t="s">
        <v>146</v>
      </c>
      <c r="S83" s="70" t="s">
        <v>147</v>
      </c>
      <c r="T83" s="70" t="s">
        <v>148</v>
      </c>
      <c r="U83" s="70" t="s">
        <v>149</v>
      </c>
      <c r="V83" s="70" t="s">
        <v>150</v>
      </c>
      <c r="W83" s="70" t="s">
        <v>151</v>
      </c>
      <c r="X83" s="71" t="s">
        <v>152</v>
      </c>
      <c r="Y83" s="155"/>
      <c r="Z83" s="155"/>
      <c r="AA83" s="155"/>
      <c r="AB83" s="155"/>
      <c r="AC83" s="155"/>
      <c r="AD83" s="155"/>
      <c r="AE83" s="155"/>
    </row>
    <row r="84" spans="1:63" s="2" customFormat="1" ht="22.9" customHeight="1">
      <c r="A84" s="35"/>
      <c r="B84" s="36"/>
      <c r="C84" s="76" t="s">
        <v>153</v>
      </c>
      <c r="D84" s="37"/>
      <c r="E84" s="37"/>
      <c r="F84" s="37"/>
      <c r="G84" s="37"/>
      <c r="H84" s="37"/>
      <c r="I84" s="37"/>
      <c r="J84" s="37"/>
      <c r="K84" s="161">
        <f>BK84</f>
        <v>0</v>
      </c>
      <c r="L84" s="37"/>
      <c r="M84" s="40"/>
      <c r="N84" s="72"/>
      <c r="O84" s="162"/>
      <c r="P84" s="73"/>
      <c r="Q84" s="163">
        <f>Q85+Q248</f>
        <v>0</v>
      </c>
      <c r="R84" s="163">
        <f>R85+R248</f>
        <v>0</v>
      </c>
      <c r="S84" s="73"/>
      <c r="T84" s="164">
        <f>T85+T248</f>
        <v>0</v>
      </c>
      <c r="U84" s="73"/>
      <c r="V84" s="164">
        <f>V85+V248</f>
        <v>2286.5520399999996</v>
      </c>
      <c r="W84" s="73"/>
      <c r="X84" s="165">
        <f>X85+X248</f>
        <v>0</v>
      </c>
      <c r="Y84" s="35"/>
      <c r="Z84" s="35"/>
      <c r="AA84" s="35"/>
      <c r="AB84" s="35"/>
      <c r="AC84" s="35"/>
      <c r="AD84" s="35"/>
      <c r="AE84" s="35"/>
      <c r="AT84" s="18" t="s">
        <v>70</v>
      </c>
      <c r="AU84" s="18" t="s">
        <v>130</v>
      </c>
      <c r="BK84" s="166">
        <f>BK85+BK248</f>
        <v>0</v>
      </c>
    </row>
    <row r="85" spans="2:63" s="12" customFormat="1" ht="25.9" customHeight="1">
      <c r="B85" s="167"/>
      <c r="C85" s="168"/>
      <c r="D85" s="169" t="s">
        <v>70</v>
      </c>
      <c r="E85" s="170" t="s">
        <v>375</v>
      </c>
      <c r="F85" s="170" t="s">
        <v>376</v>
      </c>
      <c r="G85" s="168"/>
      <c r="H85" s="168"/>
      <c r="I85" s="171"/>
      <c r="J85" s="171"/>
      <c r="K85" s="172">
        <f>BK85</f>
        <v>0</v>
      </c>
      <c r="L85" s="168"/>
      <c r="M85" s="173"/>
      <c r="N85" s="174"/>
      <c r="O85" s="175"/>
      <c r="P85" s="175"/>
      <c r="Q85" s="176">
        <f>Q86</f>
        <v>0</v>
      </c>
      <c r="R85" s="176">
        <f>R86</f>
        <v>0</v>
      </c>
      <c r="S85" s="175"/>
      <c r="T85" s="177">
        <f>T86</f>
        <v>0</v>
      </c>
      <c r="U85" s="175"/>
      <c r="V85" s="177">
        <f>V86</f>
        <v>2286.5520399999996</v>
      </c>
      <c r="W85" s="175"/>
      <c r="X85" s="178">
        <f>X86</f>
        <v>0</v>
      </c>
      <c r="AR85" s="179" t="s">
        <v>79</v>
      </c>
      <c r="AT85" s="180" t="s">
        <v>70</v>
      </c>
      <c r="AU85" s="180" t="s">
        <v>71</v>
      </c>
      <c r="AY85" s="179" t="s">
        <v>156</v>
      </c>
      <c r="BK85" s="181">
        <f>BK86</f>
        <v>0</v>
      </c>
    </row>
    <row r="86" spans="2:63" s="12" customFormat="1" ht="22.9" customHeight="1">
      <c r="B86" s="167"/>
      <c r="C86" s="168"/>
      <c r="D86" s="169" t="s">
        <v>70</v>
      </c>
      <c r="E86" s="182" t="s">
        <v>173</v>
      </c>
      <c r="F86" s="182" t="s">
        <v>1057</v>
      </c>
      <c r="G86" s="168"/>
      <c r="H86" s="168"/>
      <c r="I86" s="171"/>
      <c r="J86" s="171"/>
      <c r="K86" s="183">
        <f>BK86</f>
        <v>0</v>
      </c>
      <c r="L86" s="168"/>
      <c r="M86" s="173"/>
      <c r="N86" s="174"/>
      <c r="O86" s="175"/>
      <c r="P86" s="175"/>
      <c r="Q86" s="176">
        <f>SUM(Q87:Q247)</f>
        <v>0</v>
      </c>
      <c r="R86" s="176">
        <f>SUM(R87:R247)</f>
        <v>0</v>
      </c>
      <c r="S86" s="175"/>
      <c r="T86" s="177">
        <f>SUM(T87:T247)</f>
        <v>0</v>
      </c>
      <c r="U86" s="175"/>
      <c r="V86" s="177">
        <f>SUM(V87:V247)</f>
        <v>2286.5520399999996</v>
      </c>
      <c r="W86" s="175"/>
      <c r="X86" s="178">
        <f>SUM(X87:X247)</f>
        <v>0</v>
      </c>
      <c r="AR86" s="179" t="s">
        <v>79</v>
      </c>
      <c r="AT86" s="180" t="s">
        <v>70</v>
      </c>
      <c r="AU86" s="180" t="s">
        <v>79</v>
      </c>
      <c r="AY86" s="179" t="s">
        <v>156</v>
      </c>
      <c r="BK86" s="181">
        <f>SUM(BK87:BK247)</f>
        <v>0</v>
      </c>
    </row>
    <row r="87" spans="1:65" s="2" customFormat="1" ht="24.2" customHeight="1">
      <c r="A87" s="35"/>
      <c r="B87" s="36"/>
      <c r="C87" s="184" t="s">
        <v>79</v>
      </c>
      <c r="D87" s="184" t="s">
        <v>154</v>
      </c>
      <c r="E87" s="185" t="s">
        <v>1058</v>
      </c>
      <c r="F87" s="186" t="s">
        <v>1059</v>
      </c>
      <c r="G87" s="187" t="s">
        <v>877</v>
      </c>
      <c r="H87" s="188">
        <v>1930.35</v>
      </c>
      <c r="I87" s="189"/>
      <c r="J87" s="190"/>
      <c r="K87" s="191">
        <f>ROUND(P87*H87,2)</f>
        <v>0</v>
      </c>
      <c r="L87" s="186" t="s">
        <v>162</v>
      </c>
      <c r="M87" s="192"/>
      <c r="N87" s="193" t="s">
        <v>20</v>
      </c>
      <c r="O87" s="194" t="s">
        <v>40</v>
      </c>
      <c r="P87" s="195">
        <f>I87+J87</f>
        <v>0</v>
      </c>
      <c r="Q87" s="195">
        <f>ROUND(I87*H87,2)</f>
        <v>0</v>
      </c>
      <c r="R87" s="195">
        <f>ROUND(J87*H87,2)</f>
        <v>0</v>
      </c>
      <c r="S87" s="65"/>
      <c r="T87" s="196">
        <f>S87*H87</f>
        <v>0</v>
      </c>
      <c r="U87" s="196">
        <v>1</v>
      </c>
      <c r="V87" s="196">
        <f>U87*H87</f>
        <v>1930.35</v>
      </c>
      <c r="W87" s="196">
        <v>0</v>
      </c>
      <c r="X87" s="197">
        <f>W87*H87</f>
        <v>0</v>
      </c>
      <c r="Y87" s="35"/>
      <c r="Z87" s="35"/>
      <c r="AA87" s="35"/>
      <c r="AB87" s="35"/>
      <c r="AC87" s="35"/>
      <c r="AD87" s="35"/>
      <c r="AE87" s="35"/>
      <c r="AR87" s="198" t="s">
        <v>163</v>
      </c>
      <c r="AT87" s="198" t="s">
        <v>154</v>
      </c>
      <c r="AU87" s="198" t="s">
        <v>81</v>
      </c>
      <c r="AY87" s="18" t="s">
        <v>156</v>
      </c>
      <c r="BE87" s="199">
        <f>IF(O87="základní",K87,0)</f>
        <v>0</v>
      </c>
      <c r="BF87" s="199">
        <f>IF(O87="snížená",K87,0)</f>
        <v>0</v>
      </c>
      <c r="BG87" s="199">
        <f>IF(O87="zákl. přenesená",K87,0)</f>
        <v>0</v>
      </c>
      <c r="BH87" s="199">
        <f>IF(O87="sníž. přenesená",K87,0)</f>
        <v>0</v>
      </c>
      <c r="BI87" s="199">
        <f>IF(O87="nulová",K87,0)</f>
        <v>0</v>
      </c>
      <c r="BJ87" s="18" t="s">
        <v>79</v>
      </c>
      <c r="BK87" s="199">
        <f>ROUND(P87*H87,2)</f>
        <v>0</v>
      </c>
      <c r="BL87" s="18" t="s">
        <v>164</v>
      </c>
      <c r="BM87" s="198" t="s">
        <v>81</v>
      </c>
    </row>
    <row r="88" spans="1:47" s="2" customFormat="1" ht="11.25">
      <c r="A88" s="35"/>
      <c r="B88" s="36"/>
      <c r="C88" s="37"/>
      <c r="D88" s="200" t="s">
        <v>165</v>
      </c>
      <c r="E88" s="37"/>
      <c r="F88" s="201" t="s">
        <v>1059</v>
      </c>
      <c r="G88" s="37"/>
      <c r="H88" s="37"/>
      <c r="I88" s="202"/>
      <c r="J88" s="202"/>
      <c r="K88" s="37"/>
      <c r="L88" s="37"/>
      <c r="M88" s="40"/>
      <c r="N88" s="203"/>
      <c r="O88" s="204"/>
      <c r="P88" s="65"/>
      <c r="Q88" s="65"/>
      <c r="R88" s="65"/>
      <c r="S88" s="65"/>
      <c r="T88" s="65"/>
      <c r="U88" s="65"/>
      <c r="V88" s="65"/>
      <c r="W88" s="65"/>
      <c r="X88" s="66"/>
      <c r="Y88" s="35"/>
      <c r="Z88" s="35"/>
      <c r="AA88" s="35"/>
      <c r="AB88" s="35"/>
      <c r="AC88" s="35"/>
      <c r="AD88" s="35"/>
      <c r="AE88" s="35"/>
      <c r="AT88" s="18" t="s">
        <v>165</v>
      </c>
      <c r="AU88" s="18" t="s">
        <v>81</v>
      </c>
    </row>
    <row r="89" spans="2:51" s="13" customFormat="1" ht="11.25">
      <c r="B89" s="221"/>
      <c r="C89" s="222"/>
      <c r="D89" s="200" t="s">
        <v>1060</v>
      </c>
      <c r="E89" s="223" t="s">
        <v>20</v>
      </c>
      <c r="F89" s="224" t="s">
        <v>1061</v>
      </c>
      <c r="G89" s="222"/>
      <c r="H89" s="225">
        <v>1930.35</v>
      </c>
      <c r="I89" s="226"/>
      <c r="J89" s="226"/>
      <c r="K89" s="222"/>
      <c r="L89" s="222"/>
      <c r="M89" s="227"/>
      <c r="N89" s="228"/>
      <c r="O89" s="229"/>
      <c r="P89" s="229"/>
      <c r="Q89" s="229"/>
      <c r="R89" s="229"/>
      <c r="S89" s="229"/>
      <c r="T89" s="229"/>
      <c r="U89" s="229"/>
      <c r="V89" s="229"/>
      <c r="W89" s="229"/>
      <c r="X89" s="230"/>
      <c r="AT89" s="231" t="s">
        <v>1060</v>
      </c>
      <c r="AU89" s="231" t="s">
        <v>81</v>
      </c>
      <c r="AV89" s="13" t="s">
        <v>81</v>
      </c>
      <c r="AW89" s="13" t="s">
        <v>5</v>
      </c>
      <c r="AX89" s="13" t="s">
        <v>71</v>
      </c>
      <c r="AY89" s="231" t="s">
        <v>156</v>
      </c>
    </row>
    <row r="90" spans="2:51" s="14" customFormat="1" ht="11.25">
      <c r="B90" s="232"/>
      <c r="C90" s="233"/>
      <c r="D90" s="200" t="s">
        <v>1060</v>
      </c>
      <c r="E90" s="234" t="s">
        <v>20</v>
      </c>
      <c r="F90" s="235" t="s">
        <v>1062</v>
      </c>
      <c r="G90" s="233"/>
      <c r="H90" s="236">
        <v>1930.35</v>
      </c>
      <c r="I90" s="237"/>
      <c r="J90" s="237"/>
      <c r="K90" s="233"/>
      <c r="L90" s="233"/>
      <c r="M90" s="238"/>
      <c r="N90" s="239"/>
      <c r="O90" s="240"/>
      <c r="P90" s="240"/>
      <c r="Q90" s="240"/>
      <c r="R90" s="240"/>
      <c r="S90" s="240"/>
      <c r="T90" s="240"/>
      <c r="U90" s="240"/>
      <c r="V90" s="240"/>
      <c r="W90" s="240"/>
      <c r="X90" s="241"/>
      <c r="AT90" s="242" t="s">
        <v>1060</v>
      </c>
      <c r="AU90" s="242" t="s">
        <v>81</v>
      </c>
      <c r="AV90" s="14" t="s">
        <v>164</v>
      </c>
      <c r="AW90" s="14" t="s">
        <v>5</v>
      </c>
      <c r="AX90" s="14" t="s">
        <v>79</v>
      </c>
      <c r="AY90" s="242" t="s">
        <v>156</v>
      </c>
    </row>
    <row r="91" spans="1:65" s="2" customFormat="1" ht="24.2" customHeight="1">
      <c r="A91" s="35"/>
      <c r="B91" s="36"/>
      <c r="C91" s="184" t="s">
        <v>81</v>
      </c>
      <c r="D91" s="184" t="s">
        <v>154</v>
      </c>
      <c r="E91" s="185" t="s">
        <v>1063</v>
      </c>
      <c r="F91" s="186" t="s">
        <v>1064</v>
      </c>
      <c r="G91" s="187" t="s">
        <v>877</v>
      </c>
      <c r="H91" s="188">
        <v>8.5</v>
      </c>
      <c r="I91" s="189"/>
      <c r="J91" s="190"/>
      <c r="K91" s="191">
        <f>ROUND(P91*H91,2)</f>
        <v>0</v>
      </c>
      <c r="L91" s="186" t="s">
        <v>162</v>
      </c>
      <c r="M91" s="192"/>
      <c r="N91" s="193" t="s">
        <v>20</v>
      </c>
      <c r="O91" s="194" t="s">
        <v>40</v>
      </c>
      <c r="P91" s="195">
        <f>I91+J91</f>
        <v>0</v>
      </c>
      <c r="Q91" s="195">
        <f>ROUND(I91*H91,2)</f>
        <v>0</v>
      </c>
      <c r="R91" s="195">
        <f>ROUND(J91*H91,2)</f>
        <v>0</v>
      </c>
      <c r="S91" s="65"/>
      <c r="T91" s="196">
        <f>S91*H91</f>
        <v>0</v>
      </c>
      <c r="U91" s="196">
        <v>1</v>
      </c>
      <c r="V91" s="196">
        <f>U91*H91</f>
        <v>8.5</v>
      </c>
      <c r="W91" s="196">
        <v>0</v>
      </c>
      <c r="X91" s="197">
        <f>W91*H91</f>
        <v>0</v>
      </c>
      <c r="Y91" s="35"/>
      <c r="Z91" s="35"/>
      <c r="AA91" s="35"/>
      <c r="AB91" s="35"/>
      <c r="AC91" s="35"/>
      <c r="AD91" s="35"/>
      <c r="AE91" s="35"/>
      <c r="AR91" s="198" t="s">
        <v>163</v>
      </c>
      <c r="AT91" s="198" t="s">
        <v>154</v>
      </c>
      <c r="AU91" s="198" t="s">
        <v>81</v>
      </c>
      <c r="AY91" s="18" t="s">
        <v>156</v>
      </c>
      <c r="BE91" s="199">
        <f>IF(O91="základní",K91,0)</f>
        <v>0</v>
      </c>
      <c r="BF91" s="199">
        <f>IF(O91="snížená",K91,0)</f>
        <v>0</v>
      </c>
      <c r="BG91" s="199">
        <f>IF(O91="zákl. přenesená",K91,0)</f>
        <v>0</v>
      </c>
      <c r="BH91" s="199">
        <f>IF(O91="sníž. přenesená",K91,0)</f>
        <v>0</v>
      </c>
      <c r="BI91" s="199">
        <f>IF(O91="nulová",K91,0)</f>
        <v>0</v>
      </c>
      <c r="BJ91" s="18" t="s">
        <v>79</v>
      </c>
      <c r="BK91" s="199">
        <f>ROUND(P91*H91,2)</f>
        <v>0</v>
      </c>
      <c r="BL91" s="18" t="s">
        <v>164</v>
      </c>
      <c r="BM91" s="198" t="s">
        <v>164</v>
      </c>
    </row>
    <row r="92" spans="1:47" s="2" customFormat="1" ht="11.25">
      <c r="A92" s="35"/>
      <c r="B92" s="36"/>
      <c r="C92" s="37"/>
      <c r="D92" s="200" t="s">
        <v>165</v>
      </c>
      <c r="E92" s="37"/>
      <c r="F92" s="201" t="s">
        <v>1064</v>
      </c>
      <c r="G92" s="37"/>
      <c r="H92" s="37"/>
      <c r="I92" s="202"/>
      <c r="J92" s="202"/>
      <c r="K92" s="37"/>
      <c r="L92" s="37"/>
      <c r="M92" s="40"/>
      <c r="N92" s="203"/>
      <c r="O92" s="204"/>
      <c r="P92" s="65"/>
      <c r="Q92" s="65"/>
      <c r="R92" s="65"/>
      <c r="S92" s="65"/>
      <c r="T92" s="65"/>
      <c r="U92" s="65"/>
      <c r="V92" s="65"/>
      <c r="W92" s="65"/>
      <c r="X92" s="66"/>
      <c r="Y92" s="35"/>
      <c r="Z92" s="35"/>
      <c r="AA92" s="35"/>
      <c r="AB92" s="35"/>
      <c r="AC92" s="35"/>
      <c r="AD92" s="35"/>
      <c r="AE92" s="35"/>
      <c r="AT92" s="18" t="s">
        <v>165</v>
      </c>
      <c r="AU92" s="18" t="s">
        <v>81</v>
      </c>
    </row>
    <row r="93" spans="2:51" s="15" customFormat="1" ht="11.25">
      <c r="B93" s="243"/>
      <c r="C93" s="244"/>
      <c r="D93" s="200" t="s">
        <v>1060</v>
      </c>
      <c r="E93" s="245" t="s">
        <v>20</v>
      </c>
      <c r="F93" s="246" t="s">
        <v>1065</v>
      </c>
      <c r="G93" s="244"/>
      <c r="H93" s="245" t="s">
        <v>20</v>
      </c>
      <c r="I93" s="247"/>
      <c r="J93" s="247"/>
      <c r="K93" s="244"/>
      <c r="L93" s="244"/>
      <c r="M93" s="248"/>
      <c r="N93" s="249"/>
      <c r="O93" s="250"/>
      <c r="P93" s="250"/>
      <c r="Q93" s="250"/>
      <c r="R93" s="250"/>
      <c r="S93" s="250"/>
      <c r="T93" s="250"/>
      <c r="U93" s="250"/>
      <c r="V93" s="250"/>
      <c r="W93" s="250"/>
      <c r="X93" s="251"/>
      <c r="AT93" s="252" t="s">
        <v>1060</v>
      </c>
      <c r="AU93" s="252" t="s">
        <v>81</v>
      </c>
      <c r="AV93" s="15" t="s">
        <v>79</v>
      </c>
      <c r="AW93" s="15" t="s">
        <v>5</v>
      </c>
      <c r="AX93" s="15" t="s">
        <v>71</v>
      </c>
      <c r="AY93" s="252" t="s">
        <v>156</v>
      </c>
    </row>
    <row r="94" spans="2:51" s="13" customFormat="1" ht="11.25">
      <c r="B94" s="221"/>
      <c r="C94" s="222"/>
      <c r="D94" s="200" t="s">
        <v>1060</v>
      </c>
      <c r="E94" s="223" t="s">
        <v>20</v>
      </c>
      <c r="F94" s="224" t="s">
        <v>1066</v>
      </c>
      <c r="G94" s="222"/>
      <c r="H94" s="225">
        <v>6.8</v>
      </c>
      <c r="I94" s="226"/>
      <c r="J94" s="226"/>
      <c r="K94" s="222"/>
      <c r="L94" s="222"/>
      <c r="M94" s="227"/>
      <c r="N94" s="228"/>
      <c r="O94" s="229"/>
      <c r="P94" s="229"/>
      <c r="Q94" s="229"/>
      <c r="R94" s="229"/>
      <c r="S94" s="229"/>
      <c r="T94" s="229"/>
      <c r="U94" s="229"/>
      <c r="V94" s="229"/>
      <c r="W94" s="229"/>
      <c r="X94" s="230"/>
      <c r="AT94" s="231" t="s">
        <v>1060</v>
      </c>
      <c r="AU94" s="231" t="s">
        <v>81</v>
      </c>
      <c r="AV94" s="13" t="s">
        <v>81</v>
      </c>
      <c r="AW94" s="13" t="s">
        <v>5</v>
      </c>
      <c r="AX94" s="13" t="s">
        <v>71</v>
      </c>
      <c r="AY94" s="231" t="s">
        <v>156</v>
      </c>
    </row>
    <row r="95" spans="2:51" s="15" customFormat="1" ht="11.25">
      <c r="B95" s="243"/>
      <c r="C95" s="244"/>
      <c r="D95" s="200" t="s">
        <v>1060</v>
      </c>
      <c r="E95" s="245" t="s">
        <v>20</v>
      </c>
      <c r="F95" s="246" t="s">
        <v>1067</v>
      </c>
      <c r="G95" s="244"/>
      <c r="H95" s="245" t="s">
        <v>20</v>
      </c>
      <c r="I95" s="247"/>
      <c r="J95" s="247"/>
      <c r="K95" s="244"/>
      <c r="L95" s="244"/>
      <c r="M95" s="248"/>
      <c r="N95" s="249"/>
      <c r="O95" s="250"/>
      <c r="P95" s="250"/>
      <c r="Q95" s="250"/>
      <c r="R95" s="250"/>
      <c r="S95" s="250"/>
      <c r="T95" s="250"/>
      <c r="U95" s="250"/>
      <c r="V95" s="250"/>
      <c r="W95" s="250"/>
      <c r="X95" s="251"/>
      <c r="AT95" s="252" t="s">
        <v>1060</v>
      </c>
      <c r="AU95" s="252" t="s">
        <v>81</v>
      </c>
      <c r="AV95" s="15" t="s">
        <v>79</v>
      </c>
      <c r="AW95" s="15" t="s">
        <v>5</v>
      </c>
      <c r="AX95" s="15" t="s">
        <v>71</v>
      </c>
      <c r="AY95" s="252" t="s">
        <v>156</v>
      </c>
    </row>
    <row r="96" spans="2:51" s="13" customFormat="1" ht="11.25">
      <c r="B96" s="221"/>
      <c r="C96" s="222"/>
      <c r="D96" s="200" t="s">
        <v>1060</v>
      </c>
      <c r="E96" s="223" t="s">
        <v>20</v>
      </c>
      <c r="F96" s="224" t="s">
        <v>1068</v>
      </c>
      <c r="G96" s="222"/>
      <c r="H96" s="225">
        <v>1.7</v>
      </c>
      <c r="I96" s="226"/>
      <c r="J96" s="226"/>
      <c r="K96" s="222"/>
      <c r="L96" s="222"/>
      <c r="M96" s="227"/>
      <c r="N96" s="228"/>
      <c r="O96" s="229"/>
      <c r="P96" s="229"/>
      <c r="Q96" s="229"/>
      <c r="R96" s="229"/>
      <c r="S96" s="229"/>
      <c r="T96" s="229"/>
      <c r="U96" s="229"/>
      <c r="V96" s="229"/>
      <c r="W96" s="229"/>
      <c r="X96" s="230"/>
      <c r="AT96" s="231" t="s">
        <v>1060</v>
      </c>
      <c r="AU96" s="231" t="s">
        <v>81</v>
      </c>
      <c r="AV96" s="13" t="s">
        <v>81</v>
      </c>
      <c r="AW96" s="13" t="s">
        <v>5</v>
      </c>
      <c r="AX96" s="13" t="s">
        <v>71</v>
      </c>
      <c r="AY96" s="231" t="s">
        <v>156</v>
      </c>
    </row>
    <row r="97" spans="2:51" s="14" customFormat="1" ht="11.25">
      <c r="B97" s="232"/>
      <c r="C97" s="233"/>
      <c r="D97" s="200" t="s">
        <v>1060</v>
      </c>
      <c r="E97" s="234" t="s">
        <v>20</v>
      </c>
      <c r="F97" s="235" t="s">
        <v>1062</v>
      </c>
      <c r="G97" s="233"/>
      <c r="H97" s="236">
        <v>8.5</v>
      </c>
      <c r="I97" s="237"/>
      <c r="J97" s="237"/>
      <c r="K97" s="233"/>
      <c r="L97" s="233"/>
      <c r="M97" s="238"/>
      <c r="N97" s="239"/>
      <c r="O97" s="240"/>
      <c r="P97" s="240"/>
      <c r="Q97" s="240"/>
      <c r="R97" s="240"/>
      <c r="S97" s="240"/>
      <c r="T97" s="240"/>
      <c r="U97" s="240"/>
      <c r="V97" s="240"/>
      <c r="W97" s="240"/>
      <c r="X97" s="241"/>
      <c r="AT97" s="242" t="s">
        <v>1060</v>
      </c>
      <c r="AU97" s="242" t="s">
        <v>81</v>
      </c>
      <c r="AV97" s="14" t="s">
        <v>164</v>
      </c>
      <c r="AW97" s="14" t="s">
        <v>5</v>
      </c>
      <c r="AX97" s="14" t="s">
        <v>79</v>
      </c>
      <c r="AY97" s="242" t="s">
        <v>156</v>
      </c>
    </row>
    <row r="98" spans="1:65" s="2" customFormat="1" ht="24.2" customHeight="1">
      <c r="A98" s="35"/>
      <c r="B98" s="36"/>
      <c r="C98" s="184" t="s">
        <v>155</v>
      </c>
      <c r="D98" s="184" t="s">
        <v>154</v>
      </c>
      <c r="E98" s="185" t="s">
        <v>1069</v>
      </c>
      <c r="F98" s="186" t="s">
        <v>1070</v>
      </c>
      <c r="G98" s="187" t="s">
        <v>877</v>
      </c>
      <c r="H98" s="188">
        <v>171.87</v>
      </c>
      <c r="I98" s="189"/>
      <c r="J98" s="190"/>
      <c r="K98" s="191">
        <f>ROUND(P98*H98,2)</f>
        <v>0</v>
      </c>
      <c r="L98" s="186" t="s">
        <v>162</v>
      </c>
      <c r="M98" s="192"/>
      <c r="N98" s="193" t="s">
        <v>20</v>
      </c>
      <c r="O98" s="194" t="s">
        <v>40</v>
      </c>
      <c r="P98" s="195">
        <f>I98+J98</f>
        <v>0</v>
      </c>
      <c r="Q98" s="195">
        <f>ROUND(I98*H98,2)</f>
        <v>0</v>
      </c>
      <c r="R98" s="195">
        <f>ROUND(J98*H98,2)</f>
        <v>0</v>
      </c>
      <c r="S98" s="65"/>
      <c r="T98" s="196">
        <f>S98*H98</f>
        <v>0</v>
      </c>
      <c r="U98" s="196">
        <v>1</v>
      </c>
      <c r="V98" s="196">
        <f>U98*H98</f>
        <v>171.87</v>
      </c>
      <c r="W98" s="196">
        <v>0</v>
      </c>
      <c r="X98" s="197">
        <f>W98*H98</f>
        <v>0</v>
      </c>
      <c r="Y98" s="35"/>
      <c r="Z98" s="35"/>
      <c r="AA98" s="35"/>
      <c r="AB98" s="35"/>
      <c r="AC98" s="35"/>
      <c r="AD98" s="35"/>
      <c r="AE98" s="35"/>
      <c r="AR98" s="198" t="s">
        <v>163</v>
      </c>
      <c r="AT98" s="198" t="s">
        <v>154</v>
      </c>
      <c r="AU98" s="198" t="s">
        <v>81</v>
      </c>
      <c r="AY98" s="18" t="s">
        <v>156</v>
      </c>
      <c r="BE98" s="199">
        <f>IF(O98="základní",K98,0)</f>
        <v>0</v>
      </c>
      <c r="BF98" s="199">
        <f>IF(O98="snížená",K98,0)</f>
        <v>0</v>
      </c>
      <c r="BG98" s="199">
        <f>IF(O98="zákl. přenesená",K98,0)</f>
        <v>0</v>
      </c>
      <c r="BH98" s="199">
        <f>IF(O98="sníž. přenesená",K98,0)</f>
        <v>0</v>
      </c>
      <c r="BI98" s="199">
        <f>IF(O98="nulová",K98,0)</f>
        <v>0</v>
      </c>
      <c r="BJ98" s="18" t="s">
        <v>79</v>
      </c>
      <c r="BK98" s="199">
        <f>ROUND(P98*H98,2)</f>
        <v>0</v>
      </c>
      <c r="BL98" s="18" t="s">
        <v>164</v>
      </c>
      <c r="BM98" s="198" t="s">
        <v>170</v>
      </c>
    </row>
    <row r="99" spans="1:47" s="2" customFormat="1" ht="11.25">
      <c r="A99" s="35"/>
      <c r="B99" s="36"/>
      <c r="C99" s="37"/>
      <c r="D99" s="200" t="s">
        <v>165</v>
      </c>
      <c r="E99" s="37"/>
      <c r="F99" s="201" t="s">
        <v>1070</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165</v>
      </c>
      <c r="AU99" s="18" t="s">
        <v>81</v>
      </c>
    </row>
    <row r="100" spans="2:51" s="15" customFormat="1" ht="11.25">
      <c r="B100" s="243"/>
      <c r="C100" s="244"/>
      <c r="D100" s="200" t="s">
        <v>1060</v>
      </c>
      <c r="E100" s="245" t="s">
        <v>20</v>
      </c>
      <c r="F100" s="246" t="s">
        <v>1071</v>
      </c>
      <c r="G100" s="244"/>
      <c r="H100" s="245" t="s">
        <v>20</v>
      </c>
      <c r="I100" s="247"/>
      <c r="J100" s="247"/>
      <c r="K100" s="244"/>
      <c r="L100" s="244"/>
      <c r="M100" s="248"/>
      <c r="N100" s="249"/>
      <c r="O100" s="250"/>
      <c r="P100" s="250"/>
      <c r="Q100" s="250"/>
      <c r="R100" s="250"/>
      <c r="S100" s="250"/>
      <c r="T100" s="250"/>
      <c r="U100" s="250"/>
      <c r="V100" s="250"/>
      <c r="W100" s="250"/>
      <c r="X100" s="251"/>
      <c r="AT100" s="252" t="s">
        <v>1060</v>
      </c>
      <c r="AU100" s="252" t="s">
        <v>81</v>
      </c>
      <c r="AV100" s="15" t="s">
        <v>79</v>
      </c>
      <c r="AW100" s="15" t="s">
        <v>5</v>
      </c>
      <c r="AX100" s="15" t="s">
        <v>71</v>
      </c>
      <c r="AY100" s="252" t="s">
        <v>156</v>
      </c>
    </row>
    <row r="101" spans="2:51" s="13" customFormat="1" ht="11.25">
      <c r="B101" s="221"/>
      <c r="C101" s="222"/>
      <c r="D101" s="200" t="s">
        <v>1060</v>
      </c>
      <c r="E101" s="223" t="s">
        <v>20</v>
      </c>
      <c r="F101" s="224" t="s">
        <v>1072</v>
      </c>
      <c r="G101" s="222"/>
      <c r="H101" s="225">
        <v>171.87</v>
      </c>
      <c r="I101" s="226"/>
      <c r="J101" s="226"/>
      <c r="K101" s="222"/>
      <c r="L101" s="222"/>
      <c r="M101" s="227"/>
      <c r="N101" s="228"/>
      <c r="O101" s="229"/>
      <c r="P101" s="229"/>
      <c r="Q101" s="229"/>
      <c r="R101" s="229"/>
      <c r="S101" s="229"/>
      <c r="T101" s="229"/>
      <c r="U101" s="229"/>
      <c r="V101" s="229"/>
      <c r="W101" s="229"/>
      <c r="X101" s="230"/>
      <c r="AT101" s="231" t="s">
        <v>1060</v>
      </c>
      <c r="AU101" s="231" t="s">
        <v>81</v>
      </c>
      <c r="AV101" s="13" t="s">
        <v>81</v>
      </c>
      <c r="AW101" s="13" t="s">
        <v>5</v>
      </c>
      <c r="AX101" s="13" t="s">
        <v>71</v>
      </c>
      <c r="AY101" s="231" t="s">
        <v>156</v>
      </c>
    </row>
    <row r="102" spans="2:51" s="14" customFormat="1" ht="11.25">
      <c r="B102" s="232"/>
      <c r="C102" s="233"/>
      <c r="D102" s="200" t="s">
        <v>1060</v>
      </c>
      <c r="E102" s="234" t="s">
        <v>20</v>
      </c>
      <c r="F102" s="235" t="s">
        <v>1062</v>
      </c>
      <c r="G102" s="233"/>
      <c r="H102" s="236">
        <v>171.87</v>
      </c>
      <c r="I102" s="237"/>
      <c r="J102" s="237"/>
      <c r="K102" s="233"/>
      <c r="L102" s="233"/>
      <c r="M102" s="238"/>
      <c r="N102" s="239"/>
      <c r="O102" s="240"/>
      <c r="P102" s="240"/>
      <c r="Q102" s="240"/>
      <c r="R102" s="240"/>
      <c r="S102" s="240"/>
      <c r="T102" s="240"/>
      <c r="U102" s="240"/>
      <c r="V102" s="240"/>
      <c r="W102" s="240"/>
      <c r="X102" s="241"/>
      <c r="AT102" s="242" t="s">
        <v>1060</v>
      </c>
      <c r="AU102" s="242" t="s">
        <v>81</v>
      </c>
      <c r="AV102" s="14" t="s">
        <v>164</v>
      </c>
      <c r="AW102" s="14" t="s">
        <v>5</v>
      </c>
      <c r="AX102" s="14" t="s">
        <v>79</v>
      </c>
      <c r="AY102" s="242" t="s">
        <v>156</v>
      </c>
    </row>
    <row r="103" spans="1:65" s="2" customFormat="1" ht="24.2" customHeight="1">
      <c r="A103" s="35"/>
      <c r="B103" s="36"/>
      <c r="C103" s="184" t="s">
        <v>164</v>
      </c>
      <c r="D103" s="184" t="s">
        <v>154</v>
      </c>
      <c r="E103" s="185" t="s">
        <v>1073</v>
      </c>
      <c r="F103" s="186" t="s">
        <v>1074</v>
      </c>
      <c r="G103" s="187" t="s">
        <v>379</v>
      </c>
      <c r="H103" s="188">
        <v>564</v>
      </c>
      <c r="I103" s="189"/>
      <c r="J103" s="190"/>
      <c r="K103" s="191">
        <f>ROUND(P103*H103,2)</f>
        <v>0</v>
      </c>
      <c r="L103" s="186" t="s">
        <v>162</v>
      </c>
      <c r="M103" s="192"/>
      <c r="N103" s="193" t="s">
        <v>20</v>
      </c>
      <c r="O103" s="194" t="s">
        <v>40</v>
      </c>
      <c r="P103" s="195">
        <f>I103+J103</f>
        <v>0</v>
      </c>
      <c r="Q103" s="195">
        <f>ROUND(I103*H103,2)</f>
        <v>0</v>
      </c>
      <c r="R103" s="195">
        <f>ROUND(J103*H103,2)</f>
        <v>0</v>
      </c>
      <c r="S103" s="65"/>
      <c r="T103" s="196">
        <f>S103*H103</f>
        <v>0</v>
      </c>
      <c r="U103" s="196">
        <v>0.04939</v>
      </c>
      <c r="V103" s="196">
        <f>U103*H103</f>
        <v>27.855960000000003</v>
      </c>
      <c r="W103" s="196">
        <v>0</v>
      </c>
      <c r="X103" s="197">
        <f>W103*H103</f>
        <v>0</v>
      </c>
      <c r="Y103" s="35"/>
      <c r="Z103" s="35"/>
      <c r="AA103" s="35"/>
      <c r="AB103" s="35"/>
      <c r="AC103" s="35"/>
      <c r="AD103" s="35"/>
      <c r="AE103" s="35"/>
      <c r="AR103" s="198" t="s">
        <v>163</v>
      </c>
      <c r="AT103" s="198" t="s">
        <v>154</v>
      </c>
      <c r="AU103" s="198" t="s">
        <v>81</v>
      </c>
      <c r="AY103" s="18" t="s">
        <v>156</v>
      </c>
      <c r="BE103" s="199">
        <f>IF(O103="základní",K103,0)</f>
        <v>0</v>
      </c>
      <c r="BF103" s="199">
        <f>IF(O103="snížená",K103,0)</f>
        <v>0</v>
      </c>
      <c r="BG103" s="199">
        <f>IF(O103="zákl. přenesená",K103,0)</f>
        <v>0</v>
      </c>
      <c r="BH103" s="199">
        <f>IF(O103="sníž. přenesená",K103,0)</f>
        <v>0</v>
      </c>
      <c r="BI103" s="199">
        <f>IF(O103="nulová",K103,0)</f>
        <v>0</v>
      </c>
      <c r="BJ103" s="18" t="s">
        <v>79</v>
      </c>
      <c r="BK103" s="199">
        <f>ROUND(P103*H103,2)</f>
        <v>0</v>
      </c>
      <c r="BL103" s="18" t="s">
        <v>164</v>
      </c>
      <c r="BM103" s="198" t="s">
        <v>163</v>
      </c>
    </row>
    <row r="104" spans="1:47" s="2" customFormat="1" ht="11.25">
      <c r="A104" s="35"/>
      <c r="B104" s="36"/>
      <c r="C104" s="37"/>
      <c r="D104" s="200" t="s">
        <v>165</v>
      </c>
      <c r="E104" s="37"/>
      <c r="F104" s="201" t="s">
        <v>1074</v>
      </c>
      <c r="G104" s="37"/>
      <c r="H104" s="37"/>
      <c r="I104" s="202"/>
      <c r="J104" s="202"/>
      <c r="K104" s="37"/>
      <c r="L104" s="37"/>
      <c r="M104" s="40"/>
      <c r="N104" s="203"/>
      <c r="O104" s="204"/>
      <c r="P104" s="65"/>
      <c r="Q104" s="65"/>
      <c r="R104" s="65"/>
      <c r="S104" s="65"/>
      <c r="T104" s="65"/>
      <c r="U104" s="65"/>
      <c r="V104" s="65"/>
      <c r="W104" s="65"/>
      <c r="X104" s="66"/>
      <c r="Y104" s="35"/>
      <c r="Z104" s="35"/>
      <c r="AA104" s="35"/>
      <c r="AB104" s="35"/>
      <c r="AC104" s="35"/>
      <c r="AD104" s="35"/>
      <c r="AE104" s="35"/>
      <c r="AT104" s="18" t="s">
        <v>165</v>
      </c>
      <c r="AU104" s="18" t="s">
        <v>81</v>
      </c>
    </row>
    <row r="105" spans="2:51" s="13" customFormat="1" ht="11.25">
      <c r="B105" s="221"/>
      <c r="C105" s="222"/>
      <c r="D105" s="200" t="s">
        <v>1060</v>
      </c>
      <c r="E105" s="223" t="s">
        <v>20</v>
      </c>
      <c r="F105" s="224" t="s">
        <v>1075</v>
      </c>
      <c r="G105" s="222"/>
      <c r="H105" s="225">
        <v>564</v>
      </c>
      <c r="I105" s="226"/>
      <c r="J105" s="226"/>
      <c r="K105" s="222"/>
      <c r="L105" s="222"/>
      <c r="M105" s="227"/>
      <c r="N105" s="228"/>
      <c r="O105" s="229"/>
      <c r="P105" s="229"/>
      <c r="Q105" s="229"/>
      <c r="R105" s="229"/>
      <c r="S105" s="229"/>
      <c r="T105" s="229"/>
      <c r="U105" s="229"/>
      <c r="V105" s="229"/>
      <c r="W105" s="229"/>
      <c r="X105" s="230"/>
      <c r="AT105" s="231" t="s">
        <v>1060</v>
      </c>
      <c r="AU105" s="231" t="s">
        <v>81</v>
      </c>
      <c r="AV105" s="13" t="s">
        <v>81</v>
      </c>
      <c r="AW105" s="13" t="s">
        <v>5</v>
      </c>
      <c r="AX105" s="13" t="s">
        <v>71</v>
      </c>
      <c r="AY105" s="231" t="s">
        <v>156</v>
      </c>
    </row>
    <row r="106" spans="2:51" s="14" customFormat="1" ht="11.25">
      <c r="B106" s="232"/>
      <c r="C106" s="233"/>
      <c r="D106" s="200" t="s">
        <v>1060</v>
      </c>
      <c r="E106" s="234" t="s">
        <v>20</v>
      </c>
      <c r="F106" s="235" t="s">
        <v>1062</v>
      </c>
      <c r="G106" s="233"/>
      <c r="H106" s="236">
        <v>564</v>
      </c>
      <c r="I106" s="237"/>
      <c r="J106" s="237"/>
      <c r="K106" s="233"/>
      <c r="L106" s="233"/>
      <c r="M106" s="238"/>
      <c r="N106" s="239"/>
      <c r="O106" s="240"/>
      <c r="P106" s="240"/>
      <c r="Q106" s="240"/>
      <c r="R106" s="240"/>
      <c r="S106" s="240"/>
      <c r="T106" s="240"/>
      <c r="U106" s="240"/>
      <c r="V106" s="240"/>
      <c r="W106" s="240"/>
      <c r="X106" s="241"/>
      <c r="AT106" s="242" t="s">
        <v>1060</v>
      </c>
      <c r="AU106" s="242" t="s">
        <v>81</v>
      </c>
      <c r="AV106" s="14" t="s">
        <v>164</v>
      </c>
      <c r="AW106" s="14" t="s">
        <v>5</v>
      </c>
      <c r="AX106" s="14" t="s">
        <v>79</v>
      </c>
      <c r="AY106" s="242" t="s">
        <v>156</v>
      </c>
    </row>
    <row r="107" spans="1:65" s="2" customFormat="1" ht="24.2" customHeight="1">
      <c r="A107" s="35"/>
      <c r="B107" s="36"/>
      <c r="C107" s="184" t="s">
        <v>173</v>
      </c>
      <c r="D107" s="184" t="s">
        <v>154</v>
      </c>
      <c r="E107" s="185" t="s">
        <v>1076</v>
      </c>
      <c r="F107" s="186" t="s">
        <v>1077</v>
      </c>
      <c r="G107" s="187" t="s">
        <v>161</v>
      </c>
      <c r="H107" s="188">
        <v>449</v>
      </c>
      <c r="I107" s="189"/>
      <c r="J107" s="190"/>
      <c r="K107" s="191">
        <f>ROUND(P107*H107,2)</f>
        <v>0</v>
      </c>
      <c r="L107" s="186" t="s">
        <v>162</v>
      </c>
      <c r="M107" s="192"/>
      <c r="N107" s="193" t="s">
        <v>20</v>
      </c>
      <c r="O107" s="194" t="s">
        <v>40</v>
      </c>
      <c r="P107" s="195">
        <f>I107+J107</f>
        <v>0</v>
      </c>
      <c r="Q107" s="195">
        <f>ROUND(I107*H107,2)</f>
        <v>0</v>
      </c>
      <c r="R107" s="195">
        <f>ROUND(J107*H107,2)</f>
        <v>0</v>
      </c>
      <c r="S107" s="65"/>
      <c r="T107" s="196">
        <f>S107*H107</f>
        <v>0</v>
      </c>
      <c r="U107" s="196">
        <v>0.327</v>
      </c>
      <c r="V107" s="196">
        <f>U107*H107</f>
        <v>146.823</v>
      </c>
      <c r="W107" s="196">
        <v>0</v>
      </c>
      <c r="X107" s="197">
        <f>W107*H107</f>
        <v>0</v>
      </c>
      <c r="Y107" s="35"/>
      <c r="Z107" s="35"/>
      <c r="AA107" s="35"/>
      <c r="AB107" s="35"/>
      <c r="AC107" s="35"/>
      <c r="AD107" s="35"/>
      <c r="AE107" s="35"/>
      <c r="AR107" s="198" t="s">
        <v>163</v>
      </c>
      <c r="AT107" s="198" t="s">
        <v>154</v>
      </c>
      <c r="AU107" s="198" t="s">
        <v>81</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164</v>
      </c>
      <c r="BM107" s="198" t="s">
        <v>176</v>
      </c>
    </row>
    <row r="108" spans="1:47" s="2" customFormat="1" ht="11.25">
      <c r="A108" s="35"/>
      <c r="B108" s="36"/>
      <c r="C108" s="37"/>
      <c r="D108" s="200" t="s">
        <v>165</v>
      </c>
      <c r="E108" s="37"/>
      <c r="F108" s="201" t="s">
        <v>1077</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81</v>
      </c>
    </row>
    <row r="109" spans="2:51" s="13" customFormat="1" ht="11.25">
      <c r="B109" s="221"/>
      <c r="C109" s="222"/>
      <c r="D109" s="200" t="s">
        <v>1060</v>
      </c>
      <c r="E109" s="223" t="s">
        <v>20</v>
      </c>
      <c r="F109" s="224" t="s">
        <v>1078</v>
      </c>
      <c r="G109" s="222"/>
      <c r="H109" s="225">
        <v>449</v>
      </c>
      <c r="I109" s="226"/>
      <c r="J109" s="226"/>
      <c r="K109" s="222"/>
      <c r="L109" s="222"/>
      <c r="M109" s="227"/>
      <c r="N109" s="228"/>
      <c r="O109" s="229"/>
      <c r="P109" s="229"/>
      <c r="Q109" s="229"/>
      <c r="R109" s="229"/>
      <c r="S109" s="229"/>
      <c r="T109" s="229"/>
      <c r="U109" s="229"/>
      <c r="V109" s="229"/>
      <c r="W109" s="229"/>
      <c r="X109" s="230"/>
      <c r="AT109" s="231" t="s">
        <v>1060</v>
      </c>
      <c r="AU109" s="231" t="s">
        <v>81</v>
      </c>
      <c r="AV109" s="13" t="s">
        <v>81</v>
      </c>
      <c r="AW109" s="13" t="s">
        <v>5</v>
      </c>
      <c r="AX109" s="13" t="s">
        <v>71</v>
      </c>
      <c r="AY109" s="231" t="s">
        <v>156</v>
      </c>
    </row>
    <row r="110" spans="2:51" s="14" customFormat="1" ht="11.25">
      <c r="B110" s="232"/>
      <c r="C110" s="233"/>
      <c r="D110" s="200" t="s">
        <v>1060</v>
      </c>
      <c r="E110" s="234" t="s">
        <v>20</v>
      </c>
      <c r="F110" s="235" t="s">
        <v>1062</v>
      </c>
      <c r="G110" s="233"/>
      <c r="H110" s="236">
        <v>449</v>
      </c>
      <c r="I110" s="237"/>
      <c r="J110" s="237"/>
      <c r="K110" s="233"/>
      <c r="L110" s="233"/>
      <c r="M110" s="238"/>
      <c r="N110" s="239"/>
      <c r="O110" s="240"/>
      <c r="P110" s="240"/>
      <c r="Q110" s="240"/>
      <c r="R110" s="240"/>
      <c r="S110" s="240"/>
      <c r="T110" s="240"/>
      <c r="U110" s="240"/>
      <c r="V110" s="240"/>
      <c r="W110" s="240"/>
      <c r="X110" s="241"/>
      <c r="AT110" s="242" t="s">
        <v>1060</v>
      </c>
      <c r="AU110" s="242" t="s">
        <v>81</v>
      </c>
      <c r="AV110" s="14" t="s">
        <v>164</v>
      </c>
      <c r="AW110" s="14" t="s">
        <v>5</v>
      </c>
      <c r="AX110" s="14" t="s">
        <v>79</v>
      </c>
      <c r="AY110" s="242" t="s">
        <v>156</v>
      </c>
    </row>
    <row r="111" spans="1:65" s="2" customFormat="1" ht="24.2" customHeight="1">
      <c r="A111" s="35"/>
      <c r="B111" s="36"/>
      <c r="C111" s="184" t="s">
        <v>170</v>
      </c>
      <c r="D111" s="184" t="s">
        <v>154</v>
      </c>
      <c r="E111" s="185" t="s">
        <v>1079</v>
      </c>
      <c r="F111" s="186" t="s">
        <v>1080</v>
      </c>
      <c r="G111" s="187" t="s">
        <v>161</v>
      </c>
      <c r="H111" s="188">
        <v>36</v>
      </c>
      <c r="I111" s="189"/>
      <c r="J111" s="190"/>
      <c r="K111" s="191">
        <f>ROUND(P111*H111,2)</f>
        <v>0</v>
      </c>
      <c r="L111" s="186" t="s">
        <v>162</v>
      </c>
      <c r="M111" s="192"/>
      <c r="N111" s="193" t="s">
        <v>20</v>
      </c>
      <c r="O111" s="194" t="s">
        <v>40</v>
      </c>
      <c r="P111" s="195">
        <f>I111+J111</f>
        <v>0</v>
      </c>
      <c r="Q111" s="195">
        <f>ROUND(I111*H111,2)</f>
        <v>0</v>
      </c>
      <c r="R111" s="195">
        <f>ROUND(J111*H111,2)</f>
        <v>0</v>
      </c>
      <c r="S111" s="65"/>
      <c r="T111" s="196">
        <f>S111*H111</f>
        <v>0</v>
      </c>
      <c r="U111" s="196">
        <v>0.00123</v>
      </c>
      <c r="V111" s="196">
        <f>U111*H111</f>
        <v>0.04428</v>
      </c>
      <c r="W111" s="196">
        <v>0</v>
      </c>
      <c r="X111" s="197">
        <f>W111*H111</f>
        <v>0</v>
      </c>
      <c r="Y111" s="35"/>
      <c r="Z111" s="35"/>
      <c r="AA111" s="35"/>
      <c r="AB111" s="35"/>
      <c r="AC111" s="35"/>
      <c r="AD111" s="35"/>
      <c r="AE111" s="35"/>
      <c r="AR111" s="198" t="s">
        <v>163</v>
      </c>
      <c r="AT111" s="198" t="s">
        <v>154</v>
      </c>
      <c r="AU111" s="198" t="s">
        <v>81</v>
      </c>
      <c r="AY111" s="18" t="s">
        <v>156</v>
      </c>
      <c r="BE111" s="199">
        <f>IF(O111="základní",K111,0)</f>
        <v>0</v>
      </c>
      <c r="BF111" s="199">
        <f>IF(O111="snížená",K111,0)</f>
        <v>0</v>
      </c>
      <c r="BG111" s="199">
        <f>IF(O111="zákl. přenesená",K111,0)</f>
        <v>0</v>
      </c>
      <c r="BH111" s="199">
        <f>IF(O111="sníž. přenesená",K111,0)</f>
        <v>0</v>
      </c>
      <c r="BI111" s="199">
        <f>IF(O111="nulová",K111,0)</f>
        <v>0</v>
      </c>
      <c r="BJ111" s="18" t="s">
        <v>79</v>
      </c>
      <c r="BK111" s="199">
        <f>ROUND(P111*H111,2)</f>
        <v>0</v>
      </c>
      <c r="BL111" s="18" t="s">
        <v>164</v>
      </c>
      <c r="BM111" s="198" t="s">
        <v>179</v>
      </c>
    </row>
    <row r="112" spans="1:47" s="2" customFormat="1" ht="19.5">
      <c r="A112" s="35"/>
      <c r="B112" s="36"/>
      <c r="C112" s="37"/>
      <c r="D112" s="200" t="s">
        <v>165</v>
      </c>
      <c r="E112" s="37"/>
      <c r="F112" s="201" t="s">
        <v>1080</v>
      </c>
      <c r="G112" s="37"/>
      <c r="H112" s="37"/>
      <c r="I112" s="202"/>
      <c r="J112" s="202"/>
      <c r="K112" s="37"/>
      <c r="L112" s="37"/>
      <c r="M112" s="40"/>
      <c r="N112" s="203"/>
      <c r="O112" s="204"/>
      <c r="P112" s="65"/>
      <c r="Q112" s="65"/>
      <c r="R112" s="65"/>
      <c r="S112" s="65"/>
      <c r="T112" s="65"/>
      <c r="U112" s="65"/>
      <c r="V112" s="65"/>
      <c r="W112" s="65"/>
      <c r="X112" s="66"/>
      <c r="Y112" s="35"/>
      <c r="Z112" s="35"/>
      <c r="AA112" s="35"/>
      <c r="AB112" s="35"/>
      <c r="AC112" s="35"/>
      <c r="AD112" s="35"/>
      <c r="AE112" s="35"/>
      <c r="AT112" s="18" t="s">
        <v>165</v>
      </c>
      <c r="AU112" s="18" t="s">
        <v>81</v>
      </c>
    </row>
    <row r="113" spans="1:65" s="2" customFormat="1" ht="24.2" customHeight="1">
      <c r="A113" s="35"/>
      <c r="B113" s="36"/>
      <c r="C113" s="184" t="s">
        <v>180</v>
      </c>
      <c r="D113" s="184" t="s">
        <v>154</v>
      </c>
      <c r="E113" s="185" t="s">
        <v>1081</v>
      </c>
      <c r="F113" s="186" t="s">
        <v>1082</v>
      </c>
      <c r="G113" s="187" t="s">
        <v>161</v>
      </c>
      <c r="H113" s="188">
        <v>36</v>
      </c>
      <c r="I113" s="189"/>
      <c r="J113" s="190"/>
      <c r="K113" s="191">
        <f>ROUND(P113*H113,2)</f>
        <v>0</v>
      </c>
      <c r="L113" s="186" t="s">
        <v>162</v>
      </c>
      <c r="M113" s="192"/>
      <c r="N113" s="193" t="s">
        <v>20</v>
      </c>
      <c r="O113" s="194" t="s">
        <v>40</v>
      </c>
      <c r="P113" s="195">
        <f>I113+J113</f>
        <v>0</v>
      </c>
      <c r="Q113" s="195">
        <f>ROUND(I113*H113,2)</f>
        <v>0</v>
      </c>
      <c r="R113" s="195">
        <f>ROUND(J113*H113,2)</f>
        <v>0</v>
      </c>
      <c r="S113" s="65"/>
      <c r="T113" s="196">
        <f>S113*H113</f>
        <v>0</v>
      </c>
      <c r="U113" s="196">
        <v>0.00105</v>
      </c>
      <c r="V113" s="196">
        <f>U113*H113</f>
        <v>0.0378</v>
      </c>
      <c r="W113" s="196">
        <v>0</v>
      </c>
      <c r="X113" s="197">
        <f>W113*H113</f>
        <v>0</v>
      </c>
      <c r="Y113" s="35"/>
      <c r="Z113" s="35"/>
      <c r="AA113" s="35"/>
      <c r="AB113" s="35"/>
      <c r="AC113" s="35"/>
      <c r="AD113" s="35"/>
      <c r="AE113" s="35"/>
      <c r="AR113" s="198" t="s">
        <v>163</v>
      </c>
      <c r="AT113" s="198" t="s">
        <v>154</v>
      </c>
      <c r="AU113" s="198" t="s">
        <v>81</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183</v>
      </c>
    </row>
    <row r="114" spans="1:47" s="2" customFormat="1" ht="19.5">
      <c r="A114" s="35"/>
      <c r="B114" s="36"/>
      <c r="C114" s="37"/>
      <c r="D114" s="200" t="s">
        <v>165</v>
      </c>
      <c r="E114" s="37"/>
      <c r="F114" s="201" t="s">
        <v>1082</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81</v>
      </c>
    </row>
    <row r="115" spans="1:65" s="2" customFormat="1" ht="24.2" customHeight="1">
      <c r="A115" s="35"/>
      <c r="B115" s="36"/>
      <c r="C115" s="184" t="s">
        <v>163</v>
      </c>
      <c r="D115" s="184" t="s">
        <v>154</v>
      </c>
      <c r="E115" s="185" t="s">
        <v>1083</v>
      </c>
      <c r="F115" s="186" t="s">
        <v>1084</v>
      </c>
      <c r="G115" s="187" t="s">
        <v>379</v>
      </c>
      <c r="H115" s="188">
        <v>36</v>
      </c>
      <c r="I115" s="189"/>
      <c r="J115" s="190"/>
      <c r="K115" s="191">
        <f>ROUND(P115*H115,2)</f>
        <v>0</v>
      </c>
      <c r="L115" s="186" t="s">
        <v>162</v>
      </c>
      <c r="M115" s="192"/>
      <c r="N115" s="193"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163</v>
      </c>
      <c r="AT115" s="198" t="s">
        <v>154</v>
      </c>
      <c r="AU115" s="198" t="s">
        <v>81</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164</v>
      </c>
      <c r="BM115" s="198" t="s">
        <v>186</v>
      </c>
    </row>
    <row r="116" spans="1:47" s="2" customFormat="1" ht="19.5">
      <c r="A116" s="35"/>
      <c r="B116" s="36"/>
      <c r="C116" s="37"/>
      <c r="D116" s="200" t="s">
        <v>165</v>
      </c>
      <c r="E116" s="37"/>
      <c r="F116" s="201" t="s">
        <v>1084</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165</v>
      </c>
      <c r="AU116" s="18" t="s">
        <v>81</v>
      </c>
    </row>
    <row r="117" spans="1:65" s="2" customFormat="1" ht="24">
      <c r="A117" s="35"/>
      <c r="B117" s="36"/>
      <c r="C117" s="184" t="s">
        <v>187</v>
      </c>
      <c r="D117" s="184" t="s">
        <v>154</v>
      </c>
      <c r="E117" s="185" t="s">
        <v>1085</v>
      </c>
      <c r="F117" s="186" t="s">
        <v>1086</v>
      </c>
      <c r="G117" s="187" t="s">
        <v>161</v>
      </c>
      <c r="H117" s="188">
        <v>3</v>
      </c>
      <c r="I117" s="189"/>
      <c r="J117" s="190"/>
      <c r="K117" s="191">
        <f>ROUND(P117*H117,2)</f>
        <v>0</v>
      </c>
      <c r="L117" s="186" t="s">
        <v>162</v>
      </c>
      <c r="M117" s="192"/>
      <c r="N117" s="193" t="s">
        <v>20</v>
      </c>
      <c r="O117" s="194" t="s">
        <v>40</v>
      </c>
      <c r="P117" s="195">
        <f>I117+J117</f>
        <v>0</v>
      </c>
      <c r="Q117" s="195">
        <f>ROUND(I117*H117,2)</f>
        <v>0</v>
      </c>
      <c r="R117" s="195">
        <f>ROUND(J117*H117,2)</f>
        <v>0</v>
      </c>
      <c r="S117" s="65"/>
      <c r="T117" s="196">
        <f>S117*H117</f>
        <v>0</v>
      </c>
      <c r="U117" s="196">
        <v>0.157</v>
      </c>
      <c r="V117" s="196">
        <f>U117*H117</f>
        <v>0.471</v>
      </c>
      <c r="W117" s="196">
        <v>0</v>
      </c>
      <c r="X117" s="197">
        <f>W117*H117</f>
        <v>0</v>
      </c>
      <c r="Y117" s="35"/>
      <c r="Z117" s="35"/>
      <c r="AA117" s="35"/>
      <c r="AB117" s="35"/>
      <c r="AC117" s="35"/>
      <c r="AD117" s="35"/>
      <c r="AE117" s="35"/>
      <c r="AR117" s="198" t="s">
        <v>163</v>
      </c>
      <c r="AT117" s="198" t="s">
        <v>154</v>
      </c>
      <c r="AU117" s="198" t="s">
        <v>81</v>
      </c>
      <c r="AY117" s="18" t="s">
        <v>156</v>
      </c>
      <c r="BE117" s="199">
        <f>IF(O117="základní",K117,0)</f>
        <v>0</v>
      </c>
      <c r="BF117" s="199">
        <f>IF(O117="snížená",K117,0)</f>
        <v>0</v>
      </c>
      <c r="BG117" s="199">
        <f>IF(O117="zákl. přenesená",K117,0)</f>
        <v>0</v>
      </c>
      <c r="BH117" s="199">
        <f>IF(O117="sníž. přenesená",K117,0)</f>
        <v>0</v>
      </c>
      <c r="BI117" s="199">
        <f>IF(O117="nulová",K117,0)</f>
        <v>0</v>
      </c>
      <c r="BJ117" s="18" t="s">
        <v>79</v>
      </c>
      <c r="BK117" s="199">
        <f>ROUND(P117*H117,2)</f>
        <v>0</v>
      </c>
      <c r="BL117" s="18" t="s">
        <v>164</v>
      </c>
      <c r="BM117" s="198" t="s">
        <v>192</v>
      </c>
    </row>
    <row r="118" spans="1:47" s="2" customFormat="1" ht="11.25">
      <c r="A118" s="35"/>
      <c r="B118" s="36"/>
      <c r="C118" s="37"/>
      <c r="D118" s="200" t="s">
        <v>165</v>
      </c>
      <c r="E118" s="37"/>
      <c r="F118" s="201" t="s">
        <v>1086</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165</v>
      </c>
      <c r="AU118" s="18" t="s">
        <v>81</v>
      </c>
    </row>
    <row r="119" spans="1:65" s="2" customFormat="1" ht="21.75" customHeight="1">
      <c r="A119" s="35"/>
      <c r="B119" s="36"/>
      <c r="C119" s="184" t="s">
        <v>176</v>
      </c>
      <c r="D119" s="184" t="s">
        <v>154</v>
      </c>
      <c r="E119" s="185" t="s">
        <v>1087</v>
      </c>
      <c r="F119" s="186" t="s">
        <v>1088</v>
      </c>
      <c r="G119" s="187" t="s">
        <v>161</v>
      </c>
      <c r="H119" s="188">
        <v>15</v>
      </c>
      <c r="I119" s="189"/>
      <c r="J119" s="190"/>
      <c r="K119" s="191">
        <f>ROUND(P119*H119,2)</f>
        <v>0</v>
      </c>
      <c r="L119" s="186" t="s">
        <v>20</v>
      </c>
      <c r="M119" s="192"/>
      <c r="N119" s="193"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163</v>
      </c>
      <c r="AT119" s="198" t="s">
        <v>154</v>
      </c>
      <c r="AU119" s="198" t="s">
        <v>81</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195</v>
      </c>
    </row>
    <row r="120" spans="1:47" s="2" customFormat="1" ht="11.25">
      <c r="A120" s="35"/>
      <c r="B120" s="36"/>
      <c r="C120" s="37"/>
      <c r="D120" s="200" t="s">
        <v>165</v>
      </c>
      <c r="E120" s="37"/>
      <c r="F120" s="201" t="s">
        <v>1088</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81</v>
      </c>
    </row>
    <row r="121" spans="1:65" s="2" customFormat="1" ht="24.2" customHeight="1">
      <c r="A121" s="35"/>
      <c r="B121" s="36"/>
      <c r="C121" s="184" t="s">
        <v>196</v>
      </c>
      <c r="D121" s="184" t="s">
        <v>154</v>
      </c>
      <c r="E121" s="185" t="s">
        <v>1089</v>
      </c>
      <c r="F121" s="186" t="s">
        <v>1090</v>
      </c>
      <c r="G121" s="187" t="s">
        <v>161</v>
      </c>
      <c r="H121" s="188">
        <v>2</v>
      </c>
      <c r="I121" s="189"/>
      <c r="J121" s="190"/>
      <c r="K121" s="191">
        <f>ROUND(P121*H121,2)</f>
        <v>0</v>
      </c>
      <c r="L121" s="186" t="s">
        <v>162</v>
      </c>
      <c r="M121" s="192"/>
      <c r="N121" s="193" t="s">
        <v>20</v>
      </c>
      <c r="O121" s="194" t="s">
        <v>40</v>
      </c>
      <c r="P121" s="195">
        <f>I121+J121</f>
        <v>0</v>
      </c>
      <c r="Q121" s="195">
        <f>ROUND(I121*H121,2)</f>
        <v>0</v>
      </c>
      <c r="R121" s="195">
        <f>ROUND(J121*H121,2)</f>
        <v>0</v>
      </c>
      <c r="S121" s="65"/>
      <c r="T121" s="196">
        <f>S121*H121</f>
        <v>0</v>
      </c>
      <c r="U121" s="196">
        <v>0.3</v>
      </c>
      <c r="V121" s="196">
        <f>U121*H121</f>
        <v>0.6</v>
      </c>
      <c r="W121" s="196">
        <v>0</v>
      </c>
      <c r="X121" s="197">
        <f>W121*H121</f>
        <v>0</v>
      </c>
      <c r="Y121" s="35"/>
      <c r="Z121" s="35"/>
      <c r="AA121" s="35"/>
      <c r="AB121" s="35"/>
      <c r="AC121" s="35"/>
      <c r="AD121" s="35"/>
      <c r="AE121" s="35"/>
      <c r="AR121" s="198" t="s">
        <v>163</v>
      </c>
      <c r="AT121" s="198" t="s">
        <v>154</v>
      </c>
      <c r="AU121" s="198" t="s">
        <v>81</v>
      </c>
      <c r="AY121" s="18" t="s">
        <v>156</v>
      </c>
      <c r="BE121" s="199">
        <f>IF(O121="základní",K121,0)</f>
        <v>0</v>
      </c>
      <c r="BF121" s="199">
        <f>IF(O121="snížená",K121,0)</f>
        <v>0</v>
      </c>
      <c r="BG121" s="199">
        <f>IF(O121="zákl. přenesená",K121,0)</f>
        <v>0</v>
      </c>
      <c r="BH121" s="199">
        <f>IF(O121="sníž. přenesená",K121,0)</f>
        <v>0</v>
      </c>
      <c r="BI121" s="199">
        <f>IF(O121="nulová",K121,0)</f>
        <v>0</v>
      </c>
      <c r="BJ121" s="18" t="s">
        <v>79</v>
      </c>
      <c r="BK121" s="199">
        <f>ROUND(P121*H121,2)</f>
        <v>0</v>
      </c>
      <c r="BL121" s="18" t="s">
        <v>164</v>
      </c>
      <c r="BM121" s="198" t="s">
        <v>199</v>
      </c>
    </row>
    <row r="122" spans="1:47" s="2" customFormat="1" ht="11.25">
      <c r="A122" s="35"/>
      <c r="B122" s="36"/>
      <c r="C122" s="37"/>
      <c r="D122" s="200" t="s">
        <v>165</v>
      </c>
      <c r="E122" s="37"/>
      <c r="F122" s="201" t="s">
        <v>1090</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165</v>
      </c>
      <c r="AU122" s="18" t="s">
        <v>81</v>
      </c>
    </row>
    <row r="123" spans="1:47" s="2" customFormat="1" ht="19.5">
      <c r="A123" s="35"/>
      <c r="B123" s="36"/>
      <c r="C123" s="37"/>
      <c r="D123" s="200" t="s">
        <v>880</v>
      </c>
      <c r="E123" s="37"/>
      <c r="F123" s="220" t="s">
        <v>1091</v>
      </c>
      <c r="G123" s="37"/>
      <c r="H123" s="37"/>
      <c r="I123" s="202"/>
      <c r="J123" s="202"/>
      <c r="K123" s="37"/>
      <c r="L123" s="37"/>
      <c r="M123" s="40"/>
      <c r="N123" s="203"/>
      <c r="O123" s="204"/>
      <c r="P123" s="65"/>
      <c r="Q123" s="65"/>
      <c r="R123" s="65"/>
      <c r="S123" s="65"/>
      <c r="T123" s="65"/>
      <c r="U123" s="65"/>
      <c r="V123" s="65"/>
      <c r="W123" s="65"/>
      <c r="X123" s="66"/>
      <c r="Y123" s="35"/>
      <c r="Z123" s="35"/>
      <c r="AA123" s="35"/>
      <c r="AB123" s="35"/>
      <c r="AC123" s="35"/>
      <c r="AD123" s="35"/>
      <c r="AE123" s="35"/>
      <c r="AT123" s="18" t="s">
        <v>880</v>
      </c>
      <c r="AU123" s="18" t="s">
        <v>81</v>
      </c>
    </row>
    <row r="124" spans="1:65" s="2" customFormat="1" ht="16.5" customHeight="1">
      <c r="A124" s="35"/>
      <c r="B124" s="36"/>
      <c r="C124" s="184" t="s">
        <v>179</v>
      </c>
      <c r="D124" s="184" t="s">
        <v>154</v>
      </c>
      <c r="E124" s="185" t="s">
        <v>1092</v>
      </c>
      <c r="F124" s="186" t="s">
        <v>1093</v>
      </c>
      <c r="G124" s="187" t="s">
        <v>161</v>
      </c>
      <c r="H124" s="188">
        <v>2</v>
      </c>
      <c r="I124" s="189"/>
      <c r="J124" s="190"/>
      <c r="K124" s="191">
        <f>ROUND(P124*H124,2)</f>
        <v>0</v>
      </c>
      <c r="L124" s="186" t="s">
        <v>20</v>
      </c>
      <c r="M124" s="192"/>
      <c r="N124" s="193" t="s">
        <v>20</v>
      </c>
      <c r="O124" s="194" t="s">
        <v>40</v>
      </c>
      <c r="P124" s="195">
        <f>I124+J124</f>
        <v>0</v>
      </c>
      <c r="Q124" s="195">
        <f>ROUND(I124*H124,2)</f>
        <v>0</v>
      </c>
      <c r="R124" s="195">
        <f>ROUND(J124*H124,2)</f>
        <v>0</v>
      </c>
      <c r="S124" s="65"/>
      <c r="T124" s="196">
        <f>S124*H124</f>
        <v>0</v>
      </c>
      <c r="U124" s="196">
        <v>0</v>
      </c>
      <c r="V124" s="196">
        <f>U124*H124</f>
        <v>0</v>
      </c>
      <c r="W124" s="196">
        <v>0</v>
      </c>
      <c r="X124" s="197">
        <f>W124*H124</f>
        <v>0</v>
      </c>
      <c r="Y124" s="35"/>
      <c r="Z124" s="35"/>
      <c r="AA124" s="35"/>
      <c r="AB124" s="35"/>
      <c r="AC124" s="35"/>
      <c r="AD124" s="35"/>
      <c r="AE124" s="35"/>
      <c r="AR124" s="198" t="s">
        <v>163</v>
      </c>
      <c r="AT124" s="198" t="s">
        <v>154</v>
      </c>
      <c r="AU124" s="198" t="s">
        <v>81</v>
      </c>
      <c r="AY124" s="18" t="s">
        <v>156</v>
      </c>
      <c r="BE124" s="199">
        <f>IF(O124="základní",K124,0)</f>
        <v>0</v>
      </c>
      <c r="BF124" s="199">
        <f>IF(O124="snížená",K124,0)</f>
        <v>0</v>
      </c>
      <c r="BG124" s="199">
        <f>IF(O124="zákl. přenesená",K124,0)</f>
        <v>0</v>
      </c>
      <c r="BH124" s="199">
        <f>IF(O124="sníž. přenesená",K124,0)</f>
        <v>0</v>
      </c>
      <c r="BI124" s="199">
        <f>IF(O124="nulová",K124,0)</f>
        <v>0</v>
      </c>
      <c r="BJ124" s="18" t="s">
        <v>79</v>
      </c>
      <c r="BK124" s="199">
        <f>ROUND(P124*H124,2)</f>
        <v>0</v>
      </c>
      <c r="BL124" s="18" t="s">
        <v>164</v>
      </c>
      <c r="BM124" s="198" t="s">
        <v>202</v>
      </c>
    </row>
    <row r="125" spans="1:47" s="2" customFormat="1" ht="11.25">
      <c r="A125" s="35"/>
      <c r="B125" s="36"/>
      <c r="C125" s="37"/>
      <c r="D125" s="200" t="s">
        <v>165</v>
      </c>
      <c r="E125" s="37"/>
      <c r="F125" s="201" t="s">
        <v>1093</v>
      </c>
      <c r="G125" s="37"/>
      <c r="H125" s="37"/>
      <c r="I125" s="202"/>
      <c r="J125" s="202"/>
      <c r="K125" s="37"/>
      <c r="L125" s="37"/>
      <c r="M125" s="40"/>
      <c r="N125" s="203"/>
      <c r="O125" s="204"/>
      <c r="P125" s="65"/>
      <c r="Q125" s="65"/>
      <c r="R125" s="65"/>
      <c r="S125" s="65"/>
      <c r="T125" s="65"/>
      <c r="U125" s="65"/>
      <c r="V125" s="65"/>
      <c r="W125" s="65"/>
      <c r="X125" s="66"/>
      <c r="Y125" s="35"/>
      <c r="Z125" s="35"/>
      <c r="AA125" s="35"/>
      <c r="AB125" s="35"/>
      <c r="AC125" s="35"/>
      <c r="AD125" s="35"/>
      <c r="AE125" s="35"/>
      <c r="AT125" s="18" t="s">
        <v>165</v>
      </c>
      <c r="AU125" s="18" t="s">
        <v>81</v>
      </c>
    </row>
    <row r="126" spans="1:47" s="2" customFormat="1" ht="19.5">
      <c r="A126" s="35"/>
      <c r="B126" s="36"/>
      <c r="C126" s="37"/>
      <c r="D126" s="200" t="s">
        <v>880</v>
      </c>
      <c r="E126" s="37"/>
      <c r="F126" s="220" t="s">
        <v>1091</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880</v>
      </c>
      <c r="AU126" s="18" t="s">
        <v>81</v>
      </c>
    </row>
    <row r="127" spans="1:65" s="2" customFormat="1" ht="24.2" customHeight="1">
      <c r="A127" s="35"/>
      <c r="B127" s="36"/>
      <c r="C127" s="205" t="s">
        <v>203</v>
      </c>
      <c r="D127" s="205" t="s">
        <v>188</v>
      </c>
      <c r="E127" s="206" t="s">
        <v>1094</v>
      </c>
      <c r="F127" s="207" t="s">
        <v>1095</v>
      </c>
      <c r="G127" s="208" t="s">
        <v>1096</v>
      </c>
      <c r="H127" s="209">
        <v>2022</v>
      </c>
      <c r="I127" s="210"/>
      <c r="J127" s="210"/>
      <c r="K127" s="211">
        <f>ROUND(P127*H127,2)</f>
        <v>0</v>
      </c>
      <c r="L127" s="207" t="s">
        <v>162</v>
      </c>
      <c r="M127" s="40"/>
      <c r="N127" s="212" t="s">
        <v>20</v>
      </c>
      <c r="O127" s="194" t="s">
        <v>40</v>
      </c>
      <c r="P127" s="195">
        <f>I127+J127</f>
        <v>0</v>
      </c>
      <c r="Q127" s="195">
        <f>ROUND(I127*H127,2)</f>
        <v>0</v>
      </c>
      <c r="R127" s="195">
        <f>ROUND(J127*H127,2)</f>
        <v>0</v>
      </c>
      <c r="S127" s="65"/>
      <c r="T127" s="196">
        <f>S127*H127</f>
        <v>0</v>
      </c>
      <c r="U127" s="196">
        <v>0</v>
      </c>
      <c r="V127" s="196">
        <f>U127*H127</f>
        <v>0</v>
      </c>
      <c r="W127" s="196">
        <v>0</v>
      </c>
      <c r="X127" s="197">
        <f>W127*H127</f>
        <v>0</v>
      </c>
      <c r="Y127" s="35"/>
      <c r="Z127" s="35"/>
      <c r="AA127" s="35"/>
      <c r="AB127" s="35"/>
      <c r="AC127" s="35"/>
      <c r="AD127" s="35"/>
      <c r="AE127" s="35"/>
      <c r="AR127" s="198" t="s">
        <v>164</v>
      </c>
      <c r="AT127" s="198" t="s">
        <v>188</v>
      </c>
      <c r="AU127" s="198" t="s">
        <v>81</v>
      </c>
      <c r="AY127" s="18" t="s">
        <v>156</v>
      </c>
      <c r="BE127" s="199">
        <f>IF(O127="základní",K127,0)</f>
        <v>0</v>
      </c>
      <c r="BF127" s="199">
        <f>IF(O127="snížená",K127,0)</f>
        <v>0</v>
      </c>
      <c r="BG127" s="199">
        <f>IF(O127="zákl. přenesená",K127,0)</f>
        <v>0</v>
      </c>
      <c r="BH127" s="199">
        <f>IF(O127="sníž. přenesená",K127,0)</f>
        <v>0</v>
      </c>
      <c r="BI127" s="199">
        <f>IF(O127="nulová",K127,0)</f>
        <v>0</v>
      </c>
      <c r="BJ127" s="18" t="s">
        <v>79</v>
      </c>
      <c r="BK127" s="199">
        <f>ROUND(P127*H127,2)</f>
        <v>0</v>
      </c>
      <c r="BL127" s="18" t="s">
        <v>164</v>
      </c>
      <c r="BM127" s="198" t="s">
        <v>206</v>
      </c>
    </row>
    <row r="128" spans="1:47" s="2" customFormat="1" ht="48.75">
      <c r="A128" s="35"/>
      <c r="B128" s="36"/>
      <c r="C128" s="37"/>
      <c r="D128" s="200" t="s">
        <v>165</v>
      </c>
      <c r="E128" s="37"/>
      <c r="F128" s="201" t="s">
        <v>1097</v>
      </c>
      <c r="G128" s="37"/>
      <c r="H128" s="37"/>
      <c r="I128" s="202"/>
      <c r="J128" s="202"/>
      <c r="K128" s="37"/>
      <c r="L128" s="37"/>
      <c r="M128" s="40"/>
      <c r="N128" s="203"/>
      <c r="O128" s="204"/>
      <c r="P128" s="65"/>
      <c r="Q128" s="65"/>
      <c r="R128" s="65"/>
      <c r="S128" s="65"/>
      <c r="T128" s="65"/>
      <c r="U128" s="65"/>
      <c r="V128" s="65"/>
      <c r="W128" s="65"/>
      <c r="X128" s="66"/>
      <c r="Y128" s="35"/>
      <c r="Z128" s="35"/>
      <c r="AA128" s="35"/>
      <c r="AB128" s="35"/>
      <c r="AC128" s="35"/>
      <c r="AD128" s="35"/>
      <c r="AE128" s="35"/>
      <c r="AT128" s="18" t="s">
        <v>165</v>
      </c>
      <c r="AU128" s="18" t="s">
        <v>81</v>
      </c>
    </row>
    <row r="129" spans="1:65" s="2" customFormat="1" ht="24.2" customHeight="1">
      <c r="A129" s="35"/>
      <c r="B129" s="36"/>
      <c r="C129" s="205" t="s">
        <v>183</v>
      </c>
      <c r="D129" s="205" t="s">
        <v>188</v>
      </c>
      <c r="E129" s="206" t="s">
        <v>1098</v>
      </c>
      <c r="F129" s="207" t="s">
        <v>1099</v>
      </c>
      <c r="G129" s="208" t="s">
        <v>297</v>
      </c>
      <c r="H129" s="209">
        <v>106.1</v>
      </c>
      <c r="I129" s="210"/>
      <c r="J129" s="210"/>
      <c r="K129" s="211">
        <f>ROUND(P129*H129,2)</f>
        <v>0</v>
      </c>
      <c r="L129" s="207" t="s">
        <v>162</v>
      </c>
      <c r="M129" s="40"/>
      <c r="N129" s="212" t="s">
        <v>20</v>
      </c>
      <c r="O129" s="194" t="s">
        <v>40</v>
      </c>
      <c r="P129" s="195">
        <f>I129+J129</f>
        <v>0</v>
      </c>
      <c r="Q129" s="195">
        <f>ROUND(I129*H129,2)</f>
        <v>0</v>
      </c>
      <c r="R129" s="195">
        <f>ROUND(J129*H129,2)</f>
        <v>0</v>
      </c>
      <c r="S129" s="65"/>
      <c r="T129" s="196">
        <f>S129*H129</f>
        <v>0</v>
      </c>
      <c r="U129" s="196">
        <v>0</v>
      </c>
      <c r="V129" s="196">
        <f>U129*H129</f>
        <v>0</v>
      </c>
      <c r="W129" s="196">
        <v>0</v>
      </c>
      <c r="X129" s="197">
        <f>W129*H129</f>
        <v>0</v>
      </c>
      <c r="Y129" s="35"/>
      <c r="Z129" s="35"/>
      <c r="AA129" s="35"/>
      <c r="AB129" s="35"/>
      <c r="AC129" s="35"/>
      <c r="AD129" s="35"/>
      <c r="AE129" s="35"/>
      <c r="AR129" s="198" t="s">
        <v>164</v>
      </c>
      <c r="AT129" s="198" t="s">
        <v>188</v>
      </c>
      <c r="AU129" s="198" t="s">
        <v>81</v>
      </c>
      <c r="AY129" s="18" t="s">
        <v>156</v>
      </c>
      <c r="BE129" s="199">
        <f>IF(O129="základní",K129,0)</f>
        <v>0</v>
      </c>
      <c r="BF129" s="199">
        <f>IF(O129="snížená",K129,0)</f>
        <v>0</v>
      </c>
      <c r="BG129" s="199">
        <f>IF(O129="zákl. přenesená",K129,0)</f>
        <v>0</v>
      </c>
      <c r="BH129" s="199">
        <f>IF(O129="sníž. přenesená",K129,0)</f>
        <v>0</v>
      </c>
      <c r="BI129" s="199">
        <f>IF(O129="nulová",K129,0)</f>
        <v>0</v>
      </c>
      <c r="BJ129" s="18" t="s">
        <v>79</v>
      </c>
      <c r="BK129" s="199">
        <f>ROUND(P129*H129,2)</f>
        <v>0</v>
      </c>
      <c r="BL129" s="18" t="s">
        <v>164</v>
      </c>
      <c r="BM129" s="198" t="s">
        <v>209</v>
      </c>
    </row>
    <row r="130" spans="1:47" s="2" customFormat="1" ht="48.75">
      <c r="A130" s="35"/>
      <c r="B130" s="36"/>
      <c r="C130" s="37"/>
      <c r="D130" s="200" t="s">
        <v>165</v>
      </c>
      <c r="E130" s="37"/>
      <c r="F130" s="201" t="s">
        <v>1100</v>
      </c>
      <c r="G130" s="37"/>
      <c r="H130" s="37"/>
      <c r="I130" s="202"/>
      <c r="J130" s="202"/>
      <c r="K130" s="37"/>
      <c r="L130" s="37"/>
      <c r="M130" s="40"/>
      <c r="N130" s="203"/>
      <c r="O130" s="204"/>
      <c r="P130" s="65"/>
      <c r="Q130" s="65"/>
      <c r="R130" s="65"/>
      <c r="S130" s="65"/>
      <c r="T130" s="65"/>
      <c r="U130" s="65"/>
      <c r="V130" s="65"/>
      <c r="W130" s="65"/>
      <c r="X130" s="66"/>
      <c r="Y130" s="35"/>
      <c r="Z130" s="35"/>
      <c r="AA130" s="35"/>
      <c r="AB130" s="35"/>
      <c r="AC130" s="35"/>
      <c r="AD130" s="35"/>
      <c r="AE130" s="35"/>
      <c r="AT130" s="18" t="s">
        <v>165</v>
      </c>
      <c r="AU130" s="18" t="s">
        <v>81</v>
      </c>
    </row>
    <row r="131" spans="2:51" s="15" customFormat="1" ht="22.5">
      <c r="B131" s="243"/>
      <c r="C131" s="244"/>
      <c r="D131" s="200" t="s">
        <v>1060</v>
      </c>
      <c r="E131" s="245" t="s">
        <v>20</v>
      </c>
      <c r="F131" s="246" t="s">
        <v>1101</v>
      </c>
      <c r="G131" s="244"/>
      <c r="H131" s="245" t="s">
        <v>20</v>
      </c>
      <c r="I131" s="247"/>
      <c r="J131" s="247"/>
      <c r="K131" s="244"/>
      <c r="L131" s="244"/>
      <c r="M131" s="248"/>
      <c r="N131" s="249"/>
      <c r="O131" s="250"/>
      <c r="P131" s="250"/>
      <c r="Q131" s="250"/>
      <c r="R131" s="250"/>
      <c r="S131" s="250"/>
      <c r="T131" s="250"/>
      <c r="U131" s="250"/>
      <c r="V131" s="250"/>
      <c r="W131" s="250"/>
      <c r="X131" s="251"/>
      <c r="AT131" s="252" t="s">
        <v>1060</v>
      </c>
      <c r="AU131" s="252" t="s">
        <v>81</v>
      </c>
      <c r="AV131" s="15" t="s">
        <v>79</v>
      </c>
      <c r="AW131" s="15" t="s">
        <v>5</v>
      </c>
      <c r="AX131" s="15" t="s">
        <v>71</v>
      </c>
      <c r="AY131" s="252" t="s">
        <v>156</v>
      </c>
    </row>
    <row r="132" spans="2:51" s="13" customFormat="1" ht="11.25">
      <c r="B132" s="221"/>
      <c r="C132" s="222"/>
      <c r="D132" s="200" t="s">
        <v>1060</v>
      </c>
      <c r="E132" s="223" t="s">
        <v>20</v>
      </c>
      <c r="F132" s="224" t="s">
        <v>164</v>
      </c>
      <c r="G132" s="222"/>
      <c r="H132" s="225">
        <v>4</v>
      </c>
      <c r="I132" s="226"/>
      <c r="J132" s="226"/>
      <c r="K132" s="222"/>
      <c r="L132" s="222"/>
      <c r="M132" s="227"/>
      <c r="N132" s="228"/>
      <c r="O132" s="229"/>
      <c r="P132" s="229"/>
      <c r="Q132" s="229"/>
      <c r="R132" s="229"/>
      <c r="S132" s="229"/>
      <c r="T132" s="229"/>
      <c r="U132" s="229"/>
      <c r="V132" s="229"/>
      <c r="W132" s="229"/>
      <c r="X132" s="230"/>
      <c r="AT132" s="231" t="s">
        <v>1060</v>
      </c>
      <c r="AU132" s="231" t="s">
        <v>81</v>
      </c>
      <c r="AV132" s="13" t="s">
        <v>81</v>
      </c>
      <c r="AW132" s="13" t="s">
        <v>5</v>
      </c>
      <c r="AX132" s="13" t="s">
        <v>71</v>
      </c>
      <c r="AY132" s="231" t="s">
        <v>156</v>
      </c>
    </row>
    <row r="133" spans="2:51" s="15" customFormat="1" ht="11.25">
      <c r="B133" s="243"/>
      <c r="C133" s="244"/>
      <c r="D133" s="200" t="s">
        <v>1060</v>
      </c>
      <c r="E133" s="245" t="s">
        <v>20</v>
      </c>
      <c r="F133" s="246" t="s">
        <v>1102</v>
      </c>
      <c r="G133" s="244"/>
      <c r="H133" s="245" t="s">
        <v>20</v>
      </c>
      <c r="I133" s="247"/>
      <c r="J133" s="247"/>
      <c r="K133" s="244"/>
      <c r="L133" s="244"/>
      <c r="M133" s="248"/>
      <c r="N133" s="249"/>
      <c r="O133" s="250"/>
      <c r="P133" s="250"/>
      <c r="Q133" s="250"/>
      <c r="R133" s="250"/>
      <c r="S133" s="250"/>
      <c r="T133" s="250"/>
      <c r="U133" s="250"/>
      <c r="V133" s="250"/>
      <c r="W133" s="250"/>
      <c r="X133" s="251"/>
      <c r="AT133" s="252" t="s">
        <v>1060</v>
      </c>
      <c r="AU133" s="252" t="s">
        <v>81</v>
      </c>
      <c r="AV133" s="15" t="s">
        <v>79</v>
      </c>
      <c r="AW133" s="15" t="s">
        <v>5</v>
      </c>
      <c r="AX133" s="15" t="s">
        <v>71</v>
      </c>
      <c r="AY133" s="252" t="s">
        <v>156</v>
      </c>
    </row>
    <row r="134" spans="2:51" s="13" customFormat="1" ht="11.25">
      <c r="B134" s="221"/>
      <c r="C134" s="222"/>
      <c r="D134" s="200" t="s">
        <v>1060</v>
      </c>
      <c r="E134" s="223" t="s">
        <v>20</v>
      </c>
      <c r="F134" s="224" t="s">
        <v>1103</v>
      </c>
      <c r="G134" s="222"/>
      <c r="H134" s="225">
        <v>101.1</v>
      </c>
      <c r="I134" s="226"/>
      <c r="J134" s="226"/>
      <c r="K134" s="222"/>
      <c r="L134" s="222"/>
      <c r="M134" s="227"/>
      <c r="N134" s="228"/>
      <c r="O134" s="229"/>
      <c r="P134" s="229"/>
      <c r="Q134" s="229"/>
      <c r="R134" s="229"/>
      <c r="S134" s="229"/>
      <c r="T134" s="229"/>
      <c r="U134" s="229"/>
      <c r="V134" s="229"/>
      <c r="W134" s="229"/>
      <c r="X134" s="230"/>
      <c r="AT134" s="231" t="s">
        <v>1060</v>
      </c>
      <c r="AU134" s="231" t="s">
        <v>81</v>
      </c>
      <c r="AV134" s="13" t="s">
        <v>81</v>
      </c>
      <c r="AW134" s="13" t="s">
        <v>5</v>
      </c>
      <c r="AX134" s="13" t="s">
        <v>71</v>
      </c>
      <c r="AY134" s="231" t="s">
        <v>156</v>
      </c>
    </row>
    <row r="135" spans="2:51" s="15" customFormat="1" ht="11.25">
      <c r="B135" s="243"/>
      <c r="C135" s="244"/>
      <c r="D135" s="200" t="s">
        <v>1060</v>
      </c>
      <c r="E135" s="245" t="s">
        <v>20</v>
      </c>
      <c r="F135" s="246" t="s">
        <v>1104</v>
      </c>
      <c r="G135" s="244"/>
      <c r="H135" s="245" t="s">
        <v>20</v>
      </c>
      <c r="I135" s="247"/>
      <c r="J135" s="247"/>
      <c r="K135" s="244"/>
      <c r="L135" s="244"/>
      <c r="M135" s="248"/>
      <c r="N135" s="249"/>
      <c r="O135" s="250"/>
      <c r="P135" s="250"/>
      <c r="Q135" s="250"/>
      <c r="R135" s="250"/>
      <c r="S135" s="250"/>
      <c r="T135" s="250"/>
      <c r="U135" s="250"/>
      <c r="V135" s="250"/>
      <c r="W135" s="250"/>
      <c r="X135" s="251"/>
      <c r="AT135" s="252" t="s">
        <v>1060</v>
      </c>
      <c r="AU135" s="252" t="s">
        <v>81</v>
      </c>
      <c r="AV135" s="15" t="s">
        <v>79</v>
      </c>
      <c r="AW135" s="15" t="s">
        <v>5</v>
      </c>
      <c r="AX135" s="15" t="s">
        <v>71</v>
      </c>
      <c r="AY135" s="252" t="s">
        <v>156</v>
      </c>
    </row>
    <row r="136" spans="2:51" s="13" customFormat="1" ht="11.25">
      <c r="B136" s="221"/>
      <c r="C136" s="222"/>
      <c r="D136" s="200" t="s">
        <v>1060</v>
      </c>
      <c r="E136" s="223" t="s">
        <v>20</v>
      </c>
      <c r="F136" s="224" t="s">
        <v>79</v>
      </c>
      <c r="G136" s="222"/>
      <c r="H136" s="225">
        <v>1</v>
      </c>
      <c r="I136" s="226"/>
      <c r="J136" s="226"/>
      <c r="K136" s="222"/>
      <c r="L136" s="222"/>
      <c r="M136" s="227"/>
      <c r="N136" s="228"/>
      <c r="O136" s="229"/>
      <c r="P136" s="229"/>
      <c r="Q136" s="229"/>
      <c r="R136" s="229"/>
      <c r="S136" s="229"/>
      <c r="T136" s="229"/>
      <c r="U136" s="229"/>
      <c r="V136" s="229"/>
      <c r="W136" s="229"/>
      <c r="X136" s="230"/>
      <c r="AT136" s="231" t="s">
        <v>1060</v>
      </c>
      <c r="AU136" s="231" t="s">
        <v>81</v>
      </c>
      <c r="AV136" s="13" t="s">
        <v>81</v>
      </c>
      <c r="AW136" s="13" t="s">
        <v>5</v>
      </c>
      <c r="AX136" s="13" t="s">
        <v>71</v>
      </c>
      <c r="AY136" s="231" t="s">
        <v>156</v>
      </c>
    </row>
    <row r="137" spans="2:51" s="14" customFormat="1" ht="11.25">
      <c r="B137" s="232"/>
      <c r="C137" s="233"/>
      <c r="D137" s="200" t="s">
        <v>1060</v>
      </c>
      <c r="E137" s="234" t="s">
        <v>20</v>
      </c>
      <c r="F137" s="235" t="s">
        <v>1062</v>
      </c>
      <c r="G137" s="233"/>
      <c r="H137" s="236">
        <v>106.1</v>
      </c>
      <c r="I137" s="237"/>
      <c r="J137" s="237"/>
      <c r="K137" s="233"/>
      <c r="L137" s="233"/>
      <c r="M137" s="238"/>
      <c r="N137" s="239"/>
      <c r="O137" s="240"/>
      <c r="P137" s="240"/>
      <c r="Q137" s="240"/>
      <c r="R137" s="240"/>
      <c r="S137" s="240"/>
      <c r="T137" s="240"/>
      <c r="U137" s="240"/>
      <c r="V137" s="240"/>
      <c r="W137" s="240"/>
      <c r="X137" s="241"/>
      <c r="AT137" s="242" t="s">
        <v>1060</v>
      </c>
      <c r="AU137" s="242" t="s">
        <v>81</v>
      </c>
      <c r="AV137" s="14" t="s">
        <v>164</v>
      </c>
      <c r="AW137" s="14" t="s">
        <v>5</v>
      </c>
      <c r="AX137" s="14" t="s">
        <v>79</v>
      </c>
      <c r="AY137" s="242" t="s">
        <v>156</v>
      </c>
    </row>
    <row r="138" spans="1:65" s="2" customFormat="1" ht="24.2" customHeight="1">
      <c r="A138" s="35"/>
      <c r="B138" s="36"/>
      <c r="C138" s="205" t="s">
        <v>9</v>
      </c>
      <c r="D138" s="205" t="s">
        <v>188</v>
      </c>
      <c r="E138" s="206" t="s">
        <v>1105</v>
      </c>
      <c r="F138" s="207" t="s">
        <v>1106</v>
      </c>
      <c r="G138" s="208" t="s">
        <v>297</v>
      </c>
      <c r="H138" s="209">
        <v>1089</v>
      </c>
      <c r="I138" s="210"/>
      <c r="J138" s="210"/>
      <c r="K138" s="211">
        <f>ROUND(P138*H138,2)</f>
        <v>0</v>
      </c>
      <c r="L138" s="207" t="s">
        <v>162</v>
      </c>
      <c r="M138" s="40"/>
      <c r="N138" s="212" t="s">
        <v>20</v>
      </c>
      <c r="O138" s="194" t="s">
        <v>40</v>
      </c>
      <c r="P138" s="195">
        <f>I138+J138</f>
        <v>0</v>
      </c>
      <c r="Q138" s="195">
        <f>ROUND(I138*H138,2)</f>
        <v>0</v>
      </c>
      <c r="R138" s="195">
        <f>ROUND(J138*H138,2)</f>
        <v>0</v>
      </c>
      <c r="S138" s="65"/>
      <c r="T138" s="196">
        <f>S138*H138</f>
        <v>0</v>
      </c>
      <c r="U138" s="196">
        <v>0</v>
      </c>
      <c r="V138" s="196">
        <f>U138*H138</f>
        <v>0</v>
      </c>
      <c r="W138" s="196">
        <v>0</v>
      </c>
      <c r="X138" s="197">
        <f>W138*H138</f>
        <v>0</v>
      </c>
      <c r="Y138" s="35"/>
      <c r="Z138" s="35"/>
      <c r="AA138" s="35"/>
      <c r="AB138" s="35"/>
      <c r="AC138" s="35"/>
      <c r="AD138" s="35"/>
      <c r="AE138" s="35"/>
      <c r="AR138" s="198" t="s">
        <v>164</v>
      </c>
      <c r="AT138" s="198" t="s">
        <v>188</v>
      </c>
      <c r="AU138" s="198" t="s">
        <v>81</v>
      </c>
      <c r="AY138" s="18" t="s">
        <v>156</v>
      </c>
      <c r="BE138" s="199">
        <f>IF(O138="základní",K138,0)</f>
        <v>0</v>
      </c>
      <c r="BF138" s="199">
        <f>IF(O138="snížená",K138,0)</f>
        <v>0</v>
      </c>
      <c r="BG138" s="199">
        <f>IF(O138="zákl. přenesená",K138,0)</f>
        <v>0</v>
      </c>
      <c r="BH138" s="199">
        <f>IF(O138="sníž. přenesená",K138,0)</f>
        <v>0</v>
      </c>
      <c r="BI138" s="199">
        <f>IF(O138="nulová",K138,0)</f>
        <v>0</v>
      </c>
      <c r="BJ138" s="18" t="s">
        <v>79</v>
      </c>
      <c r="BK138" s="199">
        <f>ROUND(P138*H138,2)</f>
        <v>0</v>
      </c>
      <c r="BL138" s="18" t="s">
        <v>164</v>
      </c>
      <c r="BM138" s="198" t="s">
        <v>215</v>
      </c>
    </row>
    <row r="139" spans="1:47" s="2" customFormat="1" ht="48.75">
      <c r="A139" s="35"/>
      <c r="B139" s="36"/>
      <c r="C139" s="37"/>
      <c r="D139" s="200" t="s">
        <v>165</v>
      </c>
      <c r="E139" s="37"/>
      <c r="F139" s="201" t="s">
        <v>1107</v>
      </c>
      <c r="G139" s="37"/>
      <c r="H139" s="37"/>
      <c r="I139" s="202"/>
      <c r="J139" s="202"/>
      <c r="K139" s="37"/>
      <c r="L139" s="37"/>
      <c r="M139" s="40"/>
      <c r="N139" s="203"/>
      <c r="O139" s="204"/>
      <c r="P139" s="65"/>
      <c r="Q139" s="65"/>
      <c r="R139" s="65"/>
      <c r="S139" s="65"/>
      <c r="T139" s="65"/>
      <c r="U139" s="65"/>
      <c r="V139" s="65"/>
      <c r="W139" s="65"/>
      <c r="X139" s="66"/>
      <c r="Y139" s="35"/>
      <c r="Z139" s="35"/>
      <c r="AA139" s="35"/>
      <c r="AB139" s="35"/>
      <c r="AC139" s="35"/>
      <c r="AD139" s="35"/>
      <c r="AE139" s="35"/>
      <c r="AT139" s="18" t="s">
        <v>165</v>
      </c>
      <c r="AU139" s="18" t="s">
        <v>81</v>
      </c>
    </row>
    <row r="140" spans="2:51" s="13" customFormat="1" ht="11.25">
      <c r="B140" s="221"/>
      <c r="C140" s="222"/>
      <c r="D140" s="200" t="s">
        <v>1060</v>
      </c>
      <c r="E140" s="223" t="s">
        <v>20</v>
      </c>
      <c r="F140" s="224" t="s">
        <v>1108</v>
      </c>
      <c r="G140" s="222"/>
      <c r="H140" s="225">
        <v>1089</v>
      </c>
      <c r="I140" s="226"/>
      <c r="J140" s="226"/>
      <c r="K140" s="222"/>
      <c r="L140" s="222"/>
      <c r="M140" s="227"/>
      <c r="N140" s="228"/>
      <c r="O140" s="229"/>
      <c r="P140" s="229"/>
      <c r="Q140" s="229"/>
      <c r="R140" s="229"/>
      <c r="S140" s="229"/>
      <c r="T140" s="229"/>
      <c r="U140" s="229"/>
      <c r="V140" s="229"/>
      <c r="W140" s="229"/>
      <c r="X140" s="230"/>
      <c r="AT140" s="231" t="s">
        <v>1060</v>
      </c>
      <c r="AU140" s="231" t="s">
        <v>81</v>
      </c>
      <c r="AV140" s="13" t="s">
        <v>81</v>
      </c>
      <c r="AW140" s="13" t="s">
        <v>5</v>
      </c>
      <c r="AX140" s="13" t="s">
        <v>71</v>
      </c>
      <c r="AY140" s="231" t="s">
        <v>156</v>
      </c>
    </row>
    <row r="141" spans="2:51" s="14" customFormat="1" ht="11.25">
      <c r="B141" s="232"/>
      <c r="C141" s="233"/>
      <c r="D141" s="200" t="s">
        <v>1060</v>
      </c>
      <c r="E141" s="234" t="s">
        <v>20</v>
      </c>
      <c r="F141" s="235" t="s">
        <v>1062</v>
      </c>
      <c r="G141" s="233"/>
      <c r="H141" s="236">
        <v>1089</v>
      </c>
      <c r="I141" s="237"/>
      <c r="J141" s="237"/>
      <c r="K141" s="233"/>
      <c r="L141" s="233"/>
      <c r="M141" s="238"/>
      <c r="N141" s="239"/>
      <c r="O141" s="240"/>
      <c r="P141" s="240"/>
      <c r="Q141" s="240"/>
      <c r="R141" s="240"/>
      <c r="S141" s="240"/>
      <c r="T141" s="240"/>
      <c r="U141" s="240"/>
      <c r="V141" s="240"/>
      <c r="W141" s="240"/>
      <c r="X141" s="241"/>
      <c r="AT141" s="242" t="s">
        <v>1060</v>
      </c>
      <c r="AU141" s="242" t="s">
        <v>81</v>
      </c>
      <c r="AV141" s="14" t="s">
        <v>164</v>
      </c>
      <c r="AW141" s="14" t="s">
        <v>5</v>
      </c>
      <c r="AX141" s="14" t="s">
        <v>79</v>
      </c>
      <c r="AY141" s="242" t="s">
        <v>156</v>
      </c>
    </row>
    <row r="142" spans="1:65" s="2" customFormat="1" ht="24.2" customHeight="1">
      <c r="A142" s="35"/>
      <c r="B142" s="36"/>
      <c r="C142" s="205" t="s">
        <v>186</v>
      </c>
      <c r="D142" s="205" t="s">
        <v>188</v>
      </c>
      <c r="E142" s="206" t="s">
        <v>1109</v>
      </c>
      <c r="F142" s="207" t="s">
        <v>1110</v>
      </c>
      <c r="G142" s="208" t="s">
        <v>297</v>
      </c>
      <c r="H142" s="209">
        <v>592</v>
      </c>
      <c r="I142" s="210"/>
      <c r="J142" s="210"/>
      <c r="K142" s="211">
        <f>ROUND(P142*H142,2)</f>
        <v>0</v>
      </c>
      <c r="L142" s="207" t="s">
        <v>162</v>
      </c>
      <c r="M142" s="40"/>
      <c r="N142" s="212" t="s">
        <v>20</v>
      </c>
      <c r="O142" s="194" t="s">
        <v>40</v>
      </c>
      <c r="P142" s="195">
        <f>I142+J142</f>
        <v>0</v>
      </c>
      <c r="Q142" s="195">
        <f>ROUND(I142*H142,2)</f>
        <v>0</v>
      </c>
      <c r="R142" s="195">
        <f>ROUND(J142*H142,2)</f>
        <v>0</v>
      </c>
      <c r="S142" s="65"/>
      <c r="T142" s="196">
        <f>S142*H142</f>
        <v>0</v>
      </c>
      <c r="U142" s="196">
        <v>0</v>
      </c>
      <c r="V142" s="196">
        <f>U142*H142</f>
        <v>0</v>
      </c>
      <c r="W142" s="196">
        <v>0</v>
      </c>
      <c r="X142" s="197">
        <f>W142*H142</f>
        <v>0</v>
      </c>
      <c r="Y142" s="35"/>
      <c r="Z142" s="35"/>
      <c r="AA142" s="35"/>
      <c r="AB142" s="35"/>
      <c r="AC142" s="35"/>
      <c r="AD142" s="35"/>
      <c r="AE142" s="35"/>
      <c r="AR142" s="198" t="s">
        <v>164</v>
      </c>
      <c r="AT142" s="198" t="s">
        <v>188</v>
      </c>
      <c r="AU142" s="198" t="s">
        <v>81</v>
      </c>
      <c r="AY142" s="18" t="s">
        <v>156</v>
      </c>
      <c r="BE142" s="199">
        <f>IF(O142="základní",K142,0)</f>
        <v>0</v>
      </c>
      <c r="BF142" s="199">
        <f>IF(O142="snížená",K142,0)</f>
        <v>0</v>
      </c>
      <c r="BG142" s="199">
        <f>IF(O142="zákl. přenesená",K142,0)</f>
        <v>0</v>
      </c>
      <c r="BH142" s="199">
        <f>IF(O142="sníž. přenesená",K142,0)</f>
        <v>0</v>
      </c>
      <c r="BI142" s="199">
        <f>IF(O142="nulová",K142,0)</f>
        <v>0</v>
      </c>
      <c r="BJ142" s="18" t="s">
        <v>79</v>
      </c>
      <c r="BK142" s="199">
        <f>ROUND(P142*H142,2)</f>
        <v>0</v>
      </c>
      <c r="BL142" s="18" t="s">
        <v>164</v>
      </c>
      <c r="BM142" s="198" t="s">
        <v>218</v>
      </c>
    </row>
    <row r="143" spans="1:47" s="2" customFormat="1" ht="78">
      <c r="A143" s="35"/>
      <c r="B143" s="36"/>
      <c r="C143" s="37"/>
      <c r="D143" s="200" t="s">
        <v>165</v>
      </c>
      <c r="E143" s="37"/>
      <c r="F143" s="201" t="s">
        <v>1111</v>
      </c>
      <c r="G143" s="37"/>
      <c r="H143" s="37"/>
      <c r="I143" s="202"/>
      <c r="J143" s="202"/>
      <c r="K143" s="37"/>
      <c r="L143" s="37"/>
      <c r="M143" s="40"/>
      <c r="N143" s="203"/>
      <c r="O143" s="204"/>
      <c r="P143" s="65"/>
      <c r="Q143" s="65"/>
      <c r="R143" s="65"/>
      <c r="S143" s="65"/>
      <c r="T143" s="65"/>
      <c r="U143" s="65"/>
      <c r="V143" s="65"/>
      <c r="W143" s="65"/>
      <c r="X143" s="66"/>
      <c r="Y143" s="35"/>
      <c r="Z143" s="35"/>
      <c r="AA143" s="35"/>
      <c r="AB143" s="35"/>
      <c r="AC143" s="35"/>
      <c r="AD143" s="35"/>
      <c r="AE143" s="35"/>
      <c r="AT143" s="18" t="s">
        <v>165</v>
      </c>
      <c r="AU143" s="18" t="s">
        <v>81</v>
      </c>
    </row>
    <row r="144" spans="2:51" s="15" customFormat="1" ht="11.25">
      <c r="B144" s="243"/>
      <c r="C144" s="244"/>
      <c r="D144" s="200" t="s">
        <v>1060</v>
      </c>
      <c r="E144" s="245" t="s">
        <v>20</v>
      </c>
      <c r="F144" s="246" t="s">
        <v>1112</v>
      </c>
      <c r="G144" s="244"/>
      <c r="H144" s="245" t="s">
        <v>20</v>
      </c>
      <c r="I144" s="247"/>
      <c r="J144" s="247"/>
      <c r="K144" s="244"/>
      <c r="L144" s="244"/>
      <c r="M144" s="248"/>
      <c r="N144" s="249"/>
      <c r="O144" s="250"/>
      <c r="P144" s="250"/>
      <c r="Q144" s="250"/>
      <c r="R144" s="250"/>
      <c r="S144" s="250"/>
      <c r="T144" s="250"/>
      <c r="U144" s="250"/>
      <c r="V144" s="250"/>
      <c r="W144" s="250"/>
      <c r="X144" s="251"/>
      <c r="AT144" s="252" t="s">
        <v>1060</v>
      </c>
      <c r="AU144" s="252" t="s">
        <v>81</v>
      </c>
      <c r="AV144" s="15" t="s">
        <v>79</v>
      </c>
      <c r="AW144" s="15" t="s">
        <v>5</v>
      </c>
      <c r="AX144" s="15" t="s">
        <v>71</v>
      </c>
      <c r="AY144" s="252" t="s">
        <v>156</v>
      </c>
    </row>
    <row r="145" spans="2:51" s="13" customFormat="1" ht="11.25">
      <c r="B145" s="221"/>
      <c r="C145" s="222"/>
      <c r="D145" s="200" t="s">
        <v>1060</v>
      </c>
      <c r="E145" s="223" t="s">
        <v>20</v>
      </c>
      <c r="F145" s="224" t="s">
        <v>1113</v>
      </c>
      <c r="G145" s="222"/>
      <c r="H145" s="225">
        <v>592</v>
      </c>
      <c r="I145" s="226"/>
      <c r="J145" s="226"/>
      <c r="K145" s="222"/>
      <c r="L145" s="222"/>
      <c r="M145" s="227"/>
      <c r="N145" s="228"/>
      <c r="O145" s="229"/>
      <c r="P145" s="229"/>
      <c r="Q145" s="229"/>
      <c r="R145" s="229"/>
      <c r="S145" s="229"/>
      <c r="T145" s="229"/>
      <c r="U145" s="229"/>
      <c r="V145" s="229"/>
      <c r="W145" s="229"/>
      <c r="X145" s="230"/>
      <c r="AT145" s="231" t="s">
        <v>1060</v>
      </c>
      <c r="AU145" s="231" t="s">
        <v>81</v>
      </c>
      <c r="AV145" s="13" t="s">
        <v>81</v>
      </c>
      <c r="AW145" s="13" t="s">
        <v>5</v>
      </c>
      <c r="AX145" s="13" t="s">
        <v>71</v>
      </c>
      <c r="AY145" s="231" t="s">
        <v>156</v>
      </c>
    </row>
    <row r="146" spans="2:51" s="14" customFormat="1" ht="11.25">
      <c r="B146" s="232"/>
      <c r="C146" s="233"/>
      <c r="D146" s="200" t="s">
        <v>1060</v>
      </c>
      <c r="E146" s="234" t="s">
        <v>20</v>
      </c>
      <c r="F146" s="235" t="s">
        <v>1062</v>
      </c>
      <c r="G146" s="233"/>
      <c r="H146" s="236">
        <v>592</v>
      </c>
      <c r="I146" s="237"/>
      <c r="J146" s="237"/>
      <c r="K146" s="233"/>
      <c r="L146" s="233"/>
      <c r="M146" s="238"/>
      <c r="N146" s="239"/>
      <c r="O146" s="240"/>
      <c r="P146" s="240"/>
      <c r="Q146" s="240"/>
      <c r="R146" s="240"/>
      <c r="S146" s="240"/>
      <c r="T146" s="240"/>
      <c r="U146" s="240"/>
      <c r="V146" s="240"/>
      <c r="W146" s="240"/>
      <c r="X146" s="241"/>
      <c r="AT146" s="242" t="s">
        <v>1060</v>
      </c>
      <c r="AU146" s="242" t="s">
        <v>81</v>
      </c>
      <c r="AV146" s="14" t="s">
        <v>164</v>
      </c>
      <c r="AW146" s="14" t="s">
        <v>5</v>
      </c>
      <c r="AX146" s="14" t="s">
        <v>79</v>
      </c>
      <c r="AY146" s="242" t="s">
        <v>156</v>
      </c>
    </row>
    <row r="147" spans="1:65" s="2" customFormat="1" ht="24.2" customHeight="1">
      <c r="A147" s="35"/>
      <c r="B147" s="36"/>
      <c r="C147" s="205" t="s">
        <v>219</v>
      </c>
      <c r="D147" s="205" t="s">
        <v>188</v>
      </c>
      <c r="E147" s="206" t="s">
        <v>1114</v>
      </c>
      <c r="F147" s="207" t="s">
        <v>1115</v>
      </c>
      <c r="G147" s="208" t="s">
        <v>297</v>
      </c>
      <c r="H147" s="209">
        <v>543.5</v>
      </c>
      <c r="I147" s="210"/>
      <c r="J147" s="210"/>
      <c r="K147" s="211">
        <f>ROUND(P147*H147,2)</f>
        <v>0</v>
      </c>
      <c r="L147" s="207" t="s">
        <v>162</v>
      </c>
      <c r="M147" s="40"/>
      <c r="N147" s="212"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164</v>
      </c>
      <c r="AT147" s="198" t="s">
        <v>188</v>
      </c>
      <c r="AU147" s="198" t="s">
        <v>81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164</v>
      </c>
      <c r="BM147" s="198" t="s">
        <v>222</v>
      </c>
    </row>
    <row r="148" spans="1:47" s="2" customFormat="1" ht="48.75">
      <c r="A148" s="35"/>
      <c r="B148" s="36"/>
      <c r="C148" s="37"/>
      <c r="D148" s="200" t="s">
        <v>165</v>
      </c>
      <c r="E148" s="37"/>
      <c r="F148" s="201" t="s">
        <v>1116</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81</v>
      </c>
    </row>
    <row r="149" spans="2:51" s="15" customFormat="1" ht="11.25">
      <c r="B149" s="243"/>
      <c r="C149" s="244"/>
      <c r="D149" s="200" t="s">
        <v>1060</v>
      </c>
      <c r="E149" s="245" t="s">
        <v>20</v>
      </c>
      <c r="F149" s="246" t="s">
        <v>1117</v>
      </c>
      <c r="G149" s="244"/>
      <c r="H149" s="245" t="s">
        <v>20</v>
      </c>
      <c r="I149" s="247"/>
      <c r="J149" s="247"/>
      <c r="K149" s="244"/>
      <c r="L149" s="244"/>
      <c r="M149" s="248"/>
      <c r="N149" s="249"/>
      <c r="O149" s="250"/>
      <c r="P149" s="250"/>
      <c r="Q149" s="250"/>
      <c r="R149" s="250"/>
      <c r="S149" s="250"/>
      <c r="T149" s="250"/>
      <c r="U149" s="250"/>
      <c r="V149" s="250"/>
      <c r="W149" s="250"/>
      <c r="X149" s="251"/>
      <c r="AT149" s="252" t="s">
        <v>1060</v>
      </c>
      <c r="AU149" s="252" t="s">
        <v>81</v>
      </c>
      <c r="AV149" s="15" t="s">
        <v>79</v>
      </c>
      <c r="AW149" s="15" t="s">
        <v>5</v>
      </c>
      <c r="AX149" s="15" t="s">
        <v>71</v>
      </c>
      <c r="AY149" s="252" t="s">
        <v>156</v>
      </c>
    </row>
    <row r="150" spans="2:51" s="13" customFormat="1" ht="11.25">
      <c r="B150" s="221"/>
      <c r="C150" s="222"/>
      <c r="D150" s="200" t="s">
        <v>1060</v>
      </c>
      <c r="E150" s="223" t="s">
        <v>20</v>
      </c>
      <c r="F150" s="224" t="s">
        <v>1118</v>
      </c>
      <c r="G150" s="222"/>
      <c r="H150" s="225">
        <v>384</v>
      </c>
      <c r="I150" s="226"/>
      <c r="J150" s="226"/>
      <c r="K150" s="222"/>
      <c r="L150" s="222"/>
      <c r="M150" s="227"/>
      <c r="N150" s="228"/>
      <c r="O150" s="229"/>
      <c r="P150" s="229"/>
      <c r="Q150" s="229"/>
      <c r="R150" s="229"/>
      <c r="S150" s="229"/>
      <c r="T150" s="229"/>
      <c r="U150" s="229"/>
      <c r="V150" s="229"/>
      <c r="W150" s="229"/>
      <c r="X150" s="230"/>
      <c r="AT150" s="231" t="s">
        <v>1060</v>
      </c>
      <c r="AU150" s="231" t="s">
        <v>81</v>
      </c>
      <c r="AV150" s="13" t="s">
        <v>81</v>
      </c>
      <c r="AW150" s="13" t="s">
        <v>5</v>
      </c>
      <c r="AX150" s="13" t="s">
        <v>71</v>
      </c>
      <c r="AY150" s="231" t="s">
        <v>156</v>
      </c>
    </row>
    <row r="151" spans="2:51" s="15" customFormat="1" ht="11.25">
      <c r="B151" s="243"/>
      <c r="C151" s="244"/>
      <c r="D151" s="200" t="s">
        <v>1060</v>
      </c>
      <c r="E151" s="245" t="s">
        <v>20</v>
      </c>
      <c r="F151" s="246" t="s">
        <v>1119</v>
      </c>
      <c r="G151" s="244"/>
      <c r="H151" s="245" t="s">
        <v>20</v>
      </c>
      <c r="I151" s="247"/>
      <c r="J151" s="247"/>
      <c r="K151" s="244"/>
      <c r="L151" s="244"/>
      <c r="M151" s="248"/>
      <c r="N151" s="249"/>
      <c r="O151" s="250"/>
      <c r="P151" s="250"/>
      <c r="Q151" s="250"/>
      <c r="R151" s="250"/>
      <c r="S151" s="250"/>
      <c r="T151" s="250"/>
      <c r="U151" s="250"/>
      <c r="V151" s="250"/>
      <c r="W151" s="250"/>
      <c r="X151" s="251"/>
      <c r="AT151" s="252" t="s">
        <v>1060</v>
      </c>
      <c r="AU151" s="252" t="s">
        <v>81</v>
      </c>
      <c r="AV151" s="15" t="s">
        <v>79</v>
      </c>
      <c r="AW151" s="15" t="s">
        <v>5</v>
      </c>
      <c r="AX151" s="15" t="s">
        <v>71</v>
      </c>
      <c r="AY151" s="252" t="s">
        <v>156</v>
      </c>
    </row>
    <row r="152" spans="2:51" s="13" customFormat="1" ht="11.25">
      <c r="B152" s="221"/>
      <c r="C152" s="222"/>
      <c r="D152" s="200" t="s">
        <v>1060</v>
      </c>
      <c r="E152" s="223" t="s">
        <v>20</v>
      </c>
      <c r="F152" s="224" t="s">
        <v>605</v>
      </c>
      <c r="G152" s="222"/>
      <c r="H152" s="225">
        <v>154</v>
      </c>
      <c r="I152" s="226"/>
      <c r="J152" s="226"/>
      <c r="K152" s="222"/>
      <c r="L152" s="222"/>
      <c r="M152" s="227"/>
      <c r="N152" s="228"/>
      <c r="O152" s="229"/>
      <c r="P152" s="229"/>
      <c r="Q152" s="229"/>
      <c r="R152" s="229"/>
      <c r="S152" s="229"/>
      <c r="T152" s="229"/>
      <c r="U152" s="229"/>
      <c r="V152" s="229"/>
      <c r="W152" s="229"/>
      <c r="X152" s="230"/>
      <c r="AT152" s="231" t="s">
        <v>1060</v>
      </c>
      <c r="AU152" s="231" t="s">
        <v>81</v>
      </c>
      <c r="AV152" s="13" t="s">
        <v>81</v>
      </c>
      <c r="AW152" s="13" t="s">
        <v>5</v>
      </c>
      <c r="AX152" s="13" t="s">
        <v>71</v>
      </c>
      <c r="AY152" s="231" t="s">
        <v>156</v>
      </c>
    </row>
    <row r="153" spans="2:51" s="15" customFormat="1" ht="11.25">
      <c r="B153" s="243"/>
      <c r="C153" s="244"/>
      <c r="D153" s="200" t="s">
        <v>1060</v>
      </c>
      <c r="E153" s="245" t="s">
        <v>20</v>
      </c>
      <c r="F153" s="246" t="s">
        <v>1120</v>
      </c>
      <c r="G153" s="244"/>
      <c r="H153" s="245" t="s">
        <v>20</v>
      </c>
      <c r="I153" s="247"/>
      <c r="J153" s="247"/>
      <c r="K153" s="244"/>
      <c r="L153" s="244"/>
      <c r="M153" s="248"/>
      <c r="N153" s="249"/>
      <c r="O153" s="250"/>
      <c r="P153" s="250"/>
      <c r="Q153" s="250"/>
      <c r="R153" s="250"/>
      <c r="S153" s="250"/>
      <c r="T153" s="250"/>
      <c r="U153" s="250"/>
      <c r="V153" s="250"/>
      <c r="W153" s="250"/>
      <c r="X153" s="251"/>
      <c r="AT153" s="252" t="s">
        <v>1060</v>
      </c>
      <c r="AU153" s="252" t="s">
        <v>81</v>
      </c>
      <c r="AV153" s="15" t="s">
        <v>79</v>
      </c>
      <c r="AW153" s="15" t="s">
        <v>5</v>
      </c>
      <c r="AX153" s="15" t="s">
        <v>71</v>
      </c>
      <c r="AY153" s="252" t="s">
        <v>156</v>
      </c>
    </row>
    <row r="154" spans="2:51" s="13" customFormat="1" ht="11.25">
      <c r="B154" s="221"/>
      <c r="C154" s="222"/>
      <c r="D154" s="200" t="s">
        <v>1060</v>
      </c>
      <c r="E154" s="223" t="s">
        <v>20</v>
      </c>
      <c r="F154" s="224" t="s">
        <v>1121</v>
      </c>
      <c r="G154" s="222"/>
      <c r="H154" s="225">
        <v>5.5</v>
      </c>
      <c r="I154" s="226"/>
      <c r="J154" s="226"/>
      <c r="K154" s="222"/>
      <c r="L154" s="222"/>
      <c r="M154" s="227"/>
      <c r="N154" s="228"/>
      <c r="O154" s="229"/>
      <c r="P154" s="229"/>
      <c r="Q154" s="229"/>
      <c r="R154" s="229"/>
      <c r="S154" s="229"/>
      <c r="T154" s="229"/>
      <c r="U154" s="229"/>
      <c r="V154" s="229"/>
      <c r="W154" s="229"/>
      <c r="X154" s="230"/>
      <c r="AT154" s="231" t="s">
        <v>1060</v>
      </c>
      <c r="AU154" s="231" t="s">
        <v>81</v>
      </c>
      <c r="AV154" s="13" t="s">
        <v>81</v>
      </c>
      <c r="AW154" s="13" t="s">
        <v>5</v>
      </c>
      <c r="AX154" s="13" t="s">
        <v>71</v>
      </c>
      <c r="AY154" s="231" t="s">
        <v>156</v>
      </c>
    </row>
    <row r="155" spans="2:51" s="14" customFormat="1" ht="11.25">
      <c r="B155" s="232"/>
      <c r="C155" s="233"/>
      <c r="D155" s="200" t="s">
        <v>1060</v>
      </c>
      <c r="E155" s="234" t="s">
        <v>20</v>
      </c>
      <c r="F155" s="235" t="s">
        <v>1062</v>
      </c>
      <c r="G155" s="233"/>
      <c r="H155" s="236">
        <v>543.5</v>
      </c>
      <c r="I155" s="237"/>
      <c r="J155" s="237"/>
      <c r="K155" s="233"/>
      <c r="L155" s="233"/>
      <c r="M155" s="238"/>
      <c r="N155" s="239"/>
      <c r="O155" s="240"/>
      <c r="P155" s="240"/>
      <c r="Q155" s="240"/>
      <c r="R155" s="240"/>
      <c r="S155" s="240"/>
      <c r="T155" s="240"/>
      <c r="U155" s="240"/>
      <c r="V155" s="240"/>
      <c r="W155" s="240"/>
      <c r="X155" s="241"/>
      <c r="AT155" s="242" t="s">
        <v>1060</v>
      </c>
      <c r="AU155" s="242" t="s">
        <v>81</v>
      </c>
      <c r="AV155" s="14" t="s">
        <v>164</v>
      </c>
      <c r="AW155" s="14" t="s">
        <v>5</v>
      </c>
      <c r="AX155" s="14" t="s">
        <v>79</v>
      </c>
      <c r="AY155" s="242" t="s">
        <v>156</v>
      </c>
    </row>
    <row r="156" spans="1:65" s="2" customFormat="1" ht="24.2" customHeight="1">
      <c r="A156" s="35"/>
      <c r="B156" s="36"/>
      <c r="C156" s="205" t="s">
        <v>192</v>
      </c>
      <c r="D156" s="205" t="s">
        <v>188</v>
      </c>
      <c r="E156" s="206" t="s">
        <v>1122</v>
      </c>
      <c r="F156" s="207" t="s">
        <v>1123</v>
      </c>
      <c r="G156" s="208" t="s">
        <v>161</v>
      </c>
      <c r="H156" s="209">
        <v>448</v>
      </c>
      <c r="I156" s="210"/>
      <c r="J156" s="210"/>
      <c r="K156" s="211">
        <f>ROUND(P156*H156,2)</f>
        <v>0</v>
      </c>
      <c r="L156" s="207" t="s">
        <v>162</v>
      </c>
      <c r="M156" s="40"/>
      <c r="N156" s="212" t="s">
        <v>20</v>
      </c>
      <c r="O156" s="194" t="s">
        <v>40</v>
      </c>
      <c r="P156" s="195">
        <f>I156+J156</f>
        <v>0</v>
      </c>
      <c r="Q156" s="195">
        <f>ROUND(I156*H156,2)</f>
        <v>0</v>
      </c>
      <c r="R156" s="195">
        <f>ROUND(J156*H156,2)</f>
        <v>0</v>
      </c>
      <c r="S156" s="65"/>
      <c r="T156" s="196">
        <f>S156*H156</f>
        <v>0</v>
      </c>
      <c r="U156" s="196">
        <v>0</v>
      </c>
      <c r="V156" s="196">
        <f>U156*H156</f>
        <v>0</v>
      </c>
      <c r="W156" s="196">
        <v>0</v>
      </c>
      <c r="X156" s="197">
        <f>W156*H156</f>
        <v>0</v>
      </c>
      <c r="Y156" s="35"/>
      <c r="Z156" s="35"/>
      <c r="AA156" s="35"/>
      <c r="AB156" s="35"/>
      <c r="AC156" s="35"/>
      <c r="AD156" s="35"/>
      <c r="AE156" s="35"/>
      <c r="AR156" s="198" t="s">
        <v>164</v>
      </c>
      <c r="AT156" s="198" t="s">
        <v>188</v>
      </c>
      <c r="AU156" s="198" t="s">
        <v>81</v>
      </c>
      <c r="AY156" s="18" t="s">
        <v>156</v>
      </c>
      <c r="BE156" s="199">
        <f>IF(O156="základní",K156,0)</f>
        <v>0</v>
      </c>
      <c r="BF156" s="199">
        <f>IF(O156="snížená",K156,0)</f>
        <v>0</v>
      </c>
      <c r="BG156" s="199">
        <f>IF(O156="zákl. přenesená",K156,0)</f>
        <v>0</v>
      </c>
      <c r="BH156" s="199">
        <f>IF(O156="sníž. přenesená",K156,0)</f>
        <v>0</v>
      </c>
      <c r="BI156" s="199">
        <f>IF(O156="nulová",K156,0)</f>
        <v>0</v>
      </c>
      <c r="BJ156" s="18" t="s">
        <v>79</v>
      </c>
      <c r="BK156" s="199">
        <f>ROUND(P156*H156,2)</f>
        <v>0</v>
      </c>
      <c r="BL156" s="18" t="s">
        <v>164</v>
      </c>
      <c r="BM156" s="198" t="s">
        <v>225</v>
      </c>
    </row>
    <row r="157" spans="1:47" s="2" customFormat="1" ht="29.25">
      <c r="A157" s="35"/>
      <c r="B157" s="36"/>
      <c r="C157" s="37"/>
      <c r="D157" s="200" t="s">
        <v>165</v>
      </c>
      <c r="E157" s="37"/>
      <c r="F157" s="201" t="s">
        <v>1124</v>
      </c>
      <c r="G157" s="37"/>
      <c r="H157" s="37"/>
      <c r="I157" s="202"/>
      <c r="J157" s="202"/>
      <c r="K157" s="37"/>
      <c r="L157" s="37"/>
      <c r="M157" s="40"/>
      <c r="N157" s="203"/>
      <c r="O157" s="204"/>
      <c r="P157" s="65"/>
      <c r="Q157" s="65"/>
      <c r="R157" s="65"/>
      <c r="S157" s="65"/>
      <c r="T157" s="65"/>
      <c r="U157" s="65"/>
      <c r="V157" s="65"/>
      <c r="W157" s="65"/>
      <c r="X157" s="66"/>
      <c r="Y157" s="35"/>
      <c r="Z157" s="35"/>
      <c r="AA157" s="35"/>
      <c r="AB157" s="35"/>
      <c r="AC157" s="35"/>
      <c r="AD157" s="35"/>
      <c r="AE157" s="35"/>
      <c r="AT157" s="18" t="s">
        <v>165</v>
      </c>
      <c r="AU157" s="18" t="s">
        <v>81</v>
      </c>
    </row>
    <row r="158" spans="1:65" s="2" customFormat="1" ht="24.2" customHeight="1">
      <c r="A158" s="35"/>
      <c r="B158" s="36"/>
      <c r="C158" s="205" t="s">
        <v>226</v>
      </c>
      <c r="D158" s="205" t="s">
        <v>188</v>
      </c>
      <c r="E158" s="206" t="s">
        <v>1125</v>
      </c>
      <c r="F158" s="207" t="s">
        <v>1126</v>
      </c>
      <c r="G158" s="208" t="s">
        <v>432</v>
      </c>
      <c r="H158" s="209">
        <v>0.269</v>
      </c>
      <c r="I158" s="210"/>
      <c r="J158" s="210"/>
      <c r="K158" s="211">
        <f>ROUND(P158*H158,2)</f>
        <v>0</v>
      </c>
      <c r="L158" s="207" t="s">
        <v>162</v>
      </c>
      <c r="M158" s="40"/>
      <c r="N158" s="212" t="s">
        <v>20</v>
      </c>
      <c r="O158" s="194" t="s">
        <v>40</v>
      </c>
      <c r="P158" s="195">
        <f>I158+J158</f>
        <v>0</v>
      </c>
      <c r="Q158" s="195">
        <f>ROUND(I158*H158,2)</f>
        <v>0</v>
      </c>
      <c r="R158" s="195">
        <f>ROUND(J158*H158,2)</f>
        <v>0</v>
      </c>
      <c r="S158" s="65"/>
      <c r="T158" s="196">
        <f>S158*H158</f>
        <v>0</v>
      </c>
      <c r="U158" s="196">
        <v>0</v>
      </c>
      <c r="V158" s="196">
        <f>U158*H158</f>
        <v>0</v>
      </c>
      <c r="W158" s="196">
        <v>0</v>
      </c>
      <c r="X158" s="197">
        <f>W158*H158</f>
        <v>0</v>
      </c>
      <c r="Y158" s="35"/>
      <c r="Z158" s="35"/>
      <c r="AA158" s="35"/>
      <c r="AB158" s="35"/>
      <c r="AC158" s="35"/>
      <c r="AD158" s="35"/>
      <c r="AE158" s="35"/>
      <c r="AR158" s="198" t="s">
        <v>164</v>
      </c>
      <c r="AT158" s="198" t="s">
        <v>188</v>
      </c>
      <c r="AU158" s="198" t="s">
        <v>81</v>
      </c>
      <c r="AY158" s="18" t="s">
        <v>156</v>
      </c>
      <c r="BE158" s="199">
        <f>IF(O158="základní",K158,0)</f>
        <v>0</v>
      </c>
      <c r="BF158" s="199">
        <f>IF(O158="snížená",K158,0)</f>
        <v>0</v>
      </c>
      <c r="BG158" s="199">
        <f>IF(O158="zákl. přenesená",K158,0)</f>
        <v>0</v>
      </c>
      <c r="BH158" s="199">
        <f>IF(O158="sníž. přenesená",K158,0)</f>
        <v>0</v>
      </c>
      <c r="BI158" s="199">
        <f>IF(O158="nulová",K158,0)</f>
        <v>0</v>
      </c>
      <c r="BJ158" s="18" t="s">
        <v>79</v>
      </c>
      <c r="BK158" s="199">
        <f>ROUND(P158*H158,2)</f>
        <v>0</v>
      </c>
      <c r="BL158" s="18" t="s">
        <v>164</v>
      </c>
      <c r="BM158" s="198" t="s">
        <v>229</v>
      </c>
    </row>
    <row r="159" spans="1:47" s="2" customFormat="1" ht="48.75">
      <c r="A159" s="35"/>
      <c r="B159" s="36"/>
      <c r="C159" s="37"/>
      <c r="D159" s="200" t="s">
        <v>165</v>
      </c>
      <c r="E159" s="37"/>
      <c r="F159" s="201" t="s">
        <v>1127</v>
      </c>
      <c r="G159" s="37"/>
      <c r="H159" s="37"/>
      <c r="I159" s="202"/>
      <c r="J159" s="202"/>
      <c r="K159" s="37"/>
      <c r="L159" s="37"/>
      <c r="M159" s="40"/>
      <c r="N159" s="203"/>
      <c r="O159" s="204"/>
      <c r="P159" s="65"/>
      <c r="Q159" s="65"/>
      <c r="R159" s="65"/>
      <c r="S159" s="65"/>
      <c r="T159" s="65"/>
      <c r="U159" s="65"/>
      <c r="V159" s="65"/>
      <c r="W159" s="65"/>
      <c r="X159" s="66"/>
      <c r="Y159" s="35"/>
      <c r="Z159" s="35"/>
      <c r="AA159" s="35"/>
      <c r="AB159" s="35"/>
      <c r="AC159" s="35"/>
      <c r="AD159" s="35"/>
      <c r="AE159" s="35"/>
      <c r="AT159" s="18" t="s">
        <v>165</v>
      </c>
      <c r="AU159" s="18" t="s">
        <v>81</v>
      </c>
    </row>
    <row r="160" spans="1:65" s="2" customFormat="1" ht="24.2" customHeight="1">
      <c r="A160" s="35"/>
      <c r="B160" s="36"/>
      <c r="C160" s="205" t="s">
        <v>195</v>
      </c>
      <c r="D160" s="205" t="s">
        <v>188</v>
      </c>
      <c r="E160" s="206" t="s">
        <v>1128</v>
      </c>
      <c r="F160" s="207" t="s">
        <v>1129</v>
      </c>
      <c r="G160" s="208" t="s">
        <v>432</v>
      </c>
      <c r="H160" s="209">
        <v>0.269</v>
      </c>
      <c r="I160" s="210"/>
      <c r="J160" s="210"/>
      <c r="K160" s="211">
        <f>ROUND(P160*H160,2)</f>
        <v>0</v>
      </c>
      <c r="L160" s="207" t="s">
        <v>162</v>
      </c>
      <c r="M160" s="40"/>
      <c r="N160" s="212" t="s">
        <v>20</v>
      </c>
      <c r="O160" s="194" t="s">
        <v>40</v>
      </c>
      <c r="P160" s="195">
        <f>I160+J160</f>
        <v>0</v>
      </c>
      <c r="Q160" s="195">
        <f>ROUND(I160*H160,2)</f>
        <v>0</v>
      </c>
      <c r="R160" s="195">
        <f>ROUND(J160*H160,2)</f>
        <v>0</v>
      </c>
      <c r="S160" s="65"/>
      <c r="T160" s="196">
        <f>S160*H160</f>
        <v>0</v>
      </c>
      <c r="U160" s="196">
        <v>0</v>
      </c>
      <c r="V160" s="196">
        <f>U160*H160</f>
        <v>0</v>
      </c>
      <c r="W160" s="196">
        <v>0</v>
      </c>
      <c r="X160" s="197">
        <f>W160*H160</f>
        <v>0</v>
      </c>
      <c r="Y160" s="35"/>
      <c r="Z160" s="35"/>
      <c r="AA160" s="35"/>
      <c r="AB160" s="35"/>
      <c r="AC160" s="35"/>
      <c r="AD160" s="35"/>
      <c r="AE160" s="35"/>
      <c r="AR160" s="198" t="s">
        <v>164</v>
      </c>
      <c r="AT160" s="198" t="s">
        <v>188</v>
      </c>
      <c r="AU160" s="198" t="s">
        <v>81</v>
      </c>
      <c r="AY160" s="18" t="s">
        <v>156</v>
      </c>
      <c r="BE160" s="199">
        <f>IF(O160="základní",K160,0)</f>
        <v>0</v>
      </c>
      <c r="BF160" s="199">
        <f>IF(O160="snížená",K160,0)</f>
        <v>0</v>
      </c>
      <c r="BG160" s="199">
        <f>IF(O160="zákl. přenesená",K160,0)</f>
        <v>0</v>
      </c>
      <c r="BH160" s="199">
        <f>IF(O160="sníž. přenesená",K160,0)</f>
        <v>0</v>
      </c>
      <c r="BI160" s="199">
        <f>IF(O160="nulová",K160,0)</f>
        <v>0</v>
      </c>
      <c r="BJ160" s="18" t="s">
        <v>79</v>
      </c>
      <c r="BK160" s="199">
        <f>ROUND(P160*H160,2)</f>
        <v>0</v>
      </c>
      <c r="BL160" s="18" t="s">
        <v>164</v>
      </c>
      <c r="BM160" s="198" t="s">
        <v>232</v>
      </c>
    </row>
    <row r="161" spans="1:47" s="2" customFormat="1" ht="58.5">
      <c r="A161" s="35"/>
      <c r="B161" s="36"/>
      <c r="C161" s="37"/>
      <c r="D161" s="200" t="s">
        <v>165</v>
      </c>
      <c r="E161" s="37"/>
      <c r="F161" s="201" t="s">
        <v>1130</v>
      </c>
      <c r="G161" s="37"/>
      <c r="H161" s="37"/>
      <c r="I161" s="202"/>
      <c r="J161" s="202"/>
      <c r="K161" s="37"/>
      <c r="L161" s="37"/>
      <c r="M161" s="40"/>
      <c r="N161" s="203"/>
      <c r="O161" s="204"/>
      <c r="P161" s="65"/>
      <c r="Q161" s="65"/>
      <c r="R161" s="65"/>
      <c r="S161" s="65"/>
      <c r="T161" s="65"/>
      <c r="U161" s="65"/>
      <c r="V161" s="65"/>
      <c r="W161" s="65"/>
      <c r="X161" s="66"/>
      <c r="Y161" s="35"/>
      <c r="Z161" s="35"/>
      <c r="AA161" s="35"/>
      <c r="AB161" s="35"/>
      <c r="AC161" s="35"/>
      <c r="AD161" s="35"/>
      <c r="AE161" s="35"/>
      <c r="AT161" s="18" t="s">
        <v>165</v>
      </c>
      <c r="AU161" s="18" t="s">
        <v>81</v>
      </c>
    </row>
    <row r="162" spans="2:51" s="13" customFormat="1" ht="11.25">
      <c r="B162" s="221"/>
      <c r="C162" s="222"/>
      <c r="D162" s="200" t="s">
        <v>1060</v>
      </c>
      <c r="E162" s="223" t="s">
        <v>20</v>
      </c>
      <c r="F162" s="224" t="s">
        <v>1131</v>
      </c>
      <c r="G162" s="222"/>
      <c r="H162" s="225">
        <v>0.269</v>
      </c>
      <c r="I162" s="226"/>
      <c r="J162" s="226"/>
      <c r="K162" s="222"/>
      <c r="L162" s="222"/>
      <c r="M162" s="227"/>
      <c r="N162" s="228"/>
      <c r="O162" s="229"/>
      <c r="P162" s="229"/>
      <c r="Q162" s="229"/>
      <c r="R162" s="229"/>
      <c r="S162" s="229"/>
      <c r="T162" s="229"/>
      <c r="U162" s="229"/>
      <c r="V162" s="229"/>
      <c r="W162" s="229"/>
      <c r="X162" s="230"/>
      <c r="AT162" s="231" t="s">
        <v>1060</v>
      </c>
      <c r="AU162" s="231" t="s">
        <v>81</v>
      </c>
      <c r="AV162" s="13" t="s">
        <v>81</v>
      </c>
      <c r="AW162" s="13" t="s">
        <v>5</v>
      </c>
      <c r="AX162" s="13" t="s">
        <v>71</v>
      </c>
      <c r="AY162" s="231" t="s">
        <v>156</v>
      </c>
    </row>
    <row r="163" spans="2:51" s="14" customFormat="1" ht="11.25">
      <c r="B163" s="232"/>
      <c r="C163" s="233"/>
      <c r="D163" s="200" t="s">
        <v>1060</v>
      </c>
      <c r="E163" s="234" t="s">
        <v>20</v>
      </c>
      <c r="F163" s="235" t="s">
        <v>1062</v>
      </c>
      <c r="G163" s="233"/>
      <c r="H163" s="236">
        <v>0.269</v>
      </c>
      <c r="I163" s="237"/>
      <c r="J163" s="237"/>
      <c r="K163" s="233"/>
      <c r="L163" s="233"/>
      <c r="M163" s="238"/>
      <c r="N163" s="239"/>
      <c r="O163" s="240"/>
      <c r="P163" s="240"/>
      <c r="Q163" s="240"/>
      <c r="R163" s="240"/>
      <c r="S163" s="240"/>
      <c r="T163" s="240"/>
      <c r="U163" s="240"/>
      <c r="V163" s="240"/>
      <c r="W163" s="240"/>
      <c r="X163" s="241"/>
      <c r="AT163" s="242" t="s">
        <v>1060</v>
      </c>
      <c r="AU163" s="242" t="s">
        <v>81</v>
      </c>
      <c r="AV163" s="14" t="s">
        <v>164</v>
      </c>
      <c r="AW163" s="14" t="s">
        <v>5</v>
      </c>
      <c r="AX163" s="14" t="s">
        <v>79</v>
      </c>
      <c r="AY163" s="242" t="s">
        <v>156</v>
      </c>
    </row>
    <row r="164" spans="1:65" s="2" customFormat="1" ht="24.2" customHeight="1">
      <c r="A164" s="35"/>
      <c r="B164" s="36"/>
      <c r="C164" s="205" t="s">
        <v>8</v>
      </c>
      <c r="D164" s="205" t="s">
        <v>188</v>
      </c>
      <c r="E164" s="206" t="s">
        <v>1132</v>
      </c>
      <c r="F164" s="207" t="s">
        <v>1133</v>
      </c>
      <c r="G164" s="208" t="s">
        <v>379</v>
      </c>
      <c r="H164" s="209">
        <v>26</v>
      </c>
      <c r="I164" s="210"/>
      <c r="J164" s="210"/>
      <c r="K164" s="211">
        <f>ROUND(P164*H164,2)</f>
        <v>0</v>
      </c>
      <c r="L164" s="207" t="s">
        <v>162</v>
      </c>
      <c r="M164" s="40"/>
      <c r="N164" s="212" t="s">
        <v>20</v>
      </c>
      <c r="O164" s="194" t="s">
        <v>40</v>
      </c>
      <c r="P164" s="195">
        <f>I164+J164</f>
        <v>0</v>
      </c>
      <c r="Q164" s="195">
        <f>ROUND(I164*H164,2)</f>
        <v>0</v>
      </c>
      <c r="R164" s="195">
        <f>ROUND(J164*H164,2)</f>
        <v>0</v>
      </c>
      <c r="S164" s="65"/>
      <c r="T164" s="196">
        <f>S164*H164</f>
        <v>0</v>
      </c>
      <c r="U164" s="196">
        <v>0</v>
      </c>
      <c r="V164" s="196">
        <f>U164*H164</f>
        <v>0</v>
      </c>
      <c r="W164" s="196">
        <v>0</v>
      </c>
      <c r="X164" s="197">
        <f>W164*H164</f>
        <v>0</v>
      </c>
      <c r="Y164" s="35"/>
      <c r="Z164" s="35"/>
      <c r="AA164" s="35"/>
      <c r="AB164" s="35"/>
      <c r="AC164" s="35"/>
      <c r="AD164" s="35"/>
      <c r="AE164" s="35"/>
      <c r="AR164" s="198" t="s">
        <v>164</v>
      </c>
      <c r="AT164" s="198" t="s">
        <v>188</v>
      </c>
      <c r="AU164" s="198" t="s">
        <v>81</v>
      </c>
      <c r="AY164" s="18" t="s">
        <v>156</v>
      </c>
      <c r="BE164" s="199">
        <f>IF(O164="základní",K164,0)</f>
        <v>0</v>
      </c>
      <c r="BF164" s="199">
        <f>IF(O164="snížená",K164,0)</f>
        <v>0</v>
      </c>
      <c r="BG164" s="199">
        <f>IF(O164="zákl. přenesená",K164,0)</f>
        <v>0</v>
      </c>
      <c r="BH164" s="199">
        <f>IF(O164="sníž. přenesená",K164,0)</f>
        <v>0</v>
      </c>
      <c r="BI164" s="199">
        <f>IF(O164="nulová",K164,0)</f>
        <v>0</v>
      </c>
      <c r="BJ164" s="18" t="s">
        <v>79</v>
      </c>
      <c r="BK164" s="199">
        <f>ROUND(P164*H164,2)</f>
        <v>0</v>
      </c>
      <c r="BL164" s="18" t="s">
        <v>164</v>
      </c>
      <c r="BM164" s="198" t="s">
        <v>235</v>
      </c>
    </row>
    <row r="165" spans="1:47" s="2" customFormat="1" ht="68.25">
      <c r="A165" s="35"/>
      <c r="B165" s="36"/>
      <c r="C165" s="37"/>
      <c r="D165" s="200" t="s">
        <v>165</v>
      </c>
      <c r="E165" s="37"/>
      <c r="F165" s="201" t="s">
        <v>1134</v>
      </c>
      <c r="G165" s="37"/>
      <c r="H165" s="37"/>
      <c r="I165" s="202"/>
      <c r="J165" s="202"/>
      <c r="K165" s="37"/>
      <c r="L165" s="37"/>
      <c r="M165" s="40"/>
      <c r="N165" s="203"/>
      <c r="O165" s="204"/>
      <c r="P165" s="65"/>
      <c r="Q165" s="65"/>
      <c r="R165" s="65"/>
      <c r="S165" s="65"/>
      <c r="T165" s="65"/>
      <c r="U165" s="65"/>
      <c r="V165" s="65"/>
      <c r="W165" s="65"/>
      <c r="X165" s="66"/>
      <c r="Y165" s="35"/>
      <c r="Z165" s="35"/>
      <c r="AA165" s="35"/>
      <c r="AB165" s="35"/>
      <c r="AC165" s="35"/>
      <c r="AD165" s="35"/>
      <c r="AE165" s="35"/>
      <c r="AT165" s="18" t="s">
        <v>165</v>
      </c>
      <c r="AU165" s="18" t="s">
        <v>81</v>
      </c>
    </row>
    <row r="166" spans="1:47" s="2" customFormat="1" ht="29.25">
      <c r="A166" s="35"/>
      <c r="B166" s="36"/>
      <c r="C166" s="37"/>
      <c r="D166" s="200" t="s">
        <v>880</v>
      </c>
      <c r="E166" s="37"/>
      <c r="F166" s="220" t="s">
        <v>1135</v>
      </c>
      <c r="G166" s="37"/>
      <c r="H166" s="37"/>
      <c r="I166" s="202"/>
      <c r="J166" s="202"/>
      <c r="K166" s="37"/>
      <c r="L166" s="37"/>
      <c r="M166" s="40"/>
      <c r="N166" s="203"/>
      <c r="O166" s="204"/>
      <c r="P166" s="65"/>
      <c r="Q166" s="65"/>
      <c r="R166" s="65"/>
      <c r="S166" s="65"/>
      <c r="T166" s="65"/>
      <c r="U166" s="65"/>
      <c r="V166" s="65"/>
      <c r="W166" s="65"/>
      <c r="X166" s="66"/>
      <c r="Y166" s="35"/>
      <c r="Z166" s="35"/>
      <c r="AA166" s="35"/>
      <c r="AB166" s="35"/>
      <c r="AC166" s="35"/>
      <c r="AD166" s="35"/>
      <c r="AE166" s="35"/>
      <c r="AT166" s="18" t="s">
        <v>880</v>
      </c>
      <c r="AU166" s="18" t="s">
        <v>81</v>
      </c>
    </row>
    <row r="167" spans="2:51" s="13" customFormat="1" ht="11.25">
      <c r="B167" s="221"/>
      <c r="C167" s="222"/>
      <c r="D167" s="200" t="s">
        <v>1060</v>
      </c>
      <c r="E167" s="223" t="s">
        <v>20</v>
      </c>
      <c r="F167" s="224" t="s">
        <v>1136</v>
      </c>
      <c r="G167" s="222"/>
      <c r="H167" s="225">
        <v>26</v>
      </c>
      <c r="I167" s="226"/>
      <c r="J167" s="226"/>
      <c r="K167" s="222"/>
      <c r="L167" s="222"/>
      <c r="M167" s="227"/>
      <c r="N167" s="228"/>
      <c r="O167" s="229"/>
      <c r="P167" s="229"/>
      <c r="Q167" s="229"/>
      <c r="R167" s="229"/>
      <c r="S167" s="229"/>
      <c r="T167" s="229"/>
      <c r="U167" s="229"/>
      <c r="V167" s="229"/>
      <c r="W167" s="229"/>
      <c r="X167" s="230"/>
      <c r="AT167" s="231" t="s">
        <v>1060</v>
      </c>
      <c r="AU167" s="231" t="s">
        <v>81</v>
      </c>
      <c r="AV167" s="13" t="s">
        <v>81</v>
      </c>
      <c r="AW167" s="13" t="s">
        <v>5</v>
      </c>
      <c r="AX167" s="13" t="s">
        <v>71</v>
      </c>
      <c r="AY167" s="231" t="s">
        <v>156</v>
      </c>
    </row>
    <row r="168" spans="2:51" s="14" customFormat="1" ht="11.25">
      <c r="B168" s="232"/>
      <c r="C168" s="233"/>
      <c r="D168" s="200" t="s">
        <v>1060</v>
      </c>
      <c r="E168" s="234" t="s">
        <v>20</v>
      </c>
      <c r="F168" s="235" t="s">
        <v>1062</v>
      </c>
      <c r="G168" s="233"/>
      <c r="H168" s="236">
        <v>26</v>
      </c>
      <c r="I168" s="237"/>
      <c r="J168" s="237"/>
      <c r="K168" s="233"/>
      <c r="L168" s="233"/>
      <c r="M168" s="238"/>
      <c r="N168" s="239"/>
      <c r="O168" s="240"/>
      <c r="P168" s="240"/>
      <c r="Q168" s="240"/>
      <c r="R168" s="240"/>
      <c r="S168" s="240"/>
      <c r="T168" s="240"/>
      <c r="U168" s="240"/>
      <c r="V168" s="240"/>
      <c r="W168" s="240"/>
      <c r="X168" s="241"/>
      <c r="AT168" s="242" t="s">
        <v>1060</v>
      </c>
      <c r="AU168" s="242" t="s">
        <v>81</v>
      </c>
      <c r="AV168" s="14" t="s">
        <v>164</v>
      </c>
      <c r="AW168" s="14" t="s">
        <v>5</v>
      </c>
      <c r="AX168" s="14" t="s">
        <v>79</v>
      </c>
      <c r="AY168" s="242" t="s">
        <v>156</v>
      </c>
    </row>
    <row r="169" spans="1:65" s="2" customFormat="1" ht="24.2" customHeight="1">
      <c r="A169" s="35"/>
      <c r="B169" s="36"/>
      <c r="C169" s="205" t="s">
        <v>199</v>
      </c>
      <c r="D169" s="205" t="s">
        <v>188</v>
      </c>
      <c r="E169" s="206" t="s">
        <v>1137</v>
      </c>
      <c r="F169" s="207" t="s">
        <v>1138</v>
      </c>
      <c r="G169" s="208" t="s">
        <v>161</v>
      </c>
      <c r="H169" s="209">
        <v>36</v>
      </c>
      <c r="I169" s="210"/>
      <c r="J169" s="210"/>
      <c r="K169" s="211">
        <f>ROUND(P169*H169,2)</f>
        <v>0</v>
      </c>
      <c r="L169" s="207" t="s">
        <v>162</v>
      </c>
      <c r="M169" s="40"/>
      <c r="N169" s="212" t="s">
        <v>20</v>
      </c>
      <c r="O169" s="194" t="s">
        <v>40</v>
      </c>
      <c r="P169" s="195">
        <f>I169+J169</f>
        <v>0</v>
      </c>
      <c r="Q169" s="195">
        <f>ROUND(I169*H169,2)</f>
        <v>0</v>
      </c>
      <c r="R169" s="195">
        <f>ROUND(J169*H169,2)</f>
        <v>0</v>
      </c>
      <c r="S169" s="65"/>
      <c r="T169" s="196">
        <f>S169*H169</f>
        <v>0</v>
      </c>
      <c r="U169" s="196">
        <v>0</v>
      </c>
      <c r="V169" s="196">
        <f>U169*H169</f>
        <v>0</v>
      </c>
      <c r="W169" s="196">
        <v>0</v>
      </c>
      <c r="X169" s="197">
        <f>W169*H169</f>
        <v>0</v>
      </c>
      <c r="Y169" s="35"/>
      <c r="Z169" s="35"/>
      <c r="AA169" s="35"/>
      <c r="AB169" s="35"/>
      <c r="AC169" s="35"/>
      <c r="AD169" s="35"/>
      <c r="AE169" s="35"/>
      <c r="AR169" s="198" t="s">
        <v>164</v>
      </c>
      <c r="AT169" s="198" t="s">
        <v>188</v>
      </c>
      <c r="AU169" s="198" t="s">
        <v>81</v>
      </c>
      <c r="AY169" s="18" t="s">
        <v>156</v>
      </c>
      <c r="BE169" s="199">
        <f>IF(O169="základní",K169,0)</f>
        <v>0</v>
      </c>
      <c r="BF169" s="199">
        <f>IF(O169="snížená",K169,0)</f>
        <v>0</v>
      </c>
      <c r="BG169" s="199">
        <f>IF(O169="zákl. přenesená",K169,0)</f>
        <v>0</v>
      </c>
      <c r="BH169" s="199">
        <f>IF(O169="sníž. přenesená",K169,0)</f>
        <v>0</v>
      </c>
      <c r="BI169" s="199">
        <f>IF(O169="nulová",K169,0)</f>
        <v>0</v>
      </c>
      <c r="BJ169" s="18" t="s">
        <v>79</v>
      </c>
      <c r="BK169" s="199">
        <f>ROUND(P169*H169,2)</f>
        <v>0</v>
      </c>
      <c r="BL169" s="18" t="s">
        <v>164</v>
      </c>
      <c r="BM169" s="198" t="s">
        <v>239</v>
      </c>
    </row>
    <row r="170" spans="1:47" s="2" customFormat="1" ht="29.25">
      <c r="A170" s="35"/>
      <c r="B170" s="36"/>
      <c r="C170" s="37"/>
      <c r="D170" s="200" t="s">
        <v>165</v>
      </c>
      <c r="E170" s="37"/>
      <c r="F170" s="201" t="s">
        <v>1139</v>
      </c>
      <c r="G170" s="37"/>
      <c r="H170" s="37"/>
      <c r="I170" s="202"/>
      <c r="J170" s="202"/>
      <c r="K170" s="37"/>
      <c r="L170" s="37"/>
      <c r="M170" s="40"/>
      <c r="N170" s="203"/>
      <c r="O170" s="204"/>
      <c r="P170" s="65"/>
      <c r="Q170" s="65"/>
      <c r="R170" s="65"/>
      <c r="S170" s="65"/>
      <c r="T170" s="65"/>
      <c r="U170" s="65"/>
      <c r="V170" s="65"/>
      <c r="W170" s="65"/>
      <c r="X170" s="66"/>
      <c r="Y170" s="35"/>
      <c r="Z170" s="35"/>
      <c r="AA170" s="35"/>
      <c r="AB170" s="35"/>
      <c r="AC170" s="35"/>
      <c r="AD170" s="35"/>
      <c r="AE170" s="35"/>
      <c r="AT170" s="18" t="s">
        <v>165</v>
      </c>
      <c r="AU170" s="18" t="s">
        <v>81</v>
      </c>
    </row>
    <row r="171" spans="1:47" s="2" customFormat="1" ht="19.5">
      <c r="A171" s="35"/>
      <c r="B171" s="36"/>
      <c r="C171" s="37"/>
      <c r="D171" s="200" t="s">
        <v>880</v>
      </c>
      <c r="E171" s="37"/>
      <c r="F171" s="220" t="s">
        <v>1140</v>
      </c>
      <c r="G171" s="37"/>
      <c r="H171" s="37"/>
      <c r="I171" s="202"/>
      <c r="J171" s="202"/>
      <c r="K171" s="37"/>
      <c r="L171" s="37"/>
      <c r="M171" s="40"/>
      <c r="N171" s="203"/>
      <c r="O171" s="204"/>
      <c r="P171" s="65"/>
      <c r="Q171" s="65"/>
      <c r="R171" s="65"/>
      <c r="S171" s="65"/>
      <c r="T171" s="65"/>
      <c r="U171" s="65"/>
      <c r="V171" s="65"/>
      <c r="W171" s="65"/>
      <c r="X171" s="66"/>
      <c r="Y171" s="35"/>
      <c r="Z171" s="35"/>
      <c r="AA171" s="35"/>
      <c r="AB171" s="35"/>
      <c r="AC171" s="35"/>
      <c r="AD171" s="35"/>
      <c r="AE171" s="35"/>
      <c r="AT171" s="18" t="s">
        <v>880</v>
      </c>
      <c r="AU171" s="18" t="s">
        <v>81</v>
      </c>
    </row>
    <row r="172" spans="2:51" s="15" customFormat="1" ht="11.25">
      <c r="B172" s="243"/>
      <c r="C172" s="244"/>
      <c r="D172" s="200" t="s">
        <v>1060</v>
      </c>
      <c r="E172" s="245" t="s">
        <v>20</v>
      </c>
      <c r="F172" s="246" t="s">
        <v>1141</v>
      </c>
      <c r="G172" s="244"/>
      <c r="H172" s="245" t="s">
        <v>20</v>
      </c>
      <c r="I172" s="247"/>
      <c r="J172" s="247"/>
      <c r="K172" s="244"/>
      <c r="L172" s="244"/>
      <c r="M172" s="248"/>
      <c r="N172" s="249"/>
      <c r="O172" s="250"/>
      <c r="P172" s="250"/>
      <c r="Q172" s="250"/>
      <c r="R172" s="250"/>
      <c r="S172" s="250"/>
      <c r="T172" s="250"/>
      <c r="U172" s="250"/>
      <c r="V172" s="250"/>
      <c r="W172" s="250"/>
      <c r="X172" s="251"/>
      <c r="AT172" s="252" t="s">
        <v>1060</v>
      </c>
      <c r="AU172" s="252" t="s">
        <v>81</v>
      </c>
      <c r="AV172" s="15" t="s">
        <v>79</v>
      </c>
      <c r="AW172" s="15" t="s">
        <v>5</v>
      </c>
      <c r="AX172" s="15" t="s">
        <v>71</v>
      </c>
      <c r="AY172" s="252" t="s">
        <v>156</v>
      </c>
    </row>
    <row r="173" spans="2:51" s="13" customFormat="1" ht="11.25">
      <c r="B173" s="221"/>
      <c r="C173" s="222"/>
      <c r="D173" s="200" t="s">
        <v>1060</v>
      </c>
      <c r="E173" s="223" t="s">
        <v>20</v>
      </c>
      <c r="F173" s="224" t="s">
        <v>1142</v>
      </c>
      <c r="G173" s="222"/>
      <c r="H173" s="225">
        <v>36</v>
      </c>
      <c r="I173" s="226"/>
      <c r="J173" s="226"/>
      <c r="K173" s="222"/>
      <c r="L173" s="222"/>
      <c r="M173" s="227"/>
      <c r="N173" s="228"/>
      <c r="O173" s="229"/>
      <c r="P173" s="229"/>
      <c r="Q173" s="229"/>
      <c r="R173" s="229"/>
      <c r="S173" s="229"/>
      <c r="T173" s="229"/>
      <c r="U173" s="229"/>
      <c r="V173" s="229"/>
      <c r="W173" s="229"/>
      <c r="X173" s="230"/>
      <c r="AT173" s="231" t="s">
        <v>1060</v>
      </c>
      <c r="AU173" s="231" t="s">
        <v>81</v>
      </c>
      <c r="AV173" s="13" t="s">
        <v>81</v>
      </c>
      <c r="AW173" s="13" t="s">
        <v>5</v>
      </c>
      <c r="AX173" s="13" t="s">
        <v>71</v>
      </c>
      <c r="AY173" s="231" t="s">
        <v>156</v>
      </c>
    </row>
    <row r="174" spans="2:51" s="14" customFormat="1" ht="11.25">
      <c r="B174" s="232"/>
      <c r="C174" s="233"/>
      <c r="D174" s="200" t="s">
        <v>1060</v>
      </c>
      <c r="E174" s="234" t="s">
        <v>20</v>
      </c>
      <c r="F174" s="235" t="s">
        <v>1062</v>
      </c>
      <c r="G174" s="233"/>
      <c r="H174" s="236">
        <v>36</v>
      </c>
      <c r="I174" s="237"/>
      <c r="J174" s="237"/>
      <c r="K174" s="233"/>
      <c r="L174" s="233"/>
      <c r="M174" s="238"/>
      <c r="N174" s="239"/>
      <c r="O174" s="240"/>
      <c r="P174" s="240"/>
      <c r="Q174" s="240"/>
      <c r="R174" s="240"/>
      <c r="S174" s="240"/>
      <c r="T174" s="240"/>
      <c r="U174" s="240"/>
      <c r="V174" s="240"/>
      <c r="W174" s="240"/>
      <c r="X174" s="241"/>
      <c r="AT174" s="242" t="s">
        <v>1060</v>
      </c>
      <c r="AU174" s="242" t="s">
        <v>81</v>
      </c>
      <c r="AV174" s="14" t="s">
        <v>164</v>
      </c>
      <c r="AW174" s="14" t="s">
        <v>5</v>
      </c>
      <c r="AX174" s="14" t="s">
        <v>79</v>
      </c>
      <c r="AY174" s="242" t="s">
        <v>156</v>
      </c>
    </row>
    <row r="175" spans="1:65" s="2" customFormat="1" ht="24.2" customHeight="1">
      <c r="A175" s="35"/>
      <c r="B175" s="36"/>
      <c r="C175" s="205" t="s">
        <v>241</v>
      </c>
      <c r="D175" s="205" t="s">
        <v>188</v>
      </c>
      <c r="E175" s="206" t="s">
        <v>1143</v>
      </c>
      <c r="F175" s="207" t="s">
        <v>1144</v>
      </c>
      <c r="G175" s="208" t="s">
        <v>161</v>
      </c>
      <c r="H175" s="209">
        <v>36</v>
      </c>
      <c r="I175" s="210"/>
      <c r="J175" s="210"/>
      <c r="K175" s="211">
        <f>ROUND(P175*H175,2)</f>
        <v>0</v>
      </c>
      <c r="L175" s="207" t="s">
        <v>162</v>
      </c>
      <c r="M175" s="40"/>
      <c r="N175" s="212" t="s">
        <v>20</v>
      </c>
      <c r="O175" s="194" t="s">
        <v>40</v>
      </c>
      <c r="P175" s="195">
        <f>I175+J175</f>
        <v>0</v>
      </c>
      <c r="Q175" s="195">
        <f>ROUND(I175*H175,2)</f>
        <v>0</v>
      </c>
      <c r="R175" s="195">
        <f>ROUND(J175*H175,2)</f>
        <v>0</v>
      </c>
      <c r="S175" s="65"/>
      <c r="T175" s="196">
        <f>S175*H175</f>
        <v>0</v>
      </c>
      <c r="U175" s="196">
        <v>0</v>
      </c>
      <c r="V175" s="196">
        <f>U175*H175</f>
        <v>0</v>
      </c>
      <c r="W175" s="196">
        <v>0</v>
      </c>
      <c r="X175" s="197">
        <f>W175*H175</f>
        <v>0</v>
      </c>
      <c r="Y175" s="35"/>
      <c r="Z175" s="35"/>
      <c r="AA175" s="35"/>
      <c r="AB175" s="35"/>
      <c r="AC175" s="35"/>
      <c r="AD175" s="35"/>
      <c r="AE175" s="35"/>
      <c r="AR175" s="198" t="s">
        <v>164</v>
      </c>
      <c r="AT175" s="198" t="s">
        <v>188</v>
      </c>
      <c r="AU175" s="198" t="s">
        <v>81</v>
      </c>
      <c r="AY175" s="18" t="s">
        <v>156</v>
      </c>
      <c r="BE175" s="199">
        <f>IF(O175="základní",K175,0)</f>
        <v>0</v>
      </c>
      <c r="BF175" s="199">
        <f>IF(O175="snížená",K175,0)</f>
        <v>0</v>
      </c>
      <c r="BG175" s="199">
        <f>IF(O175="zákl. přenesená",K175,0)</f>
        <v>0</v>
      </c>
      <c r="BH175" s="199">
        <f>IF(O175="sníž. přenesená",K175,0)</f>
        <v>0</v>
      </c>
      <c r="BI175" s="199">
        <f>IF(O175="nulová",K175,0)</f>
        <v>0</v>
      </c>
      <c r="BJ175" s="18" t="s">
        <v>79</v>
      </c>
      <c r="BK175" s="199">
        <f>ROUND(P175*H175,2)</f>
        <v>0</v>
      </c>
      <c r="BL175" s="18" t="s">
        <v>164</v>
      </c>
      <c r="BM175" s="198" t="s">
        <v>244</v>
      </c>
    </row>
    <row r="176" spans="1:47" s="2" customFormat="1" ht="48.75">
      <c r="A176" s="35"/>
      <c r="B176" s="36"/>
      <c r="C176" s="37"/>
      <c r="D176" s="200" t="s">
        <v>165</v>
      </c>
      <c r="E176" s="37"/>
      <c r="F176" s="201" t="s">
        <v>1145</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165</v>
      </c>
      <c r="AU176" s="18" t="s">
        <v>81</v>
      </c>
    </row>
    <row r="177" spans="2:51" s="15" customFormat="1" ht="11.25">
      <c r="B177" s="243"/>
      <c r="C177" s="244"/>
      <c r="D177" s="200" t="s">
        <v>1060</v>
      </c>
      <c r="E177" s="245" t="s">
        <v>20</v>
      </c>
      <c r="F177" s="246" t="s">
        <v>1146</v>
      </c>
      <c r="G177" s="244"/>
      <c r="H177" s="245" t="s">
        <v>20</v>
      </c>
      <c r="I177" s="247"/>
      <c r="J177" s="247"/>
      <c r="K177" s="244"/>
      <c r="L177" s="244"/>
      <c r="M177" s="248"/>
      <c r="N177" s="249"/>
      <c r="O177" s="250"/>
      <c r="P177" s="250"/>
      <c r="Q177" s="250"/>
      <c r="R177" s="250"/>
      <c r="S177" s="250"/>
      <c r="T177" s="250"/>
      <c r="U177" s="250"/>
      <c r="V177" s="250"/>
      <c r="W177" s="250"/>
      <c r="X177" s="251"/>
      <c r="AT177" s="252" t="s">
        <v>1060</v>
      </c>
      <c r="AU177" s="252" t="s">
        <v>81</v>
      </c>
      <c r="AV177" s="15" t="s">
        <v>79</v>
      </c>
      <c r="AW177" s="15" t="s">
        <v>5</v>
      </c>
      <c r="AX177" s="15" t="s">
        <v>71</v>
      </c>
      <c r="AY177" s="252" t="s">
        <v>156</v>
      </c>
    </row>
    <row r="178" spans="2:51" s="13" customFormat="1" ht="11.25">
      <c r="B178" s="221"/>
      <c r="C178" s="222"/>
      <c r="D178" s="200" t="s">
        <v>1060</v>
      </c>
      <c r="E178" s="223" t="s">
        <v>20</v>
      </c>
      <c r="F178" s="224" t="s">
        <v>1147</v>
      </c>
      <c r="G178" s="222"/>
      <c r="H178" s="225">
        <v>36</v>
      </c>
      <c r="I178" s="226"/>
      <c r="J178" s="226"/>
      <c r="K178" s="222"/>
      <c r="L178" s="222"/>
      <c r="M178" s="227"/>
      <c r="N178" s="228"/>
      <c r="O178" s="229"/>
      <c r="P178" s="229"/>
      <c r="Q178" s="229"/>
      <c r="R178" s="229"/>
      <c r="S178" s="229"/>
      <c r="T178" s="229"/>
      <c r="U178" s="229"/>
      <c r="V178" s="229"/>
      <c r="W178" s="229"/>
      <c r="X178" s="230"/>
      <c r="AT178" s="231" t="s">
        <v>1060</v>
      </c>
      <c r="AU178" s="231" t="s">
        <v>81</v>
      </c>
      <c r="AV178" s="13" t="s">
        <v>81</v>
      </c>
      <c r="AW178" s="13" t="s">
        <v>5</v>
      </c>
      <c r="AX178" s="13" t="s">
        <v>71</v>
      </c>
      <c r="AY178" s="231" t="s">
        <v>156</v>
      </c>
    </row>
    <row r="179" spans="2:51" s="14" customFormat="1" ht="11.25">
      <c r="B179" s="232"/>
      <c r="C179" s="233"/>
      <c r="D179" s="200" t="s">
        <v>1060</v>
      </c>
      <c r="E179" s="234" t="s">
        <v>20</v>
      </c>
      <c r="F179" s="235" t="s">
        <v>1062</v>
      </c>
      <c r="G179" s="233"/>
      <c r="H179" s="236">
        <v>36</v>
      </c>
      <c r="I179" s="237"/>
      <c r="J179" s="237"/>
      <c r="K179" s="233"/>
      <c r="L179" s="233"/>
      <c r="M179" s="238"/>
      <c r="N179" s="239"/>
      <c r="O179" s="240"/>
      <c r="P179" s="240"/>
      <c r="Q179" s="240"/>
      <c r="R179" s="240"/>
      <c r="S179" s="240"/>
      <c r="T179" s="240"/>
      <c r="U179" s="240"/>
      <c r="V179" s="240"/>
      <c r="W179" s="240"/>
      <c r="X179" s="241"/>
      <c r="AT179" s="242" t="s">
        <v>1060</v>
      </c>
      <c r="AU179" s="242" t="s">
        <v>81</v>
      </c>
      <c r="AV179" s="14" t="s">
        <v>164</v>
      </c>
      <c r="AW179" s="14" t="s">
        <v>5</v>
      </c>
      <c r="AX179" s="14" t="s">
        <v>79</v>
      </c>
      <c r="AY179" s="242" t="s">
        <v>156</v>
      </c>
    </row>
    <row r="180" spans="1:65" s="2" customFormat="1" ht="24.2" customHeight="1">
      <c r="A180" s="35"/>
      <c r="B180" s="36"/>
      <c r="C180" s="205" t="s">
        <v>202</v>
      </c>
      <c r="D180" s="205" t="s">
        <v>188</v>
      </c>
      <c r="E180" s="206" t="s">
        <v>1148</v>
      </c>
      <c r="F180" s="207" t="s">
        <v>1149</v>
      </c>
      <c r="G180" s="208" t="s">
        <v>161</v>
      </c>
      <c r="H180" s="209">
        <v>36</v>
      </c>
      <c r="I180" s="210"/>
      <c r="J180" s="210"/>
      <c r="K180" s="211">
        <f>ROUND(P180*H180,2)</f>
        <v>0</v>
      </c>
      <c r="L180" s="207" t="s">
        <v>162</v>
      </c>
      <c r="M180" s="40"/>
      <c r="N180" s="212"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164</v>
      </c>
      <c r="AT180" s="198" t="s">
        <v>188</v>
      </c>
      <c r="AU180" s="198" t="s">
        <v>81</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164</v>
      </c>
      <c r="BM180" s="198" t="s">
        <v>248</v>
      </c>
    </row>
    <row r="181" spans="1:47" s="2" customFormat="1" ht="48.75">
      <c r="A181" s="35"/>
      <c r="B181" s="36"/>
      <c r="C181" s="37"/>
      <c r="D181" s="200" t="s">
        <v>165</v>
      </c>
      <c r="E181" s="37"/>
      <c r="F181" s="201" t="s">
        <v>1150</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81</v>
      </c>
    </row>
    <row r="182" spans="2:51" s="15" customFormat="1" ht="11.25">
      <c r="B182" s="243"/>
      <c r="C182" s="244"/>
      <c r="D182" s="200" t="s">
        <v>1060</v>
      </c>
      <c r="E182" s="245" t="s">
        <v>20</v>
      </c>
      <c r="F182" s="246" t="s">
        <v>1146</v>
      </c>
      <c r="G182" s="244"/>
      <c r="H182" s="245" t="s">
        <v>20</v>
      </c>
      <c r="I182" s="247"/>
      <c r="J182" s="247"/>
      <c r="K182" s="244"/>
      <c r="L182" s="244"/>
      <c r="M182" s="248"/>
      <c r="N182" s="249"/>
      <c r="O182" s="250"/>
      <c r="P182" s="250"/>
      <c r="Q182" s="250"/>
      <c r="R182" s="250"/>
      <c r="S182" s="250"/>
      <c r="T182" s="250"/>
      <c r="U182" s="250"/>
      <c r="V182" s="250"/>
      <c r="W182" s="250"/>
      <c r="X182" s="251"/>
      <c r="AT182" s="252" t="s">
        <v>1060</v>
      </c>
      <c r="AU182" s="252" t="s">
        <v>81</v>
      </c>
      <c r="AV182" s="15" t="s">
        <v>79</v>
      </c>
      <c r="AW182" s="15" t="s">
        <v>5</v>
      </c>
      <c r="AX182" s="15" t="s">
        <v>71</v>
      </c>
      <c r="AY182" s="252" t="s">
        <v>156</v>
      </c>
    </row>
    <row r="183" spans="2:51" s="13" customFormat="1" ht="11.25">
      <c r="B183" s="221"/>
      <c r="C183" s="222"/>
      <c r="D183" s="200" t="s">
        <v>1060</v>
      </c>
      <c r="E183" s="223" t="s">
        <v>20</v>
      </c>
      <c r="F183" s="224" t="s">
        <v>1151</v>
      </c>
      <c r="G183" s="222"/>
      <c r="H183" s="225">
        <v>36</v>
      </c>
      <c r="I183" s="226"/>
      <c r="J183" s="226"/>
      <c r="K183" s="222"/>
      <c r="L183" s="222"/>
      <c r="M183" s="227"/>
      <c r="N183" s="228"/>
      <c r="O183" s="229"/>
      <c r="P183" s="229"/>
      <c r="Q183" s="229"/>
      <c r="R183" s="229"/>
      <c r="S183" s="229"/>
      <c r="T183" s="229"/>
      <c r="U183" s="229"/>
      <c r="V183" s="229"/>
      <c r="W183" s="229"/>
      <c r="X183" s="230"/>
      <c r="AT183" s="231" t="s">
        <v>1060</v>
      </c>
      <c r="AU183" s="231" t="s">
        <v>81</v>
      </c>
      <c r="AV183" s="13" t="s">
        <v>81</v>
      </c>
      <c r="AW183" s="13" t="s">
        <v>5</v>
      </c>
      <c r="AX183" s="13" t="s">
        <v>71</v>
      </c>
      <c r="AY183" s="231" t="s">
        <v>156</v>
      </c>
    </row>
    <row r="184" spans="2:51" s="14" customFormat="1" ht="11.25">
      <c r="B184" s="232"/>
      <c r="C184" s="233"/>
      <c r="D184" s="200" t="s">
        <v>1060</v>
      </c>
      <c r="E184" s="234" t="s">
        <v>20</v>
      </c>
      <c r="F184" s="235" t="s">
        <v>1062</v>
      </c>
      <c r="G184" s="233"/>
      <c r="H184" s="236">
        <v>36</v>
      </c>
      <c r="I184" s="237"/>
      <c r="J184" s="237"/>
      <c r="K184" s="233"/>
      <c r="L184" s="233"/>
      <c r="M184" s="238"/>
      <c r="N184" s="239"/>
      <c r="O184" s="240"/>
      <c r="P184" s="240"/>
      <c r="Q184" s="240"/>
      <c r="R184" s="240"/>
      <c r="S184" s="240"/>
      <c r="T184" s="240"/>
      <c r="U184" s="240"/>
      <c r="V184" s="240"/>
      <c r="W184" s="240"/>
      <c r="X184" s="241"/>
      <c r="AT184" s="242" t="s">
        <v>1060</v>
      </c>
      <c r="AU184" s="242" t="s">
        <v>81</v>
      </c>
      <c r="AV184" s="14" t="s">
        <v>164</v>
      </c>
      <c r="AW184" s="14" t="s">
        <v>5</v>
      </c>
      <c r="AX184" s="14" t="s">
        <v>79</v>
      </c>
      <c r="AY184" s="242" t="s">
        <v>156</v>
      </c>
    </row>
    <row r="185" spans="1:65" s="2" customFormat="1" ht="24.2" customHeight="1">
      <c r="A185" s="35"/>
      <c r="B185" s="36"/>
      <c r="C185" s="205" t="s">
        <v>249</v>
      </c>
      <c r="D185" s="205" t="s">
        <v>188</v>
      </c>
      <c r="E185" s="206" t="s">
        <v>1152</v>
      </c>
      <c r="F185" s="207" t="s">
        <v>1153</v>
      </c>
      <c r="G185" s="208" t="s">
        <v>432</v>
      </c>
      <c r="H185" s="209">
        <v>1.609</v>
      </c>
      <c r="I185" s="210"/>
      <c r="J185" s="210"/>
      <c r="K185" s="211">
        <f>ROUND(P185*H185,2)</f>
        <v>0</v>
      </c>
      <c r="L185" s="207" t="s">
        <v>162</v>
      </c>
      <c r="M185" s="40"/>
      <c r="N185" s="212" t="s">
        <v>20</v>
      </c>
      <c r="O185" s="194" t="s">
        <v>40</v>
      </c>
      <c r="P185" s="195">
        <f>I185+J185</f>
        <v>0</v>
      </c>
      <c r="Q185" s="195">
        <f>ROUND(I185*H185,2)</f>
        <v>0</v>
      </c>
      <c r="R185" s="195">
        <f>ROUND(J185*H185,2)</f>
        <v>0</v>
      </c>
      <c r="S185" s="65"/>
      <c r="T185" s="196">
        <f>S185*H185</f>
        <v>0</v>
      </c>
      <c r="U185" s="196">
        <v>0</v>
      </c>
      <c r="V185" s="196">
        <f>U185*H185</f>
        <v>0</v>
      </c>
      <c r="W185" s="196">
        <v>0</v>
      </c>
      <c r="X185" s="197">
        <f>W185*H185</f>
        <v>0</v>
      </c>
      <c r="Y185" s="35"/>
      <c r="Z185" s="35"/>
      <c r="AA185" s="35"/>
      <c r="AB185" s="35"/>
      <c r="AC185" s="35"/>
      <c r="AD185" s="35"/>
      <c r="AE185" s="35"/>
      <c r="AR185" s="198" t="s">
        <v>164</v>
      </c>
      <c r="AT185" s="198" t="s">
        <v>188</v>
      </c>
      <c r="AU185" s="198" t="s">
        <v>81</v>
      </c>
      <c r="AY185" s="18" t="s">
        <v>156</v>
      </c>
      <c r="BE185" s="199">
        <f>IF(O185="základní",K185,0)</f>
        <v>0</v>
      </c>
      <c r="BF185" s="199">
        <f>IF(O185="snížená",K185,0)</f>
        <v>0</v>
      </c>
      <c r="BG185" s="199">
        <f>IF(O185="zákl. přenesená",K185,0)</f>
        <v>0</v>
      </c>
      <c r="BH185" s="199">
        <f>IF(O185="sníž. přenesená",K185,0)</f>
        <v>0</v>
      </c>
      <c r="BI185" s="199">
        <f>IF(O185="nulová",K185,0)</f>
        <v>0</v>
      </c>
      <c r="BJ185" s="18" t="s">
        <v>79</v>
      </c>
      <c r="BK185" s="199">
        <f>ROUND(P185*H185,2)</f>
        <v>0</v>
      </c>
      <c r="BL185" s="18" t="s">
        <v>164</v>
      </c>
      <c r="BM185" s="198" t="s">
        <v>252</v>
      </c>
    </row>
    <row r="186" spans="1:47" s="2" customFormat="1" ht="78">
      <c r="A186" s="35"/>
      <c r="B186" s="36"/>
      <c r="C186" s="37"/>
      <c r="D186" s="200" t="s">
        <v>165</v>
      </c>
      <c r="E186" s="37"/>
      <c r="F186" s="201" t="s">
        <v>1154</v>
      </c>
      <c r="G186" s="37"/>
      <c r="H186" s="37"/>
      <c r="I186" s="202"/>
      <c r="J186" s="202"/>
      <c r="K186" s="37"/>
      <c r="L186" s="37"/>
      <c r="M186" s="40"/>
      <c r="N186" s="203"/>
      <c r="O186" s="204"/>
      <c r="P186" s="65"/>
      <c r="Q186" s="65"/>
      <c r="R186" s="65"/>
      <c r="S186" s="65"/>
      <c r="T186" s="65"/>
      <c r="U186" s="65"/>
      <c r="V186" s="65"/>
      <c r="W186" s="65"/>
      <c r="X186" s="66"/>
      <c r="Y186" s="35"/>
      <c r="Z186" s="35"/>
      <c r="AA186" s="35"/>
      <c r="AB186" s="35"/>
      <c r="AC186" s="35"/>
      <c r="AD186" s="35"/>
      <c r="AE186" s="35"/>
      <c r="AT186" s="18" t="s">
        <v>165</v>
      </c>
      <c r="AU186" s="18" t="s">
        <v>81</v>
      </c>
    </row>
    <row r="187" spans="1:47" s="2" customFormat="1" ht="29.25">
      <c r="A187" s="35"/>
      <c r="B187" s="36"/>
      <c r="C187" s="37"/>
      <c r="D187" s="200" t="s">
        <v>880</v>
      </c>
      <c r="E187" s="37"/>
      <c r="F187" s="220" t="s">
        <v>1155</v>
      </c>
      <c r="G187" s="37"/>
      <c r="H187" s="37"/>
      <c r="I187" s="202"/>
      <c r="J187" s="202"/>
      <c r="K187" s="37"/>
      <c r="L187" s="37"/>
      <c r="M187" s="40"/>
      <c r="N187" s="203"/>
      <c r="O187" s="204"/>
      <c r="P187" s="65"/>
      <c r="Q187" s="65"/>
      <c r="R187" s="65"/>
      <c r="S187" s="65"/>
      <c r="T187" s="65"/>
      <c r="U187" s="65"/>
      <c r="V187" s="65"/>
      <c r="W187" s="65"/>
      <c r="X187" s="66"/>
      <c r="Y187" s="35"/>
      <c r="Z187" s="35"/>
      <c r="AA187" s="35"/>
      <c r="AB187" s="35"/>
      <c r="AC187" s="35"/>
      <c r="AD187" s="35"/>
      <c r="AE187" s="35"/>
      <c r="AT187" s="18" t="s">
        <v>880</v>
      </c>
      <c r="AU187" s="18" t="s">
        <v>81</v>
      </c>
    </row>
    <row r="188" spans="2:51" s="15" customFormat="1" ht="11.25">
      <c r="B188" s="243"/>
      <c r="C188" s="244"/>
      <c r="D188" s="200" t="s">
        <v>1060</v>
      </c>
      <c r="E188" s="245" t="s">
        <v>20</v>
      </c>
      <c r="F188" s="246" t="s">
        <v>1156</v>
      </c>
      <c r="G188" s="244"/>
      <c r="H188" s="245" t="s">
        <v>20</v>
      </c>
      <c r="I188" s="247"/>
      <c r="J188" s="247"/>
      <c r="K188" s="244"/>
      <c r="L188" s="244"/>
      <c r="M188" s="248"/>
      <c r="N188" s="249"/>
      <c r="O188" s="250"/>
      <c r="P188" s="250"/>
      <c r="Q188" s="250"/>
      <c r="R188" s="250"/>
      <c r="S188" s="250"/>
      <c r="T188" s="250"/>
      <c r="U188" s="250"/>
      <c r="V188" s="250"/>
      <c r="W188" s="250"/>
      <c r="X188" s="251"/>
      <c r="AT188" s="252" t="s">
        <v>1060</v>
      </c>
      <c r="AU188" s="252" t="s">
        <v>81</v>
      </c>
      <c r="AV188" s="15" t="s">
        <v>79</v>
      </c>
      <c r="AW188" s="15" t="s">
        <v>5</v>
      </c>
      <c r="AX188" s="15" t="s">
        <v>71</v>
      </c>
      <c r="AY188" s="252" t="s">
        <v>156</v>
      </c>
    </row>
    <row r="189" spans="2:51" s="13" customFormat="1" ht="11.25">
      <c r="B189" s="221"/>
      <c r="C189" s="222"/>
      <c r="D189" s="200" t="s">
        <v>1060</v>
      </c>
      <c r="E189" s="223" t="s">
        <v>20</v>
      </c>
      <c r="F189" s="224" t="s">
        <v>1157</v>
      </c>
      <c r="G189" s="222"/>
      <c r="H189" s="225">
        <v>0.705</v>
      </c>
      <c r="I189" s="226"/>
      <c r="J189" s="226"/>
      <c r="K189" s="222"/>
      <c r="L189" s="222"/>
      <c r="M189" s="227"/>
      <c r="N189" s="228"/>
      <c r="O189" s="229"/>
      <c r="P189" s="229"/>
      <c r="Q189" s="229"/>
      <c r="R189" s="229"/>
      <c r="S189" s="229"/>
      <c r="T189" s="229"/>
      <c r="U189" s="229"/>
      <c r="V189" s="229"/>
      <c r="W189" s="229"/>
      <c r="X189" s="230"/>
      <c r="AT189" s="231" t="s">
        <v>1060</v>
      </c>
      <c r="AU189" s="231" t="s">
        <v>81</v>
      </c>
      <c r="AV189" s="13" t="s">
        <v>81</v>
      </c>
      <c r="AW189" s="13" t="s">
        <v>5</v>
      </c>
      <c r="AX189" s="13" t="s">
        <v>71</v>
      </c>
      <c r="AY189" s="231" t="s">
        <v>156</v>
      </c>
    </row>
    <row r="190" spans="2:51" s="15" customFormat="1" ht="11.25">
      <c r="B190" s="243"/>
      <c r="C190" s="244"/>
      <c r="D190" s="200" t="s">
        <v>1060</v>
      </c>
      <c r="E190" s="245" t="s">
        <v>20</v>
      </c>
      <c r="F190" s="246" t="s">
        <v>1158</v>
      </c>
      <c r="G190" s="244"/>
      <c r="H190" s="245" t="s">
        <v>20</v>
      </c>
      <c r="I190" s="247"/>
      <c r="J190" s="247"/>
      <c r="K190" s="244"/>
      <c r="L190" s="244"/>
      <c r="M190" s="248"/>
      <c r="N190" s="249"/>
      <c r="O190" s="250"/>
      <c r="P190" s="250"/>
      <c r="Q190" s="250"/>
      <c r="R190" s="250"/>
      <c r="S190" s="250"/>
      <c r="T190" s="250"/>
      <c r="U190" s="250"/>
      <c r="V190" s="250"/>
      <c r="W190" s="250"/>
      <c r="X190" s="251"/>
      <c r="AT190" s="252" t="s">
        <v>1060</v>
      </c>
      <c r="AU190" s="252" t="s">
        <v>81</v>
      </c>
      <c r="AV190" s="15" t="s">
        <v>79</v>
      </c>
      <c r="AW190" s="15" t="s">
        <v>5</v>
      </c>
      <c r="AX190" s="15" t="s">
        <v>71</v>
      </c>
      <c r="AY190" s="252" t="s">
        <v>156</v>
      </c>
    </row>
    <row r="191" spans="2:51" s="13" customFormat="1" ht="11.25">
      <c r="B191" s="221"/>
      <c r="C191" s="222"/>
      <c r="D191" s="200" t="s">
        <v>1060</v>
      </c>
      <c r="E191" s="223" t="s">
        <v>20</v>
      </c>
      <c r="F191" s="224" t="s">
        <v>1159</v>
      </c>
      <c r="G191" s="222"/>
      <c r="H191" s="225">
        <v>0.623</v>
      </c>
      <c r="I191" s="226"/>
      <c r="J191" s="226"/>
      <c r="K191" s="222"/>
      <c r="L191" s="222"/>
      <c r="M191" s="227"/>
      <c r="N191" s="228"/>
      <c r="O191" s="229"/>
      <c r="P191" s="229"/>
      <c r="Q191" s="229"/>
      <c r="R191" s="229"/>
      <c r="S191" s="229"/>
      <c r="T191" s="229"/>
      <c r="U191" s="229"/>
      <c r="V191" s="229"/>
      <c r="W191" s="229"/>
      <c r="X191" s="230"/>
      <c r="AT191" s="231" t="s">
        <v>1060</v>
      </c>
      <c r="AU191" s="231" t="s">
        <v>81</v>
      </c>
      <c r="AV191" s="13" t="s">
        <v>81</v>
      </c>
      <c r="AW191" s="13" t="s">
        <v>5</v>
      </c>
      <c r="AX191" s="13" t="s">
        <v>71</v>
      </c>
      <c r="AY191" s="231" t="s">
        <v>156</v>
      </c>
    </row>
    <row r="192" spans="2:51" s="15" customFormat="1" ht="11.25">
      <c r="B192" s="243"/>
      <c r="C192" s="244"/>
      <c r="D192" s="200" t="s">
        <v>1060</v>
      </c>
      <c r="E192" s="245" t="s">
        <v>20</v>
      </c>
      <c r="F192" s="246" t="s">
        <v>1160</v>
      </c>
      <c r="G192" s="244"/>
      <c r="H192" s="245" t="s">
        <v>20</v>
      </c>
      <c r="I192" s="247"/>
      <c r="J192" s="247"/>
      <c r="K192" s="244"/>
      <c r="L192" s="244"/>
      <c r="M192" s="248"/>
      <c r="N192" s="249"/>
      <c r="O192" s="250"/>
      <c r="P192" s="250"/>
      <c r="Q192" s="250"/>
      <c r="R192" s="250"/>
      <c r="S192" s="250"/>
      <c r="T192" s="250"/>
      <c r="U192" s="250"/>
      <c r="V192" s="250"/>
      <c r="W192" s="250"/>
      <c r="X192" s="251"/>
      <c r="AT192" s="252" t="s">
        <v>1060</v>
      </c>
      <c r="AU192" s="252" t="s">
        <v>81</v>
      </c>
      <c r="AV192" s="15" t="s">
        <v>79</v>
      </c>
      <c r="AW192" s="15" t="s">
        <v>5</v>
      </c>
      <c r="AX192" s="15" t="s">
        <v>71</v>
      </c>
      <c r="AY192" s="252" t="s">
        <v>156</v>
      </c>
    </row>
    <row r="193" spans="2:51" s="13" customFormat="1" ht="11.25">
      <c r="B193" s="221"/>
      <c r="C193" s="222"/>
      <c r="D193" s="200" t="s">
        <v>1060</v>
      </c>
      <c r="E193" s="223" t="s">
        <v>20</v>
      </c>
      <c r="F193" s="224" t="s">
        <v>1161</v>
      </c>
      <c r="G193" s="222"/>
      <c r="H193" s="225">
        <v>0.281</v>
      </c>
      <c r="I193" s="226"/>
      <c r="J193" s="226"/>
      <c r="K193" s="222"/>
      <c r="L193" s="222"/>
      <c r="M193" s="227"/>
      <c r="N193" s="228"/>
      <c r="O193" s="229"/>
      <c r="P193" s="229"/>
      <c r="Q193" s="229"/>
      <c r="R193" s="229"/>
      <c r="S193" s="229"/>
      <c r="T193" s="229"/>
      <c r="U193" s="229"/>
      <c r="V193" s="229"/>
      <c r="W193" s="229"/>
      <c r="X193" s="230"/>
      <c r="AT193" s="231" t="s">
        <v>1060</v>
      </c>
      <c r="AU193" s="231" t="s">
        <v>81</v>
      </c>
      <c r="AV193" s="13" t="s">
        <v>81</v>
      </c>
      <c r="AW193" s="13" t="s">
        <v>5</v>
      </c>
      <c r="AX193" s="13" t="s">
        <v>71</v>
      </c>
      <c r="AY193" s="231" t="s">
        <v>156</v>
      </c>
    </row>
    <row r="194" spans="2:51" s="14" customFormat="1" ht="11.25">
      <c r="B194" s="232"/>
      <c r="C194" s="233"/>
      <c r="D194" s="200" t="s">
        <v>1060</v>
      </c>
      <c r="E194" s="234" t="s">
        <v>20</v>
      </c>
      <c r="F194" s="235" t="s">
        <v>1062</v>
      </c>
      <c r="G194" s="233"/>
      <c r="H194" s="236">
        <v>1.609</v>
      </c>
      <c r="I194" s="237"/>
      <c r="J194" s="237"/>
      <c r="K194" s="233"/>
      <c r="L194" s="233"/>
      <c r="M194" s="238"/>
      <c r="N194" s="239"/>
      <c r="O194" s="240"/>
      <c r="P194" s="240"/>
      <c r="Q194" s="240"/>
      <c r="R194" s="240"/>
      <c r="S194" s="240"/>
      <c r="T194" s="240"/>
      <c r="U194" s="240"/>
      <c r="V194" s="240"/>
      <c r="W194" s="240"/>
      <c r="X194" s="241"/>
      <c r="AT194" s="242" t="s">
        <v>1060</v>
      </c>
      <c r="AU194" s="242" t="s">
        <v>81</v>
      </c>
      <c r="AV194" s="14" t="s">
        <v>164</v>
      </c>
      <c r="AW194" s="14" t="s">
        <v>5</v>
      </c>
      <c r="AX194" s="14" t="s">
        <v>79</v>
      </c>
      <c r="AY194" s="242" t="s">
        <v>156</v>
      </c>
    </row>
    <row r="195" spans="1:65" s="2" customFormat="1" ht="24.2" customHeight="1">
      <c r="A195" s="35"/>
      <c r="B195" s="36"/>
      <c r="C195" s="205" t="s">
        <v>206</v>
      </c>
      <c r="D195" s="205" t="s">
        <v>188</v>
      </c>
      <c r="E195" s="206" t="s">
        <v>1162</v>
      </c>
      <c r="F195" s="207" t="s">
        <v>1163</v>
      </c>
      <c r="G195" s="208" t="s">
        <v>1164</v>
      </c>
      <c r="H195" s="209">
        <v>34</v>
      </c>
      <c r="I195" s="210"/>
      <c r="J195" s="210"/>
      <c r="K195" s="211">
        <f>ROUND(P195*H195,2)</f>
        <v>0</v>
      </c>
      <c r="L195" s="207" t="s">
        <v>162</v>
      </c>
      <c r="M195" s="40"/>
      <c r="N195" s="212" t="s">
        <v>20</v>
      </c>
      <c r="O195" s="194" t="s">
        <v>40</v>
      </c>
      <c r="P195" s="195">
        <f>I195+J195</f>
        <v>0</v>
      </c>
      <c r="Q195" s="195">
        <f>ROUND(I195*H195,2)</f>
        <v>0</v>
      </c>
      <c r="R195" s="195">
        <f>ROUND(J195*H195,2)</f>
        <v>0</v>
      </c>
      <c r="S195" s="65"/>
      <c r="T195" s="196">
        <f>S195*H195</f>
        <v>0</v>
      </c>
      <c r="U195" s="196">
        <v>0</v>
      </c>
      <c r="V195" s="196">
        <f>U195*H195</f>
        <v>0</v>
      </c>
      <c r="W195" s="196">
        <v>0</v>
      </c>
      <c r="X195" s="197">
        <f>W195*H195</f>
        <v>0</v>
      </c>
      <c r="Y195" s="35"/>
      <c r="Z195" s="35"/>
      <c r="AA195" s="35"/>
      <c r="AB195" s="35"/>
      <c r="AC195" s="35"/>
      <c r="AD195" s="35"/>
      <c r="AE195" s="35"/>
      <c r="AR195" s="198" t="s">
        <v>164</v>
      </c>
      <c r="AT195" s="198" t="s">
        <v>188</v>
      </c>
      <c r="AU195" s="198" t="s">
        <v>81</v>
      </c>
      <c r="AY195" s="18" t="s">
        <v>156</v>
      </c>
      <c r="BE195" s="199">
        <f>IF(O195="základní",K195,0)</f>
        <v>0</v>
      </c>
      <c r="BF195" s="199">
        <f>IF(O195="snížená",K195,0)</f>
        <v>0</v>
      </c>
      <c r="BG195" s="199">
        <f>IF(O195="zákl. přenesená",K195,0)</f>
        <v>0</v>
      </c>
      <c r="BH195" s="199">
        <f>IF(O195="sníž. přenesená",K195,0)</f>
        <v>0</v>
      </c>
      <c r="BI195" s="199">
        <f>IF(O195="nulová",K195,0)</f>
        <v>0</v>
      </c>
      <c r="BJ195" s="18" t="s">
        <v>79</v>
      </c>
      <c r="BK195" s="199">
        <f>ROUND(P195*H195,2)</f>
        <v>0</v>
      </c>
      <c r="BL195" s="18" t="s">
        <v>164</v>
      </c>
      <c r="BM195" s="198" t="s">
        <v>258</v>
      </c>
    </row>
    <row r="196" spans="1:47" s="2" customFormat="1" ht="68.25">
      <c r="A196" s="35"/>
      <c r="B196" s="36"/>
      <c r="C196" s="37"/>
      <c r="D196" s="200" t="s">
        <v>165</v>
      </c>
      <c r="E196" s="37"/>
      <c r="F196" s="201" t="s">
        <v>1165</v>
      </c>
      <c r="G196" s="37"/>
      <c r="H196" s="37"/>
      <c r="I196" s="202"/>
      <c r="J196" s="202"/>
      <c r="K196" s="37"/>
      <c r="L196" s="37"/>
      <c r="M196" s="40"/>
      <c r="N196" s="203"/>
      <c r="O196" s="204"/>
      <c r="P196" s="65"/>
      <c r="Q196" s="65"/>
      <c r="R196" s="65"/>
      <c r="S196" s="65"/>
      <c r="T196" s="65"/>
      <c r="U196" s="65"/>
      <c r="V196" s="65"/>
      <c r="W196" s="65"/>
      <c r="X196" s="66"/>
      <c r="Y196" s="35"/>
      <c r="Z196" s="35"/>
      <c r="AA196" s="35"/>
      <c r="AB196" s="35"/>
      <c r="AC196" s="35"/>
      <c r="AD196" s="35"/>
      <c r="AE196" s="35"/>
      <c r="AT196" s="18" t="s">
        <v>165</v>
      </c>
      <c r="AU196" s="18" t="s">
        <v>81</v>
      </c>
    </row>
    <row r="197" spans="1:65" s="2" customFormat="1" ht="24.2" customHeight="1">
      <c r="A197" s="35"/>
      <c r="B197" s="36"/>
      <c r="C197" s="205" t="s">
        <v>259</v>
      </c>
      <c r="D197" s="205" t="s">
        <v>188</v>
      </c>
      <c r="E197" s="206" t="s">
        <v>1166</v>
      </c>
      <c r="F197" s="207" t="s">
        <v>1167</v>
      </c>
      <c r="G197" s="208" t="s">
        <v>1164</v>
      </c>
      <c r="H197" s="209">
        <v>2</v>
      </c>
      <c r="I197" s="210"/>
      <c r="J197" s="210"/>
      <c r="K197" s="211">
        <f>ROUND(P197*H197,2)</f>
        <v>0</v>
      </c>
      <c r="L197" s="207" t="s">
        <v>162</v>
      </c>
      <c r="M197" s="40"/>
      <c r="N197" s="212" t="s">
        <v>20</v>
      </c>
      <c r="O197" s="194" t="s">
        <v>40</v>
      </c>
      <c r="P197" s="195">
        <f>I197+J197</f>
        <v>0</v>
      </c>
      <c r="Q197" s="195">
        <f>ROUND(I197*H197,2)</f>
        <v>0</v>
      </c>
      <c r="R197" s="195">
        <f>ROUND(J197*H197,2)</f>
        <v>0</v>
      </c>
      <c r="S197" s="65"/>
      <c r="T197" s="196">
        <f>S197*H197</f>
        <v>0</v>
      </c>
      <c r="U197" s="196">
        <v>0</v>
      </c>
      <c r="V197" s="196">
        <f>U197*H197</f>
        <v>0</v>
      </c>
      <c r="W197" s="196">
        <v>0</v>
      </c>
      <c r="X197" s="197">
        <f>W197*H197</f>
        <v>0</v>
      </c>
      <c r="Y197" s="35"/>
      <c r="Z197" s="35"/>
      <c r="AA197" s="35"/>
      <c r="AB197" s="35"/>
      <c r="AC197" s="35"/>
      <c r="AD197" s="35"/>
      <c r="AE197" s="35"/>
      <c r="AR197" s="198" t="s">
        <v>164</v>
      </c>
      <c r="AT197" s="198" t="s">
        <v>188</v>
      </c>
      <c r="AU197" s="198" t="s">
        <v>81</v>
      </c>
      <c r="AY197" s="18" t="s">
        <v>156</v>
      </c>
      <c r="BE197" s="199">
        <f>IF(O197="základní",K197,0)</f>
        <v>0</v>
      </c>
      <c r="BF197" s="199">
        <f>IF(O197="snížená",K197,0)</f>
        <v>0</v>
      </c>
      <c r="BG197" s="199">
        <f>IF(O197="zákl. přenesená",K197,0)</f>
        <v>0</v>
      </c>
      <c r="BH197" s="199">
        <f>IF(O197="sníž. přenesená",K197,0)</f>
        <v>0</v>
      </c>
      <c r="BI197" s="199">
        <f>IF(O197="nulová",K197,0)</f>
        <v>0</v>
      </c>
      <c r="BJ197" s="18" t="s">
        <v>79</v>
      </c>
      <c r="BK197" s="199">
        <f>ROUND(P197*H197,2)</f>
        <v>0</v>
      </c>
      <c r="BL197" s="18" t="s">
        <v>164</v>
      </c>
      <c r="BM197" s="198" t="s">
        <v>262</v>
      </c>
    </row>
    <row r="198" spans="1:47" s="2" customFormat="1" ht="58.5">
      <c r="A198" s="35"/>
      <c r="B198" s="36"/>
      <c r="C198" s="37"/>
      <c r="D198" s="200" t="s">
        <v>165</v>
      </c>
      <c r="E198" s="37"/>
      <c r="F198" s="201" t="s">
        <v>1168</v>
      </c>
      <c r="G198" s="37"/>
      <c r="H198" s="37"/>
      <c r="I198" s="202"/>
      <c r="J198" s="202"/>
      <c r="K198" s="37"/>
      <c r="L198" s="37"/>
      <c r="M198" s="40"/>
      <c r="N198" s="203"/>
      <c r="O198" s="204"/>
      <c r="P198" s="65"/>
      <c r="Q198" s="65"/>
      <c r="R198" s="65"/>
      <c r="S198" s="65"/>
      <c r="T198" s="65"/>
      <c r="U198" s="65"/>
      <c r="V198" s="65"/>
      <c r="W198" s="65"/>
      <c r="X198" s="66"/>
      <c r="Y198" s="35"/>
      <c r="Z198" s="35"/>
      <c r="AA198" s="35"/>
      <c r="AB198" s="35"/>
      <c r="AC198" s="35"/>
      <c r="AD198" s="35"/>
      <c r="AE198" s="35"/>
      <c r="AT198" s="18" t="s">
        <v>165</v>
      </c>
      <c r="AU198" s="18" t="s">
        <v>81</v>
      </c>
    </row>
    <row r="199" spans="1:65" s="2" customFormat="1" ht="37.9" customHeight="1">
      <c r="A199" s="35"/>
      <c r="B199" s="36"/>
      <c r="C199" s="205" t="s">
        <v>209</v>
      </c>
      <c r="D199" s="205" t="s">
        <v>188</v>
      </c>
      <c r="E199" s="206" t="s">
        <v>1169</v>
      </c>
      <c r="F199" s="207" t="s">
        <v>1170</v>
      </c>
      <c r="G199" s="208" t="s">
        <v>379</v>
      </c>
      <c r="H199" s="209">
        <v>340</v>
      </c>
      <c r="I199" s="210"/>
      <c r="J199" s="210"/>
      <c r="K199" s="211">
        <f>ROUND(P199*H199,2)</f>
        <v>0</v>
      </c>
      <c r="L199" s="207" t="s">
        <v>162</v>
      </c>
      <c r="M199" s="40"/>
      <c r="N199" s="212" t="s">
        <v>20</v>
      </c>
      <c r="O199" s="194" t="s">
        <v>40</v>
      </c>
      <c r="P199" s="195">
        <f>I199+J199</f>
        <v>0</v>
      </c>
      <c r="Q199" s="195">
        <f>ROUND(I199*H199,2)</f>
        <v>0</v>
      </c>
      <c r="R199" s="195">
        <f>ROUND(J199*H199,2)</f>
        <v>0</v>
      </c>
      <c r="S199" s="65"/>
      <c r="T199" s="196">
        <f>S199*H199</f>
        <v>0</v>
      </c>
      <c r="U199" s="196">
        <v>0</v>
      </c>
      <c r="V199" s="196">
        <f>U199*H199</f>
        <v>0</v>
      </c>
      <c r="W199" s="196">
        <v>0</v>
      </c>
      <c r="X199" s="197">
        <f>W199*H199</f>
        <v>0</v>
      </c>
      <c r="Y199" s="35"/>
      <c r="Z199" s="35"/>
      <c r="AA199" s="35"/>
      <c r="AB199" s="35"/>
      <c r="AC199" s="35"/>
      <c r="AD199" s="35"/>
      <c r="AE199" s="35"/>
      <c r="AR199" s="198" t="s">
        <v>164</v>
      </c>
      <c r="AT199" s="198" t="s">
        <v>188</v>
      </c>
      <c r="AU199" s="198" t="s">
        <v>81</v>
      </c>
      <c r="AY199" s="18" t="s">
        <v>156</v>
      </c>
      <c r="BE199" s="199">
        <f>IF(O199="základní",K199,0)</f>
        <v>0</v>
      </c>
      <c r="BF199" s="199">
        <f>IF(O199="snížená",K199,0)</f>
        <v>0</v>
      </c>
      <c r="BG199" s="199">
        <f>IF(O199="zákl. přenesená",K199,0)</f>
        <v>0</v>
      </c>
      <c r="BH199" s="199">
        <f>IF(O199="sníž. přenesená",K199,0)</f>
        <v>0</v>
      </c>
      <c r="BI199" s="199">
        <f>IF(O199="nulová",K199,0)</f>
        <v>0</v>
      </c>
      <c r="BJ199" s="18" t="s">
        <v>79</v>
      </c>
      <c r="BK199" s="199">
        <f>ROUND(P199*H199,2)</f>
        <v>0</v>
      </c>
      <c r="BL199" s="18" t="s">
        <v>164</v>
      </c>
      <c r="BM199" s="198" t="s">
        <v>265</v>
      </c>
    </row>
    <row r="200" spans="1:47" s="2" customFormat="1" ht="58.5">
      <c r="A200" s="35"/>
      <c r="B200" s="36"/>
      <c r="C200" s="37"/>
      <c r="D200" s="200" t="s">
        <v>165</v>
      </c>
      <c r="E200" s="37"/>
      <c r="F200" s="201" t="s">
        <v>1171</v>
      </c>
      <c r="G200" s="37"/>
      <c r="H200" s="37"/>
      <c r="I200" s="202"/>
      <c r="J200" s="202"/>
      <c r="K200" s="37"/>
      <c r="L200" s="37"/>
      <c r="M200" s="40"/>
      <c r="N200" s="203"/>
      <c r="O200" s="204"/>
      <c r="P200" s="65"/>
      <c r="Q200" s="65"/>
      <c r="R200" s="65"/>
      <c r="S200" s="65"/>
      <c r="T200" s="65"/>
      <c r="U200" s="65"/>
      <c r="V200" s="65"/>
      <c r="W200" s="65"/>
      <c r="X200" s="66"/>
      <c r="Y200" s="35"/>
      <c r="Z200" s="35"/>
      <c r="AA200" s="35"/>
      <c r="AB200" s="35"/>
      <c r="AC200" s="35"/>
      <c r="AD200" s="35"/>
      <c r="AE200" s="35"/>
      <c r="AT200" s="18" t="s">
        <v>165</v>
      </c>
      <c r="AU200" s="18" t="s">
        <v>81</v>
      </c>
    </row>
    <row r="201" spans="1:47" s="2" customFormat="1" ht="19.5">
      <c r="A201" s="35"/>
      <c r="B201" s="36"/>
      <c r="C201" s="37"/>
      <c r="D201" s="200" t="s">
        <v>880</v>
      </c>
      <c r="E201" s="37"/>
      <c r="F201" s="220" t="s">
        <v>1172</v>
      </c>
      <c r="G201" s="37"/>
      <c r="H201" s="37"/>
      <c r="I201" s="202"/>
      <c r="J201" s="202"/>
      <c r="K201" s="37"/>
      <c r="L201" s="37"/>
      <c r="M201" s="40"/>
      <c r="N201" s="203"/>
      <c r="O201" s="204"/>
      <c r="P201" s="65"/>
      <c r="Q201" s="65"/>
      <c r="R201" s="65"/>
      <c r="S201" s="65"/>
      <c r="T201" s="65"/>
      <c r="U201" s="65"/>
      <c r="V201" s="65"/>
      <c r="W201" s="65"/>
      <c r="X201" s="66"/>
      <c r="Y201" s="35"/>
      <c r="Z201" s="35"/>
      <c r="AA201" s="35"/>
      <c r="AB201" s="35"/>
      <c r="AC201" s="35"/>
      <c r="AD201" s="35"/>
      <c r="AE201" s="35"/>
      <c r="AT201" s="18" t="s">
        <v>880</v>
      </c>
      <c r="AU201" s="18" t="s">
        <v>81</v>
      </c>
    </row>
    <row r="202" spans="1:65" s="2" customFormat="1" ht="37.9" customHeight="1">
      <c r="A202" s="35"/>
      <c r="B202" s="36"/>
      <c r="C202" s="205" t="s">
        <v>266</v>
      </c>
      <c r="D202" s="205" t="s">
        <v>188</v>
      </c>
      <c r="E202" s="206" t="s">
        <v>1173</v>
      </c>
      <c r="F202" s="207" t="s">
        <v>1174</v>
      </c>
      <c r="G202" s="208" t="s">
        <v>379</v>
      </c>
      <c r="H202" s="209">
        <v>340</v>
      </c>
      <c r="I202" s="210"/>
      <c r="J202" s="210"/>
      <c r="K202" s="211">
        <f>ROUND(P202*H202,2)</f>
        <v>0</v>
      </c>
      <c r="L202" s="207" t="s">
        <v>162</v>
      </c>
      <c r="M202" s="40"/>
      <c r="N202" s="212" t="s">
        <v>20</v>
      </c>
      <c r="O202" s="194" t="s">
        <v>40</v>
      </c>
      <c r="P202" s="195">
        <f>I202+J202</f>
        <v>0</v>
      </c>
      <c r="Q202" s="195">
        <f>ROUND(I202*H202,2)</f>
        <v>0</v>
      </c>
      <c r="R202" s="195">
        <f>ROUND(J202*H202,2)</f>
        <v>0</v>
      </c>
      <c r="S202" s="65"/>
      <c r="T202" s="196">
        <f>S202*H202</f>
        <v>0</v>
      </c>
      <c r="U202" s="196">
        <v>0</v>
      </c>
      <c r="V202" s="196">
        <f>U202*H202</f>
        <v>0</v>
      </c>
      <c r="W202" s="196">
        <v>0</v>
      </c>
      <c r="X202" s="197">
        <f>W202*H202</f>
        <v>0</v>
      </c>
      <c r="Y202" s="35"/>
      <c r="Z202" s="35"/>
      <c r="AA202" s="35"/>
      <c r="AB202" s="35"/>
      <c r="AC202" s="35"/>
      <c r="AD202" s="35"/>
      <c r="AE202" s="35"/>
      <c r="AR202" s="198" t="s">
        <v>164</v>
      </c>
      <c r="AT202" s="198" t="s">
        <v>188</v>
      </c>
      <c r="AU202" s="198" t="s">
        <v>81</v>
      </c>
      <c r="AY202" s="18" t="s">
        <v>156</v>
      </c>
      <c r="BE202" s="199">
        <f>IF(O202="základní",K202,0)</f>
        <v>0</v>
      </c>
      <c r="BF202" s="199">
        <f>IF(O202="snížená",K202,0)</f>
        <v>0</v>
      </c>
      <c r="BG202" s="199">
        <f>IF(O202="zákl. přenesená",K202,0)</f>
        <v>0</v>
      </c>
      <c r="BH202" s="199">
        <f>IF(O202="sníž. přenesená",K202,0)</f>
        <v>0</v>
      </c>
      <c r="BI202" s="199">
        <f>IF(O202="nulová",K202,0)</f>
        <v>0</v>
      </c>
      <c r="BJ202" s="18" t="s">
        <v>79</v>
      </c>
      <c r="BK202" s="199">
        <f>ROUND(P202*H202,2)</f>
        <v>0</v>
      </c>
      <c r="BL202" s="18" t="s">
        <v>164</v>
      </c>
      <c r="BM202" s="198" t="s">
        <v>269</v>
      </c>
    </row>
    <row r="203" spans="1:47" s="2" customFormat="1" ht="58.5">
      <c r="A203" s="35"/>
      <c r="B203" s="36"/>
      <c r="C203" s="37"/>
      <c r="D203" s="200" t="s">
        <v>165</v>
      </c>
      <c r="E203" s="37"/>
      <c r="F203" s="201" t="s">
        <v>1175</v>
      </c>
      <c r="G203" s="37"/>
      <c r="H203" s="37"/>
      <c r="I203" s="202"/>
      <c r="J203" s="202"/>
      <c r="K203" s="37"/>
      <c r="L203" s="37"/>
      <c r="M203" s="40"/>
      <c r="N203" s="203"/>
      <c r="O203" s="204"/>
      <c r="P203" s="65"/>
      <c r="Q203" s="65"/>
      <c r="R203" s="65"/>
      <c r="S203" s="65"/>
      <c r="T203" s="65"/>
      <c r="U203" s="65"/>
      <c r="V203" s="65"/>
      <c r="W203" s="65"/>
      <c r="X203" s="66"/>
      <c r="Y203" s="35"/>
      <c r="Z203" s="35"/>
      <c r="AA203" s="35"/>
      <c r="AB203" s="35"/>
      <c r="AC203" s="35"/>
      <c r="AD203" s="35"/>
      <c r="AE203" s="35"/>
      <c r="AT203" s="18" t="s">
        <v>165</v>
      </c>
      <c r="AU203" s="18" t="s">
        <v>81</v>
      </c>
    </row>
    <row r="204" spans="1:47" s="2" customFormat="1" ht="19.5">
      <c r="A204" s="35"/>
      <c r="B204" s="36"/>
      <c r="C204" s="37"/>
      <c r="D204" s="200" t="s">
        <v>880</v>
      </c>
      <c r="E204" s="37"/>
      <c r="F204" s="220" t="s">
        <v>1172</v>
      </c>
      <c r="G204" s="37"/>
      <c r="H204" s="37"/>
      <c r="I204" s="202"/>
      <c r="J204" s="202"/>
      <c r="K204" s="37"/>
      <c r="L204" s="37"/>
      <c r="M204" s="40"/>
      <c r="N204" s="203"/>
      <c r="O204" s="204"/>
      <c r="P204" s="65"/>
      <c r="Q204" s="65"/>
      <c r="R204" s="65"/>
      <c r="S204" s="65"/>
      <c r="T204" s="65"/>
      <c r="U204" s="65"/>
      <c r="V204" s="65"/>
      <c r="W204" s="65"/>
      <c r="X204" s="66"/>
      <c r="Y204" s="35"/>
      <c r="Z204" s="35"/>
      <c r="AA204" s="35"/>
      <c r="AB204" s="35"/>
      <c r="AC204" s="35"/>
      <c r="AD204" s="35"/>
      <c r="AE204" s="35"/>
      <c r="AT204" s="18" t="s">
        <v>880</v>
      </c>
      <c r="AU204" s="18" t="s">
        <v>81</v>
      </c>
    </row>
    <row r="205" spans="1:65" s="2" customFormat="1" ht="24">
      <c r="A205" s="35"/>
      <c r="B205" s="36"/>
      <c r="C205" s="205" t="s">
        <v>215</v>
      </c>
      <c r="D205" s="205" t="s">
        <v>188</v>
      </c>
      <c r="E205" s="206" t="s">
        <v>1176</v>
      </c>
      <c r="F205" s="207" t="s">
        <v>1177</v>
      </c>
      <c r="G205" s="208" t="s">
        <v>161</v>
      </c>
      <c r="H205" s="209">
        <v>1</v>
      </c>
      <c r="I205" s="210"/>
      <c r="J205" s="210"/>
      <c r="K205" s="211">
        <f>ROUND(P205*H205,2)</f>
        <v>0</v>
      </c>
      <c r="L205" s="207" t="s">
        <v>162</v>
      </c>
      <c r="M205" s="40"/>
      <c r="N205" s="212" t="s">
        <v>20</v>
      </c>
      <c r="O205" s="194" t="s">
        <v>40</v>
      </c>
      <c r="P205" s="195">
        <f>I205+J205</f>
        <v>0</v>
      </c>
      <c r="Q205" s="195">
        <f>ROUND(I205*H205,2)</f>
        <v>0</v>
      </c>
      <c r="R205" s="195">
        <f>ROUND(J205*H205,2)</f>
        <v>0</v>
      </c>
      <c r="S205" s="65"/>
      <c r="T205" s="196">
        <f>S205*H205</f>
        <v>0</v>
      </c>
      <c r="U205" s="196">
        <v>0</v>
      </c>
      <c r="V205" s="196">
        <f>U205*H205</f>
        <v>0</v>
      </c>
      <c r="W205" s="196">
        <v>0</v>
      </c>
      <c r="X205" s="197">
        <f>W205*H205</f>
        <v>0</v>
      </c>
      <c r="Y205" s="35"/>
      <c r="Z205" s="35"/>
      <c r="AA205" s="35"/>
      <c r="AB205" s="35"/>
      <c r="AC205" s="35"/>
      <c r="AD205" s="35"/>
      <c r="AE205" s="35"/>
      <c r="AR205" s="198" t="s">
        <v>164</v>
      </c>
      <c r="AT205" s="198" t="s">
        <v>188</v>
      </c>
      <c r="AU205" s="198" t="s">
        <v>81</v>
      </c>
      <c r="AY205" s="18" t="s">
        <v>156</v>
      </c>
      <c r="BE205" s="199">
        <f>IF(O205="základní",K205,0)</f>
        <v>0</v>
      </c>
      <c r="BF205" s="199">
        <f>IF(O205="snížená",K205,0)</f>
        <v>0</v>
      </c>
      <c r="BG205" s="199">
        <f>IF(O205="zákl. přenesená",K205,0)</f>
        <v>0</v>
      </c>
      <c r="BH205" s="199">
        <f>IF(O205="sníž. přenesená",K205,0)</f>
        <v>0</v>
      </c>
      <c r="BI205" s="199">
        <f>IF(O205="nulová",K205,0)</f>
        <v>0</v>
      </c>
      <c r="BJ205" s="18" t="s">
        <v>79</v>
      </c>
      <c r="BK205" s="199">
        <f>ROUND(P205*H205,2)</f>
        <v>0</v>
      </c>
      <c r="BL205" s="18" t="s">
        <v>164</v>
      </c>
      <c r="BM205" s="198" t="s">
        <v>273</v>
      </c>
    </row>
    <row r="206" spans="1:47" s="2" customFormat="1" ht="29.25">
      <c r="A206" s="35"/>
      <c r="B206" s="36"/>
      <c r="C206" s="37"/>
      <c r="D206" s="200" t="s">
        <v>165</v>
      </c>
      <c r="E206" s="37"/>
      <c r="F206" s="201" t="s">
        <v>1178</v>
      </c>
      <c r="G206" s="37"/>
      <c r="H206" s="37"/>
      <c r="I206" s="202"/>
      <c r="J206" s="202"/>
      <c r="K206" s="37"/>
      <c r="L206" s="37"/>
      <c r="M206" s="40"/>
      <c r="N206" s="203"/>
      <c r="O206" s="204"/>
      <c r="P206" s="65"/>
      <c r="Q206" s="65"/>
      <c r="R206" s="65"/>
      <c r="S206" s="65"/>
      <c r="T206" s="65"/>
      <c r="U206" s="65"/>
      <c r="V206" s="65"/>
      <c r="W206" s="65"/>
      <c r="X206" s="66"/>
      <c r="Y206" s="35"/>
      <c r="Z206" s="35"/>
      <c r="AA206" s="35"/>
      <c r="AB206" s="35"/>
      <c r="AC206" s="35"/>
      <c r="AD206" s="35"/>
      <c r="AE206" s="35"/>
      <c r="AT206" s="18" t="s">
        <v>165</v>
      </c>
      <c r="AU206" s="18" t="s">
        <v>81</v>
      </c>
    </row>
    <row r="207" spans="1:47" s="2" customFormat="1" ht="19.5">
      <c r="A207" s="35"/>
      <c r="B207" s="36"/>
      <c r="C207" s="37"/>
      <c r="D207" s="200" t="s">
        <v>880</v>
      </c>
      <c r="E207" s="37"/>
      <c r="F207" s="220" t="s">
        <v>1179</v>
      </c>
      <c r="G207" s="37"/>
      <c r="H207" s="37"/>
      <c r="I207" s="202"/>
      <c r="J207" s="202"/>
      <c r="K207" s="37"/>
      <c r="L207" s="37"/>
      <c r="M207" s="40"/>
      <c r="N207" s="203"/>
      <c r="O207" s="204"/>
      <c r="P207" s="65"/>
      <c r="Q207" s="65"/>
      <c r="R207" s="65"/>
      <c r="S207" s="65"/>
      <c r="T207" s="65"/>
      <c r="U207" s="65"/>
      <c r="V207" s="65"/>
      <c r="W207" s="65"/>
      <c r="X207" s="66"/>
      <c r="Y207" s="35"/>
      <c r="Z207" s="35"/>
      <c r="AA207" s="35"/>
      <c r="AB207" s="35"/>
      <c r="AC207" s="35"/>
      <c r="AD207" s="35"/>
      <c r="AE207" s="35"/>
      <c r="AT207" s="18" t="s">
        <v>880</v>
      </c>
      <c r="AU207" s="18" t="s">
        <v>81</v>
      </c>
    </row>
    <row r="208" spans="1:65" s="2" customFormat="1" ht="24">
      <c r="A208" s="35"/>
      <c r="B208" s="36"/>
      <c r="C208" s="205" t="s">
        <v>279</v>
      </c>
      <c r="D208" s="205" t="s">
        <v>188</v>
      </c>
      <c r="E208" s="206" t="s">
        <v>1180</v>
      </c>
      <c r="F208" s="207" t="s">
        <v>1181</v>
      </c>
      <c r="G208" s="208" t="s">
        <v>161</v>
      </c>
      <c r="H208" s="209">
        <v>1</v>
      </c>
      <c r="I208" s="210"/>
      <c r="J208" s="210"/>
      <c r="K208" s="211">
        <f>ROUND(P208*H208,2)</f>
        <v>0</v>
      </c>
      <c r="L208" s="207" t="s">
        <v>162</v>
      </c>
      <c r="M208" s="40"/>
      <c r="N208" s="212" t="s">
        <v>20</v>
      </c>
      <c r="O208" s="194" t="s">
        <v>40</v>
      </c>
      <c r="P208" s="195">
        <f>I208+J208</f>
        <v>0</v>
      </c>
      <c r="Q208" s="195">
        <f>ROUND(I208*H208,2)</f>
        <v>0</v>
      </c>
      <c r="R208" s="195">
        <f>ROUND(J208*H208,2)</f>
        <v>0</v>
      </c>
      <c r="S208" s="65"/>
      <c r="T208" s="196">
        <f>S208*H208</f>
        <v>0</v>
      </c>
      <c r="U208" s="196">
        <v>0</v>
      </c>
      <c r="V208" s="196">
        <f>U208*H208</f>
        <v>0</v>
      </c>
      <c r="W208" s="196">
        <v>0</v>
      </c>
      <c r="X208" s="197">
        <f>W208*H208</f>
        <v>0</v>
      </c>
      <c r="Y208" s="35"/>
      <c r="Z208" s="35"/>
      <c r="AA208" s="35"/>
      <c r="AB208" s="35"/>
      <c r="AC208" s="35"/>
      <c r="AD208" s="35"/>
      <c r="AE208" s="35"/>
      <c r="AR208" s="198" t="s">
        <v>164</v>
      </c>
      <c r="AT208" s="198" t="s">
        <v>188</v>
      </c>
      <c r="AU208" s="198" t="s">
        <v>81</v>
      </c>
      <c r="AY208" s="18" t="s">
        <v>156</v>
      </c>
      <c r="BE208" s="199">
        <f>IF(O208="základní",K208,0)</f>
        <v>0</v>
      </c>
      <c r="BF208" s="199">
        <f>IF(O208="snížená",K208,0)</f>
        <v>0</v>
      </c>
      <c r="BG208" s="199">
        <f>IF(O208="zákl. přenesená",K208,0)</f>
        <v>0</v>
      </c>
      <c r="BH208" s="199">
        <f>IF(O208="sníž. přenesená",K208,0)</f>
        <v>0</v>
      </c>
      <c r="BI208" s="199">
        <f>IF(O208="nulová",K208,0)</f>
        <v>0</v>
      </c>
      <c r="BJ208" s="18" t="s">
        <v>79</v>
      </c>
      <c r="BK208" s="199">
        <f>ROUND(P208*H208,2)</f>
        <v>0</v>
      </c>
      <c r="BL208" s="18" t="s">
        <v>164</v>
      </c>
      <c r="BM208" s="198" t="s">
        <v>277</v>
      </c>
    </row>
    <row r="209" spans="1:47" s="2" customFormat="1" ht="39">
      <c r="A209" s="35"/>
      <c r="B209" s="36"/>
      <c r="C209" s="37"/>
      <c r="D209" s="200" t="s">
        <v>165</v>
      </c>
      <c r="E209" s="37"/>
      <c r="F209" s="201" t="s">
        <v>1182</v>
      </c>
      <c r="G209" s="37"/>
      <c r="H209" s="37"/>
      <c r="I209" s="202"/>
      <c r="J209" s="202"/>
      <c r="K209" s="37"/>
      <c r="L209" s="37"/>
      <c r="M209" s="40"/>
      <c r="N209" s="203"/>
      <c r="O209" s="204"/>
      <c r="P209" s="65"/>
      <c r="Q209" s="65"/>
      <c r="R209" s="65"/>
      <c r="S209" s="65"/>
      <c r="T209" s="65"/>
      <c r="U209" s="65"/>
      <c r="V209" s="65"/>
      <c r="W209" s="65"/>
      <c r="X209" s="66"/>
      <c r="Y209" s="35"/>
      <c r="Z209" s="35"/>
      <c r="AA209" s="35"/>
      <c r="AB209" s="35"/>
      <c r="AC209" s="35"/>
      <c r="AD209" s="35"/>
      <c r="AE209" s="35"/>
      <c r="AT209" s="18" t="s">
        <v>165</v>
      </c>
      <c r="AU209" s="18" t="s">
        <v>81</v>
      </c>
    </row>
    <row r="210" spans="1:47" s="2" customFormat="1" ht="19.5">
      <c r="A210" s="35"/>
      <c r="B210" s="36"/>
      <c r="C210" s="37"/>
      <c r="D210" s="200" t="s">
        <v>880</v>
      </c>
      <c r="E210" s="37"/>
      <c r="F210" s="220" t="s">
        <v>1183</v>
      </c>
      <c r="G210" s="37"/>
      <c r="H210" s="37"/>
      <c r="I210" s="202"/>
      <c r="J210" s="202"/>
      <c r="K210" s="37"/>
      <c r="L210" s="37"/>
      <c r="M210" s="40"/>
      <c r="N210" s="203"/>
      <c r="O210" s="204"/>
      <c r="P210" s="65"/>
      <c r="Q210" s="65"/>
      <c r="R210" s="65"/>
      <c r="S210" s="65"/>
      <c r="T210" s="65"/>
      <c r="U210" s="65"/>
      <c r="V210" s="65"/>
      <c r="W210" s="65"/>
      <c r="X210" s="66"/>
      <c r="Y210" s="35"/>
      <c r="Z210" s="35"/>
      <c r="AA210" s="35"/>
      <c r="AB210" s="35"/>
      <c r="AC210" s="35"/>
      <c r="AD210" s="35"/>
      <c r="AE210" s="35"/>
      <c r="AT210" s="18" t="s">
        <v>880</v>
      </c>
      <c r="AU210" s="18" t="s">
        <v>81</v>
      </c>
    </row>
    <row r="211" spans="1:65" s="2" customFormat="1" ht="24.2" customHeight="1">
      <c r="A211" s="35"/>
      <c r="B211" s="36"/>
      <c r="C211" s="205" t="s">
        <v>218</v>
      </c>
      <c r="D211" s="205" t="s">
        <v>188</v>
      </c>
      <c r="E211" s="206" t="s">
        <v>1184</v>
      </c>
      <c r="F211" s="207" t="s">
        <v>1185</v>
      </c>
      <c r="G211" s="208" t="s">
        <v>161</v>
      </c>
      <c r="H211" s="209">
        <v>3</v>
      </c>
      <c r="I211" s="210"/>
      <c r="J211" s="210"/>
      <c r="K211" s="211">
        <f>ROUND(P211*H211,2)</f>
        <v>0</v>
      </c>
      <c r="L211" s="207" t="s">
        <v>162</v>
      </c>
      <c r="M211" s="40"/>
      <c r="N211" s="212" t="s">
        <v>20</v>
      </c>
      <c r="O211" s="194" t="s">
        <v>40</v>
      </c>
      <c r="P211" s="195">
        <f>I211+J211</f>
        <v>0</v>
      </c>
      <c r="Q211" s="195">
        <f>ROUND(I211*H211,2)</f>
        <v>0</v>
      </c>
      <c r="R211" s="195">
        <f>ROUND(J211*H211,2)</f>
        <v>0</v>
      </c>
      <c r="S211" s="65"/>
      <c r="T211" s="196">
        <f>S211*H211</f>
        <v>0</v>
      </c>
      <c r="U211" s="196">
        <v>0</v>
      </c>
      <c r="V211" s="196">
        <f>U211*H211</f>
        <v>0</v>
      </c>
      <c r="W211" s="196">
        <v>0</v>
      </c>
      <c r="X211" s="197">
        <f>W211*H211</f>
        <v>0</v>
      </c>
      <c r="Y211" s="35"/>
      <c r="Z211" s="35"/>
      <c r="AA211" s="35"/>
      <c r="AB211" s="35"/>
      <c r="AC211" s="35"/>
      <c r="AD211" s="35"/>
      <c r="AE211" s="35"/>
      <c r="AR211" s="198" t="s">
        <v>164</v>
      </c>
      <c r="AT211" s="198" t="s">
        <v>188</v>
      </c>
      <c r="AU211" s="198" t="s">
        <v>81</v>
      </c>
      <c r="AY211" s="18" t="s">
        <v>156</v>
      </c>
      <c r="BE211" s="199">
        <f>IF(O211="základní",K211,0)</f>
        <v>0</v>
      </c>
      <c r="BF211" s="199">
        <f>IF(O211="snížená",K211,0)</f>
        <v>0</v>
      </c>
      <c r="BG211" s="199">
        <f>IF(O211="zákl. přenesená",K211,0)</f>
        <v>0</v>
      </c>
      <c r="BH211" s="199">
        <f>IF(O211="sníž. přenesená",K211,0)</f>
        <v>0</v>
      </c>
      <c r="BI211" s="199">
        <f>IF(O211="nulová",K211,0)</f>
        <v>0</v>
      </c>
      <c r="BJ211" s="18" t="s">
        <v>79</v>
      </c>
      <c r="BK211" s="199">
        <f>ROUND(P211*H211,2)</f>
        <v>0</v>
      </c>
      <c r="BL211" s="18" t="s">
        <v>164</v>
      </c>
      <c r="BM211" s="198" t="s">
        <v>282</v>
      </c>
    </row>
    <row r="212" spans="1:47" s="2" customFormat="1" ht="39">
      <c r="A212" s="35"/>
      <c r="B212" s="36"/>
      <c r="C212" s="37"/>
      <c r="D212" s="200" t="s">
        <v>165</v>
      </c>
      <c r="E212" s="37"/>
      <c r="F212" s="201" t="s">
        <v>1186</v>
      </c>
      <c r="G212" s="37"/>
      <c r="H212" s="37"/>
      <c r="I212" s="202"/>
      <c r="J212" s="202"/>
      <c r="K212" s="37"/>
      <c r="L212" s="37"/>
      <c r="M212" s="40"/>
      <c r="N212" s="203"/>
      <c r="O212" s="204"/>
      <c r="P212" s="65"/>
      <c r="Q212" s="65"/>
      <c r="R212" s="65"/>
      <c r="S212" s="65"/>
      <c r="T212" s="65"/>
      <c r="U212" s="65"/>
      <c r="V212" s="65"/>
      <c r="W212" s="65"/>
      <c r="X212" s="66"/>
      <c r="Y212" s="35"/>
      <c r="Z212" s="35"/>
      <c r="AA212" s="35"/>
      <c r="AB212" s="35"/>
      <c r="AC212" s="35"/>
      <c r="AD212" s="35"/>
      <c r="AE212" s="35"/>
      <c r="AT212" s="18" t="s">
        <v>165</v>
      </c>
      <c r="AU212" s="18" t="s">
        <v>81</v>
      </c>
    </row>
    <row r="213" spans="1:47" s="2" customFormat="1" ht="19.5">
      <c r="A213" s="35"/>
      <c r="B213" s="36"/>
      <c r="C213" s="37"/>
      <c r="D213" s="200" t="s">
        <v>880</v>
      </c>
      <c r="E213" s="37"/>
      <c r="F213" s="220" t="s">
        <v>1187</v>
      </c>
      <c r="G213" s="37"/>
      <c r="H213" s="37"/>
      <c r="I213" s="202"/>
      <c r="J213" s="202"/>
      <c r="K213" s="37"/>
      <c r="L213" s="37"/>
      <c r="M213" s="40"/>
      <c r="N213" s="203"/>
      <c r="O213" s="204"/>
      <c r="P213" s="65"/>
      <c r="Q213" s="65"/>
      <c r="R213" s="65"/>
      <c r="S213" s="65"/>
      <c r="T213" s="65"/>
      <c r="U213" s="65"/>
      <c r="V213" s="65"/>
      <c r="W213" s="65"/>
      <c r="X213" s="66"/>
      <c r="Y213" s="35"/>
      <c r="Z213" s="35"/>
      <c r="AA213" s="35"/>
      <c r="AB213" s="35"/>
      <c r="AC213" s="35"/>
      <c r="AD213" s="35"/>
      <c r="AE213" s="35"/>
      <c r="AT213" s="18" t="s">
        <v>880</v>
      </c>
      <c r="AU213" s="18" t="s">
        <v>81</v>
      </c>
    </row>
    <row r="214" spans="1:65" s="2" customFormat="1" ht="24.2" customHeight="1">
      <c r="A214" s="35"/>
      <c r="B214" s="36"/>
      <c r="C214" s="205" t="s">
        <v>284</v>
      </c>
      <c r="D214" s="205" t="s">
        <v>188</v>
      </c>
      <c r="E214" s="206" t="s">
        <v>1188</v>
      </c>
      <c r="F214" s="207" t="s">
        <v>1189</v>
      </c>
      <c r="G214" s="208" t="s">
        <v>161</v>
      </c>
      <c r="H214" s="209">
        <v>3</v>
      </c>
      <c r="I214" s="210"/>
      <c r="J214" s="210"/>
      <c r="K214" s="211">
        <f>ROUND(P214*H214,2)</f>
        <v>0</v>
      </c>
      <c r="L214" s="207" t="s">
        <v>162</v>
      </c>
      <c r="M214" s="40"/>
      <c r="N214" s="212" t="s">
        <v>20</v>
      </c>
      <c r="O214" s="194" t="s">
        <v>40</v>
      </c>
      <c r="P214" s="195">
        <f>I214+J214</f>
        <v>0</v>
      </c>
      <c r="Q214" s="195">
        <f>ROUND(I214*H214,2)</f>
        <v>0</v>
      </c>
      <c r="R214" s="195">
        <f>ROUND(J214*H214,2)</f>
        <v>0</v>
      </c>
      <c r="S214" s="65"/>
      <c r="T214" s="196">
        <f>S214*H214</f>
        <v>0</v>
      </c>
      <c r="U214" s="196">
        <v>0</v>
      </c>
      <c r="V214" s="196">
        <f>U214*H214</f>
        <v>0</v>
      </c>
      <c r="W214" s="196">
        <v>0</v>
      </c>
      <c r="X214" s="197">
        <f>W214*H214</f>
        <v>0</v>
      </c>
      <c r="Y214" s="35"/>
      <c r="Z214" s="35"/>
      <c r="AA214" s="35"/>
      <c r="AB214" s="35"/>
      <c r="AC214" s="35"/>
      <c r="AD214" s="35"/>
      <c r="AE214" s="35"/>
      <c r="AR214" s="198" t="s">
        <v>164</v>
      </c>
      <c r="AT214" s="198" t="s">
        <v>188</v>
      </c>
      <c r="AU214" s="198" t="s">
        <v>81</v>
      </c>
      <c r="AY214" s="18" t="s">
        <v>156</v>
      </c>
      <c r="BE214" s="199">
        <f>IF(O214="základní",K214,0)</f>
        <v>0</v>
      </c>
      <c r="BF214" s="199">
        <f>IF(O214="snížená",K214,0)</f>
        <v>0</v>
      </c>
      <c r="BG214" s="199">
        <f>IF(O214="zákl. přenesená",K214,0)</f>
        <v>0</v>
      </c>
      <c r="BH214" s="199">
        <f>IF(O214="sníž. přenesená",K214,0)</f>
        <v>0</v>
      </c>
      <c r="BI214" s="199">
        <f>IF(O214="nulová",K214,0)</f>
        <v>0</v>
      </c>
      <c r="BJ214" s="18" t="s">
        <v>79</v>
      </c>
      <c r="BK214" s="199">
        <f>ROUND(P214*H214,2)</f>
        <v>0</v>
      </c>
      <c r="BL214" s="18" t="s">
        <v>164</v>
      </c>
      <c r="BM214" s="198" t="s">
        <v>287</v>
      </c>
    </row>
    <row r="215" spans="1:47" s="2" customFormat="1" ht="39">
      <c r="A215" s="35"/>
      <c r="B215" s="36"/>
      <c r="C215" s="37"/>
      <c r="D215" s="200" t="s">
        <v>165</v>
      </c>
      <c r="E215" s="37"/>
      <c r="F215" s="201" t="s">
        <v>1190</v>
      </c>
      <c r="G215" s="37"/>
      <c r="H215" s="37"/>
      <c r="I215" s="202"/>
      <c r="J215" s="202"/>
      <c r="K215" s="37"/>
      <c r="L215" s="37"/>
      <c r="M215" s="40"/>
      <c r="N215" s="203"/>
      <c r="O215" s="204"/>
      <c r="P215" s="65"/>
      <c r="Q215" s="65"/>
      <c r="R215" s="65"/>
      <c r="S215" s="65"/>
      <c r="T215" s="65"/>
      <c r="U215" s="65"/>
      <c r="V215" s="65"/>
      <c r="W215" s="65"/>
      <c r="X215" s="66"/>
      <c r="Y215" s="35"/>
      <c r="Z215" s="35"/>
      <c r="AA215" s="35"/>
      <c r="AB215" s="35"/>
      <c r="AC215" s="35"/>
      <c r="AD215" s="35"/>
      <c r="AE215" s="35"/>
      <c r="AT215" s="18" t="s">
        <v>165</v>
      </c>
      <c r="AU215" s="18" t="s">
        <v>81</v>
      </c>
    </row>
    <row r="216" spans="1:47" s="2" customFormat="1" ht="19.5">
      <c r="A216" s="35"/>
      <c r="B216" s="36"/>
      <c r="C216" s="37"/>
      <c r="D216" s="200" t="s">
        <v>880</v>
      </c>
      <c r="E216" s="37"/>
      <c r="F216" s="220" t="s">
        <v>1187</v>
      </c>
      <c r="G216" s="37"/>
      <c r="H216" s="37"/>
      <c r="I216" s="202"/>
      <c r="J216" s="202"/>
      <c r="K216" s="37"/>
      <c r="L216" s="37"/>
      <c r="M216" s="40"/>
      <c r="N216" s="203"/>
      <c r="O216" s="204"/>
      <c r="P216" s="65"/>
      <c r="Q216" s="65"/>
      <c r="R216" s="65"/>
      <c r="S216" s="65"/>
      <c r="T216" s="65"/>
      <c r="U216" s="65"/>
      <c r="V216" s="65"/>
      <c r="W216" s="65"/>
      <c r="X216" s="66"/>
      <c r="Y216" s="35"/>
      <c r="Z216" s="35"/>
      <c r="AA216" s="35"/>
      <c r="AB216" s="35"/>
      <c r="AC216" s="35"/>
      <c r="AD216" s="35"/>
      <c r="AE216" s="35"/>
      <c r="AT216" s="18" t="s">
        <v>880</v>
      </c>
      <c r="AU216" s="18" t="s">
        <v>81</v>
      </c>
    </row>
    <row r="217" spans="1:65" s="2" customFormat="1" ht="24.2" customHeight="1">
      <c r="A217" s="35"/>
      <c r="B217" s="36"/>
      <c r="C217" s="205" t="s">
        <v>222</v>
      </c>
      <c r="D217" s="205" t="s">
        <v>188</v>
      </c>
      <c r="E217" s="206" t="s">
        <v>1191</v>
      </c>
      <c r="F217" s="207" t="s">
        <v>1192</v>
      </c>
      <c r="G217" s="208" t="s">
        <v>161</v>
      </c>
      <c r="H217" s="209">
        <v>15</v>
      </c>
      <c r="I217" s="210"/>
      <c r="J217" s="210"/>
      <c r="K217" s="211">
        <f>ROUND(P217*H217,2)</f>
        <v>0</v>
      </c>
      <c r="L217" s="207" t="s">
        <v>162</v>
      </c>
      <c r="M217" s="40"/>
      <c r="N217" s="212" t="s">
        <v>20</v>
      </c>
      <c r="O217" s="194" t="s">
        <v>40</v>
      </c>
      <c r="P217" s="195">
        <f>I217+J217</f>
        <v>0</v>
      </c>
      <c r="Q217" s="195">
        <f>ROUND(I217*H217,2)</f>
        <v>0</v>
      </c>
      <c r="R217" s="195">
        <f>ROUND(J217*H217,2)</f>
        <v>0</v>
      </c>
      <c r="S217" s="65"/>
      <c r="T217" s="196">
        <f>S217*H217</f>
        <v>0</v>
      </c>
      <c r="U217" s="196">
        <v>0</v>
      </c>
      <c r="V217" s="196">
        <f>U217*H217</f>
        <v>0</v>
      </c>
      <c r="W217" s="196">
        <v>0</v>
      </c>
      <c r="X217" s="197">
        <f>W217*H217</f>
        <v>0</v>
      </c>
      <c r="Y217" s="35"/>
      <c r="Z217" s="35"/>
      <c r="AA217" s="35"/>
      <c r="AB217" s="35"/>
      <c r="AC217" s="35"/>
      <c r="AD217" s="35"/>
      <c r="AE217" s="35"/>
      <c r="AR217" s="198" t="s">
        <v>164</v>
      </c>
      <c r="AT217" s="198" t="s">
        <v>188</v>
      </c>
      <c r="AU217" s="198" t="s">
        <v>81</v>
      </c>
      <c r="AY217" s="18" t="s">
        <v>156</v>
      </c>
      <c r="BE217" s="199">
        <f>IF(O217="základní",K217,0)</f>
        <v>0</v>
      </c>
      <c r="BF217" s="199">
        <f>IF(O217="snížená",K217,0)</f>
        <v>0</v>
      </c>
      <c r="BG217" s="199">
        <f>IF(O217="zákl. přenesená",K217,0)</f>
        <v>0</v>
      </c>
      <c r="BH217" s="199">
        <f>IF(O217="sníž. přenesená",K217,0)</f>
        <v>0</v>
      </c>
      <c r="BI217" s="199">
        <f>IF(O217="nulová",K217,0)</f>
        <v>0</v>
      </c>
      <c r="BJ217" s="18" t="s">
        <v>79</v>
      </c>
      <c r="BK217" s="199">
        <f>ROUND(P217*H217,2)</f>
        <v>0</v>
      </c>
      <c r="BL217" s="18" t="s">
        <v>164</v>
      </c>
      <c r="BM217" s="198" t="s">
        <v>291</v>
      </c>
    </row>
    <row r="218" spans="1:47" s="2" customFormat="1" ht="29.25">
      <c r="A218" s="35"/>
      <c r="B218" s="36"/>
      <c r="C218" s="37"/>
      <c r="D218" s="200" t="s">
        <v>165</v>
      </c>
      <c r="E218" s="37"/>
      <c r="F218" s="201" t="s">
        <v>1193</v>
      </c>
      <c r="G218" s="37"/>
      <c r="H218" s="37"/>
      <c r="I218" s="202"/>
      <c r="J218" s="202"/>
      <c r="K218" s="37"/>
      <c r="L218" s="37"/>
      <c r="M218" s="40"/>
      <c r="N218" s="203"/>
      <c r="O218" s="204"/>
      <c r="P218" s="65"/>
      <c r="Q218" s="65"/>
      <c r="R218" s="65"/>
      <c r="S218" s="65"/>
      <c r="T218" s="65"/>
      <c r="U218" s="65"/>
      <c r="V218" s="65"/>
      <c r="W218" s="65"/>
      <c r="X218" s="66"/>
      <c r="Y218" s="35"/>
      <c r="Z218" s="35"/>
      <c r="AA218" s="35"/>
      <c r="AB218" s="35"/>
      <c r="AC218" s="35"/>
      <c r="AD218" s="35"/>
      <c r="AE218" s="35"/>
      <c r="AT218" s="18" t="s">
        <v>165</v>
      </c>
      <c r="AU218" s="18" t="s">
        <v>81</v>
      </c>
    </row>
    <row r="219" spans="1:47" s="2" customFormat="1" ht="19.5">
      <c r="A219" s="35"/>
      <c r="B219" s="36"/>
      <c r="C219" s="37"/>
      <c r="D219" s="200" t="s">
        <v>880</v>
      </c>
      <c r="E219" s="37"/>
      <c r="F219" s="220" t="s">
        <v>1194</v>
      </c>
      <c r="G219" s="37"/>
      <c r="H219" s="37"/>
      <c r="I219" s="202"/>
      <c r="J219" s="202"/>
      <c r="K219" s="37"/>
      <c r="L219" s="37"/>
      <c r="M219" s="40"/>
      <c r="N219" s="203"/>
      <c r="O219" s="204"/>
      <c r="P219" s="65"/>
      <c r="Q219" s="65"/>
      <c r="R219" s="65"/>
      <c r="S219" s="65"/>
      <c r="T219" s="65"/>
      <c r="U219" s="65"/>
      <c r="V219" s="65"/>
      <c r="W219" s="65"/>
      <c r="X219" s="66"/>
      <c r="Y219" s="35"/>
      <c r="Z219" s="35"/>
      <c r="AA219" s="35"/>
      <c r="AB219" s="35"/>
      <c r="AC219" s="35"/>
      <c r="AD219" s="35"/>
      <c r="AE219" s="35"/>
      <c r="AT219" s="18" t="s">
        <v>880</v>
      </c>
      <c r="AU219" s="18" t="s">
        <v>81</v>
      </c>
    </row>
    <row r="220" spans="1:65" s="2" customFormat="1" ht="24.2" customHeight="1">
      <c r="A220" s="35"/>
      <c r="B220" s="36"/>
      <c r="C220" s="205" t="s">
        <v>294</v>
      </c>
      <c r="D220" s="205" t="s">
        <v>188</v>
      </c>
      <c r="E220" s="206" t="s">
        <v>1195</v>
      </c>
      <c r="F220" s="207" t="s">
        <v>1196</v>
      </c>
      <c r="G220" s="208" t="s">
        <v>161</v>
      </c>
      <c r="H220" s="209">
        <v>2</v>
      </c>
      <c r="I220" s="210"/>
      <c r="J220" s="210"/>
      <c r="K220" s="211">
        <f>ROUND(P220*H220,2)</f>
        <v>0</v>
      </c>
      <c r="L220" s="207" t="s">
        <v>162</v>
      </c>
      <c r="M220" s="40"/>
      <c r="N220" s="212" t="s">
        <v>20</v>
      </c>
      <c r="O220" s="194" t="s">
        <v>40</v>
      </c>
      <c r="P220" s="195">
        <f>I220+J220</f>
        <v>0</v>
      </c>
      <c r="Q220" s="195">
        <f>ROUND(I220*H220,2)</f>
        <v>0</v>
      </c>
      <c r="R220" s="195">
        <f>ROUND(J220*H220,2)</f>
        <v>0</v>
      </c>
      <c r="S220" s="65"/>
      <c r="T220" s="196">
        <f>S220*H220</f>
        <v>0</v>
      </c>
      <c r="U220" s="196">
        <v>0</v>
      </c>
      <c r="V220" s="196">
        <f>U220*H220</f>
        <v>0</v>
      </c>
      <c r="W220" s="196">
        <v>0</v>
      </c>
      <c r="X220" s="197">
        <f>W220*H220</f>
        <v>0</v>
      </c>
      <c r="Y220" s="35"/>
      <c r="Z220" s="35"/>
      <c r="AA220" s="35"/>
      <c r="AB220" s="35"/>
      <c r="AC220" s="35"/>
      <c r="AD220" s="35"/>
      <c r="AE220" s="35"/>
      <c r="AR220" s="198" t="s">
        <v>164</v>
      </c>
      <c r="AT220" s="198" t="s">
        <v>188</v>
      </c>
      <c r="AU220" s="198" t="s">
        <v>81</v>
      </c>
      <c r="AY220" s="18" t="s">
        <v>156</v>
      </c>
      <c r="BE220" s="199">
        <f>IF(O220="základní",K220,0)</f>
        <v>0</v>
      </c>
      <c r="BF220" s="199">
        <f>IF(O220="snížená",K220,0)</f>
        <v>0</v>
      </c>
      <c r="BG220" s="199">
        <f>IF(O220="zákl. přenesená",K220,0)</f>
        <v>0</v>
      </c>
      <c r="BH220" s="199">
        <f>IF(O220="sníž. přenesená",K220,0)</f>
        <v>0</v>
      </c>
      <c r="BI220" s="199">
        <f>IF(O220="nulová",K220,0)</f>
        <v>0</v>
      </c>
      <c r="BJ220" s="18" t="s">
        <v>79</v>
      </c>
      <c r="BK220" s="199">
        <f>ROUND(P220*H220,2)</f>
        <v>0</v>
      </c>
      <c r="BL220" s="18" t="s">
        <v>164</v>
      </c>
      <c r="BM220" s="198" t="s">
        <v>299</v>
      </c>
    </row>
    <row r="221" spans="1:47" s="2" customFormat="1" ht="39">
      <c r="A221" s="35"/>
      <c r="B221" s="36"/>
      <c r="C221" s="37"/>
      <c r="D221" s="200" t="s">
        <v>165</v>
      </c>
      <c r="E221" s="37"/>
      <c r="F221" s="201" t="s">
        <v>1197</v>
      </c>
      <c r="G221" s="37"/>
      <c r="H221" s="37"/>
      <c r="I221" s="202"/>
      <c r="J221" s="202"/>
      <c r="K221" s="37"/>
      <c r="L221" s="37"/>
      <c r="M221" s="40"/>
      <c r="N221" s="203"/>
      <c r="O221" s="204"/>
      <c r="P221" s="65"/>
      <c r="Q221" s="65"/>
      <c r="R221" s="65"/>
      <c r="S221" s="65"/>
      <c r="T221" s="65"/>
      <c r="U221" s="65"/>
      <c r="V221" s="65"/>
      <c r="W221" s="65"/>
      <c r="X221" s="66"/>
      <c r="Y221" s="35"/>
      <c r="Z221" s="35"/>
      <c r="AA221" s="35"/>
      <c r="AB221" s="35"/>
      <c r="AC221" s="35"/>
      <c r="AD221" s="35"/>
      <c r="AE221" s="35"/>
      <c r="AT221" s="18" t="s">
        <v>165</v>
      </c>
      <c r="AU221" s="18" t="s">
        <v>81</v>
      </c>
    </row>
    <row r="222" spans="1:47" s="2" customFormat="1" ht="19.5">
      <c r="A222" s="35"/>
      <c r="B222" s="36"/>
      <c r="C222" s="37"/>
      <c r="D222" s="200" t="s">
        <v>880</v>
      </c>
      <c r="E222" s="37"/>
      <c r="F222" s="220" t="s">
        <v>1198</v>
      </c>
      <c r="G222" s="37"/>
      <c r="H222" s="37"/>
      <c r="I222" s="202"/>
      <c r="J222" s="202"/>
      <c r="K222" s="37"/>
      <c r="L222" s="37"/>
      <c r="M222" s="40"/>
      <c r="N222" s="203"/>
      <c r="O222" s="204"/>
      <c r="P222" s="65"/>
      <c r="Q222" s="65"/>
      <c r="R222" s="65"/>
      <c r="S222" s="65"/>
      <c r="T222" s="65"/>
      <c r="U222" s="65"/>
      <c r="V222" s="65"/>
      <c r="W222" s="65"/>
      <c r="X222" s="66"/>
      <c r="Y222" s="35"/>
      <c r="Z222" s="35"/>
      <c r="AA222" s="35"/>
      <c r="AB222" s="35"/>
      <c r="AC222" s="35"/>
      <c r="AD222" s="35"/>
      <c r="AE222" s="35"/>
      <c r="AT222" s="18" t="s">
        <v>880</v>
      </c>
      <c r="AU222" s="18" t="s">
        <v>81</v>
      </c>
    </row>
    <row r="223" spans="1:65" s="2" customFormat="1" ht="24.2" customHeight="1">
      <c r="A223" s="35"/>
      <c r="B223" s="36"/>
      <c r="C223" s="205" t="s">
        <v>225</v>
      </c>
      <c r="D223" s="205" t="s">
        <v>188</v>
      </c>
      <c r="E223" s="206" t="s">
        <v>1199</v>
      </c>
      <c r="F223" s="207" t="s">
        <v>1200</v>
      </c>
      <c r="G223" s="208" t="s">
        <v>161</v>
      </c>
      <c r="H223" s="209">
        <v>15</v>
      </c>
      <c r="I223" s="210"/>
      <c r="J223" s="210"/>
      <c r="K223" s="211">
        <f>ROUND(P223*H223,2)</f>
        <v>0</v>
      </c>
      <c r="L223" s="207" t="s">
        <v>162</v>
      </c>
      <c r="M223" s="40"/>
      <c r="N223" s="212" t="s">
        <v>20</v>
      </c>
      <c r="O223" s="194" t="s">
        <v>40</v>
      </c>
      <c r="P223" s="195">
        <f>I223+J223</f>
        <v>0</v>
      </c>
      <c r="Q223" s="195">
        <f>ROUND(I223*H223,2)</f>
        <v>0</v>
      </c>
      <c r="R223" s="195">
        <f>ROUND(J223*H223,2)</f>
        <v>0</v>
      </c>
      <c r="S223" s="65"/>
      <c r="T223" s="196">
        <f>S223*H223</f>
        <v>0</v>
      </c>
      <c r="U223" s="196">
        <v>0</v>
      </c>
      <c r="V223" s="196">
        <f>U223*H223</f>
        <v>0</v>
      </c>
      <c r="W223" s="196">
        <v>0</v>
      </c>
      <c r="X223" s="197">
        <f>W223*H223</f>
        <v>0</v>
      </c>
      <c r="Y223" s="35"/>
      <c r="Z223" s="35"/>
      <c r="AA223" s="35"/>
      <c r="AB223" s="35"/>
      <c r="AC223" s="35"/>
      <c r="AD223" s="35"/>
      <c r="AE223" s="35"/>
      <c r="AR223" s="198" t="s">
        <v>164</v>
      </c>
      <c r="AT223" s="198" t="s">
        <v>188</v>
      </c>
      <c r="AU223" s="198" t="s">
        <v>81</v>
      </c>
      <c r="AY223" s="18" t="s">
        <v>156</v>
      </c>
      <c r="BE223" s="199">
        <f>IF(O223="základní",K223,0)</f>
        <v>0</v>
      </c>
      <c r="BF223" s="199">
        <f>IF(O223="snížená",K223,0)</f>
        <v>0</v>
      </c>
      <c r="BG223" s="199">
        <f>IF(O223="zákl. přenesená",K223,0)</f>
        <v>0</v>
      </c>
      <c r="BH223" s="199">
        <f>IF(O223="sníž. přenesená",K223,0)</f>
        <v>0</v>
      </c>
      <c r="BI223" s="199">
        <f>IF(O223="nulová",K223,0)</f>
        <v>0</v>
      </c>
      <c r="BJ223" s="18" t="s">
        <v>79</v>
      </c>
      <c r="BK223" s="199">
        <f>ROUND(P223*H223,2)</f>
        <v>0</v>
      </c>
      <c r="BL223" s="18" t="s">
        <v>164</v>
      </c>
      <c r="BM223" s="198" t="s">
        <v>303</v>
      </c>
    </row>
    <row r="224" spans="1:47" s="2" customFormat="1" ht="39">
      <c r="A224" s="35"/>
      <c r="B224" s="36"/>
      <c r="C224" s="37"/>
      <c r="D224" s="200" t="s">
        <v>165</v>
      </c>
      <c r="E224" s="37"/>
      <c r="F224" s="201" t="s">
        <v>1201</v>
      </c>
      <c r="G224" s="37"/>
      <c r="H224" s="37"/>
      <c r="I224" s="202"/>
      <c r="J224" s="202"/>
      <c r="K224" s="37"/>
      <c r="L224" s="37"/>
      <c r="M224" s="40"/>
      <c r="N224" s="203"/>
      <c r="O224" s="204"/>
      <c r="P224" s="65"/>
      <c r="Q224" s="65"/>
      <c r="R224" s="65"/>
      <c r="S224" s="65"/>
      <c r="T224" s="65"/>
      <c r="U224" s="65"/>
      <c r="V224" s="65"/>
      <c r="W224" s="65"/>
      <c r="X224" s="66"/>
      <c r="Y224" s="35"/>
      <c r="Z224" s="35"/>
      <c r="AA224" s="35"/>
      <c r="AB224" s="35"/>
      <c r="AC224" s="35"/>
      <c r="AD224" s="35"/>
      <c r="AE224" s="35"/>
      <c r="AT224" s="18" t="s">
        <v>165</v>
      </c>
      <c r="AU224" s="18" t="s">
        <v>81</v>
      </c>
    </row>
    <row r="225" spans="1:47" s="2" customFormat="1" ht="19.5">
      <c r="A225" s="35"/>
      <c r="B225" s="36"/>
      <c r="C225" s="37"/>
      <c r="D225" s="200" t="s">
        <v>880</v>
      </c>
      <c r="E225" s="37"/>
      <c r="F225" s="220" t="s">
        <v>1202</v>
      </c>
      <c r="G225" s="37"/>
      <c r="H225" s="37"/>
      <c r="I225" s="202"/>
      <c r="J225" s="202"/>
      <c r="K225" s="37"/>
      <c r="L225" s="37"/>
      <c r="M225" s="40"/>
      <c r="N225" s="203"/>
      <c r="O225" s="204"/>
      <c r="P225" s="65"/>
      <c r="Q225" s="65"/>
      <c r="R225" s="65"/>
      <c r="S225" s="65"/>
      <c r="T225" s="65"/>
      <c r="U225" s="65"/>
      <c r="V225" s="65"/>
      <c r="W225" s="65"/>
      <c r="X225" s="66"/>
      <c r="Y225" s="35"/>
      <c r="Z225" s="35"/>
      <c r="AA225" s="35"/>
      <c r="AB225" s="35"/>
      <c r="AC225" s="35"/>
      <c r="AD225" s="35"/>
      <c r="AE225" s="35"/>
      <c r="AT225" s="18" t="s">
        <v>880</v>
      </c>
      <c r="AU225" s="18" t="s">
        <v>81</v>
      </c>
    </row>
    <row r="226" spans="1:65" s="2" customFormat="1" ht="24.2" customHeight="1">
      <c r="A226" s="35"/>
      <c r="B226" s="36"/>
      <c r="C226" s="205" t="s">
        <v>305</v>
      </c>
      <c r="D226" s="205" t="s">
        <v>188</v>
      </c>
      <c r="E226" s="206" t="s">
        <v>1203</v>
      </c>
      <c r="F226" s="207" t="s">
        <v>1204</v>
      </c>
      <c r="G226" s="208" t="s">
        <v>297</v>
      </c>
      <c r="H226" s="209">
        <v>6.84</v>
      </c>
      <c r="I226" s="210"/>
      <c r="J226" s="210"/>
      <c r="K226" s="211">
        <f>ROUND(P226*H226,2)</f>
        <v>0</v>
      </c>
      <c r="L226" s="207" t="s">
        <v>162</v>
      </c>
      <c r="M226" s="40"/>
      <c r="N226" s="212" t="s">
        <v>20</v>
      </c>
      <c r="O226" s="194" t="s">
        <v>40</v>
      </c>
      <c r="P226" s="195">
        <f>I226+J226</f>
        <v>0</v>
      </c>
      <c r="Q226" s="195">
        <f>ROUND(I226*H226,2)</f>
        <v>0</v>
      </c>
      <c r="R226" s="195">
        <f>ROUND(J226*H226,2)</f>
        <v>0</v>
      </c>
      <c r="S226" s="65"/>
      <c r="T226" s="196">
        <f>S226*H226</f>
        <v>0</v>
      </c>
      <c r="U226" s="196">
        <v>0</v>
      </c>
      <c r="V226" s="196">
        <f>U226*H226</f>
        <v>0</v>
      </c>
      <c r="W226" s="196">
        <v>0</v>
      </c>
      <c r="X226" s="197">
        <f>W226*H226</f>
        <v>0</v>
      </c>
      <c r="Y226" s="35"/>
      <c r="Z226" s="35"/>
      <c r="AA226" s="35"/>
      <c r="AB226" s="35"/>
      <c r="AC226" s="35"/>
      <c r="AD226" s="35"/>
      <c r="AE226" s="35"/>
      <c r="AR226" s="198" t="s">
        <v>164</v>
      </c>
      <c r="AT226" s="198" t="s">
        <v>188</v>
      </c>
      <c r="AU226" s="198" t="s">
        <v>81</v>
      </c>
      <c r="AY226" s="18" t="s">
        <v>156</v>
      </c>
      <c r="BE226" s="199">
        <f>IF(O226="základní",K226,0)</f>
        <v>0</v>
      </c>
      <c r="BF226" s="199">
        <f>IF(O226="snížená",K226,0)</f>
        <v>0</v>
      </c>
      <c r="BG226" s="199">
        <f>IF(O226="zákl. přenesená",K226,0)</f>
        <v>0</v>
      </c>
      <c r="BH226" s="199">
        <f>IF(O226="sníž. přenesená",K226,0)</f>
        <v>0</v>
      </c>
      <c r="BI226" s="199">
        <f>IF(O226="nulová",K226,0)</f>
        <v>0</v>
      </c>
      <c r="BJ226" s="18" t="s">
        <v>79</v>
      </c>
      <c r="BK226" s="199">
        <f>ROUND(P226*H226,2)</f>
        <v>0</v>
      </c>
      <c r="BL226" s="18" t="s">
        <v>164</v>
      </c>
      <c r="BM226" s="198" t="s">
        <v>308</v>
      </c>
    </row>
    <row r="227" spans="1:47" s="2" customFormat="1" ht="39">
      <c r="A227" s="35"/>
      <c r="B227" s="36"/>
      <c r="C227" s="37"/>
      <c r="D227" s="200" t="s">
        <v>165</v>
      </c>
      <c r="E227" s="37"/>
      <c r="F227" s="201" t="s">
        <v>1205</v>
      </c>
      <c r="G227" s="37"/>
      <c r="H227" s="37"/>
      <c r="I227" s="202"/>
      <c r="J227" s="202"/>
      <c r="K227" s="37"/>
      <c r="L227" s="37"/>
      <c r="M227" s="40"/>
      <c r="N227" s="203"/>
      <c r="O227" s="204"/>
      <c r="P227" s="65"/>
      <c r="Q227" s="65"/>
      <c r="R227" s="65"/>
      <c r="S227" s="65"/>
      <c r="T227" s="65"/>
      <c r="U227" s="65"/>
      <c r="V227" s="65"/>
      <c r="W227" s="65"/>
      <c r="X227" s="66"/>
      <c r="Y227" s="35"/>
      <c r="Z227" s="35"/>
      <c r="AA227" s="35"/>
      <c r="AB227" s="35"/>
      <c r="AC227" s="35"/>
      <c r="AD227" s="35"/>
      <c r="AE227" s="35"/>
      <c r="AT227" s="18" t="s">
        <v>165</v>
      </c>
      <c r="AU227" s="18" t="s">
        <v>81</v>
      </c>
    </row>
    <row r="228" spans="2:51" s="15" customFormat="1" ht="11.25">
      <c r="B228" s="243"/>
      <c r="C228" s="244"/>
      <c r="D228" s="200" t="s">
        <v>1060</v>
      </c>
      <c r="E228" s="245" t="s">
        <v>20</v>
      </c>
      <c r="F228" s="246" t="s">
        <v>1206</v>
      </c>
      <c r="G228" s="244"/>
      <c r="H228" s="245" t="s">
        <v>20</v>
      </c>
      <c r="I228" s="247"/>
      <c r="J228" s="247"/>
      <c r="K228" s="244"/>
      <c r="L228" s="244"/>
      <c r="M228" s="248"/>
      <c r="N228" s="249"/>
      <c r="O228" s="250"/>
      <c r="P228" s="250"/>
      <c r="Q228" s="250"/>
      <c r="R228" s="250"/>
      <c r="S228" s="250"/>
      <c r="T228" s="250"/>
      <c r="U228" s="250"/>
      <c r="V228" s="250"/>
      <c r="W228" s="250"/>
      <c r="X228" s="251"/>
      <c r="AT228" s="252" t="s">
        <v>1060</v>
      </c>
      <c r="AU228" s="252" t="s">
        <v>81</v>
      </c>
      <c r="AV228" s="15" t="s">
        <v>79</v>
      </c>
      <c r="AW228" s="15" t="s">
        <v>5</v>
      </c>
      <c r="AX228" s="15" t="s">
        <v>71</v>
      </c>
      <c r="AY228" s="252" t="s">
        <v>156</v>
      </c>
    </row>
    <row r="229" spans="2:51" s="13" customFormat="1" ht="11.25">
      <c r="B229" s="221"/>
      <c r="C229" s="222"/>
      <c r="D229" s="200" t="s">
        <v>1060</v>
      </c>
      <c r="E229" s="223" t="s">
        <v>20</v>
      </c>
      <c r="F229" s="224" t="s">
        <v>1207</v>
      </c>
      <c r="G229" s="222"/>
      <c r="H229" s="225">
        <v>6.84</v>
      </c>
      <c r="I229" s="226"/>
      <c r="J229" s="226"/>
      <c r="K229" s="222"/>
      <c r="L229" s="222"/>
      <c r="M229" s="227"/>
      <c r="N229" s="228"/>
      <c r="O229" s="229"/>
      <c r="P229" s="229"/>
      <c r="Q229" s="229"/>
      <c r="R229" s="229"/>
      <c r="S229" s="229"/>
      <c r="T229" s="229"/>
      <c r="U229" s="229"/>
      <c r="V229" s="229"/>
      <c r="W229" s="229"/>
      <c r="X229" s="230"/>
      <c r="AT229" s="231" t="s">
        <v>1060</v>
      </c>
      <c r="AU229" s="231" t="s">
        <v>81</v>
      </c>
      <c r="AV229" s="13" t="s">
        <v>81</v>
      </c>
      <c r="AW229" s="13" t="s">
        <v>5</v>
      </c>
      <c r="AX229" s="13" t="s">
        <v>71</v>
      </c>
      <c r="AY229" s="231" t="s">
        <v>156</v>
      </c>
    </row>
    <row r="230" spans="2:51" s="14" customFormat="1" ht="11.25">
      <c r="B230" s="232"/>
      <c r="C230" s="233"/>
      <c r="D230" s="200" t="s">
        <v>1060</v>
      </c>
      <c r="E230" s="234" t="s">
        <v>20</v>
      </c>
      <c r="F230" s="235" t="s">
        <v>1062</v>
      </c>
      <c r="G230" s="233"/>
      <c r="H230" s="236">
        <v>6.84</v>
      </c>
      <c r="I230" s="237"/>
      <c r="J230" s="237"/>
      <c r="K230" s="233"/>
      <c r="L230" s="233"/>
      <c r="M230" s="238"/>
      <c r="N230" s="239"/>
      <c r="O230" s="240"/>
      <c r="P230" s="240"/>
      <c r="Q230" s="240"/>
      <c r="R230" s="240"/>
      <c r="S230" s="240"/>
      <c r="T230" s="240"/>
      <c r="U230" s="240"/>
      <c r="V230" s="240"/>
      <c r="W230" s="240"/>
      <c r="X230" s="241"/>
      <c r="AT230" s="242" t="s">
        <v>1060</v>
      </c>
      <c r="AU230" s="242" t="s">
        <v>81</v>
      </c>
      <c r="AV230" s="14" t="s">
        <v>164</v>
      </c>
      <c r="AW230" s="14" t="s">
        <v>5</v>
      </c>
      <c r="AX230" s="14" t="s">
        <v>79</v>
      </c>
      <c r="AY230" s="242" t="s">
        <v>156</v>
      </c>
    </row>
    <row r="231" spans="1:65" s="2" customFormat="1" ht="24.2" customHeight="1">
      <c r="A231" s="35"/>
      <c r="B231" s="36"/>
      <c r="C231" s="205" t="s">
        <v>229</v>
      </c>
      <c r="D231" s="205" t="s">
        <v>188</v>
      </c>
      <c r="E231" s="206" t="s">
        <v>1208</v>
      </c>
      <c r="F231" s="207" t="s">
        <v>1209</v>
      </c>
      <c r="G231" s="208" t="s">
        <v>379</v>
      </c>
      <c r="H231" s="209">
        <v>19</v>
      </c>
      <c r="I231" s="210"/>
      <c r="J231" s="210"/>
      <c r="K231" s="211">
        <f>ROUND(P231*H231,2)</f>
        <v>0</v>
      </c>
      <c r="L231" s="207" t="s">
        <v>20</v>
      </c>
      <c r="M231" s="40"/>
      <c r="N231" s="212" t="s">
        <v>20</v>
      </c>
      <c r="O231" s="194" t="s">
        <v>40</v>
      </c>
      <c r="P231" s="195">
        <f>I231+J231</f>
        <v>0</v>
      </c>
      <c r="Q231" s="195">
        <f>ROUND(I231*H231,2)</f>
        <v>0</v>
      </c>
      <c r="R231" s="195">
        <f>ROUND(J231*H231,2)</f>
        <v>0</v>
      </c>
      <c r="S231" s="65"/>
      <c r="T231" s="196">
        <f>S231*H231</f>
        <v>0</v>
      </c>
      <c r="U231" s="196">
        <v>0</v>
      </c>
      <c r="V231" s="196">
        <f>U231*H231</f>
        <v>0</v>
      </c>
      <c r="W231" s="196">
        <v>0</v>
      </c>
      <c r="X231" s="197">
        <f>W231*H231</f>
        <v>0</v>
      </c>
      <c r="Y231" s="35"/>
      <c r="Z231" s="35"/>
      <c r="AA231" s="35"/>
      <c r="AB231" s="35"/>
      <c r="AC231" s="35"/>
      <c r="AD231" s="35"/>
      <c r="AE231" s="35"/>
      <c r="AR231" s="198" t="s">
        <v>164</v>
      </c>
      <c r="AT231" s="198" t="s">
        <v>188</v>
      </c>
      <c r="AU231" s="198" t="s">
        <v>81</v>
      </c>
      <c r="AY231" s="18" t="s">
        <v>156</v>
      </c>
      <c r="BE231" s="199">
        <f>IF(O231="základní",K231,0)</f>
        <v>0</v>
      </c>
      <c r="BF231" s="199">
        <f>IF(O231="snížená",K231,0)</f>
        <v>0</v>
      </c>
      <c r="BG231" s="199">
        <f>IF(O231="zákl. přenesená",K231,0)</f>
        <v>0</v>
      </c>
      <c r="BH231" s="199">
        <f>IF(O231="sníž. přenesená",K231,0)</f>
        <v>0</v>
      </c>
      <c r="BI231" s="199">
        <f>IF(O231="nulová",K231,0)</f>
        <v>0</v>
      </c>
      <c r="BJ231" s="18" t="s">
        <v>79</v>
      </c>
      <c r="BK231" s="199">
        <f>ROUND(P231*H231,2)</f>
        <v>0</v>
      </c>
      <c r="BL231" s="18" t="s">
        <v>164</v>
      </c>
      <c r="BM231" s="198" t="s">
        <v>312</v>
      </c>
    </row>
    <row r="232" spans="1:47" s="2" customFormat="1" ht="19.5">
      <c r="A232" s="35"/>
      <c r="B232" s="36"/>
      <c r="C232" s="37"/>
      <c r="D232" s="200" t="s">
        <v>165</v>
      </c>
      <c r="E232" s="37"/>
      <c r="F232" s="201" t="s">
        <v>1209</v>
      </c>
      <c r="G232" s="37"/>
      <c r="H232" s="37"/>
      <c r="I232" s="202"/>
      <c r="J232" s="202"/>
      <c r="K232" s="37"/>
      <c r="L232" s="37"/>
      <c r="M232" s="40"/>
      <c r="N232" s="203"/>
      <c r="O232" s="204"/>
      <c r="P232" s="65"/>
      <c r="Q232" s="65"/>
      <c r="R232" s="65"/>
      <c r="S232" s="65"/>
      <c r="T232" s="65"/>
      <c r="U232" s="65"/>
      <c r="V232" s="65"/>
      <c r="W232" s="65"/>
      <c r="X232" s="66"/>
      <c r="Y232" s="35"/>
      <c r="Z232" s="35"/>
      <c r="AA232" s="35"/>
      <c r="AB232" s="35"/>
      <c r="AC232" s="35"/>
      <c r="AD232" s="35"/>
      <c r="AE232" s="35"/>
      <c r="AT232" s="18" t="s">
        <v>165</v>
      </c>
      <c r="AU232" s="18" t="s">
        <v>81</v>
      </c>
    </row>
    <row r="233" spans="1:65" s="2" customFormat="1" ht="24.2" customHeight="1">
      <c r="A233" s="35"/>
      <c r="B233" s="36"/>
      <c r="C233" s="205" t="s">
        <v>314</v>
      </c>
      <c r="D233" s="205" t="s">
        <v>188</v>
      </c>
      <c r="E233" s="206" t="s">
        <v>1210</v>
      </c>
      <c r="F233" s="207" t="s">
        <v>1211</v>
      </c>
      <c r="G233" s="208" t="s">
        <v>877</v>
      </c>
      <c r="H233" s="209">
        <v>11.325</v>
      </c>
      <c r="I233" s="210"/>
      <c r="J233" s="210"/>
      <c r="K233" s="211">
        <f>ROUND(P233*H233,2)</f>
        <v>0</v>
      </c>
      <c r="L233" s="207" t="s">
        <v>162</v>
      </c>
      <c r="M233" s="40"/>
      <c r="N233" s="212" t="s">
        <v>20</v>
      </c>
      <c r="O233" s="194" t="s">
        <v>40</v>
      </c>
      <c r="P233" s="195">
        <f>I233+J233</f>
        <v>0</v>
      </c>
      <c r="Q233" s="195">
        <f>ROUND(I233*H233,2)</f>
        <v>0</v>
      </c>
      <c r="R233" s="195">
        <f>ROUND(J233*H233,2)</f>
        <v>0</v>
      </c>
      <c r="S233" s="65"/>
      <c r="T233" s="196">
        <f>S233*H233</f>
        <v>0</v>
      </c>
      <c r="U233" s="196">
        <v>0</v>
      </c>
      <c r="V233" s="196">
        <f>U233*H233</f>
        <v>0</v>
      </c>
      <c r="W233" s="196">
        <v>0</v>
      </c>
      <c r="X233" s="197">
        <f>W233*H233</f>
        <v>0</v>
      </c>
      <c r="Y233" s="35"/>
      <c r="Z233" s="35"/>
      <c r="AA233" s="35"/>
      <c r="AB233" s="35"/>
      <c r="AC233" s="35"/>
      <c r="AD233" s="35"/>
      <c r="AE233" s="35"/>
      <c r="AR233" s="198" t="s">
        <v>164</v>
      </c>
      <c r="AT233" s="198" t="s">
        <v>188</v>
      </c>
      <c r="AU233" s="198" t="s">
        <v>81</v>
      </c>
      <c r="AY233" s="18" t="s">
        <v>156</v>
      </c>
      <c r="BE233" s="199">
        <f>IF(O233="základní",K233,0)</f>
        <v>0</v>
      </c>
      <c r="BF233" s="199">
        <f>IF(O233="snížená",K233,0)</f>
        <v>0</v>
      </c>
      <c r="BG233" s="199">
        <f>IF(O233="zákl. přenesená",K233,0)</f>
        <v>0</v>
      </c>
      <c r="BH233" s="199">
        <f>IF(O233="sníž. přenesená",K233,0)</f>
        <v>0</v>
      </c>
      <c r="BI233" s="199">
        <f>IF(O233="nulová",K233,0)</f>
        <v>0</v>
      </c>
      <c r="BJ233" s="18" t="s">
        <v>79</v>
      </c>
      <c r="BK233" s="199">
        <f>ROUND(P233*H233,2)</f>
        <v>0</v>
      </c>
      <c r="BL233" s="18" t="s">
        <v>164</v>
      </c>
      <c r="BM233" s="198" t="s">
        <v>317</v>
      </c>
    </row>
    <row r="234" spans="1:47" s="2" customFormat="1" ht="29.25">
      <c r="A234" s="35"/>
      <c r="B234" s="36"/>
      <c r="C234" s="37"/>
      <c r="D234" s="200" t="s">
        <v>165</v>
      </c>
      <c r="E234" s="37"/>
      <c r="F234" s="201" t="s">
        <v>1212</v>
      </c>
      <c r="G234" s="37"/>
      <c r="H234" s="37"/>
      <c r="I234" s="202"/>
      <c r="J234" s="202"/>
      <c r="K234" s="37"/>
      <c r="L234" s="37"/>
      <c r="M234" s="40"/>
      <c r="N234" s="203"/>
      <c r="O234" s="204"/>
      <c r="P234" s="65"/>
      <c r="Q234" s="65"/>
      <c r="R234" s="65"/>
      <c r="S234" s="65"/>
      <c r="T234" s="65"/>
      <c r="U234" s="65"/>
      <c r="V234" s="65"/>
      <c r="W234" s="65"/>
      <c r="X234" s="66"/>
      <c r="Y234" s="35"/>
      <c r="Z234" s="35"/>
      <c r="AA234" s="35"/>
      <c r="AB234" s="35"/>
      <c r="AC234" s="35"/>
      <c r="AD234" s="35"/>
      <c r="AE234" s="35"/>
      <c r="AT234" s="18" t="s">
        <v>165</v>
      </c>
      <c r="AU234" s="18" t="s">
        <v>81</v>
      </c>
    </row>
    <row r="235" spans="2:51" s="15" customFormat="1" ht="11.25">
      <c r="B235" s="243"/>
      <c r="C235" s="244"/>
      <c r="D235" s="200" t="s">
        <v>1060</v>
      </c>
      <c r="E235" s="245" t="s">
        <v>20</v>
      </c>
      <c r="F235" s="246" t="s">
        <v>1213</v>
      </c>
      <c r="G235" s="244"/>
      <c r="H235" s="245" t="s">
        <v>20</v>
      </c>
      <c r="I235" s="247"/>
      <c r="J235" s="247"/>
      <c r="K235" s="244"/>
      <c r="L235" s="244"/>
      <c r="M235" s="248"/>
      <c r="N235" s="249"/>
      <c r="O235" s="250"/>
      <c r="P235" s="250"/>
      <c r="Q235" s="250"/>
      <c r="R235" s="250"/>
      <c r="S235" s="250"/>
      <c r="T235" s="250"/>
      <c r="U235" s="250"/>
      <c r="V235" s="250"/>
      <c r="W235" s="250"/>
      <c r="X235" s="251"/>
      <c r="AT235" s="252" t="s">
        <v>1060</v>
      </c>
      <c r="AU235" s="252" t="s">
        <v>81</v>
      </c>
      <c r="AV235" s="15" t="s">
        <v>79</v>
      </c>
      <c r="AW235" s="15" t="s">
        <v>5</v>
      </c>
      <c r="AX235" s="15" t="s">
        <v>71</v>
      </c>
      <c r="AY235" s="252" t="s">
        <v>156</v>
      </c>
    </row>
    <row r="236" spans="2:51" s="13" customFormat="1" ht="11.25">
      <c r="B236" s="221"/>
      <c r="C236" s="222"/>
      <c r="D236" s="200" t="s">
        <v>1060</v>
      </c>
      <c r="E236" s="223" t="s">
        <v>20</v>
      </c>
      <c r="F236" s="224" t="s">
        <v>1214</v>
      </c>
      <c r="G236" s="222"/>
      <c r="H236" s="225">
        <v>11.325</v>
      </c>
      <c r="I236" s="226"/>
      <c r="J236" s="226"/>
      <c r="K236" s="222"/>
      <c r="L236" s="222"/>
      <c r="M236" s="227"/>
      <c r="N236" s="228"/>
      <c r="O236" s="229"/>
      <c r="P236" s="229"/>
      <c r="Q236" s="229"/>
      <c r="R236" s="229"/>
      <c r="S236" s="229"/>
      <c r="T236" s="229"/>
      <c r="U236" s="229"/>
      <c r="V236" s="229"/>
      <c r="W236" s="229"/>
      <c r="X236" s="230"/>
      <c r="AT236" s="231" t="s">
        <v>1060</v>
      </c>
      <c r="AU236" s="231" t="s">
        <v>81</v>
      </c>
      <c r="AV236" s="13" t="s">
        <v>81</v>
      </c>
      <c r="AW236" s="13" t="s">
        <v>5</v>
      </c>
      <c r="AX236" s="13" t="s">
        <v>71</v>
      </c>
      <c r="AY236" s="231" t="s">
        <v>156</v>
      </c>
    </row>
    <row r="237" spans="2:51" s="14" customFormat="1" ht="11.25">
      <c r="B237" s="232"/>
      <c r="C237" s="233"/>
      <c r="D237" s="200" t="s">
        <v>1060</v>
      </c>
      <c r="E237" s="234" t="s">
        <v>20</v>
      </c>
      <c r="F237" s="235" t="s">
        <v>1062</v>
      </c>
      <c r="G237" s="233"/>
      <c r="H237" s="236">
        <v>11.325</v>
      </c>
      <c r="I237" s="237"/>
      <c r="J237" s="237"/>
      <c r="K237" s="233"/>
      <c r="L237" s="233"/>
      <c r="M237" s="238"/>
      <c r="N237" s="239"/>
      <c r="O237" s="240"/>
      <c r="P237" s="240"/>
      <c r="Q237" s="240"/>
      <c r="R237" s="240"/>
      <c r="S237" s="240"/>
      <c r="T237" s="240"/>
      <c r="U237" s="240"/>
      <c r="V237" s="240"/>
      <c r="W237" s="240"/>
      <c r="X237" s="241"/>
      <c r="AT237" s="242" t="s">
        <v>1060</v>
      </c>
      <c r="AU237" s="242" t="s">
        <v>81</v>
      </c>
      <c r="AV237" s="14" t="s">
        <v>164</v>
      </c>
      <c r="AW237" s="14" t="s">
        <v>5</v>
      </c>
      <c r="AX237" s="14" t="s">
        <v>79</v>
      </c>
      <c r="AY237" s="242" t="s">
        <v>156</v>
      </c>
    </row>
    <row r="238" spans="1:65" s="2" customFormat="1" ht="24.2" customHeight="1">
      <c r="A238" s="35"/>
      <c r="B238" s="36"/>
      <c r="C238" s="205" t="s">
        <v>232</v>
      </c>
      <c r="D238" s="205" t="s">
        <v>188</v>
      </c>
      <c r="E238" s="206" t="s">
        <v>1215</v>
      </c>
      <c r="F238" s="207" t="s">
        <v>1216</v>
      </c>
      <c r="G238" s="208" t="s">
        <v>877</v>
      </c>
      <c r="H238" s="209">
        <v>118.72</v>
      </c>
      <c r="I238" s="210"/>
      <c r="J238" s="210"/>
      <c r="K238" s="211">
        <f>ROUND(P238*H238,2)</f>
        <v>0</v>
      </c>
      <c r="L238" s="207" t="s">
        <v>162</v>
      </c>
      <c r="M238" s="40"/>
      <c r="N238" s="212" t="s">
        <v>20</v>
      </c>
      <c r="O238" s="194" t="s">
        <v>40</v>
      </c>
      <c r="P238" s="195">
        <f>I238+J238</f>
        <v>0</v>
      </c>
      <c r="Q238" s="195">
        <f>ROUND(I238*H238,2)</f>
        <v>0</v>
      </c>
      <c r="R238" s="195">
        <f>ROUND(J238*H238,2)</f>
        <v>0</v>
      </c>
      <c r="S238" s="65"/>
      <c r="T238" s="196">
        <f>S238*H238</f>
        <v>0</v>
      </c>
      <c r="U238" s="196">
        <v>0</v>
      </c>
      <c r="V238" s="196">
        <f>U238*H238</f>
        <v>0</v>
      </c>
      <c r="W238" s="196">
        <v>0</v>
      </c>
      <c r="X238" s="197">
        <f>W238*H238</f>
        <v>0</v>
      </c>
      <c r="Y238" s="35"/>
      <c r="Z238" s="35"/>
      <c r="AA238" s="35"/>
      <c r="AB238" s="35"/>
      <c r="AC238" s="35"/>
      <c r="AD238" s="35"/>
      <c r="AE238" s="35"/>
      <c r="AR238" s="198" t="s">
        <v>164</v>
      </c>
      <c r="AT238" s="198" t="s">
        <v>188</v>
      </c>
      <c r="AU238" s="198" t="s">
        <v>81</v>
      </c>
      <c r="AY238" s="18" t="s">
        <v>156</v>
      </c>
      <c r="BE238" s="199">
        <f>IF(O238="základní",K238,0)</f>
        <v>0</v>
      </c>
      <c r="BF238" s="199">
        <f>IF(O238="snížená",K238,0)</f>
        <v>0</v>
      </c>
      <c r="BG238" s="199">
        <f>IF(O238="zákl. přenesená",K238,0)</f>
        <v>0</v>
      </c>
      <c r="BH238" s="199">
        <f>IF(O238="sníž. přenesená",K238,0)</f>
        <v>0</v>
      </c>
      <c r="BI238" s="199">
        <f>IF(O238="nulová",K238,0)</f>
        <v>0</v>
      </c>
      <c r="BJ238" s="18" t="s">
        <v>79</v>
      </c>
      <c r="BK238" s="199">
        <f>ROUND(P238*H238,2)</f>
        <v>0</v>
      </c>
      <c r="BL238" s="18" t="s">
        <v>164</v>
      </c>
      <c r="BM238" s="198" t="s">
        <v>321</v>
      </c>
    </row>
    <row r="239" spans="1:47" s="2" customFormat="1" ht="29.25">
      <c r="A239" s="35"/>
      <c r="B239" s="36"/>
      <c r="C239" s="37"/>
      <c r="D239" s="200" t="s">
        <v>165</v>
      </c>
      <c r="E239" s="37"/>
      <c r="F239" s="201" t="s">
        <v>1217</v>
      </c>
      <c r="G239" s="37"/>
      <c r="H239" s="37"/>
      <c r="I239" s="202"/>
      <c r="J239" s="202"/>
      <c r="K239" s="37"/>
      <c r="L239" s="37"/>
      <c r="M239" s="40"/>
      <c r="N239" s="203"/>
      <c r="O239" s="204"/>
      <c r="P239" s="65"/>
      <c r="Q239" s="65"/>
      <c r="R239" s="65"/>
      <c r="S239" s="65"/>
      <c r="T239" s="65"/>
      <c r="U239" s="65"/>
      <c r="V239" s="65"/>
      <c r="W239" s="65"/>
      <c r="X239" s="66"/>
      <c r="Y239" s="35"/>
      <c r="Z239" s="35"/>
      <c r="AA239" s="35"/>
      <c r="AB239" s="35"/>
      <c r="AC239" s="35"/>
      <c r="AD239" s="35"/>
      <c r="AE239" s="35"/>
      <c r="AT239" s="18" t="s">
        <v>165</v>
      </c>
      <c r="AU239" s="18" t="s">
        <v>81</v>
      </c>
    </row>
    <row r="240" spans="2:51" s="15" customFormat="1" ht="11.25">
      <c r="B240" s="243"/>
      <c r="C240" s="244"/>
      <c r="D240" s="200" t="s">
        <v>1060</v>
      </c>
      <c r="E240" s="245" t="s">
        <v>20</v>
      </c>
      <c r="F240" s="246" t="s">
        <v>1218</v>
      </c>
      <c r="G240" s="244"/>
      <c r="H240" s="245" t="s">
        <v>20</v>
      </c>
      <c r="I240" s="247"/>
      <c r="J240" s="247"/>
      <c r="K240" s="244"/>
      <c r="L240" s="244"/>
      <c r="M240" s="248"/>
      <c r="N240" s="249"/>
      <c r="O240" s="250"/>
      <c r="P240" s="250"/>
      <c r="Q240" s="250"/>
      <c r="R240" s="250"/>
      <c r="S240" s="250"/>
      <c r="T240" s="250"/>
      <c r="U240" s="250"/>
      <c r="V240" s="250"/>
      <c r="W240" s="250"/>
      <c r="X240" s="251"/>
      <c r="AT240" s="252" t="s">
        <v>1060</v>
      </c>
      <c r="AU240" s="252" t="s">
        <v>81</v>
      </c>
      <c r="AV240" s="15" t="s">
        <v>79</v>
      </c>
      <c r="AW240" s="15" t="s">
        <v>5</v>
      </c>
      <c r="AX240" s="15" t="s">
        <v>71</v>
      </c>
      <c r="AY240" s="252" t="s">
        <v>156</v>
      </c>
    </row>
    <row r="241" spans="2:51" s="13" customFormat="1" ht="11.25">
      <c r="B241" s="221"/>
      <c r="C241" s="222"/>
      <c r="D241" s="200" t="s">
        <v>1060</v>
      </c>
      <c r="E241" s="223" t="s">
        <v>20</v>
      </c>
      <c r="F241" s="224" t="s">
        <v>1219</v>
      </c>
      <c r="G241" s="222"/>
      <c r="H241" s="225">
        <v>118.72</v>
      </c>
      <c r="I241" s="226"/>
      <c r="J241" s="226"/>
      <c r="K241" s="222"/>
      <c r="L241" s="222"/>
      <c r="M241" s="227"/>
      <c r="N241" s="228"/>
      <c r="O241" s="229"/>
      <c r="P241" s="229"/>
      <c r="Q241" s="229"/>
      <c r="R241" s="229"/>
      <c r="S241" s="229"/>
      <c r="T241" s="229"/>
      <c r="U241" s="229"/>
      <c r="V241" s="229"/>
      <c r="W241" s="229"/>
      <c r="X241" s="230"/>
      <c r="AT241" s="231" t="s">
        <v>1060</v>
      </c>
      <c r="AU241" s="231" t="s">
        <v>81</v>
      </c>
      <c r="AV241" s="13" t="s">
        <v>81</v>
      </c>
      <c r="AW241" s="13" t="s">
        <v>5</v>
      </c>
      <c r="AX241" s="13" t="s">
        <v>71</v>
      </c>
      <c r="AY241" s="231" t="s">
        <v>156</v>
      </c>
    </row>
    <row r="242" spans="2:51" s="14" customFormat="1" ht="11.25">
      <c r="B242" s="232"/>
      <c r="C242" s="233"/>
      <c r="D242" s="200" t="s">
        <v>1060</v>
      </c>
      <c r="E242" s="234" t="s">
        <v>20</v>
      </c>
      <c r="F242" s="235" t="s">
        <v>1062</v>
      </c>
      <c r="G242" s="233"/>
      <c r="H242" s="236">
        <v>118.72</v>
      </c>
      <c r="I242" s="237"/>
      <c r="J242" s="237"/>
      <c r="K242" s="233"/>
      <c r="L242" s="233"/>
      <c r="M242" s="238"/>
      <c r="N242" s="239"/>
      <c r="O242" s="240"/>
      <c r="P242" s="240"/>
      <c r="Q242" s="240"/>
      <c r="R242" s="240"/>
      <c r="S242" s="240"/>
      <c r="T242" s="240"/>
      <c r="U242" s="240"/>
      <c r="V242" s="240"/>
      <c r="W242" s="240"/>
      <c r="X242" s="241"/>
      <c r="AT242" s="242" t="s">
        <v>1060</v>
      </c>
      <c r="AU242" s="242" t="s">
        <v>81</v>
      </c>
      <c r="AV242" s="14" t="s">
        <v>164</v>
      </c>
      <c r="AW242" s="14" t="s">
        <v>5</v>
      </c>
      <c r="AX242" s="14" t="s">
        <v>79</v>
      </c>
      <c r="AY242" s="242" t="s">
        <v>156</v>
      </c>
    </row>
    <row r="243" spans="1:65" s="2" customFormat="1" ht="24.2" customHeight="1">
      <c r="A243" s="35"/>
      <c r="B243" s="36"/>
      <c r="C243" s="205" t="s">
        <v>323</v>
      </c>
      <c r="D243" s="205" t="s">
        <v>188</v>
      </c>
      <c r="E243" s="206" t="s">
        <v>1220</v>
      </c>
      <c r="F243" s="207" t="s">
        <v>1221</v>
      </c>
      <c r="G243" s="208" t="s">
        <v>877</v>
      </c>
      <c r="H243" s="209">
        <v>28.2</v>
      </c>
      <c r="I243" s="210"/>
      <c r="J243" s="210"/>
      <c r="K243" s="211">
        <f>ROUND(P243*H243,2)</f>
        <v>0</v>
      </c>
      <c r="L243" s="207" t="s">
        <v>162</v>
      </c>
      <c r="M243" s="40"/>
      <c r="N243" s="212" t="s">
        <v>20</v>
      </c>
      <c r="O243" s="194" t="s">
        <v>40</v>
      </c>
      <c r="P243" s="195">
        <f>I243+J243</f>
        <v>0</v>
      </c>
      <c r="Q243" s="195">
        <f>ROUND(I243*H243,2)</f>
        <v>0</v>
      </c>
      <c r="R243" s="195">
        <f>ROUND(J243*H243,2)</f>
        <v>0</v>
      </c>
      <c r="S243" s="65"/>
      <c r="T243" s="196">
        <f>S243*H243</f>
        <v>0</v>
      </c>
      <c r="U243" s="196">
        <v>0</v>
      </c>
      <c r="V243" s="196">
        <f>U243*H243</f>
        <v>0</v>
      </c>
      <c r="W243" s="196">
        <v>0</v>
      </c>
      <c r="X243" s="197">
        <f>W243*H243</f>
        <v>0</v>
      </c>
      <c r="Y243" s="35"/>
      <c r="Z243" s="35"/>
      <c r="AA243" s="35"/>
      <c r="AB243" s="35"/>
      <c r="AC243" s="35"/>
      <c r="AD243" s="35"/>
      <c r="AE243" s="35"/>
      <c r="AR243" s="198" t="s">
        <v>164</v>
      </c>
      <c r="AT243" s="198" t="s">
        <v>188</v>
      </c>
      <c r="AU243" s="198" t="s">
        <v>81</v>
      </c>
      <c r="AY243" s="18" t="s">
        <v>156</v>
      </c>
      <c r="BE243" s="199">
        <f>IF(O243="základní",K243,0)</f>
        <v>0</v>
      </c>
      <c r="BF243" s="199">
        <f>IF(O243="snížená",K243,0)</f>
        <v>0</v>
      </c>
      <c r="BG243" s="199">
        <f>IF(O243="zákl. přenesená",K243,0)</f>
        <v>0</v>
      </c>
      <c r="BH243" s="199">
        <f>IF(O243="sníž. přenesená",K243,0)</f>
        <v>0</v>
      </c>
      <c r="BI243" s="199">
        <f>IF(O243="nulová",K243,0)</f>
        <v>0</v>
      </c>
      <c r="BJ243" s="18" t="s">
        <v>79</v>
      </c>
      <c r="BK243" s="199">
        <f>ROUND(P243*H243,2)</f>
        <v>0</v>
      </c>
      <c r="BL243" s="18" t="s">
        <v>164</v>
      </c>
      <c r="BM243" s="198" t="s">
        <v>326</v>
      </c>
    </row>
    <row r="244" spans="1:47" s="2" customFormat="1" ht="19.5">
      <c r="A244" s="35"/>
      <c r="B244" s="36"/>
      <c r="C244" s="37"/>
      <c r="D244" s="200" t="s">
        <v>165</v>
      </c>
      <c r="E244" s="37"/>
      <c r="F244" s="201" t="s">
        <v>1222</v>
      </c>
      <c r="G244" s="37"/>
      <c r="H244" s="37"/>
      <c r="I244" s="202"/>
      <c r="J244" s="202"/>
      <c r="K244" s="37"/>
      <c r="L244" s="37"/>
      <c r="M244" s="40"/>
      <c r="N244" s="203"/>
      <c r="O244" s="204"/>
      <c r="P244" s="65"/>
      <c r="Q244" s="65"/>
      <c r="R244" s="65"/>
      <c r="S244" s="65"/>
      <c r="T244" s="65"/>
      <c r="U244" s="65"/>
      <c r="V244" s="65"/>
      <c r="W244" s="65"/>
      <c r="X244" s="66"/>
      <c r="Y244" s="35"/>
      <c r="Z244" s="35"/>
      <c r="AA244" s="35"/>
      <c r="AB244" s="35"/>
      <c r="AC244" s="35"/>
      <c r="AD244" s="35"/>
      <c r="AE244" s="35"/>
      <c r="AT244" s="18" t="s">
        <v>165</v>
      </c>
      <c r="AU244" s="18" t="s">
        <v>81</v>
      </c>
    </row>
    <row r="245" spans="2:51" s="15" customFormat="1" ht="11.25">
      <c r="B245" s="243"/>
      <c r="C245" s="244"/>
      <c r="D245" s="200" t="s">
        <v>1060</v>
      </c>
      <c r="E245" s="245" t="s">
        <v>20</v>
      </c>
      <c r="F245" s="246" t="s">
        <v>1223</v>
      </c>
      <c r="G245" s="244"/>
      <c r="H245" s="245" t="s">
        <v>20</v>
      </c>
      <c r="I245" s="247"/>
      <c r="J245" s="247"/>
      <c r="K245" s="244"/>
      <c r="L245" s="244"/>
      <c r="M245" s="248"/>
      <c r="N245" s="249"/>
      <c r="O245" s="250"/>
      <c r="P245" s="250"/>
      <c r="Q245" s="250"/>
      <c r="R245" s="250"/>
      <c r="S245" s="250"/>
      <c r="T245" s="250"/>
      <c r="U245" s="250"/>
      <c r="V245" s="250"/>
      <c r="W245" s="250"/>
      <c r="X245" s="251"/>
      <c r="AT245" s="252" t="s">
        <v>1060</v>
      </c>
      <c r="AU245" s="252" t="s">
        <v>81</v>
      </c>
      <c r="AV245" s="15" t="s">
        <v>79</v>
      </c>
      <c r="AW245" s="15" t="s">
        <v>5</v>
      </c>
      <c r="AX245" s="15" t="s">
        <v>71</v>
      </c>
      <c r="AY245" s="252" t="s">
        <v>156</v>
      </c>
    </row>
    <row r="246" spans="2:51" s="13" customFormat="1" ht="11.25">
      <c r="B246" s="221"/>
      <c r="C246" s="222"/>
      <c r="D246" s="200" t="s">
        <v>1060</v>
      </c>
      <c r="E246" s="223" t="s">
        <v>20</v>
      </c>
      <c r="F246" s="224" t="s">
        <v>1224</v>
      </c>
      <c r="G246" s="222"/>
      <c r="H246" s="225">
        <v>28.2</v>
      </c>
      <c r="I246" s="226"/>
      <c r="J246" s="226"/>
      <c r="K246" s="222"/>
      <c r="L246" s="222"/>
      <c r="M246" s="227"/>
      <c r="N246" s="228"/>
      <c r="O246" s="229"/>
      <c r="P246" s="229"/>
      <c r="Q246" s="229"/>
      <c r="R246" s="229"/>
      <c r="S246" s="229"/>
      <c r="T246" s="229"/>
      <c r="U246" s="229"/>
      <c r="V246" s="229"/>
      <c r="W246" s="229"/>
      <c r="X246" s="230"/>
      <c r="AT246" s="231" t="s">
        <v>1060</v>
      </c>
      <c r="AU246" s="231" t="s">
        <v>81</v>
      </c>
      <c r="AV246" s="13" t="s">
        <v>81</v>
      </c>
      <c r="AW246" s="13" t="s">
        <v>5</v>
      </c>
      <c r="AX246" s="13" t="s">
        <v>71</v>
      </c>
      <c r="AY246" s="231" t="s">
        <v>156</v>
      </c>
    </row>
    <row r="247" spans="2:51" s="14" customFormat="1" ht="11.25">
      <c r="B247" s="232"/>
      <c r="C247" s="233"/>
      <c r="D247" s="200" t="s">
        <v>1060</v>
      </c>
      <c r="E247" s="234" t="s">
        <v>20</v>
      </c>
      <c r="F247" s="235" t="s">
        <v>1062</v>
      </c>
      <c r="G247" s="233"/>
      <c r="H247" s="236">
        <v>28.2</v>
      </c>
      <c r="I247" s="237"/>
      <c r="J247" s="237"/>
      <c r="K247" s="233"/>
      <c r="L247" s="233"/>
      <c r="M247" s="238"/>
      <c r="N247" s="239"/>
      <c r="O247" s="240"/>
      <c r="P247" s="240"/>
      <c r="Q247" s="240"/>
      <c r="R247" s="240"/>
      <c r="S247" s="240"/>
      <c r="T247" s="240"/>
      <c r="U247" s="240"/>
      <c r="V247" s="240"/>
      <c r="W247" s="240"/>
      <c r="X247" s="241"/>
      <c r="AT247" s="242" t="s">
        <v>1060</v>
      </c>
      <c r="AU247" s="242" t="s">
        <v>81</v>
      </c>
      <c r="AV247" s="14" t="s">
        <v>164</v>
      </c>
      <c r="AW247" s="14" t="s">
        <v>5</v>
      </c>
      <c r="AX247" s="14" t="s">
        <v>79</v>
      </c>
      <c r="AY247" s="242" t="s">
        <v>156</v>
      </c>
    </row>
    <row r="248" spans="2:63" s="12" customFormat="1" ht="25.9" customHeight="1">
      <c r="B248" s="167"/>
      <c r="C248" s="168"/>
      <c r="D248" s="169" t="s">
        <v>70</v>
      </c>
      <c r="E248" s="170" t="s">
        <v>292</v>
      </c>
      <c r="F248" s="170" t="s">
        <v>293</v>
      </c>
      <c r="G248" s="168"/>
      <c r="H248" s="168"/>
      <c r="I248" s="171"/>
      <c r="J248" s="171"/>
      <c r="K248" s="172">
        <f>BK248</f>
        <v>0</v>
      </c>
      <c r="L248" s="168"/>
      <c r="M248" s="173"/>
      <c r="N248" s="174"/>
      <c r="O248" s="175"/>
      <c r="P248" s="175"/>
      <c r="Q248" s="176">
        <f>SUM(Q249:Q346)</f>
        <v>0</v>
      </c>
      <c r="R248" s="176">
        <f>SUM(R249:R346)</f>
        <v>0</v>
      </c>
      <c r="S248" s="175"/>
      <c r="T248" s="177">
        <f>SUM(T249:T346)</f>
        <v>0</v>
      </c>
      <c r="U248" s="175"/>
      <c r="V248" s="177">
        <f>SUM(V249:V346)</f>
        <v>0</v>
      </c>
      <c r="W248" s="175"/>
      <c r="X248" s="178">
        <f>SUM(X249:X346)</f>
        <v>0</v>
      </c>
      <c r="AR248" s="179" t="s">
        <v>164</v>
      </c>
      <c r="AT248" s="180" t="s">
        <v>70</v>
      </c>
      <c r="AU248" s="180" t="s">
        <v>71</v>
      </c>
      <c r="AY248" s="179" t="s">
        <v>156</v>
      </c>
      <c r="BK248" s="181">
        <f>SUM(BK249:BK346)</f>
        <v>0</v>
      </c>
    </row>
    <row r="249" spans="1:65" s="2" customFormat="1" ht="37.9" customHeight="1">
      <c r="A249" s="35"/>
      <c r="B249" s="36"/>
      <c r="C249" s="205" t="s">
        <v>235</v>
      </c>
      <c r="D249" s="205" t="s">
        <v>188</v>
      </c>
      <c r="E249" s="206" t="s">
        <v>1225</v>
      </c>
      <c r="F249" s="207" t="s">
        <v>1226</v>
      </c>
      <c r="G249" s="208" t="s">
        <v>379</v>
      </c>
      <c r="H249" s="209">
        <v>38</v>
      </c>
      <c r="I249" s="210"/>
      <c r="J249" s="210"/>
      <c r="K249" s="211">
        <f>ROUND(P249*H249,2)</f>
        <v>0</v>
      </c>
      <c r="L249" s="207" t="s">
        <v>162</v>
      </c>
      <c r="M249" s="40"/>
      <c r="N249" s="212" t="s">
        <v>20</v>
      </c>
      <c r="O249" s="194" t="s">
        <v>40</v>
      </c>
      <c r="P249" s="195">
        <f>I249+J249</f>
        <v>0</v>
      </c>
      <c r="Q249" s="195">
        <f>ROUND(I249*H249,2)</f>
        <v>0</v>
      </c>
      <c r="R249" s="195">
        <f>ROUND(J249*H249,2)</f>
        <v>0</v>
      </c>
      <c r="S249" s="65"/>
      <c r="T249" s="196">
        <f>S249*H249</f>
        <v>0</v>
      </c>
      <c r="U249" s="196">
        <v>0</v>
      </c>
      <c r="V249" s="196">
        <f>U249*H249</f>
        <v>0</v>
      </c>
      <c r="W249" s="196">
        <v>0</v>
      </c>
      <c r="X249" s="197">
        <f>W249*H249</f>
        <v>0</v>
      </c>
      <c r="Y249" s="35"/>
      <c r="Z249" s="35"/>
      <c r="AA249" s="35"/>
      <c r="AB249" s="35"/>
      <c r="AC249" s="35"/>
      <c r="AD249" s="35"/>
      <c r="AE249" s="35"/>
      <c r="AR249" s="198" t="s">
        <v>298</v>
      </c>
      <c r="AT249" s="198" t="s">
        <v>188</v>
      </c>
      <c r="AU249" s="198" t="s">
        <v>79</v>
      </c>
      <c r="AY249" s="18" t="s">
        <v>156</v>
      </c>
      <c r="BE249" s="199">
        <f>IF(O249="základní",K249,0)</f>
        <v>0</v>
      </c>
      <c r="BF249" s="199">
        <f>IF(O249="snížená",K249,0)</f>
        <v>0</v>
      </c>
      <c r="BG249" s="199">
        <f>IF(O249="zákl. přenesená",K249,0)</f>
        <v>0</v>
      </c>
      <c r="BH249" s="199">
        <f>IF(O249="sníž. přenesená",K249,0)</f>
        <v>0</v>
      </c>
      <c r="BI249" s="199">
        <f>IF(O249="nulová",K249,0)</f>
        <v>0</v>
      </c>
      <c r="BJ249" s="18" t="s">
        <v>79</v>
      </c>
      <c r="BK249" s="199">
        <f>ROUND(P249*H249,2)</f>
        <v>0</v>
      </c>
      <c r="BL249" s="18" t="s">
        <v>298</v>
      </c>
      <c r="BM249" s="198" t="s">
        <v>330</v>
      </c>
    </row>
    <row r="250" spans="1:47" s="2" customFormat="1" ht="29.25">
      <c r="A250" s="35"/>
      <c r="B250" s="36"/>
      <c r="C250" s="37"/>
      <c r="D250" s="200" t="s">
        <v>165</v>
      </c>
      <c r="E250" s="37"/>
      <c r="F250" s="201" t="s">
        <v>1227</v>
      </c>
      <c r="G250" s="37"/>
      <c r="H250" s="37"/>
      <c r="I250" s="202"/>
      <c r="J250" s="202"/>
      <c r="K250" s="37"/>
      <c r="L250" s="37"/>
      <c r="M250" s="40"/>
      <c r="N250" s="203"/>
      <c r="O250" s="204"/>
      <c r="P250" s="65"/>
      <c r="Q250" s="65"/>
      <c r="R250" s="65"/>
      <c r="S250" s="65"/>
      <c r="T250" s="65"/>
      <c r="U250" s="65"/>
      <c r="V250" s="65"/>
      <c r="W250" s="65"/>
      <c r="X250" s="66"/>
      <c r="Y250" s="35"/>
      <c r="Z250" s="35"/>
      <c r="AA250" s="35"/>
      <c r="AB250" s="35"/>
      <c r="AC250" s="35"/>
      <c r="AD250" s="35"/>
      <c r="AE250" s="35"/>
      <c r="AT250" s="18" t="s">
        <v>165</v>
      </c>
      <c r="AU250" s="18" t="s">
        <v>79</v>
      </c>
    </row>
    <row r="251" spans="2:51" s="13" customFormat="1" ht="11.25">
      <c r="B251" s="221"/>
      <c r="C251" s="222"/>
      <c r="D251" s="200" t="s">
        <v>1060</v>
      </c>
      <c r="E251" s="223" t="s">
        <v>20</v>
      </c>
      <c r="F251" s="224" t="s">
        <v>1228</v>
      </c>
      <c r="G251" s="222"/>
      <c r="H251" s="225">
        <v>38</v>
      </c>
      <c r="I251" s="226"/>
      <c r="J251" s="226"/>
      <c r="K251" s="222"/>
      <c r="L251" s="222"/>
      <c r="M251" s="227"/>
      <c r="N251" s="228"/>
      <c r="O251" s="229"/>
      <c r="P251" s="229"/>
      <c r="Q251" s="229"/>
      <c r="R251" s="229"/>
      <c r="S251" s="229"/>
      <c r="T251" s="229"/>
      <c r="U251" s="229"/>
      <c r="V251" s="229"/>
      <c r="W251" s="229"/>
      <c r="X251" s="230"/>
      <c r="AT251" s="231" t="s">
        <v>1060</v>
      </c>
      <c r="AU251" s="231" t="s">
        <v>79</v>
      </c>
      <c r="AV251" s="13" t="s">
        <v>81</v>
      </c>
      <c r="AW251" s="13" t="s">
        <v>5</v>
      </c>
      <c r="AX251" s="13" t="s">
        <v>71</v>
      </c>
      <c r="AY251" s="231" t="s">
        <v>156</v>
      </c>
    </row>
    <row r="252" spans="2:51" s="14" customFormat="1" ht="11.25">
      <c r="B252" s="232"/>
      <c r="C252" s="233"/>
      <c r="D252" s="200" t="s">
        <v>1060</v>
      </c>
      <c r="E252" s="234" t="s">
        <v>20</v>
      </c>
      <c r="F252" s="235" t="s">
        <v>1062</v>
      </c>
      <c r="G252" s="233"/>
      <c r="H252" s="236">
        <v>38</v>
      </c>
      <c r="I252" s="237"/>
      <c r="J252" s="237"/>
      <c r="K252" s="233"/>
      <c r="L252" s="233"/>
      <c r="M252" s="238"/>
      <c r="N252" s="239"/>
      <c r="O252" s="240"/>
      <c r="P252" s="240"/>
      <c r="Q252" s="240"/>
      <c r="R252" s="240"/>
      <c r="S252" s="240"/>
      <c r="T252" s="240"/>
      <c r="U252" s="240"/>
      <c r="V252" s="240"/>
      <c r="W252" s="240"/>
      <c r="X252" s="241"/>
      <c r="AT252" s="242" t="s">
        <v>1060</v>
      </c>
      <c r="AU252" s="242" t="s">
        <v>79</v>
      </c>
      <c r="AV252" s="14" t="s">
        <v>164</v>
      </c>
      <c r="AW252" s="14" t="s">
        <v>5</v>
      </c>
      <c r="AX252" s="14" t="s">
        <v>79</v>
      </c>
      <c r="AY252" s="242" t="s">
        <v>156</v>
      </c>
    </row>
    <row r="253" spans="1:65" s="2" customFormat="1" ht="24.2" customHeight="1">
      <c r="A253" s="35"/>
      <c r="B253" s="36"/>
      <c r="C253" s="205" t="s">
        <v>332</v>
      </c>
      <c r="D253" s="205" t="s">
        <v>188</v>
      </c>
      <c r="E253" s="206" t="s">
        <v>1229</v>
      </c>
      <c r="F253" s="207" t="s">
        <v>1230</v>
      </c>
      <c r="G253" s="208" t="s">
        <v>161</v>
      </c>
      <c r="H253" s="209">
        <v>4</v>
      </c>
      <c r="I253" s="210"/>
      <c r="J253" s="210"/>
      <c r="K253" s="211">
        <f>ROUND(P253*H253,2)</f>
        <v>0</v>
      </c>
      <c r="L253" s="207" t="s">
        <v>162</v>
      </c>
      <c r="M253" s="40"/>
      <c r="N253" s="212" t="s">
        <v>20</v>
      </c>
      <c r="O253" s="194" t="s">
        <v>40</v>
      </c>
      <c r="P253" s="195">
        <f>I253+J253</f>
        <v>0</v>
      </c>
      <c r="Q253" s="195">
        <f>ROUND(I253*H253,2)</f>
        <v>0</v>
      </c>
      <c r="R253" s="195">
        <f>ROUND(J253*H253,2)</f>
        <v>0</v>
      </c>
      <c r="S253" s="65"/>
      <c r="T253" s="196">
        <f>S253*H253</f>
        <v>0</v>
      </c>
      <c r="U253" s="196">
        <v>0</v>
      </c>
      <c r="V253" s="196">
        <f>U253*H253</f>
        <v>0</v>
      </c>
      <c r="W253" s="196">
        <v>0</v>
      </c>
      <c r="X253" s="197">
        <f>W253*H253</f>
        <v>0</v>
      </c>
      <c r="Y253" s="35"/>
      <c r="Z253" s="35"/>
      <c r="AA253" s="35"/>
      <c r="AB253" s="35"/>
      <c r="AC253" s="35"/>
      <c r="AD253" s="35"/>
      <c r="AE253" s="35"/>
      <c r="AR253" s="198" t="s">
        <v>298</v>
      </c>
      <c r="AT253" s="198" t="s">
        <v>188</v>
      </c>
      <c r="AU253" s="198" t="s">
        <v>79</v>
      </c>
      <c r="AY253" s="18" t="s">
        <v>156</v>
      </c>
      <c r="BE253" s="199">
        <f>IF(O253="základní",K253,0)</f>
        <v>0</v>
      </c>
      <c r="BF253" s="199">
        <f>IF(O253="snížená",K253,0)</f>
        <v>0</v>
      </c>
      <c r="BG253" s="199">
        <f>IF(O253="zákl. přenesená",K253,0)</f>
        <v>0</v>
      </c>
      <c r="BH253" s="199">
        <f>IF(O253="sníž. přenesená",K253,0)</f>
        <v>0</v>
      </c>
      <c r="BI253" s="199">
        <f>IF(O253="nulová",K253,0)</f>
        <v>0</v>
      </c>
      <c r="BJ253" s="18" t="s">
        <v>79</v>
      </c>
      <c r="BK253" s="199">
        <f>ROUND(P253*H253,2)</f>
        <v>0</v>
      </c>
      <c r="BL253" s="18" t="s">
        <v>298</v>
      </c>
      <c r="BM253" s="198" t="s">
        <v>335</v>
      </c>
    </row>
    <row r="254" spans="1:47" s="2" customFormat="1" ht="11.25">
      <c r="A254" s="35"/>
      <c r="B254" s="36"/>
      <c r="C254" s="37"/>
      <c r="D254" s="200" t="s">
        <v>165</v>
      </c>
      <c r="E254" s="37"/>
      <c r="F254" s="201" t="s">
        <v>1230</v>
      </c>
      <c r="G254" s="37"/>
      <c r="H254" s="37"/>
      <c r="I254" s="202"/>
      <c r="J254" s="202"/>
      <c r="K254" s="37"/>
      <c r="L254" s="37"/>
      <c r="M254" s="40"/>
      <c r="N254" s="203"/>
      <c r="O254" s="204"/>
      <c r="P254" s="65"/>
      <c r="Q254" s="65"/>
      <c r="R254" s="65"/>
      <c r="S254" s="65"/>
      <c r="T254" s="65"/>
      <c r="U254" s="65"/>
      <c r="V254" s="65"/>
      <c r="W254" s="65"/>
      <c r="X254" s="66"/>
      <c r="Y254" s="35"/>
      <c r="Z254" s="35"/>
      <c r="AA254" s="35"/>
      <c r="AB254" s="35"/>
      <c r="AC254" s="35"/>
      <c r="AD254" s="35"/>
      <c r="AE254" s="35"/>
      <c r="AT254" s="18" t="s">
        <v>165</v>
      </c>
      <c r="AU254" s="18" t="s">
        <v>79</v>
      </c>
    </row>
    <row r="255" spans="1:65" s="2" customFormat="1" ht="16.5" customHeight="1">
      <c r="A255" s="35"/>
      <c r="B255" s="36"/>
      <c r="C255" s="205" t="s">
        <v>239</v>
      </c>
      <c r="D255" s="205" t="s">
        <v>188</v>
      </c>
      <c r="E255" s="206" t="s">
        <v>1231</v>
      </c>
      <c r="F255" s="207" t="s">
        <v>1232</v>
      </c>
      <c r="G255" s="208" t="s">
        <v>161</v>
      </c>
      <c r="H255" s="209">
        <v>2</v>
      </c>
      <c r="I255" s="210"/>
      <c r="J255" s="210"/>
      <c r="K255" s="211">
        <f>ROUND(P255*H255,2)</f>
        <v>0</v>
      </c>
      <c r="L255" s="207" t="s">
        <v>20</v>
      </c>
      <c r="M255" s="40"/>
      <c r="N255" s="212" t="s">
        <v>20</v>
      </c>
      <c r="O255" s="194" t="s">
        <v>40</v>
      </c>
      <c r="P255" s="195">
        <f>I255+J255</f>
        <v>0</v>
      </c>
      <c r="Q255" s="195">
        <f>ROUND(I255*H255,2)</f>
        <v>0</v>
      </c>
      <c r="R255" s="195">
        <f>ROUND(J255*H255,2)</f>
        <v>0</v>
      </c>
      <c r="S255" s="65"/>
      <c r="T255" s="196">
        <f>S255*H255</f>
        <v>0</v>
      </c>
      <c r="U255" s="196">
        <v>0</v>
      </c>
      <c r="V255" s="196">
        <f>U255*H255</f>
        <v>0</v>
      </c>
      <c r="W255" s="196">
        <v>0</v>
      </c>
      <c r="X255" s="197">
        <f>W255*H255</f>
        <v>0</v>
      </c>
      <c r="Y255" s="35"/>
      <c r="Z255" s="35"/>
      <c r="AA255" s="35"/>
      <c r="AB255" s="35"/>
      <c r="AC255" s="35"/>
      <c r="AD255" s="35"/>
      <c r="AE255" s="35"/>
      <c r="AR255" s="198" t="s">
        <v>298</v>
      </c>
      <c r="AT255" s="198" t="s">
        <v>188</v>
      </c>
      <c r="AU255" s="198" t="s">
        <v>79</v>
      </c>
      <c r="AY255" s="18" t="s">
        <v>156</v>
      </c>
      <c r="BE255" s="199">
        <f>IF(O255="základní",K255,0)</f>
        <v>0</v>
      </c>
      <c r="BF255" s="199">
        <f>IF(O255="snížená",K255,0)</f>
        <v>0</v>
      </c>
      <c r="BG255" s="199">
        <f>IF(O255="zákl. přenesená",K255,0)</f>
        <v>0</v>
      </c>
      <c r="BH255" s="199">
        <f>IF(O255="sníž. přenesená",K255,0)</f>
        <v>0</v>
      </c>
      <c r="BI255" s="199">
        <f>IF(O255="nulová",K255,0)</f>
        <v>0</v>
      </c>
      <c r="BJ255" s="18" t="s">
        <v>79</v>
      </c>
      <c r="BK255" s="199">
        <f>ROUND(P255*H255,2)</f>
        <v>0</v>
      </c>
      <c r="BL255" s="18" t="s">
        <v>298</v>
      </c>
      <c r="BM255" s="198" t="s">
        <v>340</v>
      </c>
    </row>
    <row r="256" spans="1:47" s="2" customFormat="1" ht="11.25">
      <c r="A256" s="35"/>
      <c r="B256" s="36"/>
      <c r="C256" s="37"/>
      <c r="D256" s="200" t="s">
        <v>165</v>
      </c>
      <c r="E256" s="37"/>
      <c r="F256" s="201" t="s">
        <v>1232</v>
      </c>
      <c r="G256" s="37"/>
      <c r="H256" s="37"/>
      <c r="I256" s="202"/>
      <c r="J256" s="202"/>
      <c r="K256" s="37"/>
      <c r="L256" s="37"/>
      <c r="M256" s="40"/>
      <c r="N256" s="203"/>
      <c r="O256" s="204"/>
      <c r="P256" s="65"/>
      <c r="Q256" s="65"/>
      <c r="R256" s="65"/>
      <c r="S256" s="65"/>
      <c r="T256" s="65"/>
      <c r="U256" s="65"/>
      <c r="V256" s="65"/>
      <c r="W256" s="65"/>
      <c r="X256" s="66"/>
      <c r="Y256" s="35"/>
      <c r="Z256" s="35"/>
      <c r="AA256" s="35"/>
      <c r="AB256" s="35"/>
      <c r="AC256" s="35"/>
      <c r="AD256" s="35"/>
      <c r="AE256" s="35"/>
      <c r="AT256" s="18" t="s">
        <v>165</v>
      </c>
      <c r="AU256" s="18" t="s">
        <v>79</v>
      </c>
    </row>
    <row r="257" spans="1:47" s="2" customFormat="1" ht="19.5">
      <c r="A257" s="35"/>
      <c r="B257" s="36"/>
      <c r="C257" s="37"/>
      <c r="D257" s="200" t="s">
        <v>880</v>
      </c>
      <c r="E257" s="37"/>
      <c r="F257" s="220" t="s">
        <v>1233</v>
      </c>
      <c r="G257" s="37"/>
      <c r="H257" s="37"/>
      <c r="I257" s="202"/>
      <c r="J257" s="202"/>
      <c r="K257" s="37"/>
      <c r="L257" s="37"/>
      <c r="M257" s="40"/>
      <c r="N257" s="203"/>
      <c r="O257" s="204"/>
      <c r="P257" s="65"/>
      <c r="Q257" s="65"/>
      <c r="R257" s="65"/>
      <c r="S257" s="65"/>
      <c r="T257" s="65"/>
      <c r="U257" s="65"/>
      <c r="V257" s="65"/>
      <c r="W257" s="65"/>
      <c r="X257" s="66"/>
      <c r="Y257" s="35"/>
      <c r="Z257" s="35"/>
      <c r="AA257" s="35"/>
      <c r="AB257" s="35"/>
      <c r="AC257" s="35"/>
      <c r="AD257" s="35"/>
      <c r="AE257" s="35"/>
      <c r="AT257" s="18" t="s">
        <v>880</v>
      </c>
      <c r="AU257" s="18" t="s">
        <v>79</v>
      </c>
    </row>
    <row r="258" spans="1:65" s="2" customFormat="1" ht="16.5" customHeight="1">
      <c r="A258" s="35"/>
      <c r="B258" s="36"/>
      <c r="C258" s="205" t="s">
        <v>341</v>
      </c>
      <c r="D258" s="205" t="s">
        <v>188</v>
      </c>
      <c r="E258" s="206" t="s">
        <v>1234</v>
      </c>
      <c r="F258" s="207" t="s">
        <v>1235</v>
      </c>
      <c r="G258" s="208" t="s">
        <v>161</v>
      </c>
      <c r="H258" s="209">
        <v>2</v>
      </c>
      <c r="I258" s="210"/>
      <c r="J258" s="210"/>
      <c r="K258" s="211">
        <f>ROUND(P258*H258,2)</f>
        <v>0</v>
      </c>
      <c r="L258" s="207" t="s">
        <v>20</v>
      </c>
      <c r="M258" s="40"/>
      <c r="N258" s="212" t="s">
        <v>20</v>
      </c>
      <c r="O258" s="194" t="s">
        <v>40</v>
      </c>
      <c r="P258" s="195">
        <f>I258+J258</f>
        <v>0</v>
      </c>
      <c r="Q258" s="195">
        <f>ROUND(I258*H258,2)</f>
        <v>0</v>
      </c>
      <c r="R258" s="195">
        <f>ROUND(J258*H258,2)</f>
        <v>0</v>
      </c>
      <c r="S258" s="65"/>
      <c r="T258" s="196">
        <f>S258*H258</f>
        <v>0</v>
      </c>
      <c r="U258" s="196">
        <v>0</v>
      </c>
      <c r="V258" s="196">
        <f>U258*H258</f>
        <v>0</v>
      </c>
      <c r="W258" s="196">
        <v>0</v>
      </c>
      <c r="X258" s="197">
        <f>W258*H258</f>
        <v>0</v>
      </c>
      <c r="Y258" s="35"/>
      <c r="Z258" s="35"/>
      <c r="AA258" s="35"/>
      <c r="AB258" s="35"/>
      <c r="AC258" s="35"/>
      <c r="AD258" s="35"/>
      <c r="AE258" s="35"/>
      <c r="AR258" s="198" t="s">
        <v>298</v>
      </c>
      <c r="AT258" s="198" t="s">
        <v>188</v>
      </c>
      <c r="AU258" s="198" t="s">
        <v>79</v>
      </c>
      <c r="AY258" s="18" t="s">
        <v>156</v>
      </c>
      <c r="BE258" s="199">
        <f>IF(O258="základní",K258,0)</f>
        <v>0</v>
      </c>
      <c r="BF258" s="199">
        <f>IF(O258="snížená",K258,0)</f>
        <v>0</v>
      </c>
      <c r="BG258" s="199">
        <f>IF(O258="zákl. přenesená",K258,0)</f>
        <v>0</v>
      </c>
      <c r="BH258" s="199">
        <f>IF(O258="sníž. přenesená",K258,0)</f>
        <v>0</v>
      </c>
      <c r="BI258" s="199">
        <f>IF(O258="nulová",K258,0)</f>
        <v>0</v>
      </c>
      <c r="BJ258" s="18" t="s">
        <v>79</v>
      </c>
      <c r="BK258" s="199">
        <f>ROUND(P258*H258,2)</f>
        <v>0</v>
      </c>
      <c r="BL258" s="18" t="s">
        <v>298</v>
      </c>
      <c r="BM258" s="198" t="s">
        <v>344</v>
      </c>
    </row>
    <row r="259" spans="1:47" s="2" customFormat="1" ht="11.25">
      <c r="A259" s="35"/>
      <c r="B259" s="36"/>
      <c r="C259" s="37"/>
      <c r="D259" s="200" t="s">
        <v>165</v>
      </c>
      <c r="E259" s="37"/>
      <c r="F259" s="201" t="s">
        <v>1235</v>
      </c>
      <c r="G259" s="37"/>
      <c r="H259" s="37"/>
      <c r="I259" s="202"/>
      <c r="J259" s="202"/>
      <c r="K259" s="37"/>
      <c r="L259" s="37"/>
      <c r="M259" s="40"/>
      <c r="N259" s="203"/>
      <c r="O259" s="204"/>
      <c r="P259" s="65"/>
      <c r="Q259" s="65"/>
      <c r="R259" s="65"/>
      <c r="S259" s="65"/>
      <c r="T259" s="65"/>
      <c r="U259" s="65"/>
      <c r="V259" s="65"/>
      <c r="W259" s="65"/>
      <c r="X259" s="66"/>
      <c r="Y259" s="35"/>
      <c r="Z259" s="35"/>
      <c r="AA259" s="35"/>
      <c r="AB259" s="35"/>
      <c r="AC259" s="35"/>
      <c r="AD259" s="35"/>
      <c r="AE259" s="35"/>
      <c r="AT259" s="18" t="s">
        <v>165</v>
      </c>
      <c r="AU259" s="18" t="s">
        <v>79</v>
      </c>
    </row>
    <row r="260" spans="1:65" s="2" customFormat="1" ht="62.65" customHeight="1">
      <c r="A260" s="35"/>
      <c r="B260" s="36"/>
      <c r="C260" s="205" t="s">
        <v>244</v>
      </c>
      <c r="D260" s="205" t="s">
        <v>188</v>
      </c>
      <c r="E260" s="206" t="s">
        <v>1236</v>
      </c>
      <c r="F260" s="207" t="s">
        <v>1237</v>
      </c>
      <c r="G260" s="208" t="s">
        <v>161</v>
      </c>
      <c r="H260" s="209">
        <v>18</v>
      </c>
      <c r="I260" s="210"/>
      <c r="J260" s="210"/>
      <c r="K260" s="211">
        <f>ROUND(P260*H260,2)</f>
        <v>0</v>
      </c>
      <c r="L260" s="207" t="s">
        <v>162</v>
      </c>
      <c r="M260" s="40"/>
      <c r="N260" s="212" t="s">
        <v>20</v>
      </c>
      <c r="O260" s="194" t="s">
        <v>40</v>
      </c>
      <c r="P260" s="195">
        <f>I260+J260</f>
        <v>0</v>
      </c>
      <c r="Q260" s="195">
        <f>ROUND(I260*H260,2)</f>
        <v>0</v>
      </c>
      <c r="R260" s="195">
        <f>ROUND(J260*H260,2)</f>
        <v>0</v>
      </c>
      <c r="S260" s="65"/>
      <c r="T260" s="196">
        <f>S260*H260</f>
        <v>0</v>
      </c>
      <c r="U260" s="196">
        <v>0</v>
      </c>
      <c r="V260" s="196">
        <f>U260*H260</f>
        <v>0</v>
      </c>
      <c r="W260" s="196">
        <v>0</v>
      </c>
      <c r="X260" s="197">
        <f>W260*H260</f>
        <v>0</v>
      </c>
      <c r="Y260" s="35"/>
      <c r="Z260" s="35"/>
      <c r="AA260" s="35"/>
      <c r="AB260" s="35"/>
      <c r="AC260" s="35"/>
      <c r="AD260" s="35"/>
      <c r="AE260" s="35"/>
      <c r="AR260" s="198" t="s">
        <v>298</v>
      </c>
      <c r="AT260" s="198" t="s">
        <v>188</v>
      </c>
      <c r="AU260" s="198" t="s">
        <v>79</v>
      </c>
      <c r="AY260" s="18" t="s">
        <v>156</v>
      </c>
      <c r="BE260" s="199">
        <f>IF(O260="základní",K260,0)</f>
        <v>0</v>
      </c>
      <c r="BF260" s="199">
        <f>IF(O260="snížená",K260,0)</f>
        <v>0</v>
      </c>
      <c r="BG260" s="199">
        <f>IF(O260="zákl. přenesená",K260,0)</f>
        <v>0</v>
      </c>
      <c r="BH260" s="199">
        <f>IF(O260="sníž. přenesená",K260,0)</f>
        <v>0</v>
      </c>
      <c r="BI260" s="199">
        <f>IF(O260="nulová",K260,0)</f>
        <v>0</v>
      </c>
      <c r="BJ260" s="18" t="s">
        <v>79</v>
      </c>
      <c r="BK260" s="199">
        <f>ROUND(P260*H260,2)</f>
        <v>0</v>
      </c>
      <c r="BL260" s="18" t="s">
        <v>298</v>
      </c>
      <c r="BM260" s="198" t="s">
        <v>348</v>
      </c>
    </row>
    <row r="261" spans="1:47" s="2" customFormat="1" ht="78">
      <c r="A261" s="35"/>
      <c r="B261" s="36"/>
      <c r="C261" s="37"/>
      <c r="D261" s="200" t="s">
        <v>165</v>
      </c>
      <c r="E261" s="37"/>
      <c r="F261" s="201" t="s">
        <v>1238</v>
      </c>
      <c r="G261" s="37"/>
      <c r="H261" s="37"/>
      <c r="I261" s="202"/>
      <c r="J261" s="202"/>
      <c r="K261" s="37"/>
      <c r="L261" s="37"/>
      <c r="M261" s="40"/>
      <c r="N261" s="203"/>
      <c r="O261" s="204"/>
      <c r="P261" s="65"/>
      <c r="Q261" s="65"/>
      <c r="R261" s="65"/>
      <c r="S261" s="65"/>
      <c r="T261" s="65"/>
      <c r="U261" s="65"/>
      <c r="V261" s="65"/>
      <c r="W261" s="65"/>
      <c r="X261" s="66"/>
      <c r="Y261" s="35"/>
      <c r="Z261" s="35"/>
      <c r="AA261" s="35"/>
      <c r="AB261" s="35"/>
      <c r="AC261" s="35"/>
      <c r="AD261" s="35"/>
      <c r="AE261" s="35"/>
      <c r="AT261" s="18" t="s">
        <v>165</v>
      </c>
      <c r="AU261" s="18" t="s">
        <v>79</v>
      </c>
    </row>
    <row r="262" spans="1:47" s="2" customFormat="1" ht="19.5">
      <c r="A262" s="35"/>
      <c r="B262" s="36"/>
      <c r="C262" s="37"/>
      <c r="D262" s="200" t="s">
        <v>880</v>
      </c>
      <c r="E262" s="37"/>
      <c r="F262" s="220" t="s">
        <v>1239</v>
      </c>
      <c r="G262" s="37"/>
      <c r="H262" s="37"/>
      <c r="I262" s="202"/>
      <c r="J262" s="202"/>
      <c r="K262" s="37"/>
      <c r="L262" s="37"/>
      <c r="M262" s="40"/>
      <c r="N262" s="203"/>
      <c r="O262" s="204"/>
      <c r="P262" s="65"/>
      <c r="Q262" s="65"/>
      <c r="R262" s="65"/>
      <c r="S262" s="65"/>
      <c r="T262" s="65"/>
      <c r="U262" s="65"/>
      <c r="V262" s="65"/>
      <c r="W262" s="65"/>
      <c r="X262" s="66"/>
      <c r="Y262" s="35"/>
      <c r="Z262" s="35"/>
      <c r="AA262" s="35"/>
      <c r="AB262" s="35"/>
      <c r="AC262" s="35"/>
      <c r="AD262" s="35"/>
      <c r="AE262" s="35"/>
      <c r="AT262" s="18" t="s">
        <v>880</v>
      </c>
      <c r="AU262" s="18" t="s">
        <v>79</v>
      </c>
    </row>
    <row r="263" spans="2:51" s="15" customFormat="1" ht="11.25">
      <c r="B263" s="243"/>
      <c r="C263" s="244"/>
      <c r="D263" s="200" t="s">
        <v>1060</v>
      </c>
      <c r="E263" s="245" t="s">
        <v>20</v>
      </c>
      <c r="F263" s="246" t="s">
        <v>1240</v>
      </c>
      <c r="G263" s="244"/>
      <c r="H263" s="245" t="s">
        <v>20</v>
      </c>
      <c r="I263" s="247"/>
      <c r="J263" s="247"/>
      <c r="K263" s="244"/>
      <c r="L263" s="244"/>
      <c r="M263" s="248"/>
      <c r="N263" s="249"/>
      <c r="O263" s="250"/>
      <c r="P263" s="250"/>
      <c r="Q263" s="250"/>
      <c r="R263" s="250"/>
      <c r="S263" s="250"/>
      <c r="T263" s="250"/>
      <c r="U263" s="250"/>
      <c r="V263" s="250"/>
      <c r="W263" s="250"/>
      <c r="X263" s="251"/>
      <c r="AT263" s="252" t="s">
        <v>1060</v>
      </c>
      <c r="AU263" s="252" t="s">
        <v>79</v>
      </c>
      <c r="AV263" s="15" t="s">
        <v>79</v>
      </c>
      <c r="AW263" s="15" t="s">
        <v>5</v>
      </c>
      <c r="AX263" s="15" t="s">
        <v>71</v>
      </c>
      <c r="AY263" s="252" t="s">
        <v>156</v>
      </c>
    </row>
    <row r="264" spans="2:51" s="13" customFormat="1" ht="11.25">
      <c r="B264" s="221"/>
      <c r="C264" s="222"/>
      <c r="D264" s="200" t="s">
        <v>1060</v>
      </c>
      <c r="E264" s="223" t="s">
        <v>20</v>
      </c>
      <c r="F264" s="224" t="s">
        <v>155</v>
      </c>
      <c r="G264" s="222"/>
      <c r="H264" s="225">
        <v>3</v>
      </c>
      <c r="I264" s="226"/>
      <c r="J264" s="226"/>
      <c r="K264" s="222"/>
      <c r="L264" s="222"/>
      <c r="M264" s="227"/>
      <c r="N264" s="228"/>
      <c r="O264" s="229"/>
      <c r="P264" s="229"/>
      <c r="Q264" s="229"/>
      <c r="R264" s="229"/>
      <c r="S264" s="229"/>
      <c r="T264" s="229"/>
      <c r="U264" s="229"/>
      <c r="V264" s="229"/>
      <c r="W264" s="229"/>
      <c r="X264" s="230"/>
      <c r="AT264" s="231" t="s">
        <v>1060</v>
      </c>
      <c r="AU264" s="231" t="s">
        <v>79</v>
      </c>
      <c r="AV264" s="13" t="s">
        <v>81</v>
      </c>
      <c r="AW264" s="13" t="s">
        <v>5</v>
      </c>
      <c r="AX264" s="13" t="s">
        <v>71</v>
      </c>
      <c r="AY264" s="231" t="s">
        <v>156</v>
      </c>
    </row>
    <row r="265" spans="2:51" s="15" customFormat="1" ht="11.25">
      <c r="B265" s="243"/>
      <c r="C265" s="244"/>
      <c r="D265" s="200" t="s">
        <v>1060</v>
      </c>
      <c r="E265" s="245" t="s">
        <v>20</v>
      </c>
      <c r="F265" s="246" t="s">
        <v>1241</v>
      </c>
      <c r="G265" s="244"/>
      <c r="H265" s="245" t="s">
        <v>20</v>
      </c>
      <c r="I265" s="247"/>
      <c r="J265" s="247"/>
      <c r="K265" s="244"/>
      <c r="L265" s="244"/>
      <c r="M265" s="248"/>
      <c r="N265" s="249"/>
      <c r="O265" s="250"/>
      <c r="P265" s="250"/>
      <c r="Q265" s="250"/>
      <c r="R265" s="250"/>
      <c r="S265" s="250"/>
      <c r="T265" s="250"/>
      <c r="U265" s="250"/>
      <c r="V265" s="250"/>
      <c r="W265" s="250"/>
      <c r="X265" s="251"/>
      <c r="AT265" s="252" t="s">
        <v>1060</v>
      </c>
      <c r="AU265" s="252" t="s">
        <v>79</v>
      </c>
      <c r="AV265" s="15" t="s">
        <v>79</v>
      </c>
      <c r="AW265" s="15" t="s">
        <v>5</v>
      </c>
      <c r="AX265" s="15" t="s">
        <v>71</v>
      </c>
      <c r="AY265" s="252" t="s">
        <v>156</v>
      </c>
    </row>
    <row r="266" spans="2:51" s="13" customFormat="1" ht="11.25">
      <c r="B266" s="221"/>
      <c r="C266" s="222"/>
      <c r="D266" s="200" t="s">
        <v>1060</v>
      </c>
      <c r="E266" s="223" t="s">
        <v>20</v>
      </c>
      <c r="F266" s="224" t="s">
        <v>9</v>
      </c>
      <c r="G266" s="222"/>
      <c r="H266" s="225">
        <v>15</v>
      </c>
      <c r="I266" s="226"/>
      <c r="J266" s="226"/>
      <c r="K266" s="222"/>
      <c r="L266" s="222"/>
      <c r="M266" s="227"/>
      <c r="N266" s="228"/>
      <c r="O266" s="229"/>
      <c r="P266" s="229"/>
      <c r="Q266" s="229"/>
      <c r="R266" s="229"/>
      <c r="S266" s="229"/>
      <c r="T266" s="229"/>
      <c r="U266" s="229"/>
      <c r="V266" s="229"/>
      <c r="W266" s="229"/>
      <c r="X266" s="230"/>
      <c r="AT266" s="231" t="s">
        <v>1060</v>
      </c>
      <c r="AU266" s="231" t="s">
        <v>79</v>
      </c>
      <c r="AV266" s="13" t="s">
        <v>81</v>
      </c>
      <c r="AW266" s="13" t="s">
        <v>5</v>
      </c>
      <c r="AX266" s="13" t="s">
        <v>71</v>
      </c>
      <c r="AY266" s="231" t="s">
        <v>156</v>
      </c>
    </row>
    <row r="267" spans="2:51" s="14" customFormat="1" ht="11.25">
      <c r="B267" s="232"/>
      <c r="C267" s="233"/>
      <c r="D267" s="200" t="s">
        <v>1060</v>
      </c>
      <c r="E267" s="234" t="s">
        <v>20</v>
      </c>
      <c r="F267" s="235" t="s">
        <v>1062</v>
      </c>
      <c r="G267" s="233"/>
      <c r="H267" s="236">
        <v>18</v>
      </c>
      <c r="I267" s="237"/>
      <c r="J267" s="237"/>
      <c r="K267" s="233"/>
      <c r="L267" s="233"/>
      <c r="M267" s="238"/>
      <c r="N267" s="239"/>
      <c r="O267" s="240"/>
      <c r="P267" s="240"/>
      <c r="Q267" s="240"/>
      <c r="R267" s="240"/>
      <c r="S267" s="240"/>
      <c r="T267" s="240"/>
      <c r="U267" s="240"/>
      <c r="V267" s="240"/>
      <c r="W267" s="240"/>
      <c r="X267" s="241"/>
      <c r="AT267" s="242" t="s">
        <v>1060</v>
      </c>
      <c r="AU267" s="242" t="s">
        <v>79</v>
      </c>
      <c r="AV267" s="14" t="s">
        <v>164</v>
      </c>
      <c r="AW267" s="14" t="s">
        <v>5</v>
      </c>
      <c r="AX267" s="14" t="s">
        <v>79</v>
      </c>
      <c r="AY267" s="242" t="s">
        <v>156</v>
      </c>
    </row>
    <row r="268" spans="1:65" s="2" customFormat="1" ht="55.5" customHeight="1">
      <c r="A268" s="35"/>
      <c r="B268" s="36"/>
      <c r="C268" s="205" t="s">
        <v>350</v>
      </c>
      <c r="D268" s="205" t="s">
        <v>188</v>
      </c>
      <c r="E268" s="206" t="s">
        <v>1242</v>
      </c>
      <c r="F268" s="207" t="s">
        <v>1243</v>
      </c>
      <c r="G268" s="208" t="s">
        <v>877</v>
      </c>
      <c r="H268" s="209">
        <v>2110.72</v>
      </c>
      <c r="I268" s="210"/>
      <c r="J268" s="210"/>
      <c r="K268" s="211">
        <f>ROUND(P268*H268,2)</f>
        <v>0</v>
      </c>
      <c r="L268" s="207" t="s">
        <v>162</v>
      </c>
      <c r="M268" s="40"/>
      <c r="N268" s="212" t="s">
        <v>20</v>
      </c>
      <c r="O268" s="194" t="s">
        <v>40</v>
      </c>
      <c r="P268" s="195">
        <f>I268+J268</f>
        <v>0</v>
      </c>
      <c r="Q268" s="195">
        <f>ROUND(I268*H268,2)</f>
        <v>0</v>
      </c>
      <c r="R268" s="195">
        <f>ROUND(J268*H268,2)</f>
        <v>0</v>
      </c>
      <c r="S268" s="65"/>
      <c r="T268" s="196">
        <f>S268*H268</f>
        <v>0</v>
      </c>
      <c r="U268" s="196">
        <v>0</v>
      </c>
      <c r="V268" s="196">
        <f>U268*H268</f>
        <v>0</v>
      </c>
      <c r="W268" s="196">
        <v>0</v>
      </c>
      <c r="X268" s="197">
        <f>W268*H268</f>
        <v>0</v>
      </c>
      <c r="Y268" s="35"/>
      <c r="Z268" s="35"/>
      <c r="AA268" s="35"/>
      <c r="AB268" s="35"/>
      <c r="AC268" s="35"/>
      <c r="AD268" s="35"/>
      <c r="AE268" s="35"/>
      <c r="AR268" s="198" t="s">
        <v>298</v>
      </c>
      <c r="AT268" s="198" t="s">
        <v>188</v>
      </c>
      <c r="AU268" s="198" t="s">
        <v>79</v>
      </c>
      <c r="AY268" s="18" t="s">
        <v>156</v>
      </c>
      <c r="BE268" s="199">
        <f>IF(O268="základní",K268,0)</f>
        <v>0</v>
      </c>
      <c r="BF268" s="199">
        <f>IF(O268="snížená",K268,0)</f>
        <v>0</v>
      </c>
      <c r="BG268" s="199">
        <f>IF(O268="zákl. přenesená",K268,0)</f>
        <v>0</v>
      </c>
      <c r="BH268" s="199">
        <f>IF(O268="sníž. přenesená",K268,0)</f>
        <v>0</v>
      </c>
      <c r="BI268" s="199">
        <f>IF(O268="nulová",K268,0)</f>
        <v>0</v>
      </c>
      <c r="BJ268" s="18" t="s">
        <v>79</v>
      </c>
      <c r="BK268" s="199">
        <f>ROUND(P268*H268,2)</f>
        <v>0</v>
      </c>
      <c r="BL268" s="18" t="s">
        <v>298</v>
      </c>
      <c r="BM268" s="198" t="s">
        <v>353</v>
      </c>
    </row>
    <row r="269" spans="1:47" s="2" customFormat="1" ht="78">
      <c r="A269" s="35"/>
      <c r="B269" s="36"/>
      <c r="C269" s="37"/>
      <c r="D269" s="200" t="s">
        <v>165</v>
      </c>
      <c r="E269" s="37"/>
      <c r="F269" s="201" t="s">
        <v>1244</v>
      </c>
      <c r="G269" s="37"/>
      <c r="H269" s="37"/>
      <c r="I269" s="202"/>
      <c r="J269" s="202"/>
      <c r="K269" s="37"/>
      <c r="L269" s="37"/>
      <c r="M269" s="40"/>
      <c r="N269" s="203"/>
      <c r="O269" s="204"/>
      <c r="P269" s="65"/>
      <c r="Q269" s="65"/>
      <c r="R269" s="65"/>
      <c r="S269" s="65"/>
      <c r="T269" s="65"/>
      <c r="U269" s="65"/>
      <c r="V269" s="65"/>
      <c r="W269" s="65"/>
      <c r="X269" s="66"/>
      <c r="Y269" s="35"/>
      <c r="Z269" s="35"/>
      <c r="AA269" s="35"/>
      <c r="AB269" s="35"/>
      <c r="AC269" s="35"/>
      <c r="AD269" s="35"/>
      <c r="AE269" s="35"/>
      <c r="AT269" s="18" t="s">
        <v>165</v>
      </c>
      <c r="AU269" s="18" t="s">
        <v>79</v>
      </c>
    </row>
    <row r="270" spans="1:47" s="2" customFormat="1" ht="29.25">
      <c r="A270" s="35"/>
      <c r="B270" s="36"/>
      <c r="C270" s="37"/>
      <c r="D270" s="200" t="s">
        <v>880</v>
      </c>
      <c r="E270" s="37"/>
      <c r="F270" s="220" t="s">
        <v>1245</v>
      </c>
      <c r="G270" s="37"/>
      <c r="H270" s="37"/>
      <c r="I270" s="202"/>
      <c r="J270" s="202"/>
      <c r="K270" s="37"/>
      <c r="L270" s="37"/>
      <c r="M270" s="40"/>
      <c r="N270" s="203"/>
      <c r="O270" s="204"/>
      <c r="P270" s="65"/>
      <c r="Q270" s="65"/>
      <c r="R270" s="65"/>
      <c r="S270" s="65"/>
      <c r="T270" s="65"/>
      <c r="U270" s="65"/>
      <c r="V270" s="65"/>
      <c r="W270" s="65"/>
      <c r="X270" s="66"/>
      <c r="Y270" s="35"/>
      <c r="Z270" s="35"/>
      <c r="AA270" s="35"/>
      <c r="AB270" s="35"/>
      <c r="AC270" s="35"/>
      <c r="AD270" s="35"/>
      <c r="AE270" s="35"/>
      <c r="AT270" s="18" t="s">
        <v>880</v>
      </c>
      <c r="AU270" s="18" t="s">
        <v>79</v>
      </c>
    </row>
    <row r="271" spans="2:51" s="15" customFormat="1" ht="11.25">
      <c r="B271" s="243"/>
      <c r="C271" s="244"/>
      <c r="D271" s="200" t="s">
        <v>1060</v>
      </c>
      <c r="E271" s="245" t="s">
        <v>20</v>
      </c>
      <c r="F271" s="246" t="s">
        <v>1246</v>
      </c>
      <c r="G271" s="244"/>
      <c r="H271" s="245" t="s">
        <v>20</v>
      </c>
      <c r="I271" s="247"/>
      <c r="J271" s="247"/>
      <c r="K271" s="244"/>
      <c r="L271" s="244"/>
      <c r="M271" s="248"/>
      <c r="N271" s="249"/>
      <c r="O271" s="250"/>
      <c r="P271" s="250"/>
      <c r="Q271" s="250"/>
      <c r="R271" s="250"/>
      <c r="S271" s="250"/>
      <c r="T271" s="250"/>
      <c r="U271" s="250"/>
      <c r="V271" s="250"/>
      <c r="W271" s="250"/>
      <c r="X271" s="251"/>
      <c r="AT271" s="252" t="s">
        <v>1060</v>
      </c>
      <c r="AU271" s="252" t="s">
        <v>79</v>
      </c>
      <c r="AV271" s="15" t="s">
        <v>79</v>
      </c>
      <c r="AW271" s="15" t="s">
        <v>5</v>
      </c>
      <c r="AX271" s="15" t="s">
        <v>71</v>
      </c>
      <c r="AY271" s="252" t="s">
        <v>156</v>
      </c>
    </row>
    <row r="272" spans="2:51" s="15" customFormat="1" ht="11.25">
      <c r="B272" s="243"/>
      <c r="C272" s="244"/>
      <c r="D272" s="200" t="s">
        <v>1060</v>
      </c>
      <c r="E272" s="245" t="s">
        <v>20</v>
      </c>
      <c r="F272" s="246" t="s">
        <v>1247</v>
      </c>
      <c r="G272" s="244"/>
      <c r="H272" s="245" t="s">
        <v>20</v>
      </c>
      <c r="I272" s="247"/>
      <c r="J272" s="247"/>
      <c r="K272" s="244"/>
      <c r="L272" s="244"/>
      <c r="M272" s="248"/>
      <c r="N272" s="249"/>
      <c r="O272" s="250"/>
      <c r="P272" s="250"/>
      <c r="Q272" s="250"/>
      <c r="R272" s="250"/>
      <c r="S272" s="250"/>
      <c r="T272" s="250"/>
      <c r="U272" s="250"/>
      <c r="V272" s="250"/>
      <c r="W272" s="250"/>
      <c r="X272" s="251"/>
      <c r="AT272" s="252" t="s">
        <v>1060</v>
      </c>
      <c r="AU272" s="252" t="s">
        <v>79</v>
      </c>
      <c r="AV272" s="15" t="s">
        <v>79</v>
      </c>
      <c r="AW272" s="15" t="s">
        <v>5</v>
      </c>
      <c r="AX272" s="15" t="s">
        <v>71</v>
      </c>
      <c r="AY272" s="252" t="s">
        <v>156</v>
      </c>
    </row>
    <row r="273" spans="2:51" s="13" customFormat="1" ht="11.25">
      <c r="B273" s="221"/>
      <c r="C273" s="222"/>
      <c r="D273" s="200" t="s">
        <v>1060</v>
      </c>
      <c r="E273" s="223" t="s">
        <v>20</v>
      </c>
      <c r="F273" s="224" t="s">
        <v>1248</v>
      </c>
      <c r="G273" s="222"/>
      <c r="H273" s="225">
        <v>171.87</v>
      </c>
      <c r="I273" s="226"/>
      <c r="J273" s="226"/>
      <c r="K273" s="222"/>
      <c r="L273" s="222"/>
      <c r="M273" s="227"/>
      <c r="N273" s="228"/>
      <c r="O273" s="229"/>
      <c r="P273" s="229"/>
      <c r="Q273" s="229"/>
      <c r="R273" s="229"/>
      <c r="S273" s="229"/>
      <c r="T273" s="229"/>
      <c r="U273" s="229"/>
      <c r="V273" s="229"/>
      <c r="W273" s="229"/>
      <c r="X273" s="230"/>
      <c r="AT273" s="231" t="s">
        <v>1060</v>
      </c>
      <c r="AU273" s="231" t="s">
        <v>79</v>
      </c>
      <c r="AV273" s="13" t="s">
        <v>81</v>
      </c>
      <c r="AW273" s="13" t="s">
        <v>5</v>
      </c>
      <c r="AX273" s="13" t="s">
        <v>71</v>
      </c>
      <c r="AY273" s="231" t="s">
        <v>156</v>
      </c>
    </row>
    <row r="274" spans="2:51" s="15" customFormat="1" ht="11.25">
      <c r="B274" s="243"/>
      <c r="C274" s="244"/>
      <c r="D274" s="200" t="s">
        <v>1060</v>
      </c>
      <c r="E274" s="245" t="s">
        <v>20</v>
      </c>
      <c r="F274" s="246" t="s">
        <v>1249</v>
      </c>
      <c r="G274" s="244"/>
      <c r="H274" s="245" t="s">
        <v>20</v>
      </c>
      <c r="I274" s="247"/>
      <c r="J274" s="247"/>
      <c r="K274" s="244"/>
      <c r="L274" s="244"/>
      <c r="M274" s="248"/>
      <c r="N274" s="249"/>
      <c r="O274" s="250"/>
      <c r="P274" s="250"/>
      <c r="Q274" s="250"/>
      <c r="R274" s="250"/>
      <c r="S274" s="250"/>
      <c r="T274" s="250"/>
      <c r="U274" s="250"/>
      <c r="V274" s="250"/>
      <c r="W274" s="250"/>
      <c r="X274" s="251"/>
      <c r="AT274" s="252" t="s">
        <v>1060</v>
      </c>
      <c r="AU274" s="252" t="s">
        <v>79</v>
      </c>
      <c r="AV274" s="15" t="s">
        <v>79</v>
      </c>
      <c r="AW274" s="15" t="s">
        <v>5</v>
      </c>
      <c r="AX274" s="15" t="s">
        <v>71</v>
      </c>
      <c r="AY274" s="252" t="s">
        <v>156</v>
      </c>
    </row>
    <row r="275" spans="2:51" s="13" customFormat="1" ht="11.25">
      <c r="B275" s="221"/>
      <c r="C275" s="222"/>
      <c r="D275" s="200" t="s">
        <v>1060</v>
      </c>
      <c r="E275" s="223" t="s">
        <v>20</v>
      </c>
      <c r="F275" s="224" t="s">
        <v>1250</v>
      </c>
      <c r="G275" s="222"/>
      <c r="H275" s="225">
        <v>1930.35</v>
      </c>
      <c r="I275" s="226"/>
      <c r="J275" s="226"/>
      <c r="K275" s="222"/>
      <c r="L275" s="222"/>
      <c r="M275" s="227"/>
      <c r="N275" s="228"/>
      <c r="O275" s="229"/>
      <c r="P275" s="229"/>
      <c r="Q275" s="229"/>
      <c r="R275" s="229"/>
      <c r="S275" s="229"/>
      <c r="T275" s="229"/>
      <c r="U275" s="229"/>
      <c r="V275" s="229"/>
      <c r="W275" s="229"/>
      <c r="X275" s="230"/>
      <c r="AT275" s="231" t="s">
        <v>1060</v>
      </c>
      <c r="AU275" s="231" t="s">
        <v>79</v>
      </c>
      <c r="AV275" s="13" t="s">
        <v>81</v>
      </c>
      <c r="AW275" s="13" t="s">
        <v>5</v>
      </c>
      <c r="AX275" s="13" t="s">
        <v>71</v>
      </c>
      <c r="AY275" s="231" t="s">
        <v>156</v>
      </c>
    </row>
    <row r="276" spans="2:51" s="15" customFormat="1" ht="11.25">
      <c r="B276" s="243"/>
      <c r="C276" s="244"/>
      <c r="D276" s="200" t="s">
        <v>1060</v>
      </c>
      <c r="E276" s="245" t="s">
        <v>20</v>
      </c>
      <c r="F276" s="246" t="s">
        <v>1251</v>
      </c>
      <c r="G276" s="244"/>
      <c r="H276" s="245" t="s">
        <v>20</v>
      </c>
      <c r="I276" s="247"/>
      <c r="J276" s="247"/>
      <c r="K276" s="244"/>
      <c r="L276" s="244"/>
      <c r="M276" s="248"/>
      <c r="N276" s="249"/>
      <c r="O276" s="250"/>
      <c r="P276" s="250"/>
      <c r="Q276" s="250"/>
      <c r="R276" s="250"/>
      <c r="S276" s="250"/>
      <c r="T276" s="250"/>
      <c r="U276" s="250"/>
      <c r="V276" s="250"/>
      <c r="W276" s="250"/>
      <c r="X276" s="251"/>
      <c r="AT276" s="252" t="s">
        <v>1060</v>
      </c>
      <c r="AU276" s="252" t="s">
        <v>79</v>
      </c>
      <c r="AV276" s="15" t="s">
        <v>79</v>
      </c>
      <c r="AW276" s="15" t="s">
        <v>5</v>
      </c>
      <c r="AX276" s="15" t="s">
        <v>71</v>
      </c>
      <c r="AY276" s="252" t="s">
        <v>156</v>
      </c>
    </row>
    <row r="277" spans="2:51" s="13" customFormat="1" ht="11.25">
      <c r="B277" s="221"/>
      <c r="C277" s="222"/>
      <c r="D277" s="200" t="s">
        <v>1060</v>
      </c>
      <c r="E277" s="223" t="s">
        <v>20</v>
      </c>
      <c r="F277" s="224" t="s">
        <v>1252</v>
      </c>
      <c r="G277" s="222"/>
      <c r="H277" s="225">
        <v>8.5</v>
      </c>
      <c r="I277" s="226"/>
      <c r="J277" s="226"/>
      <c r="K277" s="222"/>
      <c r="L277" s="222"/>
      <c r="M277" s="227"/>
      <c r="N277" s="228"/>
      <c r="O277" s="229"/>
      <c r="P277" s="229"/>
      <c r="Q277" s="229"/>
      <c r="R277" s="229"/>
      <c r="S277" s="229"/>
      <c r="T277" s="229"/>
      <c r="U277" s="229"/>
      <c r="V277" s="229"/>
      <c r="W277" s="229"/>
      <c r="X277" s="230"/>
      <c r="AT277" s="231" t="s">
        <v>1060</v>
      </c>
      <c r="AU277" s="231" t="s">
        <v>79</v>
      </c>
      <c r="AV277" s="13" t="s">
        <v>81</v>
      </c>
      <c r="AW277" s="13" t="s">
        <v>5</v>
      </c>
      <c r="AX277" s="13" t="s">
        <v>71</v>
      </c>
      <c r="AY277" s="231" t="s">
        <v>156</v>
      </c>
    </row>
    <row r="278" spans="2:51" s="14" customFormat="1" ht="11.25">
      <c r="B278" s="232"/>
      <c r="C278" s="233"/>
      <c r="D278" s="200" t="s">
        <v>1060</v>
      </c>
      <c r="E278" s="234" t="s">
        <v>20</v>
      </c>
      <c r="F278" s="235" t="s">
        <v>1062</v>
      </c>
      <c r="G278" s="233"/>
      <c r="H278" s="236">
        <v>2110.72</v>
      </c>
      <c r="I278" s="237"/>
      <c r="J278" s="237"/>
      <c r="K278" s="233"/>
      <c r="L278" s="233"/>
      <c r="M278" s="238"/>
      <c r="N278" s="239"/>
      <c r="O278" s="240"/>
      <c r="P278" s="240"/>
      <c r="Q278" s="240"/>
      <c r="R278" s="240"/>
      <c r="S278" s="240"/>
      <c r="T278" s="240"/>
      <c r="U278" s="240"/>
      <c r="V278" s="240"/>
      <c r="W278" s="240"/>
      <c r="X278" s="241"/>
      <c r="AT278" s="242" t="s">
        <v>1060</v>
      </c>
      <c r="AU278" s="242" t="s">
        <v>79</v>
      </c>
      <c r="AV278" s="14" t="s">
        <v>164</v>
      </c>
      <c r="AW278" s="14" t="s">
        <v>5</v>
      </c>
      <c r="AX278" s="14" t="s">
        <v>79</v>
      </c>
      <c r="AY278" s="242" t="s">
        <v>156</v>
      </c>
    </row>
    <row r="279" spans="1:65" s="2" customFormat="1" ht="55.5" customHeight="1">
      <c r="A279" s="35"/>
      <c r="B279" s="36"/>
      <c r="C279" s="205" t="s">
        <v>248</v>
      </c>
      <c r="D279" s="205" t="s">
        <v>188</v>
      </c>
      <c r="E279" s="206" t="s">
        <v>1253</v>
      </c>
      <c r="F279" s="207" t="s">
        <v>1254</v>
      </c>
      <c r="G279" s="208" t="s">
        <v>877</v>
      </c>
      <c r="H279" s="209">
        <v>1960.387</v>
      </c>
      <c r="I279" s="210"/>
      <c r="J279" s="210"/>
      <c r="K279" s="211">
        <f>ROUND(P279*H279,2)</f>
        <v>0</v>
      </c>
      <c r="L279" s="207" t="s">
        <v>162</v>
      </c>
      <c r="M279" s="40"/>
      <c r="N279" s="212" t="s">
        <v>20</v>
      </c>
      <c r="O279" s="194" t="s">
        <v>40</v>
      </c>
      <c r="P279" s="195">
        <f>I279+J279</f>
        <v>0</v>
      </c>
      <c r="Q279" s="195">
        <f>ROUND(I279*H279,2)</f>
        <v>0</v>
      </c>
      <c r="R279" s="195">
        <f>ROUND(J279*H279,2)</f>
        <v>0</v>
      </c>
      <c r="S279" s="65"/>
      <c r="T279" s="196">
        <f>S279*H279</f>
        <v>0</v>
      </c>
      <c r="U279" s="196">
        <v>0</v>
      </c>
      <c r="V279" s="196">
        <f>U279*H279</f>
        <v>0</v>
      </c>
      <c r="W279" s="196">
        <v>0</v>
      </c>
      <c r="X279" s="197">
        <f>W279*H279</f>
        <v>0</v>
      </c>
      <c r="Y279" s="35"/>
      <c r="Z279" s="35"/>
      <c r="AA279" s="35"/>
      <c r="AB279" s="35"/>
      <c r="AC279" s="35"/>
      <c r="AD279" s="35"/>
      <c r="AE279" s="35"/>
      <c r="AR279" s="198" t="s">
        <v>298</v>
      </c>
      <c r="AT279" s="198" t="s">
        <v>188</v>
      </c>
      <c r="AU279" s="198" t="s">
        <v>79</v>
      </c>
      <c r="AY279" s="18" t="s">
        <v>156</v>
      </c>
      <c r="BE279" s="199">
        <f>IF(O279="základní",K279,0)</f>
        <v>0</v>
      </c>
      <c r="BF279" s="199">
        <f>IF(O279="snížená",K279,0)</f>
        <v>0</v>
      </c>
      <c r="BG279" s="199">
        <f>IF(O279="zákl. přenesená",K279,0)</f>
        <v>0</v>
      </c>
      <c r="BH279" s="199">
        <f>IF(O279="sníž. přenesená",K279,0)</f>
        <v>0</v>
      </c>
      <c r="BI279" s="199">
        <f>IF(O279="nulová",K279,0)</f>
        <v>0</v>
      </c>
      <c r="BJ279" s="18" t="s">
        <v>79</v>
      </c>
      <c r="BK279" s="199">
        <f>ROUND(P279*H279,2)</f>
        <v>0</v>
      </c>
      <c r="BL279" s="18" t="s">
        <v>298</v>
      </c>
      <c r="BM279" s="198" t="s">
        <v>356</v>
      </c>
    </row>
    <row r="280" spans="1:47" s="2" customFormat="1" ht="78">
      <c r="A280" s="35"/>
      <c r="B280" s="36"/>
      <c r="C280" s="37"/>
      <c r="D280" s="200" t="s">
        <v>165</v>
      </c>
      <c r="E280" s="37"/>
      <c r="F280" s="201" t="s">
        <v>1255</v>
      </c>
      <c r="G280" s="37"/>
      <c r="H280" s="37"/>
      <c r="I280" s="202"/>
      <c r="J280" s="202"/>
      <c r="K280" s="37"/>
      <c r="L280" s="37"/>
      <c r="M280" s="40"/>
      <c r="N280" s="203"/>
      <c r="O280" s="204"/>
      <c r="P280" s="65"/>
      <c r="Q280" s="65"/>
      <c r="R280" s="65"/>
      <c r="S280" s="65"/>
      <c r="T280" s="65"/>
      <c r="U280" s="65"/>
      <c r="V280" s="65"/>
      <c r="W280" s="65"/>
      <c r="X280" s="66"/>
      <c r="Y280" s="35"/>
      <c r="Z280" s="35"/>
      <c r="AA280" s="35"/>
      <c r="AB280" s="35"/>
      <c r="AC280" s="35"/>
      <c r="AD280" s="35"/>
      <c r="AE280" s="35"/>
      <c r="AT280" s="18" t="s">
        <v>165</v>
      </c>
      <c r="AU280" s="18" t="s">
        <v>79</v>
      </c>
    </row>
    <row r="281" spans="1:47" s="2" customFormat="1" ht="29.25">
      <c r="A281" s="35"/>
      <c r="B281" s="36"/>
      <c r="C281" s="37"/>
      <c r="D281" s="200" t="s">
        <v>880</v>
      </c>
      <c r="E281" s="37"/>
      <c r="F281" s="220" t="s">
        <v>1245</v>
      </c>
      <c r="G281" s="37"/>
      <c r="H281" s="37"/>
      <c r="I281" s="202"/>
      <c r="J281" s="202"/>
      <c r="K281" s="37"/>
      <c r="L281" s="37"/>
      <c r="M281" s="40"/>
      <c r="N281" s="203"/>
      <c r="O281" s="204"/>
      <c r="P281" s="65"/>
      <c r="Q281" s="65"/>
      <c r="R281" s="65"/>
      <c r="S281" s="65"/>
      <c r="T281" s="65"/>
      <c r="U281" s="65"/>
      <c r="V281" s="65"/>
      <c r="W281" s="65"/>
      <c r="X281" s="66"/>
      <c r="Y281" s="35"/>
      <c r="Z281" s="35"/>
      <c r="AA281" s="35"/>
      <c r="AB281" s="35"/>
      <c r="AC281" s="35"/>
      <c r="AD281" s="35"/>
      <c r="AE281" s="35"/>
      <c r="AT281" s="18" t="s">
        <v>880</v>
      </c>
      <c r="AU281" s="18" t="s">
        <v>79</v>
      </c>
    </row>
    <row r="282" spans="2:51" s="15" customFormat="1" ht="11.25">
      <c r="B282" s="243"/>
      <c r="C282" s="244"/>
      <c r="D282" s="200" t="s">
        <v>1060</v>
      </c>
      <c r="E282" s="245" t="s">
        <v>20</v>
      </c>
      <c r="F282" s="246" t="s">
        <v>1256</v>
      </c>
      <c r="G282" s="244"/>
      <c r="H282" s="245" t="s">
        <v>20</v>
      </c>
      <c r="I282" s="247"/>
      <c r="J282" s="247"/>
      <c r="K282" s="244"/>
      <c r="L282" s="244"/>
      <c r="M282" s="248"/>
      <c r="N282" s="249"/>
      <c r="O282" s="250"/>
      <c r="P282" s="250"/>
      <c r="Q282" s="250"/>
      <c r="R282" s="250"/>
      <c r="S282" s="250"/>
      <c r="T282" s="250"/>
      <c r="U282" s="250"/>
      <c r="V282" s="250"/>
      <c r="W282" s="250"/>
      <c r="X282" s="251"/>
      <c r="AT282" s="252" t="s">
        <v>1060</v>
      </c>
      <c r="AU282" s="252" t="s">
        <v>79</v>
      </c>
      <c r="AV282" s="15" t="s">
        <v>79</v>
      </c>
      <c r="AW282" s="15" t="s">
        <v>5</v>
      </c>
      <c r="AX282" s="15" t="s">
        <v>71</v>
      </c>
      <c r="AY282" s="252" t="s">
        <v>156</v>
      </c>
    </row>
    <row r="283" spans="2:51" s="15" customFormat="1" ht="11.25">
      <c r="B283" s="243"/>
      <c r="C283" s="244"/>
      <c r="D283" s="200" t="s">
        <v>1060</v>
      </c>
      <c r="E283" s="245" t="s">
        <v>20</v>
      </c>
      <c r="F283" s="246" t="s">
        <v>1257</v>
      </c>
      <c r="G283" s="244"/>
      <c r="H283" s="245" t="s">
        <v>20</v>
      </c>
      <c r="I283" s="247"/>
      <c r="J283" s="247"/>
      <c r="K283" s="244"/>
      <c r="L283" s="244"/>
      <c r="M283" s="248"/>
      <c r="N283" s="249"/>
      <c r="O283" s="250"/>
      <c r="P283" s="250"/>
      <c r="Q283" s="250"/>
      <c r="R283" s="250"/>
      <c r="S283" s="250"/>
      <c r="T283" s="250"/>
      <c r="U283" s="250"/>
      <c r="V283" s="250"/>
      <c r="W283" s="250"/>
      <c r="X283" s="251"/>
      <c r="AT283" s="252" t="s">
        <v>1060</v>
      </c>
      <c r="AU283" s="252" t="s">
        <v>79</v>
      </c>
      <c r="AV283" s="15" t="s">
        <v>79</v>
      </c>
      <c r="AW283" s="15" t="s">
        <v>5</v>
      </c>
      <c r="AX283" s="15" t="s">
        <v>71</v>
      </c>
      <c r="AY283" s="252" t="s">
        <v>156</v>
      </c>
    </row>
    <row r="284" spans="2:51" s="13" customFormat="1" ht="11.25">
      <c r="B284" s="221"/>
      <c r="C284" s="222"/>
      <c r="D284" s="200" t="s">
        <v>1060</v>
      </c>
      <c r="E284" s="223" t="s">
        <v>20</v>
      </c>
      <c r="F284" s="224" t="s">
        <v>1258</v>
      </c>
      <c r="G284" s="222"/>
      <c r="H284" s="225">
        <v>0.187</v>
      </c>
      <c r="I284" s="226"/>
      <c r="J284" s="226"/>
      <c r="K284" s="222"/>
      <c r="L284" s="222"/>
      <c r="M284" s="227"/>
      <c r="N284" s="228"/>
      <c r="O284" s="229"/>
      <c r="P284" s="229"/>
      <c r="Q284" s="229"/>
      <c r="R284" s="229"/>
      <c r="S284" s="229"/>
      <c r="T284" s="229"/>
      <c r="U284" s="229"/>
      <c r="V284" s="229"/>
      <c r="W284" s="229"/>
      <c r="X284" s="230"/>
      <c r="AT284" s="231" t="s">
        <v>1060</v>
      </c>
      <c r="AU284" s="231" t="s">
        <v>79</v>
      </c>
      <c r="AV284" s="13" t="s">
        <v>81</v>
      </c>
      <c r="AW284" s="13" t="s">
        <v>5</v>
      </c>
      <c r="AX284" s="13" t="s">
        <v>71</v>
      </c>
      <c r="AY284" s="231" t="s">
        <v>156</v>
      </c>
    </row>
    <row r="285" spans="2:51" s="15" customFormat="1" ht="11.25">
      <c r="B285" s="243"/>
      <c r="C285" s="244"/>
      <c r="D285" s="200" t="s">
        <v>1060</v>
      </c>
      <c r="E285" s="245" t="s">
        <v>20</v>
      </c>
      <c r="F285" s="246" t="s">
        <v>1259</v>
      </c>
      <c r="G285" s="244"/>
      <c r="H285" s="245" t="s">
        <v>20</v>
      </c>
      <c r="I285" s="247"/>
      <c r="J285" s="247"/>
      <c r="K285" s="244"/>
      <c r="L285" s="244"/>
      <c r="M285" s="248"/>
      <c r="N285" s="249"/>
      <c r="O285" s="250"/>
      <c r="P285" s="250"/>
      <c r="Q285" s="250"/>
      <c r="R285" s="250"/>
      <c r="S285" s="250"/>
      <c r="T285" s="250"/>
      <c r="U285" s="250"/>
      <c r="V285" s="250"/>
      <c r="W285" s="250"/>
      <c r="X285" s="251"/>
      <c r="AT285" s="252" t="s">
        <v>1060</v>
      </c>
      <c r="AU285" s="252" t="s">
        <v>79</v>
      </c>
      <c r="AV285" s="15" t="s">
        <v>79</v>
      </c>
      <c r="AW285" s="15" t="s">
        <v>5</v>
      </c>
      <c r="AX285" s="15" t="s">
        <v>71</v>
      </c>
      <c r="AY285" s="252" t="s">
        <v>156</v>
      </c>
    </row>
    <row r="286" spans="2:51" s="13" customFormat="1" ht="11.25">
      <c r="B286" s="221"/>
      <c r="C286" s="222"/>
      <c r="D286" s="200" t="s">
        <v>1060</v>
      </c>
      <c r="E286" s="223" t="s">
        <v>20</v>
      </c>
      <c r="F286" s="224" t="s">
        <v>1260</v>
      </c>
      <c r="G286" s="222"/>
      <c r="H286" s="225">
        <v>1960.2</v>
      </c>
      <c r="I286" s="226"/>
      <c r="J286" s="226"/>
      <c r="K286" s="222"/>
      <c r="L286" s="222"/>
      <c r="M286" s="227"/>
      <c r="N286" s="228"/>
      <c r="O286" s="229"/>
      <c r="P286" s="229"/>
      <c r="Q286" s="229"/>
      <c r="R286" s="229"/>
      <c r="S286" s="229"/>
      <c r="T286" s="229"/>
      <c r="U286" s="229"/>
      <c r="V286" s="229"/>
      <c r="W286" s="229"/>
      <c r="X286" s="230"/>
      <c r="AT286" s="231" t="s">
        <v>1060</v>
      </c>
      <c r="AU286" s="231" t="s">
        <v>79</v>
      </c>
      <c r="AV286" s="13" t="s">
        <v>81</v>
      </c>
      <c r="AW286" s="13" t="s">
        <v>5</v>
      </c>
      <c r="AX286" s="13" t="s">
        <v>71</v>
      </c>
      <c r="AY286" s="231" t="s">
        <v>156</v>
      </c>
    </row>
    <row r="287" spans="2:51" s="14" customFormat="1" ht="11.25">
      <c r="B287" s="232"/>
      <c r="C287" s="233"/>
      <c r="D287" s="200" t="s">
        <v>1060</v>
      </c>
      <c r="E287" s="234" t="s">
        <v>20</v>
      </c>
      <c r="F287" s="235" t="s">
        <v>1062</v>
      </c>
      <c r="G287" s="233"/>
      <c r="H287" s="236">
        <v>1960.387</v>
      </c>
      <c r="I287" s="237"/>
      <c r="J287" s="237"/>
      <c r="K287" s="233"/>
      <c r="L287" s="233"/>
      <c r="M287" s="238"/>
      <c r="N287" s="239"/>
      <c r="O287" s="240"/>
      <c r="P287" s="240"/>
      <c r="Q287" s="240"/>
      <c r="R287" s="240"/>
      <c r="S287" s="240"/>
      <c r="T287" s="240"/>
      <c r="U287" s="240"/>
      <c r="V287" s="240"/>
      <c r="W287" s="240"/>
      <c r="X287" s="241"/>
      <c r="AT287" s="242" t="s">
        <v>1060</v>
      </c>
      <c r="AU287" s="242" t="s">
        <v>79</v>
      </c>
      <c r="AV287" s="14" t="s">
        <v>164</v>
      </c>
      <c r="AW287" s="14" t="s">
        <v>5</v>
      </c>
      <c r="AX287" s="14" t="s">
        <v>79</v>
      </c>
      <c r="AY287" s="242" t="s">
        <v>156</v>
      </c>
    </row>
    <row r="288" spans="1:65" s="2" customFormat="1" ht="66.75" customHeight="1">
      <c r="A288" s="35"/>
      <c r="B288" s="36"/>
      <c r="C288" s="205" t="s">
        <v>357</v>
      </c>
      <c r="D288" s="205" t="s">
        <v>188</v>
      </c>
      <c r="E288" s="206" t="s">
        <v>1261</v>
      </c>
      <c r="F288" s="207" t="s">
        <v>1262</v>
      </c>
      <c r="G288" s="208" t="s">
        <v>877</v>
      </c>
      <c r="H288" s="209">
        <v>39.525</v>
      </c>
      <c r="I288" s="210"/>
      <c r="J288" s="210"/>
      <c r="K288" s="211">
        <f>ROUND(P288*H288,2)</f>
        <v>0</v>
      </c>
      <c r="L288" s="207" t="s">
        <v>162</v>
      </c>
      <c r="M288" s="40"/>
      <c r="N288" s="212" t="s">
        <v>20</v>
      </c>
      <c r="O288" s="194" t="s">
        <v>40</v>
      </c>
      <c r="P288" s="195">
        <f>I288+J288</f>
        <v>0</v>
      </c>
      <c r="Q288" s="195">
        <f>ROUND(I288*H288,2)</f>
        <v>0</v>
      </c>
      <c r="R288" s="195">
        <f>ROUND(J288*H288,2)</f>
        <v>0</v>
      </c>
      <c r="S288" s="65"/>
      <c r="T288" s="196">
        <f>S288*H288</f>
        <v>0</v>
      </c>
      <c r="U288" s="196">
        <v>0</v>
      </c>
      <c r="V288" s="196">
        <f>U288*H288</f>
        <v>0</v>
      </c>
      <c r="W288" s="196">
        <v>0</v>
      </c>
      <c r="X288" s="197">
        <f>W288*H288</f>
        <v>0</v>
      </c>
      <c r="Y288" s="35"/>
      <c r="Z288" s="35"/>
      <c r="AA288" s="35"/>
      <c r="AB288" s="35"/>
      <c r="AC288" s="35"/>
      <c r="AD288" s="35"/>
      <c r="AE288" s="35"/>
      <c r="AR288" s="198" t="s">
        <v>298</v>
      </c>
      <c r="AT288" s="198" t="s">
        <v>188</v>
      </c>
      <c r="AU288" s="198" t="s">
        <v>79</v>
      </c>
      <c r="AY288" s="18" t="s">
        <v>156</v>
      </c>
      <c r="BE288" s="199">
        <f>IF(O288="základní",K288,0)</f>
        <v>0</v>
      </c>
      <c r="BF288" s="199">
        <f>IF(O288="snížená",K288,0)</f>
        <v>0</v>
      </c>
      <c r="BG288" s="199">
        <f>IF(O288="zákl. přenesená",K288,0)</f>
        <v>0</v>
      </c>
      <c r="BH288" s="199">
        <f>IF(O288="sníž. přenesená",K288,0)</f>
        <v>0</v>
      </c>
      <c r="BI288" s="199">
        <f>IF(O288="nulová",K288,0)</f>
        <v>0</v>
      </c>
      <c r="BJ288" s="18" t="s">
        <v>79</v>
      </c>
      <c r="BK288" s="199">
        <f>ROUND(P288*H288,2)</f>
        <v>0</v>
      </c>
      <c r="BL288" s="18" t="s">
        <v>298</v>
      </c>
      <c r="BM288" s="198" t="s">
        <v>361</v>
      </c>
    </row>
    <row r="289" spans="1:47" s="2" customFormat="1" ht="78">
      <c r="A289" s="35"/>
      <c r="B289" s="36"/>
      <c r="C289" s="37"/>
      <c r="D289" s="200" t="s">
        <v>165</v>
      </c>
      <c r="E289" s="37"/>
      <c r="F289" s="201" t="s">
        <v>1263</v>
      </c>
      <c r="G289" s="37"/>
      <c r="H289" s="37"/>
      <c r="I289" s="202"/>
      <c r="J289" s="202"/>
      <c r="K289" s="37"/>
      <c r="L289" s="37"/>
      <c r="M289" s="40"/>
      <c r="N289" s="203"/>
      <c r="O289" s="204"/>
      <c r="P289" s="65"/>
      <c r="Q289" s="65"/>
      <c r="R289" s="65"/>
      <c r="S289" s="65"/>
      <c r="T289" s="65"/>
      <c r="U289" s="65"/>
      <c r="V289" s="65"/>
      <c r="W289" s="65"/>
      <c r="X289" s="66"/>
      <c r="Y289" s="35"/>
      <c r="Z289" s="35"/>
      <c r="AA289" s="35"/>
      <c r="AB289" s="35"/>
      <c r="AC289" s="35"/>
      <c r="AD289" s="35"/>
      <c r="AE289" s="35"/>
      <c r="AT289" s="18" t="s">
        <v>165</v>
      </c>
      <c r="AU289" s="18" t="s">
        <v>79</v>
      </c>
    </row>
    <row r="290" spans="1:47" s="2" customFormat="1" ht="29.25">
      <c r="A290" s="35"/>
      <c r="B290" s="36"/>
      <c r="C290" s="37"/>
      <c r="D290" s="200" t="s">
        <v>880</v>
      </c>
      <c r="E290" s="37"/>
      <c r="F290" s="220" t="s">
        <v>1264</v>
      </c>
      <c r="G290" s="37"/>
      <c r="H290" s="37"/>
      <c r="I290" s="202"/>
      <c r="J290" s="202"/>
      <c r="K290" s="37"/>
      <c r="L290" s="37"/>
      <c r="M290" s="40"/>
      <c r="N290" s="203"/>
      <c r="O290" s="204"/>
      <c r="P290" s="65"/>
      <c r="Q290" s="65"/>
      <c r="R290" s="65"/>
      <c r="S290" s="65"/>
      <c r="T290" s="65"/>
      <c r="U290" s="65"/>
      <c r="V290" s="65"/>
      <c r="W290" s="65"/>
      <c r="X290" s="66"/>
      <c r="Y290" s="35"/>
      <c r="Z290" s="35"/>
      <c r="AA290" s="35"/>
      <c r="AB290" s="35"/>
      <c r="AC290" s="35"/>
      <c r="AD290" s="35"/>
      <c r="AE290" s="35"/>
      <c r="AT290" s="18" t="s">
        <v>880</v>
      </c>
      <c r="AU290" s="18" t="s">
        <v>79</v>
      </c>
    </row>
    <row r="291" spans="2:51" s="15" customFormat="1" ht="11.25">
      <c r="B291" s="243"/>
      <c r="C291" s="244"/>
      <c r="D291" s="200" t="s">
        <v>1060</v>
      </c>
      <c r="E291" s="245" t="s">
        <v>20</v>
      </c>
      <c r="F291" s="246" t="s">
        <v>1265</v>
      </c>
      <c r="G291" s="244"/>
      <c r="H291" s="245" t="s">
        <v>20</v>
      </c>
      <c r="I291" s="247"/>
      <c r="J291" s="247"/>
      <c r="K291" s="244"/>
      <c r="L291" s="244"/>
      <c r="M291" s="248"/>
      <c r="N291" s="249"/>
      <c r="O291" s="250"/>
      <c r="P291" s="250"/>
      <c r="Q291" s="250"/>
      <c r="R291" s="250"/>
      <c r="S291" s="250"/>
      <c r="T291" s="250"/>
      <c r="U291" s="250"/>
      <c r="V291" s="250"/>
      <c r="W291" s="250"/>
      <c r="X291" s="251"/>
      <c r="AT291" s="252" t="s">
        <v>1060</v>
      </c>
      <c r="AU291" s="252" t="s">
        <v>79</v>
      </c>
      <c r="AV291" s="15" t="s">
        <v>79</v>
      </c>
      <c r="AW291" s="15" t="s">
        <v>5</v>
      </c>
      <c r="AX291" s="15" t="s">
        <v>71</v>
      </c>
      <c r="AY291" s="252" t="s">
        <v>156</v>
      </c>
    </row>
    <row r="292" spans="2:51" s="13" customFormat="1" ht="11.25">
      <c r="B292" s="221"/>
      <c r="C292" s="222"/>
      <c r="D292" s="200" t="s">
        <v>1060</v>
      </c>
      <c r="E292" s="223" t="s">
        <v>20</v>
      </c>
      <c r="F292" s="224" t="s">
        <v>1266</v>
      </c>
      <c r="G292" s="222"/>
      <c r="H292" s="225">
        <v>39.525</v>
      </c>
      <c r="I292" s="226"/>
      <c r="J292" s="226"/>
      <c r="K292" s="222"/>
      <c r="L292" s="222"/>
      <c r="M292" s="227"/>
      <c r="N292" s="228"/>
      <c r="O292" s="229"/>
      <c r="P292" s="229"/>
      <c r="Q292" s="229"/>
      <c r="R292" s="229"/>
      <c r="S292" s="229"/>
      <c r="T292" s="229"/>
      <c r="U292" s="229"/>
      <c r="V292" s="229"/>
      <c r="W292" s="229"/>
      <c r="X292" s="230"/>
      <c r="AT292" s="231" t="s">
        <v>1060</v>
      </c>
      <c r="AU292" s="231" t="s">
        <v>79</v>
      </c>
      <c r="AV292" s="13" t="s">
        <v>81</v>
      </c>
      <c r="AW292" s="13" t="s">
        <v>5</v>
      </c>
      <c r="AX292" s="13" t="s">
        <v>71</v>
      </c>
      <c r="AY292" s="231" t="s">
        <v>156</v>
      </c>
    </row>
    <row r="293" spans="2:51" s="14" customFormat="1" ht="11.25">
      <c r="B293" s="232"/>
      <c r="C293" s="233"/>
      <c r="D293" s="200" t="s">
        <v>1060</v>
      </c>
      <c r="E293" s="234" t="s">
        <v>20</v>
      </c>
      <c r="F293" s="235" t="s">
        <v>1062</v>
      </c>
      <c r="G293" s="233"/>
      <c r="H293" s="236">
        <v>39.525</v>
      </c>
      <c r="I293" s="237"/>
      <c r="J293" s="237"/>
      <c r="K293" s="233"/>
      <c r="L293" s="233"/>
      <c r="M293" s="238"/>
      <c r="N293" s="239"/>
      <c r="O293" s="240"/>
      <c r="P293" s="240"/>
      <c r="Q293" s="240"/>
      <c r="R293" s="240"/>
      <c r="S293" s="240"/>
      <c r="T293" s="240"/>
      <c r="U293" s="240"/>
      <c r="V293" s="240"/>
      <c r="W293" s="240"/>
      <c r="X293" s="241"/>
      <c r="AT293" s="242" t="s">
        <v>1060</v>
      </c>
      <c r="AU293" s="242" t="s">
        <v>79</v>
      </c>
      <c r="AV293" s="14" t="s">
        <v>164</v>
      </c>
      <c r="AW293" s="14" t="s">
        <v>5</v>
      </c>
      <c r="AX293" s="14" t="s">
        <v>79</v>
      </c>
      <c r="AY293" s="242" t="s">
        <v>156</v>
      </c>
    </row>
    <row r="294" spans="1:65" s="2" customFormat="1" ht="66.75" customHeight="1">
      <c r="A294" s="35"/>
      <c r="B294" s="36"/>
      <c r="C294" s="205" t="s">
        <v>252</v>
      </c>
      <c r="D294" s="205" t="s">
        <v>188</v>
      </c>
      <c r="E294" s="206" t="s">
        <v>1267</v>
      </c>
      <c r="F294" s="207" t="s">
        <v>1268</v>
      </c>
      <c r="G294" s="208" t="s">
        <v>877</v>
      </c>
      <c r="H294" s="209">
        <v>118.72</v>
      </c>
      <c r="I294" s="210"/>
      <c r="J294" s="210"/>
      <c r="K294" s="211">
        <f>ROUND(P294*H294,2)</f>
        <v>0</v>
      </c>
      <c r="L294" s="207" t="s">
        <v>162</v>
      </c>
      <c r="M294" s="40"/>
      <c r="N294" s="212" t="s">
        <v>20</v>
      </c>
      <c r="O294" s="194" t="s">
        <v>40</v>
      </c>
      <c r="P294" s="195">
        <f>I294+J294</f>
        <v>0</v>
      </c>
      <c r="Q294" s="195">
        <f>ROUND(I294*H294,2)</f>
        <v>0</v>
      </c>
      <c r="R294" s="195">
        <f>ROUND(J294*H294,2)</f>
        <v>0</v>
      </c>
      <c r="S294" s="65"/>
      <c r="T294" s="196">
        <f>S294*H294</f>
        <v>0</v>
      </c>
      <c r="U294" s="196">
        <v>0</v>
      </c>
      <c r="V294" s="196">
        <f>U294*H294</f>
        <v>0</v>
      </c>
      <c r="W294" s="196">
        <v>0</v>
      </c>
      <c r="X294" s="197">
        <f>W294*H294</f>
        <v>0</v>
      </c>
      <c r="Y294" s="35"/>
      <c r="Z294" s="35"/>
      <c r="AA294" s="35"/>
      <c r="AB294" s="35"/>
      <c r="AC294" s="35"/>
      <c r="AD294" s="35"/>
      <c r="AE294" s="35"/>
      <c r="AR294" s="198" t="s">
        <v>298</v>
      </c>
      <c r="AT294" s="198" t="s">
        <v>188</v>
      </c>
      <c r="AU294" s="198" t="s">
        <v>79</v>
      </c>
      <c r="AY294" s="18" t="s">
        <v>156</v>
      </c>
      <c r="BE294" s="199">
        <f>IF(O294="základní",K294,0)</f>
        <v>0</v>
      </c>
      <c r="BF294" s="199">
        <f>IF(O294="snížená",K294,0)</f>
        <v>0</v>
      </c>
      <c r="BG294" s="199">
        <f>IF(O294="zákl. přenesená",K294,0)</f>
        <v>0</v>
      </c>
      <c r="BH294" s="199">
        <f>IF(O294="sníž. přenesená",K294,0)</f>
        <v>0</v>
      </c>
      <c r="BI294" s="199">
        <f>IF(O294="nulová",K294,0)</f>
        <v>0</v>
      </c>
      <c r="BJ294" s="18" t="s">
        <v>79</v>
      </c>
      <c r="BK294" s="199">
        <f>ROUND(P294*H294,2)</f>
        <v>0</v>
      </c>
      <c r="BL294" s="18" t="s">
        <v>298</v>
      </c>
      <c r="BM294" s="198" t="s">
        <v>364</v>
      </c>
    </row>
    <row r="295" spans="1:47" s="2" customFormat="1" ht="78">
      <c r="A295" s="35"/>
      <c r="B295" s="36"/>
      <c r="C295" s="37"/>
      <c r="D295" s="200" t="s">
        <v>165</v>
      </c>
      <c r="E295" s="37"/>
      <c r="F295" s="201" t="s">
        <v>1269</v>
      </c>
      <c r="G295" s="37"/>
      <c r="H295" s="37"/>
      <c r="I295" s="202"/>
      <c r="J295" s="202"/>
      <c r="K295" s="37"/>
      <c r="L295" s="37"/>
      <c r="M295" s="40"/>
      <c r="N295" s="203"/>
      <c r="O295" s="204"/>
      <c r="P295" s="65"/>
      <c r="Q295" s="65"/>
      <c r="R295" s="65"/>
      <c r="S295" s="65"/>
      <c r="T295" s="65"/>
      <c r="U295" s="65"/>
      <c r="V295" s="65"/>
      <c r="W295" s="65"/>
      <c r="X295" s="66"/>
      <c r="Y295" s="35"/>
      <c r="Z295" s="35"/>
      <c r="AA295" s="35"/>
      <c r="AB295" s="35"/>
      <c r="AC295" s="35"/>
      <c r="AD295" s="35"/>
      <c r="AE295" s="35"/>
      <c r="AT295" s="18" t="s">
        <v>165</v>
      </c>
      <c r="AU295" s="18" t="s">
        <v>79</v>
      </c>
    </row>
    <row r="296" spans="1:47" s="2" customFormat="1" ht="29.25">
      <c r="A296" s="35"/>
      <c r="B296" s="36"/>
      <c r="C296" s="37"/>
      <c r="D296" s="200" t="s">
        <v>880</v>
      </c>
      <c r="E296" s="37"/>
      <c r="F296" s="220" t="s">
        <v>1245</v>
      </c>
      <c r="G296" s="37"/>
      <c r="H296" s="37"/>
      <c r="I296" s="202"/>
      <c r="J296" s="202"/>
      <c r="K296" s="37"/>
      <c r="L296" s="37"/>
      <c r="M296" s="40"/>
      <c r="N296" s="203"/>
      <c r="O296" s="204"/>
      <c r="P296" s="65"/>
      <c r="Q296" s="65"/>
      <c r="R296" s="65"/>
      <c r="S296" s="65"/>
      <c r="T296" s="65"/>
      <c r="U296" s="65"/>
      <c r="V296" s="65"/>
      <c r="W296" s="65"/>
      <c r="X296" s="66"/>
      <c r="Y296" s="35"/>
      <c r="Z296" s="35"/>
      <c r="AA296" s="35"/>
      <c r="AB296" s="35"/>
      <c r="AC296" s="35"/>
      <c r="AD296" s="35"/>
      <c r="AE296" s="35"/>
      <c r="AT296" s="18" t="s">
        <v>880</v>
      </c>
      <c r="AU296" s="18" t="s">
        <v>79</v>
      </c>
    </row>
    <row r="297" spans="2:51" s="15" customFormat="1" ht="11.25">
      <c r="B297" s="243"/>
      <c r="C297" s="244"/>
      <c r="D297" s="200" t="s">
        <v>1060</v>
      </c>
      <c r="E297" s="245" t="s">
        <v>20</v>
      </c>
      <c r="F297" s="246" t="s">
        <v>1270</v>
      </c>
      <c r="G297" s="244"/>
      <c r="H297" s="245" t="s">
        <v>20</v>
      </c>
      <c r="I297" s="247"/>
      <c r="J297" s="247"/>
      <c r="K297" s="244"/>
      <c r="L297" s="244"/>
      <c r="M297" s="248"/>
      <c r="N297" s="249"/>
      <c r="O297" s="250"/>
      <c r="P297" s="250"/>
      <c r="Q297" s="250"/>
      <c r="R297" s="250"/>
      <c r="S297" s="250"/>
      <c r="T297" s="250"/>
      <c r="U297" s="250"/>
      <c r="V297" s="250"/>
      <c r="W297" s="250"/>
      <c r="X297" s="251"/>
      <c r="AT297" s="252" t="s">
        <v>1060</v>
      </c>
      <c r="AU297" s="252" t="s">
        <v>79</v>
      </c>
      <c r="AV297" s="15" t="s">
        <v>79</v>
      </c>
      <c r="AW297" s="15" t="s">
        <v>5</v>
      </c>
      <c r="AX297" s="15" t="s">
        <v>71</v>
      </c>
      <c r="AY297" s="252" t="s">
        <v>156</v>
      </c>
    </row>
    <row r="298" spans="2:51" s="13" customFormat="1" ht="11.25">
      <c r="B298" s="221"/>
      <c r="C298" s="222"/>
      <c r="D298" s="200" t="s">
        <v>1060</v>
      </c>
      <c r="E298" s="223" t="s">
        <v>20</v>
      </c>
      <c r="F298" s="224" t="s">
        <v>1271</v>
      </c>
      <c r="G298" s="222"/>
      <c r="H298" s="225">
        <v>118.72</v>
      </c>
      <c r="I298" s="226"/>
      <c r="J298" s="226"/>
      <c r="K298" s="222"/>
      <c r="L298" s="222"/>
      <c r="M298" s="227"/>
      <c r="N298" s="228"/>
      <c r="O298" s="229"/>
      <c r="P298" s="229"/>
      <c r="Q298" s="229"/>
      <c r="R298" s="229"/>
      <c r="S298" s="229"/>
      <c r="T298" s="229"/>
      <c r="U298" s="229"/>
      <c r="V298" s="229"/>
      <c r="W298" s="229"/>
      <c r="X298" s="230"/>
      <c r="AT298" s="231" t="s">
        <v>1060</v>
      </c>
      <c r="AU298" s="231" t="s">
        <v>79</v>
      </c>
      <c r="AV298" s="13" t="s">
        <v>81</v>
      </c>
      <c r="AW298" s="13" t="s">
        <v>5</v>
      </c>
      <c r="AX298" s="13" t="s">
        <v>71</v>
      </c>
      <c r="AY298" s="231" t="s">
        <v>156</v>
      </c>
    </row>
    <row r="299" spans="2:51" s="14" customFormat="1" ht="11.25">
      <c r="B299" s="232"/>
      <c r="C299" s="233"/>
      <c r="D299" s="200" t="s">
        <v>1060</v>
      </c>
      <c r="E299" s="234" t="s">
        <v>20</v>
      </c>
      <c r="F299" s="235" t="s">
        <v>1062</v>
      </c>
      <c r="G299" s="233"/>
      <c r="H299" s="236">
        <v>118.72</v>
      </c>
      <c r="I299" s="237"/>
      <c r="J299" s="237"/>
      <c r="K299" s="233"/>
      <c r="L299" s="233"/>
      <c r="M299" s="238"/>
      <c r="N299" s="239"/>
      <c r="O299" s="240"/>
      <c r="P299" s="240"/>
      <c r="Q299" s="240"/>
      <c r="R299" s="240"/>
      <c r="S299" s="240"/>
      <c r="T299" s="240"/>
      <c r="U299" s="240"/>
      <c r="V299" s="240"/>
      <c r="W299" s="240"/>
      <c r="X299" s="241"/>
      <c r="AT299" s="242" t="s">
        <v>1060</v>
      </c>
      <c r="AU299" s="242" t="s">
        <v>79</v>
      </c>
      <c r="AV299" s="14" t="s">
        <v>164</v>
      </c>
      <c r="AW299" s="14" t="s">
        <v>5</v>
      </c>
      <c r="AX299" s="14" t="s">
        <v>79</v>
      </c>
      <c r="AY299" s="242" t="s">
        <v>156</v>
      </c>
    </row>
    <row r="300" spans="1:65" s="2" customFormat="1" ht="66.75" customHeight="1">
      <c r="A300" s="35"/>
      <c r="B300" s="36"/>
      <c r="C300" s="205" t="s">
        <v>505</v>
      </c>
      <c r="D300" s="205" t="s">
        <v>188</v>
      </c>
      <c r="E300" s="206" t="s">
        <v>1272</v>
      </c>
      <c r="F300" s="207" t="s">
        <v>1273</v>
      </c>
      <c r="G300" s="208" t="s">
        <v>877</v>
      </c>
      <c r="H300" s="209">
        <v>174.673</v>
      </c>
      <c r="I300" s="210"/>
      <c r="J300" s="210"/>
      <c r="K300" s="211">
        <f>ROUND(P300*H300,2)</f>
        <v>0</v>
      </c>
      <c r="L300" s="207" t="s">
        <v>162</v>
      </c>
      <c r="M300" s="40"/>
      <c r="N300" s="212" t="s">
        <v>20</v>
      </c>
      <c r="O300" s="194" t="s">
        <v>40</v>
      </c>
      <c r="P300" s="195">
        <f>I300+J300</f>
        <v>0</v>
      </c>
      <c r="Q300" s="195">
        <f>ROUND(I300*H300,2)</f>
        <v>0</v>
      </c>
      <c r="R300" s="195">
        <f>ROUND(J300*H300,2)</f>
        <v>0</v>
      </c>
      <c r="S300" s="65"/>
      <c r="T300" s="196">
        <f>S300*H300</f>
        <v>0</v>
      </c>
      <c r="U300" s="196">
        <v>0</v>
      </c>
      <c r="V300" s="196">
        <f>U300*H300</f>
        <v>0</v>
      </c>
      <c r="W300" s="196">
        <v>0</v>
      </c>
      <c r="X300" s="197">
        <f>W300*H300</f>
        <v>0</v>
      </c>
      <c r="Y300" s="35"/>
      <c r="Z300" s="35"/>
      <c r="AA300" s="35"/>
      <c r="AB300" s="35"/>
      <c r="AC300" s="35"/>
      <c r="AD300" s="35"/>
      <c r="AE300" s="35"/>
      <c r="AR300" s="198" t="s">
        <v>298</v>
      </c>
      <c r="AT300" s="198" t="s">
        <v>188</v>
      </c>
      <c r="AU300" s="198" t="s">
        <v>79</v>
      </c>
      <c r="AY300" s="18" t="s">
        <v>156</v>
      </c>
      <c r="BE300" s="199">
        <f>IF(O300="základní",K300,0)</f>
        <v>0</v>
      </c>
      <c r="BF300" s="199">
        <f>IF(O300="snížená",K300,0)</f>
        <v>0</v>
      </c>
      <c r="BG300" s="199">
        <f>IF(O300="zákl. přenesená",K300,0)</f>
        <v>0</v>
      </c>
      <c r="BH300" s="199">
        <f>IF(O300="sníž. přenesená",K300,0)</f>
        <v>0</v>
      </c>
      <c r="BI300" s="199">
        <f>IF(O300="nulová",K300,0)</f>
        <v>0</v>
      </c>
      <c r="BJ300" s="18" t="s">
        <v>79</v>
      </c>
      <c r="BK300" s="199">
        <f>ROUND(P300*H300,2)</f>
        <v>0</v>
      </c>
      <c r="BL300" s="18" t="s">
        <v>298</v>
      </c>
      <c r="BM300" s="198" t="s">
        <v>508</v>
      </c>
    </row>
    <row r="301" spans="1:47" s="2" customFormat="1" ht="78">
      <c r="A301" s="35"/>
      <c r="B301" s="36"/>
      <c r="C301" s="37"/>
      <c r="D301" s="200" t="s">
        <v>165</v>
      </c>
      <c r="E301" s="37"/>
      <c r="F301" s="201" t="s">
        <v>1274</v>
      </c>
      <c r="G301" s="37"/>
      <c r="H301" s="37"/>
      <c r="I301" s="202"/>
      <c r="J301" s="202"/>
      <c r="K301" s="37"/>
      <c r="L301" s="37"/>
      <c r="M301" s="40"/>
      <c r="N301" s="203"/>
      <c r="O301" s="204"/>
      <c r="P301" s="65"/>
      <c r="Q301" s="65"/>
      <c r="R301" s="65"/>
      <c r="S301" s="65"/>
      <c r="T301" s="65"/>
      <c r="U301" s="65"/>
      <c r="V301" s="65"/>
      <c r="W301" s="65"/>
      <c r="X301" s="66"/>
      <c r="Y301" s="35"/>
      <c r="Z301" s="35"/>
      <c r="AA301" s="35"/>
      <c r="AB301" s="35"/>
      <c r="AC301" s="35"/>
      <c r="AD301" s="35"/>
      <c r="AE301" s="35"/>
      <c r="AT301" s="18" t="s">
        <v>165</v>
      </c>
      <c r="AU301" s="18" t="s">
        <v>79</v>
      </c>
    </row>
    <row r="302" spans="1:47" s="2" customFormat="1" ht="29.25">
      <c r="A302" s="35"/>
      <c r="B302" s="36"/>
      <c r="C302" s="37"/>
      <c r="D302" s="200" t="s">
        <v>880</v>
      </c>
      <c r="E302" s="37"/>
      <c r="F302" s="220" t="s">
        <v>1245</v>
      </c>
      <c r="G302" s="37"/>
      <c r="H302" s="37"/>
      <c r="I302" s="202"/>
      <c r="J302" s="202"/>
      <c r="K302" s="37"/>
      <c r="L302" s="37"/>
      <c r="M302" s="40"/>
      <c r="N302" s="203"/>
      <c r="O302" s="204"/>
      <c r="P302" s="65"/>
      <c r="Q302" s="65"/>
      <c r="R302" s="65"/>
      <c r="S302" s="65"/>
      <c r="T302" s="65"/>
      <c r="U302" s="65"/>
      <c r="V302" s="65"/>
      <c r="W302" s="65"/>
      <c r="X302" s="66"/>
      <c r="Y302" s="35"/>
      <c r="Z302" s="35"/>
      <c r="AA302" s="35"/>
      <c r="AB302" s="35"/>
      <c r="AC302" s="35"/>
      <c r="AD302" s="35"/>
      <c r="AE302" s="35"/>
      <c r="AT302" s="18" t="s">
        <v>880</v>
      </c>
      <c r="AU302" s="18" t="s">
        <v>79</v>
      </c>
    </row>
    <row r="303" spans="2:51" s="15" customFormat="1" ht="11.25">
      <c r="B303" s="243"/>
      <c r="C303" s="244"/>
      <c r="D303" s="200" t="s">
        <v>1060</v>
      </c>
      <c r="E303" s="245" t="s">
        <v>20</v>
      </c>
      <c r="F303" s="246" t="s">
        <v>1275</v>
      </c>
      <c r="G303" s="244"/>
      <c r="H303" s="245" t="s">
        <v>20</v>
      </c>
      <c r="I303" s="247"/>
      <c r="J303" s="247"/>
      <c r="K303" s="244"/>
      <c r="L303" s="244"/>
      <c r="M303" s="248"/>
      <c r="N303" s="249"/>
      <c r="O303" s="250"/>
      <c r="P303" s="250"/>
      <c r="Q303" s="250"/>
      <c r="R303" s="250"/>
      <c r="S303" s="250"/>
      <c r="T303" s="250"/>
      <c r="U303" s="250"/>
      <c r="V303" s="250"/>
      <c r="W303" s="250"/>
      <c r="X303" s="251"/>
      <c r="AT303" s="252" t="s">
        <v>1060</v>
      </c>
      <c r="AU303" s="252" t="s">
        <v>79</v>
      </c>
      <c r="AV303" s="15" t="s">
        <v>79</v>
      </c>
      <c r="AW303" s="15" t="s">
        <v>5</v>
      </c>
      <c r="AX303" s="15" t="s">
        <v>71</v>
      </c>
      <c r="AY303" s="252" t="s">
        <v>156</v>
      </c>
    </row>
    <row r="304" spans="2:51" s="13" customFormat="1" ht="11.25">
      <c r="B304" s="221"/>
      <c r="C304" s="222"/>
      <c r="D304" s="200" t="s">
        <v>1060</v>
      </c>
      <c r="E304" s="223" t="s">
        <v>20</v>
      </c>
      <c r="F304" s="224" t="s">
        <v>1276</v>
      </c>
      <c r="G304" s="222"/>
      <c r="H304" s="225">
        <v>146.823</v>
      </c>
      <c r="I304" s="226"/>
      <c r="J304" s="226"/>
      <c r="K304" s="222"/>
      <c r="L304" s="222"/>
      <c r="M304" s="227"/>
      <c r="N304" s="228"/>
      <c r="O304" s="229"/>
      <c r="P304" s="229"/>
      <c r="Q304" s="229"/>
      <c r="R304" s="229"/>
      <c r="S304" s="229"/>
      <c r="T304" s="229"/>
      <c r="U304" s="229"/>
      <c r="V304" s="229"/>
      <c r="W304" s="229"/>
      <c r="X304" s="230"/>
      <c r="AT304" s="231" t="s">
        <v>1060</v>
      </c>
      <c r="AU304" s="231" t="s">
        <v>79</v>
      </c>
      <c r="AV304" s="13" t="s">
        <v>81</v>
      </c>
      <c r="AW304" s="13" t="s">
        <v>5</v>
      </c>
      <c r="AX304" s="13" t="s">
        <v>71</v>
      </c>
      <c r="AY304" s="231" t="s">
        <v>156</v>
      </c>
    </row>
    <row r="305" spans="2:51" s="15" customFormat="1" ht="11.25">
      <c r="B305" s="243"/>
      <c r="C305" s="244"/>
      <c r="D305" s="200" t="s">
        <v>1060</v>
      </c>
      <c r="E305" s="245" t="s">
        <v>20</v>
      </c>
      <c r="F305" s="246" t="s">
        <v>1277</v>
      </c>
      <c r="G305" s="244"/>
      <c r="H305" s="245" t="s">
        <v>20</v>
      </c>
      <c r="I305" s="247"/>
      <c r="J305" s="247"/>
      <c r="K305" s="244"/>
      <c r="L305" s="244"/>
      <c r="M305" s="248"/>
      <c r="N305" s="249"/>
      <c r="O305" s="250"/>
      <c r="P305" s="250"/>
      <c r="Q305" s="250"/>
      <c r="R305" s="250"/>
      <c r="S305" s="250"/>
      <c r="T305" s="250"/>
      <c r="U305" s="250"/>
      <c r="V305" s="250"/>
      <c r="W305" s="250"/>
      <c r="X305" s="251"/>
      <c r="AT305" s="252" t="s">
        <v>1060</v>
      </c>
      <c r="AU305" s="252" t="s">
        <v>79</v>
      </c>
      <c r="AV305" s="15" t="s">
        <v>79</v>
      </c>
      <c r="AW305" s="15" t="s">
        <v>5</v>
      </c>
      <c r="AX305" s="15" t="s">
        <v>71</v>
      </c>
      <c r="AY305" s="252" t="s">
        <v>156</v>
      </c>
    </row>
    <row r="306" spans="2:51" s="13" customFormat="1" ht="11.25">
      <c r="B306" s="221"/>
      <c r="C306" s="222"/>
      <c r="D306" s="200" t="s">
        <v>1060</v>
      </c>
      <c r="E306" s="223" t="s">
        <v>20</v>
      </c>
      <c r="F306" s="224" t="s">
        <v>1278</v>
      </c>
      <c r="G306" s="222"/>
      <c r="H306" s="225">
        <v>27.85</v>
      </c>
      <c r="I306" s="226"/>
      <c r="J306" s="226"/>
      <c r="K306" s="222"/>
      <c r="L306" s="222"/>
      <c r="M306" s="227"/>
      <c r="N306" s="228"/>
      <c r="O306" s="229"/>
      <c r="P306" s="229"/>
      <c r="Q306" s="229"/>
      <c r="R306" s="229"/>
      <c r="S306" s="229"/>
      <c r="T306" s="229"/>
      <c r="U306" s="229"/>
      <c r="V306" s="229"/>
      <c r="W306" s="229"/>
      <c r="X306" s="230"/>
      <c r="AT306" s="231" t="s">
        <v>1060</v>
      </c>
      <c r="AU306" s="231" t="s">
        <v>79</v>
      </c>
      <c r="AV306" s="13" t="s">
        <v>81</v>
      </c>
      <c r="AW306" s="13" t="s">
        <v>5</v>
      </c>
      <c r="AX306" s="13" t="s">
        <v>71</v>
      </c>
      <c r="AY306" s="231" t="s">
        <v>156</v>
      </c>
    </row>
    <row r="307" spans="2:51" s="14" customFormat="1" ht="11.25">
      <c r="B307" s="232"/>
      <c r="C307" s="233"/>
      <c r="D307" s="200" t="s">
        <v>1060</v>
      </c>
      <c r="E307" s="234" t="s">
        <v>20</v>
      </c>
      <c r="F307" s="235" t="s">
        <v>1062</v>
      </c>
      <c r="G307" s="233"/>
      <c r="H307" s="236">
        <v>174.673</v>
      </c>
      <c r="I307" s="237"/>
      <c r="J307" s="237"/>
      <c r="K307" s="233"/>
      <c r="L307" s="233"/>
      <c r="M307" s="238"/>
      <c r="N307" s="239"/>
      <c r="O307" s="240"/>
      <c r="P307" s="240"/>
      <c r="Q307" s="240"/>
      <c r="R307" s="240"/>
      <c r="S307" s="240"/>
      <c r="T307" s="240"/>
      <c r="U307" s="240"/>
      <c r="V307" s="240"/>
      <c r="W307" s="240"/>
      <c r="X307" s="241"/>
      <c r="AT307" s="242" t="s">
        <v>1060</v>
      </c>
      <c r="AU307" s="242" t="s">
        <v>79</v>
      </c>
      <c r="AV307" s="14" t="s">
        <v>164</v>
      </c>
      <c r="AW307" s="14" t="s">
        <v>5</v>
      </c>
      <c r="AX307" s="14" t="s">
        <v>79</v>
      </c>
      <c r="AY307" s="242" t="s">
        <v>156</v>
      </c>
    </row>
    <row r="308" spans="1:65" s="2" customFormat="1" ht="76.35" customHeight="1">
      <c r="A308" s="35"/>
      <c r="B308" s="36"/>
      <c r="C308" s="205" t="s">
        <v>258</v>
      </c>
      <c r="D308" s="205" t="s">
        <v>188</v>
      </c>
      <c r="E308" s="206" t="s">
        <v>1279</v>
      </c>
      <c r="F308" s="207" t="s">
        <v>1280</v>
      </c>
      <c r="G308" s="208" t="s">
        <v>877</v>
      </c>
      <c r="H308" s="209">
        <v>15895.49</v>
      </c>
      <c r="I308" s="210"/>
      <c r="J308" s="210"/>
      <c r="K308" s="211">
        <f>ROUND(P308*H308,2)</f>
        <v>0</v>
      </c>
      <c r="L308" s="207" t="s">
        <v>162</v>
      </c>
      <c r="M308" s="40"/>
      <c r="N308" s="212" t="s">
        <v>20</v>
      </c>
      <c r="O308" s="194" t="s">
        <v>40</v>
      </c>
      <c r="P308" s="195">
        <f>I308+J308</f>
        <v>0</v>
      </c>
      <c r="Q308" s="195">
        <f>ROUND(I308*H308,2)</f>
        <v>0</v>
      </c>
      <c r="R308" s="195">
        <f>ROUND(J308*H308,2)</f>
        <v>0</v>
      </c>
      <c r="S308" s="65"/>
      <c r="T308" s="196">
        <f>S308*H308</f>
        <v>0</v>
      </c>
      <c r="U308" s="196">
        <v>0</v>
      </c>
      <c r="V308" s="196">
        <f>U308*H308</f>
        <v>0</v>
      </c>
      <c r="W308" s="196">
        <v>0</v>
      </c>
      <c r="X308" s="197">
        <f>W308*H308</f>
        <v>0</v>
      </c>
      <c r="Y308" s="35"/>
      <c r="Z308" s="35"/>
      <c r="AA308" s="35"/>
      <c r="AB308" s="35"/>
      <c r="AC308" s="35"/>
      <c r="AD308" s="35"/>
      <c r="AE308" s="35"/>
      <c r="AR308" s="198" t="s">
        <v>298</v>
      </c>
      <c r="AT308" s="198" t="s">
        <v>188</v>
      </c>
      <c r="AU308" s="198" t="s">
        <v>79</v>
      </c>
      <c r="AY308" s="18" t="s">
        <v>156</v>
      </c>
      <c r="BE308" s="199">
        <f>IF(O308="základní",K308,0)</f>
        <v>0</v>
      </c>
      <c r="BF308" s="199">
        <f>IF(O308="snížená",K308,0)</f>
        <v>0</v>
      </c>
      <c r="BG308" s="199">
        <f>IF(O308="zákl. přenesená",K308,0)</f>
        <v>0</v>
      </c>
      <c r="BH308" s="199">
        <f>IF(O308="sníž. přenesená",K308,0)</f>
        <v>0</v>
      </c>
      <c r="BI308" s="199">
        <f>IF(O308="nulová",K308,0)</f>
        <v>0</v>
      </c>
      <c r="BJ308" s="18" t="s">
        <v>79</v>
      </c>
      <c r="BK308" s="199">
        <f>ROUND(P308*H308,2)</f>
        <v>0</v>
      </c>
      <c r="BL308" s="18" t="s">
        <v>298</v>
      </c>
      <c r="BM308" s="198" t="s">
        <v>511</v>
      </c>
    </row>
    <row r="309" spans="1:47" s="2" customFormat="1" ht="87.75">
      <c r="A309" s="35"/>
      <c r="B309" s="36"/>
      <c r="C309" s="37"/>
      <c r="D309" s="200" t="s">
        <v>165</v>
      </c>
      <c r="E309" s="37"/>
      <c r="F309" s="201" t="s">
        <v>1281</v>
      </c>
      <c r="G309" s="37"/>
      <c r="H309" s="37"/>
      <c r="I309" s="202"/>
      <c r="J309" s="202"/>
      <c r="K309" s="37"/>
      <c r="L309" s="37"/>
      <c r="M309" s="40"/>
      <c r="N309" s="203"/>
      <c r="O309" s="204"/>
      <c r="P309" s="65"/>
      <c r="Q309" s="65"/>
      <c r="R309" s="65"/>
      <c r="S309" s="65"/>
      <c r="T309" s="65"/>
      <c r="U309" s="65"/>
      <c r="V309" s="65"/>
      <c r="W309" s="65"/>
      <c r="X309" s="66"/>
      <c r="Y309" s="35"/>
      <c r="Z309" s="35"/>
      <c r="AA309" s="35"/>
      <c r="AB309" s="35"/>
      <c r="AC309" s="35"/>
      <c r="AD309" s="35"/>
      <c r="AE309" s="35"/>
      <c r="AT309" s="18" t="s">
        <v>165</v>
      </c>
      <c r="AU309" s="18" t="s">
        <v>79</v>
      </c>
    </row>
    <row r="310" spans="1:47" s="2" customFormat="1" ht="29.25">
      <c r="A310" s="35"/>
      <c r="B310" s="36"/>
      <c r="C310" s="37"/>
      <c r="D310" s="200" t="s">
        <v>880</v>
      </c>
      <c r="E310" s="37"/>
      <c r="F310" s="220" t="s">
        <v>1245</v>
      </c>
      <c r="G310" s="37"/>
      <c r="H310" s="37"/>
      <c r="I310" s="202"/>
      <c r="J310" s="202"/>
      <c r="K310" s="37"/>
      <c r="L310" s="37"/>
      <c r="M310" s="40"/>
      <c r="N310" s="203"/>
      <c r="O310" s="204"/>
      <c r="P310" s="65"/>
      <c r="Q310" s="65"/>
      <c r="R310" s="65"/>
      <c r="S310" s="65"/>
      <c r="T310" s="65"/>
      <c r="U310" s="65"/>
      <c r="V310" s="65"/>
      <c r="W310" s="65"/>
      <c r="X310" s="66"/>
      <c r="Y310" s="35"/>
      <c r="Z310" s="35"/>
      <c r="AA310" s="35"/>
      <c r="AB310" s="35"/>
      <c r="AC310" s="35"/>
      <c r="AD310" s="35"/>
      <c r="AE310" s="35"/>
      <c r="AT310" s="18" t="s">
        <v>880</v>
      </c>
      <c r="AU310" s="18" t="s">
        <v>79</v>
      </c>
    </row>
    <row r="311" spans="2:51" s="15" customFormat="1" ht="11.25">
      <c r="B311" s="243"/>
      <c r="C311" s="244"/>
      <c r="D311" s="200" t="s">
        <v>1060</v>
      </c>
      <c r="E311" s="245" t="s">
        <v>20</v>
      </c>
      <c r="F311" s="246" t="s">
        <v>1275</v>
      </c>
      <c r="G311" s="244"/>
      <c r="H311" s="245" t="s">
        <v>20</v>
      </c>
      <c r="I311" s="247"/>
      <c r="J311" s="247"/>
      <c r="K311" s="244"/>
      <c r="L311" s="244"/>
      <c r="M311" s="248"/>
      <c r="N311" s="249"/>
      <c r="O311" s="250"/>
      <c r="P311" s="250"/>
      <c r="Q311" s="250"/>
      <c r="R311" s="250"/>
      <c r="S311" s="250"/>
      <c r="T311" s="250"/>
      <c r="U311" s="250"/>
      <c r="V311" s="250"/>
      <c r="W311" s="250"/>
      <c r="X311" s="251"/>
      <c r="AT311" s="252" t="s">
        <v>1060</v>
      </c>
      <c r="AU311" s="252" t="s">
        <v>79</v>
      </c>
      <c r="AV311" s="15" t="s">
        <v>79</v>
      </c>
      <c r="AW311" s="15" t="s">
        <v>5</v>
      </c>
      <c r="AX311" s="15" t="s">
        <v>71</v>
      </c>
      <c r="AY311" s="252" t="s">
        <v>156</v>
      </c>
    </row>
    <row r="312" spans="2:51" s="13" customFormat="1" ht="11.25">
      <c r="B312" s="221"/>
      <c r="C312" s="222"/>
      <c r="D312" s="200" t="s">
        <v>1060</v>
      </c>
      <c r="E312" s="223" t="s">
        <v>20</v>
      </c>
      <c r="F312" s="224" t="s">
        <v>1282</v>
      </c>
      <c r="G312" s="222"/>
      <c r="H312" s="225">
        <v>11745.84</v>
      </c>
      <c r="I312" s="226"/>
      <c r="J312" s="226"/>
      <c r="K312" s="222"/>
      <c r="L312" s="222"/>
      <c r="M312" s="227"/>
      <c r="N312" s="228"/>
      <c r="O312" s="229"/>
      <c r="P312" s="229"/>
      <c r="Q312" s="229"/>
      <c r="R312" s="229"/>
      <c r="S312" s="229"/>
      <c r="T312" s="229"/>
      <c r="U312" s="229"/>
      <c r="V312" s="229"/>
      <c r="W312" s="229"/>
      <c r="X312" s="230"/>
      <c r="AT312" s="231" t="s">
        <v>1060</v>
      </c>
      <c r="AU312" s="231" t="s">
        <v>79</v>
      </c>
      <c r="AV312" s="13" t="s">
        <v>81</v>
      </c>
      <c r="AW312" s="13" t="s">
        <v>5</v>
      </c>
      <c r="AX312" s="13" t="s">
        <v>71</v>
      </c>
      <c r="AY312" s="231" t="s">
        <v>156</v>
      </c>
    </row>
    <row r="313" spans="2:51" s="15" customFormat="1" ht="11.25">
      <c r="B313" s="243"/>
      <c r="C313" s="244"/>
      <c r="D313" s="200" t="s">
        <v>1060</v>
      </c>
      <c r="E313" s="245" t="s">
        <v>20</v>
      </c>
      <c r="F313" s="246" t="s">
        <v>1277</v>
      </c>
      <c r="G313" s="244"/>
      <c r="H313" s="245" t="s">
        <v>20</v>
      </c>
      <c r="I313" s="247"/>
      <c r="J313" s="247"/>
      <c r="K313" s="244"/>
      <c r="L313" s="244"/>
      <c r="M313" s="248"/>
      <c r="N313" s="249"/>
      <c r="O313" s="250"/>
      <c r="P313" s="250"/>
      <c r="Q313" s="250"/>
      <c r="R313" s="250"/>
      <c r="S313" s="250"/>
      <c r="T313" s="250"/>
      <c r="U313" s="250"/>
      <c r="V313" s="250"/>
      <c r="W313" s="250"/>
      <c r="X313" s="251"/>
      <c r="AT313" s="252" t="s">
        <v>1060</v>
      </c>
      <c r="AU313" s="252" t="s">
        <v>79</v>
      </c>
      <c r="AV313" s="15" t="s">
        <v>79</v>
      </c>
      <c r="AW313" s="15" t="s">
        <v>5</v>
      </c>
      <c r="AX313" s="15" t="s">
        <v>71</v>
      </c>
      <c r="AY313" s="252" t="s">
        <v>156</v>
      </c>
    </row>
    <row r="314" spans="2:51" s="13" customFormat="1" ht="11.25">
      <c r="B314" s="221"/>
      <c r="C314" s="222"/>
      <c r="D314" s="200" t="s">
        <v>1060</v>
      </c>
      <c r="E314" s="223" t="s">
        <v>20</v>
      </c>
      <c r="F314" s="224" t="s">
        <v>1283</v>
      </c>
      <c r="G314" s="222"/>
      <c r="H314" s="225">
        <v>4149.65</v>
      </c>
      <c r="I314" s="226"/>
      <c r="J314" s="226"/>
      <c r="K314" s="222"/>
      <c r="L314" s="222"/>
      <c r="M314" s="227"/>
      <c r="N314" s="228"/>
      <c r="O314" s="229"/>
      <c r="P314" s="229"/>
      <c r="Q314" s="229"/>
      <c r="R314" s="229"/>
      <c r="S314" s="229"/>
      <c r="T314" s="229"/>
      <c r="U314" s="229"/>
      <c r="V314" s="229"/>
      <c r="W314" s="229"/>
      <c r="X314" s="230"/>
      <c r="AT314" s="231" t="s">
        <v>1060</v>
      </c>
      <c r="AU314" s="231" t="s">
        <v>79</v>
      </c>
      <c r="AV314" s="13" t="s">
        <v>81</v>
      </c>
      <c r="AW314" s="13" t="s">
        <v>5</v>
      </c>
      <c r="AX314" s="13" t="s">
        <v>71</v>
      </c>
      <c r="AY314" s="231" t="s">
        <v>156</v>
      </c>
    </row>
    <row r="315" spans="2:51" s="14" customFormat="1" ht="11.25">
      <c r="B315" s="232"/>
      <c r="C315" s="233"/>
      <c r="D315" s="200" t="s">
        <v>1060</v>
      </c>
      <c r="E315" s="234" t="s">
        <v>20</v>
      </c>
      <c r="F315" s="235" t="s">
        <v>1062</v>
      </c>
      <c r="G315" s="233"/>
      <c r="H315" s="236">
        <v>15895.49</v>
      </c>
      <c r="I315" s="237"/>
      <c r="J315" s="237"/>
      <c r="K315" s="233"/>
      <c r="L315" s="233"/>
      <c r="M315" s="238"/>
      <c r="N315" s="239"/>
      <c r="O315" s="240"/>
      <c r="P315" s="240"/>
      <c r="Q315" s="240"/>
      <c r="R315" s="240"/>
      <c r="S315" s="240"/>
      <c r="T315" s="240"/>
      <c r="U315" s="240"/>
      <c r="V315" s="240"/>
      <c r="W315" s="240"/>
      <c r="X315" s="241"/>
      <c r="AT315" s="242" t="s">
        <v>1060</v>
      </c>
      <c r="AU315" s="242" t="s">
        <v>79</v>
      </c>
      <c r="AV315" s="14" t="s">
        <v>164</v>
      </c>
      <c r="AW315" s="14" t="s">
        <v>5</v>
      </c>
      <c r="AX315" s="14" t="s">
        <v>79</v>
      </c>
      <c r="AY315" s="242" t="s">
        <v>156</v>
      </c>
    </row>
    <row r="316" spans="1:65" s="2" customFormat="1" ht="24">
      <c r="A316" s="35"/>
      <c r="B316" s="36"/>
      <c r="C316" s="205" t="s">
        <v>513</v>
      </c>
      <c r="D316" s="205" t="s">
        <v>188</v>
      </c>
      <c r="E316" s="206" t="s">
        <v>1284</v>
      </c>
      <c r="F316" s="207" t="s">
        <v>1285</v>
      </c>
      <c r="G316" s="208" t="s">
        <v>877</v>
      </c>
      <c r="H316" s="209">
        <v>1960.2</v>
      </c>
      <c r="I316" s="210"/>
      <c r="J316" s="210"/>
      <c r="K316" s="211">
        <f>ROUND(P316*H316,2)</f>
        <v>0</v>
      </c>
      <c r="L316" s="207" t="s">
        <v>162</v>
      </c>
      <c r="M316" s="40"/>
      <c r="N316" s="212" t="s">
        <v>20</v>
      </c>
      <c r="O316" s="194" t="s">
        <v>40</v>
      </c>
      <c r="P316" s="195">
        <f>I316+J316</f>
        <v>0</v>
      </c>
      <c r="Q316" s="195">
        <f>ROUND(I316*H316,2)</f>
        <v>0</v>
      </c>
      <c r="R316" s="195">
        <f>ROUND(J316*H316,2)</f>
        <v>0</v>
      </c>
      <c r="S316" s="65"/>
      <c r="T316" s="196">
        <f>S316*H316</f>
        <v>0</v>
      </c>
      <c r="U316" s="196">
        <v>0</v>
      </c>
      <c r="V316" s="196">
        <f>U316*H316</f>
        <v>0</v>
      </c>
      <c r="W316" s="196">
        <v>0</v>
      </c>
      <c r="X316" s="197">
        <f>W316*H316</f>
        <v>0</v>
      </c>
      <c r="Y316" s="35"/>
      <c r="Z316" s="35"/>
      <c r="AA316" s="35"/>
      <c r="AB316" s="35"/>
      <c r="AC316" s="35"/>
      <c r="AD316" s="35"/>
      <c r="AE316" s="35"/>
      <c r="AR316" s="198" t="s">
        <v>298</v>
      </c>
      <c r="AT316" s="198" t="s">
        <v>188</v>
      </c>
      <c r="AU316" s="198" t="s">
        <v>79</v>
      </c>
      <c r="AY316" s="18" t="s">
        <v>156</v>
      </c>
      <c r="BE316" s="199">
        <f>IF(O316="základní",K316,0)</f>
        <v>0</v>
      </c>
      <c r="BF316" s="199">
        <f>IF(O316="snížená",K316,0)</f>
        <v>0</v>
      </c>
      <c r="BG316" s="199">
        <f>IF(O316="zákl. přenesená",K316,0)</f>
        <v>0</v>
      </c>
      <c r="BH316" s="199">
        <f>IF(O316="sníž. přenesená",K316,0)</f>
        <v>0</v>
      </c>
      <c r="BI316" s="199">
        <f>IF(O316="nulová",K316,0)</f>
        <v>0</v>
      </c>
      <c r="BJ316" s="18" t="s">
        <v>79</v>
      </c>
      <c r="BK316" s="199">
        <f>ROUND(P316*H316,2)</f>
        <v>0</v>
      </c>
      <c r="BL316" s="18" t="s">
        <v>298</v>
      </c>
      <c r="BM316" s="198" t="s">
        <v>516</v>
      </c>
    </row>
    <row r="317" spans="1:47" s="2" customFormat="1" ht="48.75">
      <c r="A317" s="35"/>
      <c r="B317" s="36"/>
      <c r="C317" s="37"/>
      <c r="D317" s="200" t="s">
        <v>165</v>
      </c>
      <c r="E317" s="37"/>
      <c r="F317" s="201" t="s">
        <v>1286</v>
      </c>
      <c r="G317" s="37"/>
      <c r="H317" s="37"/>
      <c r="I317" s="202"/>
      <c r="J317" s="202"/>
      <c r="K317" s="37"/>
      <c r="L317" s="37"/>
      <c r="M317" s="40"/>
      <c r="N317" s="203"/>
      <c r="O317" s="204"/>
      <c r="P317" s="65"/>
      <c r="Q317" s="65"/>
      <c r="R317" s="65"/>
      <c r="S317" s="65"/>
      <c r="T317" s="65"/>
      <c r="U317" s="65"/>
      <c r="V317" s="65"/>
      <c r="W317" s="65"/>
      <c r="X317" s="66"/>
      <c r="Y317" s="35"/>
      <c r="Z317" s="35"/>
      <c r="AA317" s="35"/>
      <c r="AB317" s="35"/>
      <c r="AC317" s="35"/>
      <c r="AD317" s="35"/>
      <c r="AE317" s="35"/>
      <c r="AT317" s="18" t="s">
        <v>165</v>
      </c>
      <c r="AU317" s="18" t="s">
        <v>79</v>
      </c>
    </row>
    <row r="318" spans="2:51" s="15" customFormat="1" ht="11.25">
      <c r="B318" s="243"/>
      <c r="C318" s="244"/>
      <c r="D318" s="200" t="s">
        <v>1060</v>
      </c>
      <c r="E318" s="245" t="s">
        <v>20</v>
      </c>
      <c r="F318" s="246" t="s">
        <v>1287</v>
      </c>
      <c r="G318" s="244"/>
      <c r="H318" s="245" t="s">
        <v>20</v>
      </c>
      <c r="I318" s="247"/>
      <c r="J318" s="247"/>
      <c r="K318" s="244"/>
      <c r="L318" s="244"/>
      <c r="M318" s="248"/>
      <c r="N318" s="249"/>
      <c r="O318" s="250"/>
      <c r="P318" s="250"/>
      <c r="Q318" s="250"/>
      <c r="R318" s="250"/>
      <c r="S318" s="250"/>
      <c r="T318" s="250"/>
      <c r="U318" s="250"/>
      <c r="V318" s="250"/>
      <c r="W318" s="250"/>
      <c r="X318" s="251"/>
      <c r="AT318" s="252" t="s">
        <v>1060</v>
      </c>
      <c r="AU318" s="252" t="s">
        <v>79</v>
      </c>
      <c r="AV318" s="15" t="s">
        <v>79</v>
      </c>
      <c r="AW318" s="15" t="s">
        <v>5</v>
      </c>
      <c r="AX318" s="15" t="s">
        <v>71</v>
      </c>
      <c r="AY318" s="252" t="s">
        <v>156</v>
      </c>
    </row>
    <row r="319" spans="2:51" s="13" customFormat="1" ht="11.25">
      <c r="B319" s="221"/>
      <c r="C319" s="222"/>
      <c r="D319" s="200" t="s">
        <v>1060</v>
      </c>
      <c r="E319" s="223" t="s">
        <v>20</v>
      </c>
      <c r="F319" s="224" t="s">
        <v>1288</v>
      </c>
      <c r="G319" s="222"/>
      <c r="H319" s="225">
        <v>1960.2</v>
      </c>
      <c r="I319" s="226"/>
      <c r="J319" s="226"/>
      <c r="K319" s="222"/>
      <c r="L319" s="222"/>
      <c r="M319" s="227"/>
      <c r="N319" s="228"/>
      <c r="O319" s="229"/>
      <c r="P319" s="229"/>
      <c r="Q319" s="229"/>
      <c r="R319" s="229"/>
      <c r="S319" s="229"/>
      <c r="T319" s="229"/>
      <c r="U319" s="229"/>
      <c r="V319" s="229"/>
      <c r="W319" s="229"/>
      <c r="X319" s="230"/>
      <c r="AT319" s="231" t="s">
        <v>1060</v>
      </c>
      <c r="AU319" s="231" t="s">
        <v>79</v>
      </c>
      <c r="AV319" s="13" t="s">
        <v>81</v>
      </c>
      <c r="AW319" s="13" t="s">
        <v>5</v>
      </c>
      <c r="AX319" s="13" t="s">
        <v>71</v>
      </c>
      <c r="AY319" s="231" t="s">
        <v>156</v>
      </c>
    </row>
    <row r="320" spans="2:51" s="14" customFormat="1" ht="11.25">
      <c r="B320" s="232"/>
      <c r="C320" s="233"/>
      <c r="D320" s="200" t="s">
        <v>1060</v>
      </c>
      <c r="E320" s="234" t="s">
        <v>20</v>
      </c>
      <c r="F320" s="235" t="s">
        <v>1062</v>
      </c>
      <c r="G320" s="233"/>
      <c r="H320" s="236">
        <v>1960.2</v>
      </c>
      <c r="I320" s="237"/>
      <c r="J320" s="237"/>
      <c r="K320" s="233"/>
      <c r="L320" s="233"/>
      <c r="M320" s="238"/>
      <c r="N320" s="239"/>
      <c r="O320" s="240"/>
      <c r="P320" s="240"/>
      <c r="Q320" s="240"/>
      <c r="R320" s="240"/>
      <c r="S320" s="240"/>
      <c r="T320" s="240"/>
      <c r="U320" s="240"/>
      <c r="V320" s="240"/>
      <c r="W320" s="240"/>
      <c r="X320" s="241"/>
      <c r="AT320" s="242" t="s">
        <v>1060</v>
      </c>
      <c r="AU320" s="242" t="s">
        <v>79</v>
      </c>
      <c r="AV320" s="14" t="s">
        <v>164</v>
      </c>
      <c r="AW320" s="14" t="s">
        <v>5</v>
      </c>
      <c r="AX320" s="14" t="s">
        <v>79</v>
      </c>
      <c r="AY320" s="242" t="s">
        <v>156</v>
      </c>
    </row>
    <row r="321" spans="1:65" s="2" customFormat="1" ht="24.2" customHeight="1">
      <c r="A321" s="35"/>
      <c r="B321" s="36"/>
      <c r="C321" s="205" t="s">
        <v>262</v>
      </c>
      <c r="D321" s="205" t="s">
        <v>188</v>
      </c>
      <c r="E321" s="206" t="s">
        <v>1289</v>
      </c>
      <c r="F321" s="207" t="s">
        <v>1290</v>
      </c>
      <c r="G321" s="208" t="s">
        <v>877</v>
      </c>
      <c r="H321" s="209">
        <v>158.245</v>
      </c>
      <c r="I321" s="210"/>
      <c r="J321" s="210"/>
      <c r="K321" s="211">
        <f>ROUND(P321*H321,2)</f>
        <v>0</v>
      </c>
      <c r="L321" s="207" t="s">
        <v>162</v>
      </c>
      <c r="M321" s="40"/>
      <c r="N321" s="212" t="s">
        <v>20</v>
      </c>
      <c r="O321" s="194" t="s">
        <v>40</v>
      </c>
      <c r="P321" s="195">
        <f>I321+J321</f>
        <v>0</v>
      </c>
      <c r="Q321" s="195">
        <f>ROUND(I321*H321,2)</f>
        <v>0</v>
      </c>
      <c r="R321" s="195">
        <f>ROUND(J321*H321,2)</f>
        <v>0</v>
      </c>
      <c r="S321" s="65"/>
      <c r="T321" s="196">
        <f>S321*H321</f>
        <v>0</v>
      </c>
      <c r="U321" s="196">
        <v>0</v>
      </c>
      <c r="V321" s="196">
        <f>U321*H321</f>
        <v>0</v>
      </c>
      <c r="W321" s="196">
        <v>0</v>
      </c>
      <c r="X321" s="197">
        <f>W321*H321</f>
        <v>0</v>
      </c>
      <c r="Y321" s="35"/>
      <c r="Z321" s="35"/>
      <c r="AA321" s="35"/>
      <c r="AB321" s="35"/>
      <c r="AC321" s="35"/>
      <c r="AD321" s="35"/>
      <c r="AE321" s="35"/>
      <c r="AR321" s="198" t="s">
        <v>298</v>
      </c>
      <c r="AT321" s="198" t="s">
        <v>188</v>
      </c>
      <c r="AU321" s="198" t="s">
        <v>79</v>
      </c>
      <c r="AY321" s="18" t="s">
        <v>156</v>
      </c>
      <c r="BE321" s="199">
        <f>IF(O321="základní",K321,0)</f>
        <v>0</v>
      </c>
      <c r="BF321" s="199">
        <f>IF(O321="snížená",K321,0)</f>
        <v>0</v>
      </c>
      <c r="BG321" s="199">
        <f>IF(O321="zákl. přenesená",K321,0)</f>
        <v>0</v>
      </c>
      <c r="BH321" s="199">
        <f>IF(O321="sníž. přenesená",K321,0)</f>
        <v>0</v>
      </c>
      <c r="BI321" s="199">
        <f>IF(O321="nulová",K321,0)</f>
        <v>0</v>
      </c>
      <c r="BJ321" s="18" t="s">
        <v>79</v>
      </c>
      <c r="BK321" s="199">
        <f>ROUND(P321*H321,2)</f>
        <v>0</v>
      </c>
      <c r="BL321" s="18" t="s">
        <v>298</v>
      </c>
      <c r="BM321" s="198" t="s">
        <v>521</v>
      </c>
    </row>
    <row r="322" spans="1:47" s="2" customFormat="1" ht="48.75">
      <c r="A322" s="35"/>
      <c r="B322" s="36"/>
      <c r="C322" s="37"/>
      <c r="D322" s="200" t="s">
        <v>165</v>
      </c>
      <c r="E322" s="37"/>
      <c r="F322" s="201" t="s">
        <v>1291</v>
      </c>
      <c r="G322" s="37"/>
      <c r="H322" s="37"/>
      <c r="I322" s="202"/>
      <c r="J322" s="202"/>
      <c r="K322" s="37"/>
      <c r="L322" s="37"/>
      <c r="M322" s="40"/>
      <c r="N322" s="203"/>
      <c r="O322" s="204"/>
      <c r="P322" s="65"/>
      <c r="Q322" s="65"/>
      <c r="R322" s="65"/>
      <c r="S322" s="65"/>
      <c r="T322" s="65"/>
      <c r="U322" s="65"/>
      <c r="V322" s="65"/>
      <c r="W322" s="65"/>
      <c r="X322" s="66"/>
      <c r="Y322" s="35"/>
      <c r="Z322" s="35"/>
      <c r="AA322" s="35"/>
      <c r="AB322" s="35"/>
      <c r="AC322" s="35"/>
      <c r="AD322" s="35"/>
      <c r="AE322" s="35"/>
      <c r="AT322" s="18" t="s">
        <v>165</v>
      </c>
      <c r="AU322" s="18" t="s">
        <v>79</v>
      </c>
    </row>
    <row r="323" spans="2:51" s="15" customFormat="1" ht="11.25">
      <c r="B323" s="243"/>
      <c r="C323" s="244"/>
      <c r="D323" s="200" t="s">
        <v>1060</v>
      </c>
      <c r="E323" s="245" t="s">
        <v>20</v>
      </c>
      <c r="F323" s="246" t="s">
        <v>1292</v>
      </c>
      <c r="G323" s="244"/>
      <c r="H323" s="245" t="s">
        <v>20</v>
      </c>
      <c r="I323" s="247"/>
      <c r="J323" s="247"/>
      <c r="K323" s="244"/>
      <c r="L323" s="244"/>
      <c r="M323" s="248"/>
      <c r="N323" s="249"/>
      <c r="O323" s="250"/>
      <c r="P323" s="250"/>
      <c r="Q323" s="250"/>
      <c r="R323" s="250"/>
      <c r="S323" s="250"/>
      <c r="T323" s="250"/>
      <c r="U323" s="250"/>
      <c r="V323" s="250"/>
      <c r="W323" s="250"/>
      <c r="X323" s="251"/>
      <c r="AT323" s="252" t="s">
        <v>1060</v>
      </c>
      <c r="AU323" s="252" t="s">
        <v>79</v>
      </c>
      <c r="AV323" s="15" t="s">
        <v>79</v>
      </c>
      <c r="AW323" s="15" t="s">
        <v>5</v>
      </c>
      <c r="AX323" s="15" t="s">
        <v>71</v>
      </c>
      <c r="AY323" s="252" t="s">
        <v>156</v>
      </c>
    </row>
    <row r="324" spans="2:51" s="13" customFormat="1" ht="11.25">
      <c r="B324" s="221"/>
      <c r="C324" s="222"/>
      <c r="D324" s="200" t="s">
        <v>1060</v>
      </c>
      <c r="E324" s="223" t="s">
        <v>20</v>
      </c>
      <c r="F324" s="224" t="s">
        <v>1293</v>
      </c>
      <c r="G324" s="222"/>
      <c r="H324" s="225">
        <v>118.72</v>
      </c>
      <c r="I324" s="226"/>
      <c r="J324" s="226"/>
      <c r="K324" s="222"/>
      <c r="L324" s="222"/>
      <c r="M324" s="227"/>
      <c r="N324" s="228"/>
      <c r="O324" s="229"/>
      <c r="P324" s="229"/>
      <c r="Q324" s="229"/>
      <c r="R324" s="229"/>
      <c r="S324" s="229"/>
      <c r="T324" s="229"/>
      <c r="U324" s="229"/>
      <c r="V324" s="229"/>
      <c r="W324" s="229"/>
      <c r="X324" s="230"/>
      <c r="AT324" s="231" t="s">
        <v>1060</v>
      </c>
      <c r="AU324" s="231" t="s">
        <v>79</v>
      </c>
      <c r="AV324" s="13" t="s">
        <v>81</v>
      </c>
      <c r="AW324" s="13" t="s">
        <v>5</v>
      </c>
      <c r="AX324" s="13" t="s">
        <v>71</v>
      </c>
      <c r="AY324" s="231" t="s">
        <v>156</v>
      </c>
    </row>
    <row r="325" spans="2:51" s="13" customFormat="1" ht="11.25">
      <c r="B325" s="221"/>
      <c r="C325" s="222"/>
      <c r="D325" s="200" t="s">
        <v>1060</v>
      </c>
      <c r="E325" s="223" t="s">
        <v>20</v>
      </c>
      <c r="F325" s="224" t="s">
        <v>1294</v>
      </c>
      <c r="G325" s="222"/>
      <c r="H325" s="225">
        <v>28.2</v>
      </c>
      <c r="I325" s="226"/>
      <c r="J325" s="226"/>
      <c r="K325" s="222"/>
      <c r="L325" s="222"/>
      <c r="M325" s="227"/>
      <c r="N325" s="228"/>
      <c r="O325" s="229"/>
      <c r="P325" s="229"/>
      <c r="Q325" s="229"/>
      <c r="R325" s="229"/>
      <c r="S325" s="229"/>
      <c r="T325" s="229"/>
      <c r="U325" s="229"/>
      <c r="V325" s="229"/>
      <c r="W325" s="229"/>
      <c r="X325" s="230"/>
      <c r="AT325" s="231" t="s">
        <v>1060</v>
      </c>
      <c r="AU325" s="231" t="s">
        <v>79</v>
      </c>
      <c r="AV325" s="13" t="s">
        <v>81</v>
      </c>
      <c r="AW325" s="13" t="s">
        <v>5</v>
      </c>
      <c r="AX325" s="13" t="s">
        <v>71</v>
      </c>
      <c r="AY325" s="231" t="s">
        <v>156</v>
      </c>
    </row>
    <row r="326" spans="2:51" s="13" customFormat="1" ht="11.25">
      <c r="B326" s="221"/>
      <c r="C326" s="222"/>
      <c r="D326" s="200" t="s">
        <v>1060</v>
      </c>
      <c r="E326" s="223" t="s">
        <v>20</v>
      </c>
      <c r="F326" s="224" t="s">
        <v>1295</v>
      </c>
      <c r="G326" s="222"/>
      <c r="H326" s="225">
        <v>11.325</v>
      </c>
      <c r="I326" s="226"/>
      <c r="J326" s="226"/>
      <c r="K326" s="222"/>
      <c r="L326" s="222"/>
      <c r="M326" s="227"/>
      <c r="N326" s="228"/>
      <c r="O326" s="229"/>
      <c r="P326" s="229"/>
      <c r="Q326" s="229"/>
      <c r="R326" s="229"/>
      <c r="S326" s="229"/>
      <c r="T326" s="229"/>
      <c r="U326" s="229"/>
      <c r="V326" s="229"/>
      <c r="W326" s="229"/>
      <c r="X326" s="230"/>
      <c r="AT326" s="231" t="s">
        <v>1060</v>
      </c>
      <c r="AU326" s="231" t="s">
        <v>79</v>
      </c>
      <c r="AV326" s="13" t="s">
        <v>81</v>
      </c>
      <c r="AW326" s="13" t="s">
        <v>5</v>
      </c>
      <c r="AX326" s="13" t="s">
        <v>71</v>
      </c>
      <c r="AY326" s="231" t="s">
        <v>156</v>
      </c>
    </row>
    <row r="327" spans="2:51" s="14" customFormat="1" ht="11.25">
      <c r="B327" s="232"/>
      <c r="C327" s="233"/>
      <c r="D327" s="200" t="s">
        <v>1060</v>
      </c>
      <c r="E327" s="234" t="s">
        <v>20</v>
      </c>
      <c r="F327" s="235" t="s">
        <v>1062</v>
      </c>
      <c r="G327" s="233"/>
      <c r="H327" s="236">
        <v>158.245</v>
      </c>
      <c r="I327" s="237"/>
      <c r="J327" s="237"/>
      <c r="K327" s="233"/>
      <c r="L327" s="233"/>
      <c r="M327" s="238"/>
      <c r="N327" s="239"/>
      <c r="O327" s="240"/>
      <c r="P327" s="240"/>
      <c r="Q327" s="240"/>
      <c r="R327" s="240"/>
      <c r="S327" s="240"/>
      <c r="T327" s="240"/>
      <c r="U327" s="240"/>
      <c r="V327" s="240"/>
      <c r="W327" s="240"/>
      <c r="X327" s="241"/>
      <c r="AT327" s="242" t="s">
        <v>1060</v>
      </c>
      <c r="AU327" s="242" t="s">
        <v>79</v>
      </c>
      <c r="AV327" s="14" t="s">
        <v>164</v>
      </c>
      <c r="AW327" s="14" t="s">
        <v>5</v>
      </c>
      <c r="AX327" s="14" t="s">
        <v>79</v>
      </c>
      <c r="AY327" s="242" t="s">
        <v>156</v>
      </c>
    </row>
    <row r="328" spans="1:65" s="2" customFormat="1" ht="33" customHeight="1">
      <c r="A328" s="35"/>
      <c r="B328" s="36"/>
      <c r="C328" s="205" t="s">
        <v>522</v>
      </c>
      <c r="D328" s="205" t="s">
        <v>188</v>
      </c>
      <c r="E328" s="206" t="s">
        <v>1296</v>
      </c>
      <c r="F328" s="207" t="s">
        <v>1297</v>
      </c>
      <c r="G328" s="208" t="s">
        <v>161</v>
      </c>
      <c r="H328" s="209">
        <v>6</v>
      </c>
      <c r="I328" s="210"/>
      <c r="J328" s="210"/>
      <c r="K328" s="211">
        <f>ROUND(P328*H328,2)</f>
        <v>0</v>
      </c>
      <c r="L328" s="207" t="s">
        <v>162</v>
      </c>
      <c r="M328" s="40"/>
      <c r="N328" s="212" t="s">
        <v>20</v>
      </c>
      <c r="O328" s="194" t="s">
        <v>40</v>
      </c>
      <c r="P328" s="195">
        <f>I328+J328</f>
        <v>0</v>
      </c>
      <c r="Q328" s="195">
        <f>ROUND(I328*H328,2)</f>
        <v>0</v>
      </c>
      <c r="R328" s="195">
        <f>ROUND(J328*H328,2)</f>
        <v>0</v>
      </c>
      <c r="S328" s="65"/>
      <c r="T328" s="196">
        <f>S328*H328</f>
        <v>0</v>
      </c>
      <c r="U328" s="196">
        <v>0</v>
      </c>
      <c r="V328" s="196">
        <f>U328*H328</f>
        <v>0</v>
      </c>
      <c r="W328" s="196">
        <v>0</v>
      </c>
      <c r="X328" s="197">
        <f>W328*H328</f>
        <v>0</v>
      </c>
      <c r="Y328" s="35"/>
      <c r="Z328" s="35"/>
      <c r="AA328" s="35"/>
      <c r="AB328" s="35"/>
      <c r="AC328" s="35"/>
      <c r="AD328" s="35"/>
      <c r="AE328" s="35"/>
      <c r="AR328" s="198" t="s">
        <v>298</v>
      </c>
      <c r="AT328" s="198" t="s">
        <v>188</v>
      </c>
      <c r="AU328" s="198" t="s">
        <v>79</v>
      </c>
      <c r="AY328" s="18" t="s">
        <v>156</v>
      </c>
      <c r="BE328" s="199">
        <f>IF(O328="základní",K328,0)</f>
        <v>0</v>
      </c>
      <c r="BF328" s="199">
        <f>IF(O328="snížená",K328,0)</f>
        <v>0</v>
      </c>
      <c r="BG328" s="199">
        <f>IF(O328="zákl. přenesená",K328,0)</f>
        <v>0</v>
      </c>
      <c r="BH328" s="199">
        <f>IF(O328="sníž. přenesená",K328,0)</f>
        <v>0</v>
      </c>
      <c r="BI328" s="199">
        <f>IF(O328="nulová",K328,0)</f>
        <v>0</v>
      </c>
      <c r="BJ328" s="18" t="s">
        <v>79</v>
      </c>
      <c r="BK328" s="199">
        <f>ROUND(P328*H328,2)</f>
        <v>0</v>
      </c>
      <c r="BL328" s="18" t="s">
        <v>298</v>
      </c>
      <c r="BM328" s="198" t="s">
        <v>525</v>
      </c>
    </row>
    <row r="329" spans="1:47" s="2" customFormat="1" ht="58.5">
      <c r="A329" s="35"/>
      <c r="B329" s="36"/>
      <c r="C329" s="37"/>
      <c r="D329" s="200" t="s">
        <v>165</v>
      </c>
      <c r="E329" s="37"/>
      <c r="F329" s="201" t="s">
        <v>1298</v>
      </c>
      <c r="G329" s="37"/>
      <c r="H329" s="37"/>
      <c r="I329" s="202"/>
      <c r="J329" s="202"/>
      <c r="K329" s="37"/>
      <c r="L329" s="37"/>
      <c r="M329" s="40"/>
      <c r="N329" s="203"/>
      <c r="O329" s="204"/>
      <c r="P329" s="65"/>
      <c r="Q329" s="65"/>
      <c r="R329" s="65"/>
      <c r="S329" s="65"/>
      <c r="T329" s="65"/>
      <c r="U329" s="65"/>
      <c r="V329" s="65"/>
      <c r="W329" s="65"/>
      <c r="X329" s="66"/>
      <c r="Y329" s="35"/>
      <c r="Z329" s="35"/>
      <c r="AA329" s="35"/>
      <c r="AB329" s="35"/>
      <c r="AC329" s="35"/>
      <c r="AD329" s="35"/>
      <c r="AE329" s="35"/>
      <c r="AT329" s="18" t="s">
        <v>165</v>
      </c>
      <c r="AU329" s="18" t="s">
        <v>79</v>
      </c>
    </row>
    <row r="330" spans="2:51" s="15" customFormat="1" ht="11.25">
      <c r="B330" s="243"/>
      <c r="C330" s="244"/>
      <c r="D330" s="200" t="s">
        <v>1060</v>
      </c>
      <c r="E330" s="245" t="s">
        <v>20</v>
      </c>
      <c r="F330" s="246" t="s">
        <v>1299</v>
      </c>
      <c r="G330" s="244"/>
      <c r="H330" s="245" t="s">
        <v>20</v>
      </c>
      <c r="I330" s="247"/>
      <c r="J330" s="247"/>
      <c r="K330" s="244"/>
      <c r="L330" s="244"/>
      <c r="M330" s="248"/>
      <c r="N330" s="249"/>
      <c r="O330" s="250"/>
      <c r="P330" s="250"/>
      <c r="Q330" s="250"/>
      <c r="R330" s="250"/>
      <c r="S330" s="250"/>
      <c r="T330" s="250"/>
      <c r="U330" s="250"/>
      <c r="V330" s="250"/>
      <c r="W330" s="250"/>
      <c r="X330" s="251"/>
      <c r="AT330" s="252" t="s">
        <v>1060</v>
      </c>
      <c r="AU330" s="252" t="s">
        <v>79</v>
      </c>
      <c r="AV330" s="15" t="s">
        <v>79</v>
      </c>
      <c r="AW330" s="15" t="s">
        <v>5</v>
      </c>
      <c r="AX330" s="15" t="s">
        <v>71</v>
      </c>
      <c r="AY330" s="252" t="s">
        <v>156</v>
      </c>
    </row>
    <row r="331" spans="2:51" s="13" customFormat="1" ht="11.25">
      <c r="B331" s="221"/>
      <c r="C331" s="222"/>
      <c r="D331" s="200" t="s">
        <v>1060</v>
      </c>
      <c r="E331" s="223" t="s">
        <v>20</v>
      </c>
      <c r="F331" s="224" t="s">
        <v>1300</v>
      </c>
      <c r="G331" s="222"/>
      <c r="H331" s="225">
        <v>1</v>
      </c>
      <c r="I331" s="226"/>
      <c r="J331" s="226"/>
      <c r="K331" s="222"/>
      <c r="L331" s="222"/>
      <c r="M331" s="227"/>
      <c r="N331" s="228"/>
      <c r="O331" s="229"/>
      <c r="P331" s="229"/>
      <c r="Q331" s="229"/>
      <c r="R331" s="229"/>
      <c r="S331" s="229"/>
      <c r="T331" s="229"/>
      <c r="U331" s="229"/>
      <c r="V331" s="229"/>
      <c r="W331" s="229"/>
      <c r="X331" s="230"/>
      <c r="AT331" s="231" t="s">
        <v>1060</v>
      </c>
      <c r="AU331" s="231" t="s">
        <v>79</v>
      </c>
      <c r="AV331" s="13" t="s">
        <v>81</v>
      </c>
      <c r="AW331" s="13" t="s">
        <v>5</v>
      </c>
      <c r="AX331" s="13" t="s">
        <v>71</v>
      </c>
      <c r="AY331" s="231" t="s">
        <v>156</v>
      </c>
    </row>
    <row r="332" spans="2:51" s="13" customFormat="1" ht="11.25">
      <c r="B332" s="221"/>
      <c r="C332" s="222"/>
      <c r="D332" s="200" t="s">
        <v>1060</v>
      </c>
      <c r="E332" s="223" t="s">
        <v>20</v>
      </c>
      <c r="F332" s="224" t="s">
        <v>1301</v>
      </c>
      <c r="G332" s="222"/>
      <c r="H332" s="225">
        <v>1</v>
      </c>
      <c r="I332" s="226"/>
      <c r="J332" s="226"/>
      <c r="K332" s="222"/>
      <c r="L332" s="222"/>
      <c r="M332" s="227"/>
      <c r="N332" s="228"/>
      <c r="O332" s="229"/>
      <c r="P332" s="229"/>
      <c r="Q332" s="229"/>
      <c r="R332" s="229"/>
      <c r="S332" s="229"/>
      <c r="T332" s="229"/>
      <c r="U332" s="229"/>
      <c r="V332" s="229"/>
      <c r="W332" s="229"/>
      <c r="X332" s="230"/>
      <c r="AT332" s="231" t="s">
        <v>1060</v>
      </c>
      <c r="AU332" s="231" t="s">
        <v>79</v>
      </c>
      <c r="AV332" s="13" t="s">
        <v>81</v>
      </c>
      <c r="AW332" s="13" t="s">
        <v>5</v>
      </c>
      <c r="AX332" s="13" t="s">
        <v>71</v>
      </c>
      <c r="AY332" s="231" t="s">
        <v>156</v>
      </c>
    </row>
    <row r="333" spans="2:51" s="13" customFormat="1" ht="11.25">
      <c r="B333" s="221"/>
      <c r="C333" s="222"/>
      <c r="D333" s="200" t="s">
        <v>1060</v>
      </c>
      <c r="E333" s="223" t="s">
        <v>20</v>
      </c>
      <c r="F333" s="224" t="s">
        <v>1302</v>
      </c>
      <c r="G333" s="222"/>
      <c r="H333" s="225">
        <v>1</v>
      </c>
      <c r="I333" s="226"/>
      <c r="J333" s="226"/>
      <c r="K333" s="222"/>
      <c r="L333" s="222"/>
      <c r="M333" s="227"/>
      <c r="N333" s="228"/>
      <c r="O333" s="229"/>
      <c r="P333" s="229"/>
      <c r="Q333" s="229"/>
      <c r="R333" s="229"/>
      <c r="S333" s="229"/>
      <c r="T333" s="229"/>
      <c r="U333" s="229"/>
      <c r="V333" s="229"/>
      <c r="W333" s="229"/>
      <c r="X333" s="230"/>
      <c r="AT333" s="231" t="s">
        <v>1060</v>
      </c>
      <c r="AU333" s="231" t="s">
        <v>79</v>
      </c>
      <c r="AV333" s="13" t="s">
        <v>81</v>
      </c>
      <c r="AW333" s="13" t="s">
        <v>5</v>
      </c>
      <c r="AX333" s="13" t="s">
        <v>71</v>
      </c>
      <c r="AY333" s="231" t="s">
        <v>156</v>
      </c>
    </row>
    <row r="334" spans="2:51" s="15" customFormat="1" ht="11.25">
      <c r="B334" s="243"/>
      <c r="C334" s="244"/>
      <c r="D334" s="200" t="s">
        <v>1060</v>
      </c>
      <c r="E334" s="245" t="s">
        <v>20</v>
      </c>
      <c r="F334" s="246" t="s">
        <v>1303</v>
      </c>
      <c r="G334" s="244"/>
      <c r="H334" s="245" t="s">
        <v>20</v>
      </c>
      <c r="I334" s="247"/>
      <c r="J334" s="247"/>
      <c r="K334" s="244"/>
      <c r="L334" s="244"/>
      <c r="M334" s="248"/>
      <c r="N334" s="249"/>
      <c r="O334" s="250"/>
      <c r="P334" s="250"/>
      <c r="Q334" s="250"/>
      <c r="R334" s="250"/>
      <c r="S334" s="250"/>
      <c r="T334" s="250"/>
      <c r="U334" s="250"/>
      <c r="V334" s="250"/>
      <c r="W334" s="250"/>
      <c r="X334" s="251"/>
      <c r="AT334" s="252" t="s">
        <v>1060</v>
      </c>
      <c r="AU334" s="252" t="s">
        <v>79</v>
      </c>
      <c r="AV334" s="15" t="s">
        <v>79</v>
      </c>
      <c r="AW334" s="15" t="s">
        <v>5</v>
      </c>
      <c r="AX334" s="15" t="s">
        <v>71</v>
      </c>
      <c r="AY334" s="252" t="s">
        <v>156</v>
      </c>
    </row>
    <row r="335" spans="2:51" s="13" customFormat="1" ht="11.25">
      <c r="B335" s="221"/>
      <c r="C335" s="222"/>
      <c r="D335" s="200" t="s">
        <v>1060</v>
      </c>
      <c r="E335" s="223" t="s">
        <v>20</v>
      </c>
      <c r="F335" s="224" t="s">
        <v>1300</v>
      </c>
      <c r="G335" s="222"/>
      <c r="H335" s="225">
        <v>1</v>
      </c>
      <c r="I335" s="226"/>
      <c r="J335" s="226"/>
      <c r="K335" s="222"/>
      <c r="L335" s="222"/>
      <c r="M335" s="227"/>
      <c r="N335" s="228"/>
      <c r="O335" s="229"/>
      <c r="P335" s="229"/>
      <c r="Q335" s="229"/>
      <c r="R335" s="229"/>
      <c r="S335" s="229"/>
      <c r="T335" s="229"/>
      <c r="U335" s="229"/>
      <c r="V335" s="229"/>
      <c r="W335" s="229"/>
      <c r="X335" s="230"/>
      <c r="AT335" s="231" t="s">
        <v>1060</v>
      </c>
      <c r="AU335" s="231" t="s">
        <v>79</v>
      </c>
      <c r="AV335" s="13" t="s">
        <v>81</v>
      </c>
      <c r="AW335" s="13" t="s">
        <v>5</v>
      </c>
      <c r="AX335" s="13" t="s">
        <v>71</v>
      </c>
      <c r="AY335" s="231" t="s">
        <v>156</v>
      </c>
    </row>
    <row r="336" spans="2:51" s="13" customFormat="1" ht="11.25">
      <c r="B336" s="221"/>
      <c r="C336" s="222"/>
      <c r="D336" s="200" t="s">
        <v>1060</v>
      </c>
      <c r="E336" s="223" t="s">
        <v>20</v>
      </c>
      <c r="F336" s="224" t="s">
        <v>1301</v>
      </c>
      <c r="G336" s="222"/>
      <c r="H336" s="225">
        <v>1</v>
      </c>
      <c r="I336" s="226"/>
      <c r="J336" s="226"/>
      <c r="K336" s="222"/>
      <c r="L336" s="222"/>
      <c r="M336" s="227"/>
      <c r="N336" s="228"/>
      <c r="O336" s="229"/>
      <c r="P336" s="229"/>
      <c r="Q336" s="229"/>
      <c r="R336" s="229"/>
      <c r="S336" s="229"/>
      <c r="T336" s="229"/>
      <c r="U336" s="229"/>
      <c r="V336" s="229"/>
      <c r="W336" s="229"/>
      <c r="X336" s="230"/>
      <c r="AT336" s="231" t="s">
        <v>1060</v>
      </c>
      <c r="AU336" s="231" t="s">
        <v>79</v>
      </c>
      <c r="AV336" s="13" t="s">
        <v>81</v>
      </c>
      <c r="AW336" s="13" t="s">
        <v>5</v>
      </c>
      <c r="AX336" s="13" t="s">
        <v>71</v>
      </c>
      <c r="AY336" s="231" t="s">
        <v>156</v>
      </c>
    </row>
    <row r="337" spans="2:51" s="13" customFormat="1" ht="11.25">
      <c r="B337" s="221"/>
      <c r="C337" s="222"/>
      <c r="D337" s="200" t="s">
        <v>1060</v>
      </c>
      <c r="E337" s="223" t="s">
        <v>20</v>
      </c>
      <c r="F337" s="224" t="s">
        <v>1302</v>
      </c>
      <c r="G337" s="222"/>
      <c r="H337" s="225">
        <v>1</v>
      </c>
      <c r="I337" s="226"/>
      <c r="J337" s="226"/>
      <c r="K337" s="222"/>
      <c r="L337" s="222"/>
      <c r="M337" s="227"/>
      <c r="N337" s="228"/>
      <c r="O337" s="229"/>
      <c r="P337" s="229"/>
      <c r="Q337" s="229"/>
      <c r="R337" s="229"/>
      <c r="S337" s="229"/>
      <c r="T337" s="229"/>
      <c r="U337" s="229"/>
      <c r="V337" s="229"/>
      <c r="W337" s="229"/>
      <c r="X337" s="230"/>
      <c r="AT337" s="231" t="s">
        <v>1060</v>
      </c>
      <c r="AU337" s="231" t="s">
        <v>79</v>
      </c>
      <c r="AV337" s="13" t="s">
        <v>81</v>
      </c>
      <c r="AW337" s="13" t="s">
        <v>5</v>
      </c>
      <c r="AX337" s="13" t="s">
        <v>71</v>
      </c>
      <c r="AY337" s="231" t="s">
        <v>156</v>
      </c>
    </row>
    <row r="338" spans="2:51" s="14" customFormat="1" ht="11.25">
      <c r="B338" s="232"/>
      <c r="C338" s="233"/>
      <c r="D338" s="200" t="s">
        <v>1060</v>
      </c>
      <c r="E338" s="234" t="s">
        <v>20</v>
      </c>
      <c r="F338" s="235" t="s">
        <v>1062</v>
      </c>
      <c r="G338" s="233"/>
      <c r="H338" s="236">
        <v>6</v>
      </c>
      <c r="I338" s="237"/>
      <c r="J338" s="237"/>
      <c r="K338" s="233"/>
      <c r="L338" s="233"/>
      <c r="M338" s="238"/>
      <c r="N338" s="239"/>
      <c r="O338" s="240"/>
      <c r="P338" s="240"/>
      <c r="Q338" s="240"/>
      <c r="R338" s="240"/>
      <c r="S338" s="240"/>
      <c r="T338" s="240"/>
      <c r="U338" s="240"/>
      <c r="V338" s="240"/>
      <c r="W338" s="240"/>
      <c r="X338" s="241"/>
      <c r="AT338" s="242" t="s">
        <v>1060</v>
      </c>
      <c r="AU338" s="242" t="s">
        <v>79</v>
      </c>
      <c r="AV338" s="14" t="s">
        <v>164</v>
      </c>
      <c r="AW338" s="14" t="s">
        <v>5</v>
      </c>
      <c r="AX338" s="14" t="s">
        <v>79</v>
      </c>
      <c r="AY338" s="242" t="s">
        <v>156</v>
      </c>
    </row>
    <row r="339" spans="1:65" s="2" customFormat="1" ht="24">
      <c r="A339" s="35"/>
      <c r="B339" s="36"/>
      <c r="C339" s="205" t="s">
        <v>265</v>
      </c>
      <c r="D339" s="205" t="s">
        <v>188</v>
      </c>
      <c r="E339" s="206" t="s">
        <v>890</v>
      </c>
      <c r="F339" s="207" t="s">
        <v>891</v>
      </c>
      <c r="G339" s="208" t="s">
        <v>877</v>
      </c>
      <c r="H339" s="209">
        <v>1960.2</v>
      </c>
      <c r="I339" s="210"/>
      <c r="J339" s="210"/>
      <c r="K339" s="211">
        <f>ROUND(P339*H339,2)</f>
        <v>0</v>
      </c>
      <c r="L339" s="207" t="s">
        <v>162</v>
      </c>
      <c r="M339" s="40"/>
      <c r="N339" s="212" t="s">
        <v>20</v>
      </c>
      <c r="O339" s="194" t="s">
        <v>40</v>
      </c>
      <c r="P339" s="195">
        <f>I339+J339</f>
        <v>0</v>
      </c>
      <c r="Q339" s="195">
        <f>ROUND(I339*H339,2)</f>
        <v>0</v>
      </c>
      <c r="R339" s="195">
        <f>ROUND(J339*H339,2)</f>
        <v>0</v>
      </c>
      <c r="S339" s="65"/>
      <c r="T339" s="196">
        <f>S339*H339</f>
        <v>0</v>
      </c>
      <c r="U339" s="196">
        <v>0</v>
      </c>
      <c r="V339" s="196">
        <f>U339*H339</f>
        <v>0</v>
      </c>
      <c r="W339" s="196">
        <v>0</v>
      </c>
      <c r="X339" s="197">
        <f>W339*H339</f>
        <v>0</v>
      </c>
      <c r="Y339" s="35"/>
      <c r="Z339" s="35"/>
      <c r="AA339" s="35"/>
      <c r="AB339" s="35"/>
      <c r="AC339" s="35"/>
      <c r="AD339" s="35"/>
      <c r="AE339" s="35"/>
      <c r="AR339" s="198" t="s">
        <v>298</v>
      </c>
      <c r="AT339" s="198" t="s">
        <v>188</v>
      </c>
      <c r="AU339" s="198" t="s">
        <v>79</v>
      </c>
      <c r="AY339" s="18" t="s">
        <v>156</v>
      </c>
      <c r="BE339" s="199">
        <f>IF(O339="základní",K339,0)</f>
        <v>0</v>
      </c>
      <c r="BF339" s="199">
        <f>IF(O339="snížená",K339,0)</f>
        <v>0</v>
      </c>
      <c r="BG339" s="199">
        <f>IF(O339="zákl. přenesená",K339,0)</f>
        <v>0</v>
      </c>
      <c r="BH339" s="199">
        <f>IF(O339="sníž. přenesená",K339,0)</f>
        <v>0</v>
      </c>
      <c r="BI339" s="199">
        <f>IF(O339="nulová",K339,0)</f>
        <v>0</v>
      </c>
      <c r="BJ339" s="18" t="s">
        <v>79</v>
      </c>
      <c r="BK339" s="199">
        <f>ROUND(P339*H339,2)</f>
        <v>0</v>
      </c>
      <c r="BL339" s="18" t="s">
        <v>298</v>
      </c>
      <c r="BM339" s="198" t="s">
        <v>528</v>
      </c>
    </row>
    <row r="340" spans="1:47" s="2" customFormat="1" ht="58.5">
      <c r="A340" s="35"/>
      <c r="B340" s="36"/>
      <c r="C340" s="37"/>
      <c r="D340" s="200" t="s">
        <v>165</v>
      </c>
      <c r="E340" s="37"/>
      <c r="F340" s="201" t="s">
        <v>893</v>
      </c>
      <c r="G340" s="37"/>
      <c r="H340" s="37"/>
      <c r="I340" s="202"/>
      <c r="J340" s="202"/>
      <c r="K340" s="37"/>
      <c r="L340" s="37"/>
      <c r="M340" s="40"/>
      <c r="N340" s="203"/>
      <c r="O340" s="204"/>
      <c r="P340" s="65"/>
      <c r="Q340" s="65"/>
      <c r="R340" s="65"/>
      <c r="S340" s="65"/>
      <c r="T340" s="65"/>
      <c r="U340" s="65"/>
      <c r="V340" s="65"/>
      <c r="W340" s="65"/>
      <c r="X340" s="66"/>
      <c r="Y340" s="35"/>
      <c r="Z340" s="35"/>
      <c r="AA340" s="35"/>
      <c r="AB340" s="35"/>
      <c r="AC340" s="35"/>
      <c r="AD340" s="35"/>
      <c r="AE340" s="35"/>
      <c r="AT340" s="18" t="s">
        <v>165</v>
      </c>
      <c r="AU340" s="18" t="s">
        <v>79</v>
      </c>
    </row>
    <row r="341" spans="1:47" s="2" customFormat="1" ht="19.5">
      <c r="A341" s="35"/>
      <c r="B341" s="36"/>
      <c r="C341" s="37"/>
      <c r="D341" s="200" t="s">
        <v>880</v>
      </c>
      <c r="E341" s="37"/>
      <c r="F341" s="220" t="s">
        <v>1304</v>
      </c>
      <c r="G341" s="37"/>
      <c r="H341" s="37"/>
      <c r="I341" s="202"/>
      <c r="J341" s="202"/>
      <c r="K341" s="37"/>
      <c r="L341" s="37"/>
      <c r="M341" s="40"/>
      <c r="N341" s="203"/>
      <c r="O341" s="204"/>
      <c r="P341" s="65"/>
      <c r="Q341" s="65"/>
      <c r="R341" s="65"/>
      <c r="S341" s="65"/>
      <c r="T341" s="65"/>
      <c r="U341" s="65"/>
      <c r="V341" s="65"/>
      <c r="W341" s="65"/>
      <c r="X341" s="66"/>
      <c r="Y341" s="35"/>
      <c r="Z341" s="35"/>
      <c r="AA341" s="35"/>
      <c r="AB341" s="35"/>
      <c r="AC341" s="35"/>
      <c r="AD341" s="35"/>
      <c r="AE341" s="35"/>
      <c r="AT341" s="18" t="s">
        <v>880</v>
      </c>
      <c r="AU341" s="18" t="s">
        <v>79</v>
      </c>
    </row>
    <row r="342" spans="1:65" s="2" customFormat="1" ht="24.2" customHeight="1">
      <c r="A342" s="35"/>
      <c r="B342" s="36"/>
      <c r="C342" s="205" t="s">
        <v>529</v>
      </c>
      <c r="D342" s="205" t="s">
        <v>188</v>
      </c>
      <c r="E342" s="206" t="s">
        <v>1305</v>
      </c>
      <c r="F342" s="207" t="s">
        <v>1306</v>
      </c>
      <c r="G342" s="208" t="s">
        <v>877</v>
      </c>
      <c r="H342" s="209">
        <v>0.187</v>
      </c>
      <c r="I342" s="210"/>
      <c r="J342" s="210"/>
      <c r="K342" s="211">
        <f>ROUND(P342*H342,2)</f>
        <v>0</v>
      </c>
      <c r="L342" s="207" t="s">
        <v>162</v>
      </c>
      <c r="M342" s="40"/>
      <c r="N342" s="212" t="s">
        <v>20</v>
      </c>
      <c r="O342" s="194" t="s">
        <v>40</v>
      </c>
      <c r="P342" s="195">
        <f>I342+J342</f>
        <v>0</v>
      </c>
      <c r="Q342" s="195">
        <f>ROUND(I342*H342,2)</f>
        <v>0</v>
      </c>
      <c r="R342" s="195">
        <f>ROUND(J342*H342,2)</f>
        <v>0</v>
      </c>
      <c r="S342" s="65"/>
      <c r="T342" s="196">
        <f>S342*H342</f>
        <v>0</v>
      </c>
      <c r="U342" s="196">
        <v>0</v>
      </c>
      <c r="V342" s="196">
        <f>U342*H342</f>
        <v>0</v>
      </c>
      <c r="W342" s="196">
        <v>0</v>
      </c>
      <c r="X342" s="197">
        <f>W342*H342</f>
        <v>0</v>
      </c>
      <c r="Y342" s="35"/>
      <c r="Z342" s="35"/>
      <c r="AA342" s="35"/>
      <c r="AB342" s="35"/>
      <c r="AC342" s="35"/>
      <c r="AD342" s="35"/>
      <c r="AE342" s="35"/>
      <c r="AR342" s="198" t="s">
        <v>298</v>
      </c>
      <c r="AT342" s="198" t="s">
        <v>188</v>
      </c>
      <c r="AU342" s="198" t="s">
        <v>79</v>
      </c>
      <c r="AY342" s="18" t="s">
        <v>156</v>
      </c>
      <c r="BE342" s="199">
        <f>IF(O342="základní",K342,0)</f>
        <v>0</v>
      </c>
      <c r="BF342" s="199">
        <f>IF(O342="snížená",K342,0)</f>
        <v>0</v>
      </c>
      <c r="BG342" s="199">
        <f>IF(O342="zákl. přenesená",K342,0)</f>
        <v>0</v>
      </c>
      <c r="BH342" s="199">
        <f>IF(O342="sníž. přenesená",K342,0)</f>
        <v>0</v>
      </c>
      <c r="BI342" s="199">
        <f>IF(O342="nulová",K342,0)</f>
        <v>0</v>
      </c>
      <c r="BJ342" s="18" t="s">
        <v>79</v>
      </c>
      <c r="BK342" s="199">
        <f>ROUND(P342*H342,2)</f>
        <v>0</v>
      </c>
      <c r="BL342" s="18" t="s">
        <v>298</v>
      </c>
      <c r="BM342" s="198" t="s">
        <v>532</v>
      </c>
    </row>
    <row r="343" spans="1:47" s="2" customFormat="1" ht="48.75">
      <c r="A343" s="35"/>
      <c r="B343" s="36"/>
      <c r="C343" s="37"/>
      <c r="D343" s="200" t="s">
        <v>165</v>
      </c>
      <c r="E343" s="37"/>
      <c r="F343" s="201" t="s">
        <v>1307</v>
      </c>
      <c r="G343" s="37"/>
      <c r="H343" s="37"/>
      <c r="I343" s="202"/>
      <c r="J343" s="202"/>
      <c r="K343" s="37"/>
      <c r="L343" s="37"/>
      <c r="M343" s="40"/>
      <c r="N343" s="203"/>
      <c r="O343" s="204"/>
      <c r="P343" s="65"/>
      <c r="Q343" s="65"/>
      <c r="R343" s="65"/>
      <c r="S343" s="65"/>
      <c r="T343" s="65"/>
      <c r="U343" s="65"/>
      <c r="V343" s="65"/>
      <c r="W343" s="65"/>
      <c r="X343" s="66"/>
      <c r="Y343" s="35"/>
      <c r="Z343" s="35"/>
      <c r="AA343" s="35"/>
      <c r="AB343" s="35"/>
      <c r="AC343" s="35"/>
      <c r="AD343" s="35"/>
      <c r="AE343" s="35"/>
      <c r="AT343" s="18" t="s">
        <v>165</v>
      </c>
      <c r="AU343" s="18" t="s">
        <v>79</v>
      </c>
    </row>
    <row r="344" spans="1:65" s="2" customFormat="1" ht="24.2" customHeight="1">
      <c r="A344" s="35"/>
      <c r="B344" s="36"/>
      <c r="C344" s="205" t="s">
        <v>269</v>
      </c>
      <c r="D344" s="205" t="s">
        <v>188</v>
      </c>
      <c r="E344" s="206" t="s">
        <v>1308</v>
      </c>
      <c r="F344" s="207" t="s">
        <v>1309</v>
      </c>
      <c r="G344" s="208" t="s">
        <v>877</v>
      </c>
      <c r="H344" s="209">
        <v>118.72</v>
      </c>
      <c r="I344" s="210"/>
      <c r="J344" s="210"/>
      <c r="K344" s="211">
        <f>ROUND(P344*H344,2)</f>
        <v>0</v>
      </c>
      <c r="L344" s="207" t="s">
        <v>162</v>
      </c>
      <c r="M344" s="40"/>
      <c r="N344" s="212" t="s">
        <v>20</v>
      </c>
      <c r="O344" s="194" t="s">
        <v>40</v>
      </c>
      <c r="P344" s="195">
        <f>I344+J344</f>
        <v>0</v>
      </c>
      <c r="Q344" s="195">
        <f>ROUND(I344*H344,2)</f>
        <v>0</v>
      </c>
      <c r="R344" s="195">
        <f>ROUND(J344*H344,2)</f>
        <v>0</v>
      </c>
      <c r="S344" s="65"/>
      <c r="T344" s="196">
        <f>S344*H344</f>
        <v>0</v>
      </c>
      <c r="U344" s="196">
        <v>0</v>
      </c>
      <c r="V344" s="196">
        <f>U344*H344</f>
        <v>0</v>
      </c>
      <c r="W344" s="196">
        <v>0</v>
      </c>
      <c r="X344" s="197">
        <f>W344*H344</f>
        <v>0</v>
      </c>
      <c r="Y344" s="35"/>
      <c r="Z344" s="35"/>
      <c r="AA344" s="35"/>
      <c r="AB344" s="35"/>
      <c r="AC344" s="35"/>
      <c r="AD344" s="35"/>
      <c r="AE344" s="35"/>
      <c r="AR344" s="198" t="s">
        <v>298</v>
      </c>
      <c r="AT344" s="198" t="s">
        <v>188</v>
      </c>
      <c r="AU344" s="198" t="s">
        <v>79</v>
      </c>
      <c r="AY344" s="18" t="s">
        <v>156</v>
      </c>
      <c r="BE344" s="199">
        <f>IF(O344="základní",K344,0)</f>
        <v>0</v>
      </c>
      <c r="BF344" s="199">
        <f>IF(O344="snížená",K344,0)</f>
        <v>0</v>
      </c>
      <c r="BG344" s="199">
        <f>IF(O344="zákl. přenesená",K344,0)</f>
        <v>0</v>
      </c>
      <c r="BH344" s="199">
        <f>IF(O344="sníž. přenesená",K344,0)</f>
        <v>0</v>
      </c>
      <c r="BI344" s="199">
        <f>IF(O344="nulová",K344,0)</f>
        <v>0</v>
      </c>
      <c r="BJ344" s="18" t="s">
        <v>79</v>
      </c>
      <c r="BK344" s="199">
        <f>ROUND(P344*H344,2)</f>
        <v>0</v>
      </c>
      <c r="BL344" s="18" t="s">
        <v>298</v>
      </c>
      <c r="BM344" s="198" t="s">
        <v>535</v>
      </c>
    </row>
    <row r="345" spans="1:47" s="2" customFormat="1" ht="58.5">
      <c r="A345" s="35"/>
      <c r="B345" s="36"/>
      <c r="C345" s="37"/>
      <c r="D345" s="200" t="s">
        <v>165</v>
      </c>
      <c r="E345" s="37"/>
      <c r="F345" s="201" t="s">
        <v>1310</v>
      </c>
      <c r="G345" s="37"/>
      <c r="H345" s="37"/>
      <c r="I345" s="202"/>
      <c r="J345" s="202"/>
      <c r="K345" s="37"/>
      <c r="L345" s="37"/>
      <c r="M345" s="40"/>
      <c r="N345" s="203"/>
      <c r="O345" s="204"/>
      <c r="P345" s="65"/>
      <c r="Q345" s="65"/>
      <c r="R345" s="65"/>
      <c r="S345" s="65"/>
      <c r="T345" s="65"/>
      <c r="U345" s="65"/>
      <c r="V345" s="65"/>
      <c r="W345" s="65"/>
      <c r="X345" s="66"/>
      <c r="Y345" s="35"/>
      <c r="Z345" s="35"/>
      <c r="AA345" s="35"/>
      <c r="AB345" s="35"/>
      <c r="AC345" s="35"/>
      <c r="AD345" s="35"/>
      <c r="AE345" s="35"/>
      <c r="AT345" s="18" t="s">
        <v>165</v>
      </c>
      <c r="AU345" s="18" t="s">
        <v>79</v>
      </c>
    </row>
    <row r="346" spans="1:47" s="2" customFormat="1" ht="19.5">
      <c r="A346" s="35"/>
      <c r="B346" s="36"/>
      <c r="C346" s="37"/>
      <c r="D346" s="200" t="s">
        <v>880</v>
      </c>
      <c r="E346" s="37"/>
      <c r="F346" s="220" t="s">
        <v>1311</v>
      </c>
      <c r="G346" s="37"/>
      <c r="H346" s="37"/>
      <c r="I346" s="202"/>
      <c r="J346" s="202"/>
      <c r="K346" s="37"/>
      <c r="L346" s="37"/>
      <c r="M346" s="40"/>
      <c r="N346" s="214"/>
      <c r="O346" s="215"/>
      <c r="P346" s="216"/>
      <c r="Q346" s="216"/>
      <c r="R346" s="216"/>
      <c r="S346" s="216"/>
      <c r="T346" s="216"/>
      <c r="U346" s="216"/>
      <c r="V346" s="216"/>
      <c r="W346" s="216"/>
      <c r="X346" s="217"/>
      <c r="Y346" s="35"/>
      <c r="Z346" s="35"/>
      <c r="AA346" s="35"/>
      <c r="AB346" s="35"/>
      <c r="AC346" s="35"/>
      <c r="AD346" s="35"/>
      <c r="AE346" s="35"/>
      <c r="AT346" s="18" t="s">
        <v>880</v>
      </c>
      <c r="AU346" s="18" t="s">
        <v>79</v>
      </c>
    </row>
    <row r="347" spans="1:31" s="2" customFormat="1" ht="6.95" customHeight="1">
      <c r="A347" s="35"/>
      <c r="B347" s="48"/>
      <c r="C347" s="49"/>
      <c r="D347" s="49"/>
      <c r="E347" s="49"/>
      <c r="F347" s="49"/>
      <c r="G347" s="49"/>
      <c r="H347" s="49"/>
      <c r="I347" s="49"/>
      <c r="J347" s="49"/>
      <c r="K347" s="49"/>
      <c r="L347" s="49"/>
      <c r="M347" s="40"/>
      <c r="N347" s="35"/>
      <c r="P347" s="35"/>
      <c r="Q347" s="35"/>
      <c r="R347" s="35"/>
      <c r="S347" s="35"/>
      <c r="T347" s="35"/>
      <c r="U347" s="35"/>
      <c r="V347" s="35"/>
      <c r="W347" s="35"/>
      <c r="X347" s="35"/>
      <c r="Y347" s="35"/>
      <c r="Z347" s="35"/>
      <c r="AA347" s="35"/>
      <c r="AB347" s="35"/>
      <c r="AC347" s="35"/>
      <c r="AD347" s="35"/>
      <c r="AE347" s="35"/>
    </row>
  </sheetData>
  <sheetProtection algorithmName="SHA-512" hashValue="Qyk16TAl+xpTSrgCCW6kgIdd32VmApwgBDdxrIGWHXrEAegC53M7SfWkWmfnUI8e2FhHZyVEF98hjyKQxcuKtg==" saltValue="UZV8LBd2KRd7gTyd7bCXXsJmqdgxvkItsOhWisjPH9s8gReVfs7i/UEtg8LsP2fy3RydC3q1z0CX4ATk5n/jnQ==" spinCount="100000" sheet="1" objects="1" scenarios="1" formatColumns="0" formatRows="0" autoFilter="0"/>
  <autoFilter ref="C83:L346"/>
  <mergeCells count="9">
    <mergeCell ref="E52:H52"/>
    <mergeCell ref="E74:H74"/>
    <mergeCell ref="E76:H76"/>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93</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1312</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ROUND(K84,2)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ROUND((SUM(BE84:BE116)),2)</f>
        <v>0</v>
      </c>
      <c r="G35" s="35"/>
      <c r="H35" s="35"/>
      <c r="I35" s="128">
        <v>0.21</v>
      </c>
      <c r="J35" s="35"/>
      <c r="K35" s="123">
        <f>ROUND(((SUM(BE84:BE116))*I35),2)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ROUND((SUM(BF84:BF116)),2)</f>
        <v>0</v>
      </c>
      <c r="G36" s="35"/>
      <c r="H36" s="35"/>
      <c r="I36" s="128">
        <v>0.15</v>
      </c>
      <c r="J36" s="35"/>
      <c r="K36" s="123">
        <f>ROUND(((SUM(BF84:BF116))*I36),2)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ROUND((SUM(BG84:BG116)),2)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ROUND((SUM(BH84:BH116)),2)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ROUND((SUM(BI84:BI116)),2)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02-10.1 - Úpravy ulice Máchova</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Q84</f>
        <v>0</v>
      </c>
      <c r="J61" s="78">
        <f>R84</f>
        <v>0</v>
      </c>
      <c r="K61" s="78">
        <f>K84</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Q90</f>
        <v>0</v>
      </c>
      <c r="J62" s="148">
        <f>R90</f>
        <v>0</v>
      </c>
      <c r="K62" s="148">
        <f>K90</f>
        <v>0</v>
      </c>
      <c r="L62" s="145"/>
      <c r="M62" s="149"/>
    </row>
    <row r="63" spans="2:13" s="10" customFormat="1" ht="19.9" customHeight="1">
      <c r="B63" s="150"/>
      <c r="C63" s="101"/>
      <c r="D63" s="151" t="s">
        <v>1056</v>
      </c>
      <c r="E63" s="152"/>
      <c r="F63" s="152"/>
      <c r="G63" s="152"/>
      <c r="H63" s="152"/>
      <c r="I63" s="153">
        <f>Q91</f>
        <v>0</v>
      </c>
      <c r="J63" s="153">
        <f>R91</f>
        <v>0</v>
      </c>
      <c r="K63" s="153">
        <f>K91</f>
        <v>0</v>
      </c>
      <c r="L63" s="101"/>
      <c r="M63" s="154"/>
    </row>
    <row r="64" spans="2:13" s="9" customFormat="1" ht="24.95" customHeight="1">
      <c r="B64" s="144"/>
      <c r="C64" s="145"/>
      <c r="D64" s="146" t="s">
        <v>135</v>
      </c>
      <c r="E64" s="147"/>
      <c r="F64" s="147"/>
      <c r="G64" s="147"/>
      <c r="H64" s="147"/>
      <c r="I64" s="148">
        <f>Q106</f>
        <v>0</v>
      </c>
      <c r="J64" s="148">
        <f>R106</f>
        <v>0</v>
      </c>
      <c r="K64" s="148">
        <f>K106</f>
        <v>0</v>
      </c>
      <c r="L64" s="145"/>
      <c r="M64" s="149"/>
    </row>
    <row r="65" spans="1:31" s="2" customFormat="1" ht="21.75" customHeight="1">
      <c r="A65" s="35"/>
      <c r="B65" s="36"/>
      <c r="C65" s="37"/>
      <c r="D65" s="37"/>
      <c r="E65" s="37"/>
      <c r="F65" s="37"/>
      <c r="G65" s="37"/>
      <c r="H65" s="37"/>
      <c r="I65" s="37"/>
      <c r="J65" s="37"/>
      <c r="K65" s="37"/>
      <c r="L65" s="37"/>
      <c r="M65" s="11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49"/>
      <c r="M66" s="11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51"/>
      <c r="M70" s="117"/>
      <c r="S70" s="35"/>
      <c r="T70" s="35"/>
      <c r="U70" s="35"/>
      <c r="V70" s="35"/>
      <c r="W70" s="35"/>
      <c r="X70" s="35"/>
      <c r="Y70" s="35"/>
      <c r="Z70" s="35"/>
      <c r="AA70" s="35"/>
      <c r="AB70" s="35"/>
      <c r="AC70" s="35"/>
      <c r="AD70" s="35"/>
      <c r="AE70" s="35"/>
    </row>
    <row r="71" spans="1:31" s="2" customFormat="1" ht="24.95" customHeight="1">
      <c r="A71" s="35"/>
      <c r="B71" s="36"/>
      <c r="C71" s="24" t="s">
        <v>137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17</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92" t="str">
        <f>E7</f>
        <v>Oprava nástupiště v žst. Rumburk 1_K NACENĚNÍ_OPRAVA č.1</v>
      </c>
      <c r="F74" s="393"/>
      <c r="G74" s="393"/>
      <c r="H74" s="393"/>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121</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6.5" customHeight="1">
      <c r="A76" s="35"/>
      <c r="B76" s="36"/>
      <c r="C76" s="37"/>
      <c r="D76" s="37"/>
      <c r="E76" s="345" t="str">
        <f>E9</f>
        <v>SO 02-10.1 - Úpravy ulice Máchova</v>
      </c>
      <c r="F76" s="394"/>
      <c r="G76" s="394"/>
      <c r="H76" s="394"/>
      <c r="I76" s="37"/>
      <c r="J76" s="37"/>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 xml:space="preserve"> </v>
      </c>
      <c r="G78" s="37"/>
      <c r="H78" s="37"/>
      <c r="I78" s="30" t="s">
        <v>24</v>
      </c>
      <c r="J78" s="60" t="str">
        <f>IF(J12="","",J12)</f>
        <v>4. 10. 2022</v>
      </c>
      <c r="K78" s="37"/>
      <c r="L78" s="37"/>
      <c r="M78" s="11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5.2" customHeight="1">
      <c r="A80" s="35"/>
      <c r="B80" s="36"/>
      <c r="C80" s="30" t="s">
        <v>26</v>
      </c>
      <c r="D80" s="37"/>
      <c r="E80" s="37"/>
      <c r="F80" s="28" t="str">
        <f>E15</f>
        <v xml:space="preserve"> </v>
      </c>
      <c r="G80" s="37"/>
      <c r="H80" s="37"/>
      <c r="I80" s="30" t="s">
        <v>31</v>
      </c>
      <c r="J80" s="33" t="str">
        <f>E21</f>
        <v xml:space="preserve"> </v>
      </c>
      <c r="K80" s="37"/>
      <c r="L80" s="37"/>
      <c r="M80" s="11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32</v>
      </c>
      <c r="J81" s="33" t="str">
        <f>E24</f>
        <v xml:space="preserve"> </v>
      </c>
      <c r="K81" s="37"/>
      <c r="L81" s="37"/>
      <c r="M81" s="11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11" customFormat="1" ht="29.25" customHeight="1">
      <c r="A83" s="155"/>
      <c r="B83" s="156"/>
      <c r="C83" s="157" t="s">
        <v>138</v>
      </c>
      <c r="D83" s="158" t="s">
        <v>54</v>
      </c>
      <c r="E83" s="158" t="s">
        <v>50</v>
      </c>
      <c r="F83" s="158" t="s">
        <v>51</v>
      </c>
      <c r="G83" s="158" t="s">
        <v>139</v>
      </c>
      <c r="H83" s="158" t="s">
        <v>140</v>
      </c>
      <c r="I83" s="158" t="s">
        <v>141</v>
      </c>
      <c r="J83" s="158" t="s">
        <v>142</v>
      </c>
      <c r="K83" s="158" t="s">
        <v>129</v>
      </c>
      <c r="L83" s="159" t="s">
        <v>143</v>
      </c>
      <c r="M83" s="160"/>
      <c r="N83" s="69" t="s">
        <v>20</v>
      </c>
      <c r="O83" s="70" t="s">
        <v>39</v>
      </c>
      <c r="P83" s="70" t="s">
        <v>144</v>
      </c>
      <c r="Q83" s="70" t="s">
        <v>145</v>
      </c>
      <c r="R83" s="70" t="s">
        <v>146</v>
      </c>
      <c r="S83" s="70" t="s">
        <v>147</v>
      </c>
      <c r="T83" s="70" t="s">
        <v>148</v>
      </c>
      <c r="U83" s="70" t="s">
        <v>149</v>
      </c>
      <c r="V83" s="70" t="s">
        <v>150</v>
      </c>
      <c r="W83" s="70" t="s">
        <v>151</v>
      </c>
      <c r="X83" s="71" t="s">
        <v>152</v>
      </c>
      <c r="Y83" s="155"/>
      <c r="Z83" s="155"/>
      <c r="AA83" s="155"/>
      <c r="AB83" s="155"/>
      <c r="AC83" s="155"/>
      <c r="AD83" s="155"/>
      <c r="AE83" s="155"/>
    </row>
    <row r="84" spans="1:63" s="2" customFormat="1" ht="22.9" customHeight="1">
      <c r="A84" s="35"/>
      <c r="B84" s="36"/>
      <c r="C84" s="76" t="s">
        <v>153</v>
      </c>
      <c r="D84" s="37"/>
      <c r="E84" s="37"/>
      <c r="F84" s="37"/>
      <c r="G84" s="37"/>
      <c r="H84" s="37"/>
      <c r="I84" s="37"/>
      <c r="J84" s="37"/>
      <c r="K84" s="161">
        <f>BK84</f>
        <v>0</v>
      </c>
      <c r="L84" s="37"/>
      <c r="M84" s="40"/>
      <c r="N84" s="72"/>
      <c r="O84" s="162"/>
      <c r="P84" s="73"/>
      <c r="Q84" s="163">
        <f>Q85+SUM(Q86:Q90)+Q106</f>
        <v>0</v>
      </c>
      <c r="R84" s="163">
        <f>R85+SUM(R86:R90)+R106</f>
        <v>0</v>
      </c>
      <c r="S84" s="73"/>
      <c r="T84" s="164">
        <f>T85+SUM(T86:T90)+T106</f>
        <v>0</v>
      </c>
      <c r="U84" s="73"/>
      <c r="V84" s="164">
        <f>V85+SUM(V86:V90)+V106</f>
        <v>13.2</v>
      </c>
      <c r="W84" s="73"/>
      <c r="X84" s="165">
        <f>X85+SUM(X86:X90)+X106</f>
        <v>0</v>
      </c>
      <c r="Y84" s="35"/>
      <c r="Z84" s="35"/>
      <c r="AA84" s="35"/>
      <c r="AB84" s="35"/>
      <c r="AC84" s="35"/>
      <c r="AD84" s="35"/>
      <c r="AE84" s="35"/>
      <c r="AT84" s="18" t="s">
        <v>70</v>
      </c>
      <c r="AU84" s="18" t="s">
        <v>130</v>
      </c>
      <c r="BK84" s="166">
        <f>BK85+SUM(BK86:BK90)+BK106</f>
        <v>0</v>
      </c>
    </row>
    <row r="85" spans="1:65" s="2" customFormat="1" ht="16.5" customHeight="1">
      <c r="A85" s="35"/>
      <c r="B85" s="36"/>
      <c r="C85" s="205" t="s">
        <v>79</v>
      </c>
      <c r="D85" s="205" t="s">
        <v>188</v>
      </c>
      <c r="E85" s="206" t="s">
        <v>1313</v>
      </c>
      <c r="F85" s="207" t="s">
        <v>1314</v>
      </c>
      <c r="G85" s="208" t="s">
        <v>1315</v>
      </c>
      <c r="H85" s="209">
        <v>2</v>
      </c>
      <c r="I85" s="210"/>
      <c r="J85" s="210"/>
      <c r="K85" s="211">
        <f>ROUND(P85*H85,2)</f>
        <v>0</v>
      </c>
      <c r="L85" s="207" t="s">
        <v>20</v>
      </c>
      <c r="M85" s="40"/>
      <c r="N85" s="212" t="s">
        <v>20</v>
      </c>
      <c r="O85" s="194" t="s">
        <v>40</v>
      </c>
      <c r="P85" s="195">
        <f>I85+J85</f>
        <v>0</v>
      </c>
      <c r="Q85" s="195">
        <f>ROUND(I85*H85,2)</f>
        <v>0</v>
      </c>
      <c r="R85" s="195">
        <f>ROUND(J85*H85,2)</f>
        <v>0</v>
      </c>
      <c r="S85" s="65"/>
      <c r="T85" s="196">
        <f>S85*H85</f>
        <v>0</v>
      </c>
      <c r="U85" s="196">
        <v>0</v>
      </c>
      <c r="V85" s="196">
        <f>U85*H85</f>
        <v>0</v>
      </c>
      <c r="W85" s="196">
        <v>0</v>
      </c>
      <c r="X85" s="197">
        <f>W85*H85</f>
        <v>0</v>
      </c>
      <c r="Y85" s="35"/>
      <c r="Z85" s="35"/>
      <c r="AA85" s="35"/>
      <c r="AB85" s="35"/>
      <c r="AC85" s="35"/>
      <c r="AD85" s="35"/>
      <c r="AE85" s="35"/>
      <c r="AR85" s="198" t="s">
        <v>298</v>
      </c>
      <c r="AT85" s="198" t="s">
        <v>188</v>
      </c>
      <c r="AU85" s="198" t="s">
        <v>71</v>
      </c>
      <c r="AY85" s="18" t="s">
        <v>156</v>
      </c>
      <c r="BE85" s="199">
        <f>IF(O85="základní",K85,0)</f>
        <v>0</v>
      </c>
      <c r="BF85" s="199">
        <f>IF(O85="snížená",K85,0)</f>
        <v>0</v>
      </c>
      <c r="BG85" s="199">
        <f>IF(O85="zákl. přenesená",K85,0)</f>
        <v>0</v>
      </c>
      <c r="BH85" s="199">
        <f>IF(O85="sníž. přenesená",K85,0)</f>
        <v>0</v>
      </c>
      <c r="BI85" s="199">
        <f>IF(O85="nulová",K85,0)</f>
        <v>0</v>
      </c>
      <c r="BJ85" s="18" t="s">
        <v>79</v>
      </c>
      <c r="BK85" s="199">
        <f>ROUND(P85*H85,2)</f>
        <v>0</v>
      </c>
      <c r="BL85" s="18" t="s">
        <v>298</v>
      </c>
      <c r="BM85" s="198" t="s">
        <v>81</v>
      </c>
    </row>
    <row r="86" spans="1:47" s="2" customFormat="1" ht="11.25">
      <c r="A86" s="35"/>
      <c r="B86" s="36"/>
      <c r="C86" s="37"/>
      <c r="D86" s="200" t="s">
        <v>165</v>
      </c>
      <c r="E86" s="37"/>
      <c r="F86" s="201" t="s">
        <v>1314</v>
      </c>
      <c r="G86" s="37"/>
      <c r="H86" s="37"/>
      <c r="I86" s="202"/>
      <c r="J86" s="202"/>
      <c r="K86" s="37"/>
      <c r="L86" s="37"/>
      <c r="M86" s="40"/>
      <c r="N86" s="203"/>
      <c r="O86" s="204"/>
      <c r="P86" s="65"/>
      <c r="Q86" s="65"/>
      <c r="R86" s="65"/>
      <c r="S86" s="65"/>
      <c r="T86" s="65"/>
      <c r="U86" s="65"/>
      <c r="V86" s="65"/>
      <c r="W86" s="65"/>
      <c r="X86" s="66"/>
      <c r="Y86" s="35"/>
      <c r="Z86" s="35"/>
      <c r="AA86" s="35"/>
      <c r="AB86" s="35"/>
      <c r="AC86" s="35"/>
      <c r="AD86" s="35"/>
      <c r="AE86" s="35"/>
      <c r="AT86" s="18" t="s">
        <v>165</v>
      </c>
      <c r="AU86" s="18" t="s">
        <v>71</v>
      </c>
    </row>
    <row r="87" spans="1:47" s="2" customFormat="1" ht="19.5">
      <c r="A87" s="35"/>
      <c r="B87" s="36"/>
      <c r="C87" s="37"/>
      <c r="D87" s="200" t="s">
        <v>880</v>
      </c>
      <c r="E87" s="37"/>
      <c r="F87" s="220" t="s">
        <v>1316</v>
      </c>
      <c r="G87" s="37"/>
      <c r="H87" s="37"/>
      <c r="I87" s="202"/>
      <c r="J87" s="202"/>
      <c r="K87" s="37"/>
      <c r="L87" s="37"/>
      <c r="M87" s="40"/>
      <c r="N87" s="203"/>
      <c r="O87" s="204"/>
      <c r="P87" s="65"/>
      <c r="Q87" s="65"/>
      <c r="R87" s="65"/>
      <c r="S87" s="65"/>
      <c r="T87" s="65"/>
      <c r="U87" s="65"/>
      <c r="V87" s="65"/>
      <c r="W87" s="65"/>
      <c r="X87" s="66"/>
      <c r="Y87" s="35"/>
      <c r="Z87" s="35"/>
      <c r="AA87" s="35"/>
      <c r="AB87" s="35"/>
      <c r="AC87" s="35"/>
      <c r="AD87" s="35"/>
      <c r="AE87" s="35"/>
      <c r="AT87" s="18" t="s">
        <v>880</v>
      </c>
      <c r="AU87" s="18" t="s">
        <v>71</v>
      </c>
    </row>
    <row r="88" spans="2:51" s="13" customFormat="1" ht="11.25">
      <c r="B88" s="221"/>
      <c r="C88" s="222"/>
      <c r="D88" s="200" t="s">
        <v>1060</v>
      </c>
      <c r="E88" s="223" t="s">
        <v>20</v>
      </c>
      <c r="F88" s="224" t="s">
        <v>81</v>
      </c>
      <c r="G88" s="222"/>
      <c r="H88" s="225">
        <v>2</v>
      </c>
      <c r="I88" s="226"/>
      <c r="J88" s="226"/>
      <c r="K88" s="222"/>
      <c r="L88" s="222"/>
      <c r="M88" s="227"/>
      <c r="N88" s="228"/>
      <c r="O88" s="229"/>
      <c r="P88" s="229"/>
      <c r="Q88" s="229"/>
      <c r="R88" s="229"/>
      <c r="S88" s="229"/>
      <c r="T88" s="229"/>
      <c r="U88" s="229"/>
      <c r="V88" s="229"/>
      <c r="W88" s="229"/>
      <c r="X88" s="230"/>
      <c r="AT88" s="231" t="s">
        <v>1060</v>
      </c>
      <c r="AU88" s="231" t="s">
        <v>71</v>
      </c>
      <c r="AV88" s="13" t="s">
        <v>81</v>
      </c>
      <c r="AW88" s="13" t="s">
        <v>5</v>
      </c>
      <c r="AX88" s="13" t="s">
        <v>71</v>
      </c>
      <c r="AY88" s="231" t="s">
        <v>156</v>
      </c>
    </row>
    <row r="89" spans="2:51" s="14" customFormat="1" ht="11.25">
      <c r="B89" s="232"/>
      <c r="C89" s="233"/>
      <c r="D89" s="200" t="s">
        <v>1060</v>
      </c>
      <c r="E89" s="234" t="s">
        <v>20</v>
      </c>
      <c r="F89" s="235" t="s">
        <v>1062</v>
      </c>
      <c r="G89" s="233"/>
      <c r="H89" s="236">
        <v>2</v>
      </c>
      <c r="I89" s="237"/>
      <c r="J89" s="237"/>
      <c r="K89" s="233"/>
      <c r="L89" s="233"/>
      <c r="M89" s="238"/>
      <c r="N89" s="239"/>
      <c r="O89" s="240"/>
      <c r="P89" s="240"/>
      <c r="Q89" s="240"/>
      <c r="R89" s="240"/>
      <c r="S89" s="240"/>
      <c r="T89" s="240"/>
      <c r="U89" s="240"/>
      <c r="V89" s="240"/>
      <c r="W89" s="240"/>
      <c r="X89" s="241"/>
      <c r="AT89" s="242" t="s">
        <v>1060</v>
      </c>
      <c r="AU89" s="242" t="s">
        <v>71</v>
      </c>
      <c r="AV89" s="14" t="s">
        <v>164</v>
      </c>
      <c r="AW89" s="14" t="s">
        <v>5</v>
      </c>
      <c r="AX89" s="14" t="s">
        <v>79</v>
      </c>
      <c r="AY89" s="242" t="s">
        <v>156</v>
      </c>
    </row>
    <row r="90" spans="2:63" s="12" customFormat="1" ht="25.9" customHeight="1">
      <c r="B90" s="167"/>
      <c r="C90" s="168"/>
      <c r="D90" s="169" t="s">
        <v>70</v>
      </c>
      <c r="E90" s="170" t="s">
        <v>375</v>
      </c>
      <c r="F90" s="170" t="s">
        <v>376</v>
      </c>
      <c r="G90" s="168"/>
      <c r="H90" s="168"/>
      <c r="I90" s="171"/>
      <c r="J90" s="171"/>
      <c r="K90" s="172">
        <f>BK90</f>
        <v>0</v>
      </c>
      <c r="L90" s="168"/>
      <c r="M90" s="173"/>
      <c r="N90" s="174"/>
      <c r="O90" s="175"/>
      <c r="P90" s="175"/>
      <c r="Q90" s="176">
        <f>Q91</f>
        <v>0</v>
      </c>
      <c r="R90" s="176">
        <f>R91</f>
        <v>0</v>
      </c>
      <c r="S90" s="175"/>
      <c r="T90" s="177">
        <f>T91</f>
        <v>0</v>
      </c>
      <c r="U90" s="175"/>
      <c r="V90" s="177">
        <f>V91</f>
        <v>13.2</v>
      </c>
      <c r="W90" s="175"/>
      <c r="X90" s="178">
        <f>X91</f>
        <v>0</v>
      </c>
      <c r="AR90" s="179" t="s">
        <v>79</v>
      </c>
      <c r="AT90" s="180" t="s">
        <v>70</v>
      </c>
      <c r="AU90" s="180" t="s">
        <v>71</v>
      </c>
      <c r="AY90" s="179" t="s">
        <v>156</v>
      </c>
      <c r="BK90" s="181">
        <f>BK91</f>
        <v>0</v>
      </c>
    </row>
    <row r="91" spans="2:63" s="12" customFormat="1" ht="22.9" customHeight="1">
      <c r="B91" s="167"/>
      <c r="C91" s="168"/>
      <c r="D91" s="169" t="s">
        <v>70</v>
      </c>
      <c r="E91" s="182" t="s">
        <v>173</v>
      </c>
      <c r="F91" s="182" t="s">
        <v>1057</v>
      </c>
      <c r="G91" s="168"/>
      <c r="H91" s="168"/>
      <c r="I91" s="171"/>
      <c r="J91" s="171"/>
      <c r="K91" s="183">
        <f>BK91</f>
        <v>0</v>
      </c>
      <c r="L91" s="168"/>
      <c r="M91" s="173"/>
      <c r="N91" s="174"/>
      <c r="O91" s="175"/>
      <c r="P91" s="175"/>
      <c r="Q91" s="176">
        <f>SUM(Q92:Q105)</f>
        <v>0</v>
      </c>
      <c r="R91" s="176">
        <f>SUM(R92:R105)</f>
        <v>0</v>
      </c>
      <c r="S91" s="175"/>
      <c r="T91" s="177">
        <f>SUM(T92:T105)</f>
        <v>0</v>
      </c>
      <c r="U91" s="175"/>
      <c r="V91" s="177">
        <f>SUM(V92:V105)</f>
        <v>13.2</v>
      </c>
      <c r="W91" s="175"/>
      <c r="X91" s="178">
        <f>SUM(X92:X105)</f>
        <v>0</v>
      </c>
      <c r="AR91" s="179" t="s">
        <v>79</v>
      </c>
      <c r="AT91" s="180" t="s">
        <v>70</v>
      </c>
      <c r="AU91" s="180" t="s">
        <v>79</v>
      </c>
      <c r="AY91" s="179" t="s">
        <v>156</v>
      </c>
      <c r="BK91" s="181">
        <f>SUM(BK92:BK105)</f>
        <v>0</v>
      </c>
    </row>
    <row r="92" spans="1:65" s="2" customFormat="1" ht="24.2" customHeight="1">
      <c r="A92" s="35"/>
      <c r="B92" s="36"/>
      <c r="C92" s="205" t="s">
        <v>81</v>
      </c>
      <c r="D92" s="205" t="s">
        <v>188</v>
      </c>
      <c r="E92" s="206" t="s">
        <v>1317</v>
      </c>
      <c r="F92" s="207" t="s">
        <v>1318</v>
      </c>
      <c r="G92" s="208" t="s">
        <v>1096</v>
      </c>
      <c r="H92" s="209">
        <v>120</v>
      </c>
      <c r="I92" s="210"/>
      <c r="J92" s="210"/>
      <c r="K92" s="211">
        <f>ROUND(P92*H92,2)</f>
        <v>0</v>
      </c>
      <c r="L92" s="207" t="s">
        <v>162</v>
      </c>
      <c r="M92" s="40"/>
      <c r="N92" s="212" t="s">
        <v>20</v>
      </c>
      <c r="O92" s="194" t="s">
        <v>40</v>
      </c>
      <c r="P92" s="195">
        <f>I92+J92</f>
        <v>0</v>
      </c>
      <c r="Q92" s="195">
        <f>ROUND(I92*H92,2)</f>
        <v>0</v>
      </c>
      <c r="R92" s="195">
        <f>ROUND(J92*H92,2)</f>
        <v>0</v>
      </c>
      <c r="S92" s="65"/>
      <c r="T92" s="196">
        <f>S92*H92</f>
        <v>0</v>
      </c>
      <c r="U92" s="196">
        <v>0</v>
      </c>
      <c r="V92" s="196">
        <f>U92*H92</f>
        <v>0</v>
      </c>
      <c r="W92" s="196">
        <v>0</v>
      </c>
      <c r="X92" s="197">
        <f>W92*H92</f>
        <v>0</v>
      </c>
      <c r="Y92" s="35"/>
      <c r="Z92" s="35"/>
      <c r="AA92" s="35"/>
      <c r="AB92" s="35"/>
      <c r="AC92" s="35"/>
      <c r="AD92" s="35"/>
      <c r="AE92" s="35"/>
      <c r="AR92" s="198" t="s">
        <v>164</v>
      </c>
      <c r="AT92" s="198" t="s">
        <v>188</v>
      </c>
      <c r="AU92" s="198" t="s">
        <v>81</v>
      </c>
      <c r="AY92" s="18" t="s">
        <v>156</v>
      </c>
      <c r="BE92" s="199">
        <f>IF(O92="základní",K92,0)</f>
        <v>0</v>
      </c>
      <c r="BF92" s="199">
        <f>IF(O92="snížená",K92,0)</f>
        <v>0</v>
      </c>
      <c r="BG92" s="199">
        <f>IF(O92="zákl. přenesená",K92,0)</f>
        <v>0</v>
      </c>
      <c r="BH92" s="199">
        <f>IF(O92="sníž. přenesená",K92,0)</f>
        <v>0</v>
      </c>
      <c r="BI92" s="199">
        <f>IF(O92="nulová",K92,0)</f>
        <v>0</v>
      </c>
      <c r="BJ92" s="18" t="s">
        <v>79</v>
      </c>
      <c r="BK92" s="199">
        <f>ROUND(P92*H92,2)</f>
        <v>0</v>
      </c>
      <c r="BL92" s="18" t="s">
        <v>164</v>
      </c>
      <c r="BM92" s="198" t="s">
        <v>164</v>
      </c>
    </row>
    <row r="93" spans="1:47" s="2" customFormat="1" ht="29.25">
      <c r="A93" s="35"/>
      <c r="B93" s="36"/>
      <c r="C93" s="37"/>
      <c r="D93" s="200" t="s">
        <v>165</v>
      </c>
      <c r="E93" s="37"/>
      <c r="F93" s="201" t="s">
        <v>1319</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165</v>
      </c>
      <c r="AU93" s="18" t="s">
        <v>81</v>
      </c>
    </row>
    <row r="94" spans="1:65" s="2" customFormat="1" ht="24.2" customHeight="1">
      <c r="A94" s="35"/>
      <c r="B94" s="36"/>
      <c r="C94" s="205" t="s">
        <v>155</v>
      </c>
      <c r="D94" s="205" t="s">
        <v>188</v>
      </c>
      <c r="E94" s="206" t="s">
        <v>1320</v>
      </c>
      <c r="F94" s="207" t="s">
        <v>1321</v>
      </c>
      <c r="G94" s="208" t="s">
        <v>379</v>
      </c>
      <c r="H94" s="209">
        <v>25</v>
      </c>
      <c r="I94" s="210"/>
      <c r="J94" s="210"/>
      <c r="K94" s="211">
        <f>ROUND(P94*H94,2)</f>
        <v>0</v>
      </c>
      <c r="L94" s="207" t="s">
        <v>162</v>
      </c>
      <c r="M94" s="40"/>
      <c r="N94" s="212" t="s">
        <v>20</v>
      </c>
      <c r="O94" s="194" t="s">
        <v>40</v>
      </c>
      <c r="P94" s="195">
        <f>I94+J94</f>
        <v>0</v>
      </c>
      <c r="Q94" s="195">
        <f>ROUND(I94*H94,2)</f>
        <v>0</v>
      </c>
      <c r="R94" s="195">
        <f>ROUND(J94*H94,2)</f>
        <v>0</v>
      </c>
      <c r="S94" s="65"/>
      <c r="T94" s="196">
        <f>S94*H94</f>
        <v>0</v>
      </c>
      <c r="U94" s="196">
        <v>0</v>
      </c>
      <c r="V94" s="196">
        <f>U94*H94</f>
        <v>0</v>
      </c>
      <c r="W94" s="196">
        <v>0</v>
      </c>
      <c r="X94" s="197">
        <f>W94*H94</f>
        <v>0</v>
      </c>
      <c r="Y94" s="35"/>
      <c r="Z94" s="35"/>
      <c r="AA94" s="35"/>
      <c r="AB94" s="35"/>
      <c r="AC94" s="35"/>
      <c r="AD94" s="35"/>
      <c r="AE94" s="35"/>
      <c r="AR94" s="198" t="s">
        <v>164</v>
      </c>
      <c r="AT94" s="198" t="s">
        <v>188</v>
      </c>
      <c r="AU94" s="198" t="s">
        <v>81</v>
      </c>
      <c r="AY94" s="18" t="s">
        <v>156</v>
      </c>
      <c r="BE94" s="199">
        <f>IF(O94="základní",K94,0)</f>
        <v>0</v>
      </c>
      <c r="BF94" s="199">
        <f>IF(O94="snížená",K94,0)</f>
        <v>0</v>
      </c>
      <c r="BG94" s="199">
        <f>IF(O94="zákl. přenesená",K94,0)</f>
        <v>0</v>
      </c>
      <c r="BH94" s="199">
        <f>IF(O94="sníž. přenesená",K94,0)</f>
        <v>0</v>
      </c>
      <c r="BI94" s="199">
        <f>IF(O94="nulová",K94,0)</f>
        <v>0</v>
      </c>
      <c r="BJ94" s="18" t="s">
        <v>79</v>
      </c>
      <c r="BK94" s="199">
        <f>ROUND(P94*H94,2)</f>
        <v>0</v>
      </c>
      <c r="BL94" s="18" t="s">
        <v>164</v>
      </c>
      <c r="BM94" s="198" t="s">
        <v>170</v>
      </c>
    </row>
    <row r="95" spans="1:47" s="2" customFormat="1" ht="48.75">
      <c r="A95" s="35"/>
      <c r="B95" s="36"/>
      <c r="C95" s="37"/>
      <c r="D95" s="200" t="s">
        <v>165</v>
      </c>
      <c r="E95" s="37"/>
      <c r="F95" s="201" t="s">
        <v>1322</v>
      </c>
      <c r="G95" s="37"/>
      <c r="H95" s="37"/>
      <c r="I95" s="202"/>
      <c r="J95" s="202"/>
      <c r="K95" s="37"/>
      <c r="L95" s="37"/>
      <c r="M95" s="40"/>
      <c r="N95" s="203"/>
      <c r="O95" s="204"/>
      <c r="P95" s="65"/>
      <c r="Q95" s="65"/>
      <c r="R95" s="65"/>
      <c r="S95" s="65"/>
      <c r="T95" s="65"/>
      <c r="U95" s="65"/>
      <c r="V95" s="65"/>
      <c r="W95" s="65"/>
      <c r="X95" s="66"/>
      <c r="Y95" s="35"/>
      <c r="Z95" s="35"/>
      <c r="AA95" s="35"/>
      <c r="AB95" s="35"/>
      <c r="AC95" s="35"/>
      <c r="AD95" s="35"/>
      <c r="AE95" s="35"/>
      <c r="AT95" s="18" t="s">
        <v>165</v>
      </c>
      <c r="AU95" s="18" t="s">
        <v>81</v>
      </c>
    </row>
    <row r="96" spans="1:65" s="2" customFormat="1" ht="24">
      <c r="A96" s="35"/>
      <c r="B96" s="36"/>
      <c r="C96" s="205" t="s">
        <v>164</v>
      </c>
      <c r="D96" s="205" t="s">
        <v>188</v>
      </c>
      <c r="E96" s="206" t="s">
        <v>1323</v>
      </c>
      <c r="F96" s="207" t="s">
        <v>1324</v>
      </c>
      <c r="G96" s="208" t="s">
        <v>1096</v>
      </c>
      <c r="H96" s="209">
        <v>120</v>
      </c>
      <c r="I96" s="210"/>
      <c r="J96" s="210"/>
      <c r="K96" s="211">
        <f>ROUND(P96*H96,2)</f>
        <v>0</v>
      </c>
      <c r="L96" s="207" t="s">
        <v>162</v>
      </c>
      <c r="M96" s="40"/>
      <c r="N96" s="212" t="s">
        <v>20</v>
      </c>
      <c r="O96" s="194" t="s">
        <v>40</v>
      </c>
      <c r="P96" s="195">
        <f>I96+J96</f>
        <v>0</v>
      </c>
      <c r="Q96" s="195">
        <f>ROUND(I96*H96,2)</f>
        <v>0</v>
      </c>
      <c r="R96" s="195">
        <f>ROUND(J96*H96,2)</f>
        <v>0</v>
      </c>
      <c r="S96" s="65"/>
      <c r="T96" s="196">
        <f>S96*H96</f>
        <v>0</v>
      </c>
      <c r="U96" s="196">
        <v>0</v>
      </c>
      <c r="V96" s="196">
        <f>U96*H96</f>
        <v>0</v>
      </c>
      <c r="W96" s="196">
        <v>0</v>
      </c>
      <c r="X96" s="197">
        <f>W96*H96</f>
        <v>0</v>
      </c>
      <c r="Y96" s="35"/>
      <c r="Z96" s="35"/>
      <c r="AA96" s="35"/>
      <c r="AB96" s="35"/>
      <c r="AC96" s="35"/>
      <c r="AD96" s="35"/>
      <c r="AE96" s="35"/>
      <c r="AR96" s="198" t="s">
        <v>164</v>
      </c>
      <c r="AT96" s="198" t="s">
        <v>188</v>
      </c>
      <c r="AU96" s="198" t="s">
        <v>81</v>
      </c>
      <c r="AY96" s="18" t="s">
        <v>156</v>
      </c>
      <c r="BE96" s="199">
        <f>IF(O96="základní",K96,0)</f>
        <v>0</v>
      </c>
      <c r="BF96" s="199">
        <f>IF(O96="snížená",K96,0)</f>
        <v>0</v>
      </c>
      <c r="BG96" s="199">
        <f>IF(O96="zákl. přenesená",K96,0)</f>
        <v>0</v>
      </c>
      <c r="BH96" s="199">
        <f>IF(O96="sníž. přenesená",K96,0)</f>
        <v>0</v>
      </c>
      <c r="BI96" s="199">
        <f>IF(O96="nulová",K96,0)</f>
        <v>0</v>
      </c>
      <c r="BJ96" s="18" t="s">
        <v>79</v>
      </c>
      <c r="BK96" s="199">
        <f>ROUND(P96*H96,2)</f>
        <v>0</v>
      </c>
      <c r="BL96" s="18" t="s">
        <v>164</v>
      </c>
      <c r="BM96" s="198" t="s">
        <v>163</v>
      </c>
    </row>
    <row r="97" spans="1:47" s="2" customFormat="1" ht="48.75">
      <c r="A97" s="35"/>
      <c r="B97" s="36"/>
      <c r="C97" s="37"/>
      <c r="D97" s="200" t="s">
        <v>165</v>
      </c>
      <c r="E97" s="37"/>
      <c r="F97" s="201" t="s">
        <v>1325</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165</v>
      </c>
      <c r="AU97" s="18" t="s">
        <v>81</v>
      </c>
    </row>
    <row r="98" spans="1:65" s="2" customFormat="1" ht="24.2" customHeight="1">
      <c r="A98" s="35"/>
      <c r="B98" s="36"/>
      <c r="C98" s="184" t="s">
        <v>173</v>
      </c>
      <c r="D98" s="184" t="s">
        <v>154</v>
      </c>
      <c r="E98" s="185" t="s">
        <v>1326</v>
      </c>
      <c r="F98" s="186" t="s">
        <v>1327</v>
      </c>
      <c r="G98" s="187" t="s">
        <v>877</v>
      </c>
      <c r="H98" s="188">
        <v>13.2</v>
      </c>
      <c r="I98" s="189"/>
      <c r="J98" s="190"/>
      <c r="K98" s="191">
        <f>ROUND(P98*H98,2)</f>
        <v>0</v>
      </c>
      <c r="L98" s="186" t="s">
        <v>162</v>
      </c>
      <c r="M98" s="192"/>
      <c r="N98" s="193" t="s">
        <v>20</v>
      </c>
      <c r="O98" s="194" t="s">
        <v>40</v>
      </c>
      <c r="P98" s="195">
        <f>I98+J98</f>
        <v>0</v>
      </c>
      <c r="Q98" s="195">
        <f>ROUND(I98*H98,2)</f>
        <v>0</v>
      </c>
      <c r="R98" s="195">
        <f>ROUND(J98*H98,2)</f>
        <v>0</v>
      </c>
      <c r="S98" s="65"/>
      <c r="T98" s="196">
        <f>S98*H98</f>
        <v>0</v>
      </c>
      <c r="U98" s="196">
        <v>1</v>
      </c>
      <c r="V98" s="196">
        <f>U98*H98</f>
        <v>13.2</v>
      </c>
      <c r="W98" s="196">
        <v>0</v>
      </c>
      <c r="X98" s="197">
        <f>W98*H98</f>
        <v>0</v>
      </c>
      <c r="Y98" s="35"/>
      <c r="Z98" s="35"/>
      <c r="AA98" s="35"/>
      <c r="AB98" s="35"/>
      <c r="AC98" s="35"/>
      <c r="AD98" s="35"/>
      <c r="AE98" s="35"/>
      <c r="AR98" s="198" t="s">
        <v>163</v>
      </c>
      <c r="AT98" s="198" t="s">
        <v>154</v>
      </c>
      <c r="AU98" s="198" t="s">
        <v>81</v>
      </c>
      <c r="AY98" s="18" t="s">
        <v>156</v>
      </c>
      <c r="BE98" s="199">
        <f>IF(O98="základní",K98,0)</f>
        <v>0</v>
      </c>
      <c r="BF98" s="199">
        <f>IF(O98="snížená",K98,0)</f>
        <v>0</v>
      </c>
      <c r="BG98" s="199">
        <f>IF(O98="zákl. přenesená",K98,0)</f>
        <v>0</v>
      </c>
      <c r="BH98" s="199">
        <f>IF(O98="sníž. přenesená",K98,0)</f>
        <v>0</v>
      </c>
      <c r="BI98" s="199">
        <f>IF(O98="nulová",K98,0)</f>
        <v>0</v>
      </c>
      <c r="BJ98" s="18" t="s">
        <v>79</v>
      </c>
      <c r="BK98" s="199">
        <f>ROUND(P98*H98,2)</f>
        <v>0</v>
      </c>
      <c r="BL98" s="18" t="s">
        <v>164</v>
      </c>
      <c r="BM98" s="198" t="s">
        <v>176</v>
      </c>
    </row>
    <row r="99" spans="1:47" s="2" customFormat="1" ht="11.25">
      <c r="A99" s="35"/>
      <c r="B99" s="36"/>
      <c r="C99" s="37"/>
      <c r="D99" s="200" t="s">
        <v>165</v>
      </c>
      <c r="E99" s="37"/>
      <c r="F99" s="201" t="s">
        <v>1327</v>
      </c>
      <c r="G99" s="37"/>
      <c r="H99" s="37"/>
      <c r="I99" s="202"/>
      <c r="J99" s="202"/>
      <c r="K99" s="37"/>
      <c r="L99" s="37"/>
      <c r="M99" s="40"/>
      <c r="N99" s="203"/>
      <c r="O99" s="204"/>
      <c r="P99" s="65"/>
      <c r="Q99" s="65"/>
      <c r="R99" s="65"/>
      <c r="S99" s="65"/>
      <c r="T99" s="65"/>
      <c r="U99" s="65"/>
      <c r="V99" s="65"/>
      <c r="W99" s="65"/>
      <c r="X99" s="66"/>
      <c r="Y99" s="35"/>
      <c r="Z99" s="35"/>
      <c r="AA99" s="35"/>
      <c r="AB99" s="35"/>
      <c r="AC99" s="35"/>
      <c r="AD99" s="35"/>
      <c r="AE99" s="35"/>
      <c r="AT99" s="18" t="s">
        <v>165</v>
      </c>
      <c r="AU99" s="18" t="s">
        <v>81</v>
      </c>
    </row>
    <row r="100" spans="2:51" s="13" customFormat="1" ht="11.25">
      <c r="B100" s="221"/>
      <c r="C100" s="222"/>
      <c r="D100" s="200" t="s">
        <v>1060</v>
      </c>
      <c r="E100" s="223" t="s">
        <v>20</v>
      </c>
      <c r="F100" s="224" t="s">
        <v>1328</v>
      </c>
      <c r="G100" s="222"/>
      <c r="H100" s="225">
        <v>13.2</v>
      </c>
      <c r="I100" s="226"/>
      <c r="J100" s="226"/>
      <c r="K100" s="222"/>
      <c r="L100" s="222"/>
      <c r="M100" s="227"/>
      <c r="N100" s="228"/>
      <c r="O100" s="229"/>
      <c r="P100" s="229"/>
      <c r="Q100" s="229"/>
      <c r="R100" s="229"/>
      <c r="S100" s="229"/>
      <c r="T100" s="229"/>
      <c r="U100" s="229"/>
      <c r="V100" s="229"/>
      <c r="W100" s="229"/>
      <c r="X100" s="230"/>
      <c r="AT100" s="231" t="s">
        <v>1060</v>
      </c>
      <c r="AU100" s="231" t="s">
        <v>81</v>
      </c>
      <c r="AV100" s="13" t="s">
        <v>81</v>
      </c>
      <c r="AW100" s="13" t="s">
        <v>5</v>
      </c>
      <c r="AX100" s="13" t="s">
        <v>71</v>
      </c>
      <c r="AY100" s="231" t="s">
        <v>156</v>
      </c>
    </row>
    <row r="101" spans="2:51" s="14" customFormat="1" ht="11.25">
      <c r="B101" s="232"/>
      <c r="C101" s="233"/>
      <c r="D101" s="200" t="s">
        <v>1060</v>
      </c>
      <c r="E101" s="234" t="s">
        <v>20</v>
      </c>
      <c r="F101" s="235" t="s">
        <v>1062</v>
      </c>
      <c r="G101" s="233"/>
      <c r="H101" s="236">
        <v>13.2</v>
      </c>
      <c r="I101" s="237"/>
      <c r="J101" s="237"/>
      <c r="K101" s="233"/>
      <c r="L101" s="233"/>
      <c r="M101" s="238"/>
      <c r="N101" s="239"/>
      <c r="O101" s="240"/>
      <c r="P101" s="240"/>
      <c r="Q101" s="240"/>
      <c r="R101" s="240"/>
      <c r="S101" s="240"/>
      <c r="T101" s="240"/>
      <c r="U101" s="240"/>
      <c r="V101" s="240"/>
      <c r="W101" s="240"/>
      <c r="X101" s="241"/>
      <c r="AT101" s="242" t="s">
        <v>1060</v>
      </c>
      <c r="AU101" s="242" t="s">
        <v>81</v>
      </c>
      <c r="AV101" s="14" t="s">
        <v>164</v>
      </c>
      <c r="AW101" s="14" t="s">
        <v>5</v>
      </c>
      <c r="AX101" s="14" t="s">
        <v>79</v>
      </c>
      <c r="AY101" s="242" t="s">
        <v>156</v>
      </c>
    </row>
    <row r="102" spans="1:65" s="2" customFormat="1" ht="16.5" customHeight="1">
      <c r="A102" s="35"/>
      <c r="B102" s="36"/>
      <c r="C102" s="205" t="s">
        <v>170</v>
      </c>
      <c r="D102" s="205" t="s">
        <v>188</v>
      </c>
      <c r="E102" s="206" t="s">
        <v>1329</v>
      </c>
      <c r="F102" s="207" t="s">
        <v>1330</v>
      </c>
      <c r="G102" s="208" t="s">
        <v>1096</v>
      </c>
      <c r="H102" s="209">
        <v>90000</v>
      </c>
      <c r="I102" s="210"/>
      <c r="J102" s="210"/>
      <c r="K102" s="211">
        <f>ROUND(P102*H102,2)</f>
        <v>0</v>
      </c>
      <c r="L102" s="207" t="s">
        <v>20</v>
      </c>
      <c r="M102" s="40"/>
      <c r="N102" s="212" t="s">
        <v>20</v>
      </c>
      <c r="O102" s="194" t="s">
        <v>40</v>
      </c>
      <c r="P102" s="195">
        <f>I102+J102</f>
        <v>0</v>
      </c>
      <c r="Q102" s="195">
        <f>ROUND(I102*H102,2)</f>
        <v>0</v>
      </c>
      <c r="R102" s="195">
        <f>ROUND(J102*H102,2)</f>
        <v>0</v>
      </c>
      <c r="S102" s="65"/>
      <c r="T102" s="196">
        <f>S102*H102</f>
        <v>0</v>
      </c>
      <c r="U102" s="196">
        <v>0</v>
      </c>
      <c r="V102" s="196">
        <f>U102*H102</f>
        <v>0</v>
      </c>
      <c r="W102" s="196">
        <v>0</v>
      </c>
      <c r="X102" s="197">
        <f>W102*H102</f>
        <v>0</v>
      </c>
      <c r="Y102" s="35"/>
      <c r="Z102" s="35"/>
      <c r="AA102" s="35"/>
      <c r="AB102" s="35"/>
      <c r="AC102" s="35"/>
      <c r="AD102" s="35"/>
      <c r="AE102" s="35"/>
      <c r="AR102" s="198" t="s">
        <v>164</v>
      </c>
      <c r="AT102" s="198" t="s">
        <v>188</v>
      </c>
      <c r="AU102" s="198" t="s">
        <v>81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164</v>
      </c>
      <c r="BM102" s="198" t="s">
        <v>179</v>
      </c>
    </row>
    <row r="103" spans="1:47" s="2" customFormat="1" ht="19.5">
      <c r="A103" s="35"/>
      <c r="B103" s="36"/>
      <c r="C103" s="37"/>
      <c r="D103" s="200" t="s">
        <v>165</v>
      </c>
      <c r="E103" s="37"/>
      <c r="F103" s="201" t="s">
        <v>1331</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81</v>
      </c>
    </row>
    <row r="104" spans="2:51" s="13" customFormat="1" ht="11.25">
      <c r="B104" s="221"/>
      <c r="C104" s="222"/>
      <c r="D104" s="200" t="s">
        <v>1060</v>
      </c>
      <c r="E104" s="223" t="s">
        <v>20</v>
      </c>
      <c r="F104" s="224" t="s">
        <v>1332</v>
      </c>
      <c r="G104" s="222"/>
      <c r="H104" s="225">
        <v>90000</v>
      </c>
      <c r="I104" s="226"/>
      <c r="J104" s="226"/>
      <c r="K104" s="222"/>
      <c r="L104" s="222"/>
      <c r="M104" s="227"/>
      <c r="N104" s="228"/>
      <c r="O104" s="229"/>
      <c r="P104" s="229"/>
      <c r="Q104" s="229"/>
      <c r="R104" s="229"/>
      <c r="S104" s="229"/>
      <c r="T104" s="229"/>
      <c r="U104" s="229"/>
      <c r="V104" s="229"/>
      <c r="W104" s="229"/>
      <c r="X104" s="230"/>
      <c r="AT104" s="231" t="s">
        <v>1060</v>
      </c>
      <c r="AU104" s="231" t="s">
        <v>81</v>
      </c>
      <c r="AV104" s="13" t="s">
        <v>81</v>
      </c>
      <c r="AW104" s="13" t="s">
        <v>5</v>
      </c>
      <c r="AX104" s="13" t="s">
        <v>71</v>
      </c>
      <c r="AY104" s="231" t="s">
        <v>156</v>
      </c>
    </row>
    <row r="105" spans="2:51" s="14" customFormat="1" ht="11.25">
      <c r="B105" s="232"/>
      <c r="C105" s="233"/>
      <c r="D105" s="200" t="s">
        <v>1060</v>
      </c>
      <c r="E105" s="234" t="s">
        <v>20</v>
      </c>
      <c r="F105" s="235" t="s">
        <v>1062</v>
      </c>
      <c r="G105" s="233"/>
      <c r="H105" s="236">
        <v>90000</v>
      </c>
      <c r="I105" s="237"/>
      <c r="J105" s="237"/>
      <c r="K105" s="233"/>
      <c r="L105" s="233"/>
      <c r="M105" s="238"/>
      <c r="N105" s="239"/>
      <c r="O105" s="240"/>
      <c r="P105" s="240"/>
      <c r="Q105" s="240"/>
      <c r="R105" s="240"/>
      <c r="S105" s="240"/>
      <c r="T105" s="240"/>
      <c r="U105" s="240"/>
      <c r="V105" s="240"/>
      <c r="W105" s="240"/>
      <c r="X105" s="241"/>
      <c r="AT105" s="242" t="s">
        <v>1060</v>
      </c>
      <c r="AU105" s="242" t="s">
        <v>81</v>
      </c>
      <c r="AV105" s="14" t="s">
        <v>164</v>
      </c>
      <c r="AW105" s="14" t="s">
        <v>5</v>
      </c>
      <c r="AX105" s="14" t="s">
        <v>79</v>
      </c>
      <c r="AY105" s="242" t="s">
        <v>156</v>
      </c>
    </row>
    <row r="106" spans="2:63" s="12" customFormat="1" ht="25.9" customHeight="1">
      <c r="B106" s="167"/>
      <c r="C106" s="168"/>
      <c r="D106" s="169" t="s">
        <v>70</v>
      </c>
      <c r="E106" s="170" t="s">
        <v>292</v>
      </c>
      <c r="F106" s="170" t="s">
        <v>293</v>
      </c>
      <c r="G106" s="168"/>
      <c r="H106" s="168"/>
      <c r="I106" s="171"/>
      <c r="J106" s="171"/>
      <c r="K106" s="172">
        <f>BK106</f>
        <v>0</v>
      </c>
      <c r="L106" s="168"/>
      <c r="M106" s="173"/>
      <c r="N106" s="174"/>
      <c r="O106" s="175"/>
      <c r="P106" s="175"/>
      <c r="Q106" s="176">
        <f>SUM(Q107:Q116)</f>
        <v>0</v>
      </c>
      <c r="R106" s="176">
        <f>SUM(R107:R116)</f>
        <v>0</v>
      </c>
      <c r="S106" s="175"/>
      <c r="T106" s="177">
        <f>SUM(T107:T116)</f>
        <v>0</v>
      </c>
      <c r="U106" s="175"/>
      <c r="V106" s="177">
        <f>SUM(V107:V116)</f>
        <v>0</v>
      </c>
      <c r="W106" s="175"/>
      <c r="X106" s="178">
        <f>SUM(X107:X116)</f>
        <v>0</v>
      </c>
      <c r="AR106" s="179" t="s">
        <v>164</v>
      </c>
      <c r="AT106" s="180" t="s">
        <v>70</v>
      </c>
      <c r="AU106" s="180" t="s">
        <v>71</v>
      </c>
      <c r="AY106" s="179" t="s">
        <v>156</v>
      </c>
      <c r="BK106" s="181">
        <f>SUM(BK107:BK116)</f>
        <v>0</v>
      </c>
    </row>
    <row r="107" spans="1:65" s="2" customFormat="1" ht="55.5" customHeight="1">
      <c r="A107" s="35"/>
      <c r="B107" s="36"/>
      <c r="C107" s="205" t="s">
        <v>180</v>
      </c>
      <c r="D107" s="205" t="s">
        <v>188</v>
      </c>
      <c r="E107" s="206" t="s">
        <v>1253</v>
      </c>
      <c r="F107" s="207" t="s">
        <v>1254</v>
      </c>
      <c r="G107" s="208" t="s">
        <v>877</v>
      </c>
      <c r="H107" s="209">
        <v>23.2</v>
      </c>
      <c r="I107" s="210"/>
      <c r="J107" s="210"/>
      <c r="K107" s="211">
        <f>ROUND(P107*H107,2)</f>
        <v>0</v>
      </c>
      <c r="L107" s="207" t="s">
        <v>162</v>
      </c>
      <c r="M107" s="40"/>
      <c r="N107" s="212"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298</v>
      </c>
      <c r="AT107" s="198" t="s">
        <v>188</v>
      </c>
      <c r="AU107" s="198" t="s">
        <v>79</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298</v>
      </c>
      <c r="BM107" s="198" t="s">
        <v>183</v>
      </c>
    </row>
    <row r="108" spans="1:47" s="2" customFormat="1" ht="78">
      <c r="A108" s="35"/>
      <c r="B108" s="36"/>
      <c r="C108" s="37"/>
      <c r="D108" s="200" t="s">
        <v>165</v>
      </c>
      <c r="E108" s="37"/>
      <c r="F108" s="201" t="s">
        <v>1255</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79</v>
      </c>
    </row>
    <row r="109" spans="1:47" s="2" customFormat="1" ht="29.25">
      <c r="A109" s="35"/>
      <c r="B109" s="36"/>
      <c r="C109" s="37"/>
      <c r="D109" s="200" t="s">
        <v>880</v>
      </c>
      <c r="E109" s="37"/>
      <c r="F109" s="220" t="s">
        <v>1245</v>
      </c>
      <c r="G109" s="37"/>
      <c r="H109" s="37"/>
      <c r="I109" s="202"/>
      <c r="J109" s="202"/>
      <c r="K109" s="37"/>
      <c r="L109" s="37"/>
      <c r="M109" s="40"/>
      <c r="N109" s="203"/>
      <c r="O109" s="204"/>
      <c r="P109" s="65"/>
      <c r="Q109" s="65"/>
      <c r="R109" s="65"/>
      <c r="S109" s="65"/>
      <c r="T109" s="65"/>
      <c r="U109" s="65"/>
      <c r="V109" s="65"/>
      <c r="W109" s="65"/>
      <c r="X109" s="66"/>
      <c r="Y109" s="35"/>
      <c r="Z109" s="35"/>
      <c r="AA109" s="35"/>
      <c r="AB109" s="35"/>
      <c r="AC109" s="35"/>
      <c r="AD109" s="35"/>
      <c r="AE109" s="35"/>
      <c r="AT109" s="18" t="s">
        <v>880</v>
      </c>
      <c r="AU109" s="18" t="s">
        <v>79</v>
      </c>
    </row>
    <row r="110" spans="2:51" s="15" customFormat="1" ht="11.25">
      <c r="B110" s="243"/>
      <c r="C110" s="244"/>
      <c r="D110" s="200" t="s">
        <v>1060</v>
      </c>
      <c r="E110" s="245" t="s">
        <v>20</v>
      </c>
      <c r="F110" s="246" t="s">
        <v>1333</v>
      </c>
      <c r="G110" s="244"/>
      <c r="H110" s="245" t="s">
        <v>20</v>
      </c>
      <c r="I110" s="247"/>
      <c r="J110" s="247"/>
      <c r="K110" s="244"/>
      <c r="L110" s="244"/>
      <c r="M110" s="248"/>
      <c r="N110" s="249"/>
      <c r="O110" s="250"/>
      <c r="P110" s="250"/>
      <c r="Q110" s="250"/>
      <c r="R110" s="250"/>
      <c r="S110" s="250"/>
      <c r="T110" s="250"/>
      <c r="U110" s="250"/>
      <c r="V110" s="250"/>
      <c r="W110" s="250"/>
      <c r="X110" s="251"/>
      <c r="AT110" s="252" t="s">
        <v>1060</v>
      </c>
      <c r="AU110" s="252" t="s">
        <v>79</v>
      </c>
      <c r="AV110" s="15" t="s">
        <v>79</v>
      </c>
      <c r="AW110" s="15" t="s">
        <v>5</v>
      </c>
      <c r="AX110" s="15" t="s">
        <v>71</v>
      </c>
      <c r="AY110" s="252" t="s">
        <v>156</v>
      </c>
    </row>
    <row r="111" spans="2:51" s="13" customFormat="1" ht="11.25">
      <c r="B111" s="221"/>
      <c r="C111" s="222"/>
      <c r="D111" s="200" t="s">
        <v>1060</v>
      </c>
      <c r="E111" s="223" t="s">
        <v>20</v>
      </c>
      <c r="F111" s="224" t="s">
        <v>1334</v>
      </c>
      <c r="G111" s="222"/>
      <c r="H111" s="225">
        <v>13.2</v>
      </c>
      <c r="I111" s="226"/>
      <c r="J111" s="226"/>
      <c r="K111" s="222"/>
      <c r="L111" s="222"/>
      <c r="M111" s="227"/>
      <c r="N111" s="228"/>
      <c r="O111" s="229"/>
      <c r="P111" s="229"/>
      <c r="Q111" s="229"/>
      <c r="R111" s="229"/>
      <c r="S111" s="229"/>
      <c r="T111" s="229"/>
      <c r="U111" s="229"/>
      <c r="V111" s="229"/>
      <c r="W111" s="229"/>
      <c r="X111" s="230"/>
      <c r="AT111" s="231" t="s">
        <v>1060</v>
      </c>
      <c r="AU111" s="231" t="s">
        <v>79</v>
      </c>
      <c r="AV111" s="13" t="s">
        <v>81</v>
      </c>
      <c r="AW111" s="13" t="s">
        <v>5</v>
      </c>
      <c r="AX111" s="13" t="s">
        <v>71</v>
      </c>
      <c r="AY111" s="231" t="s">
        <v>156</v>
      </c>
    </row>
    <row r="112" spans="2:51" s="15" customFormat="1" ht="11.25">
      <c r="B112" s="243"/>
      <c r="C112" s="244"/>
      <c r="D112" s="200" t="s">
        <v>1060</v>
      </c>
      <c r="E112" s="245" t="s">
        <v>20</v>
      </c>
      <c r="F112" s="246" t="s">
        <v>1335</v>
      </c>
      <c r="G112" s="244"/>
      <c r="H112" s="245" t="s">
        <v>20</v>
      </c>
      <c r="I112" s="247"/>
      <c r="J112" s="247"/>
      <c r="K112" s="244"/>
      <c r="L112" s="244"/>
      <c r="M112" s="248"/>
      <c r="N112" s="249"/>
      <c r="O112" s="250"/>
      <c r="P112" s="250"/>
      <c r="Q112" s="250"/>
      <c r="R112" s="250"/>
      <c r="S112" s="250"/>
      <c r="T112" s="250"/>
      <c r="U112" s="250"/>
      <c r="V112" s="250"/>
      <c r="W112" s="250"/>
      <c r="X112" s="251"/>
      <c r="AT112" s="252" t="s">
        <v>1060</v>
      </c>
      <c r="AU112" s="252" t="s">
        <v>79</v>
      </c>
      <c r="AV112" s="15" t="s">
        <v>79</v>
      </c>
      <c r="AW112" s="15" t="s">
        <v>5</v>
      </c>
      <c r="AX112" s="15" t="s">
        <v>71</v>
      </c>
      <c r="AY112" s="252" t="s">
        <v>156</v>
      </c>
    </row>
    <row r="113" spans="2:51" s="13" customFormat="1" ht="11.25">
      <c r="B113" s="221"/>
      <c r="C113" s="222"/>
      <c r="D113" s="200" t="s">
        <v>1060</v>
      </c>
      <c r="E113" s="223" t="s">
        <v>20</v>
      </c>
      <c r="F113" s="224" t="s">
        <v>176</v>
      </c>
      <c r="G113" s="222"/>
      <c r="H113" s="225">
        <v>10</v>
      </c>
      <c r="I113" s="226"/>
      <c r="J113" s="226"/>
      <c r="K113" s="222"/>
      <c r="L113" s="222"/>
      <c r="M113" s="227"/>
      <c r="N113" s="228"/>
      <c r="O113" s="229"/>
      <c r="P113" s="229"/>
      <c r="Q113" s="229"/>
      <c r="R113" s="229"/>
      <c r="S113" s="229"/>
      <c r="T113" s="229"/>
      <c r="U113" s="229"/>
      <c r="V113" s="229"/>
      <c r="W113" s="229"/>
      <c r="X113" s="230"/>
      <c r="AT113" s="231" t="s">
        <v>1060</v>
      </c>
      <c r="AU113" s="231" t="s">
        <v>79</v>
      </c>
      <c r="AV113" s="13" t="s">
        <v>81</v>
      </c>
      <c r="AW113" s="13" t="s">
        <v>5</v>
      </c>
      <c r="AX113" s="13" t="s">
        <v>71</v>
      </c>
      <c r="AY113" s="231" t="s">
        <v>156</v>
      </c>
    </row>
    <row r="114" spans="2:51" s="14" customFormat="1" ht="11.25">
      <c r="B114" s="232"/>
      <c r="C114" s="233"/>
      <c r="D114" s="200" t="s">
        <v>1060</v>
      </c>
      <c r="E114" s="234" t="s">
        <v>20</v>
      </c>
      <c r="F114" s="235" t="s">
        <v>1062</v>
      </c>
      <c r="G114" s="233"/>
      <c r="H114" s="236">
        <v>23.2</v>
      </c>
      <c r="I114" s="237"/>
      <c r="J114" s="237"/>
      <c r="K114" s="233"/>
      <c r="L114" s="233"/>
      <c r="M114" s="238"/>
      <c r="N114" s="239"/>
      <c r="O114" s="240"/>
      <c r="P114" s="240"/>
      <c r="Q114" s="240"/>
      <c r="R114" s="240"/>
      <c r="S114" s="240"/>
      <c r="T114" s="240"/>
      <c r="U114" s="240"/>
      <c r="V114" s="240"/>
      <c r="W114" s="240"/>
      <c r="X114" s="241"/>
      <c r="AT114" s="242" t="s">
        <v>1060</v>
      </c>
      <c r="AU114" s="242" t="s">
        <v>79</v>
      </c>
      <c r="AV114" s="14" t="s">
        <v>164</v>
      </c>
      <c r="AW114" s="14" t="s">
        <v>5</v>
      </c>
      <c r="AX114" s="14" t="s">
        <v>79</v>
      </c>
      <c r="AY114" s="242" t="s">
        <v>156</v>
      </c>
    </row>
    <row r="115" spans="1:65" s="2" customFormat="1" ht="24.2" customHeight="1">
      <c r="A115" s="35"/>
      <c r="B115" s="36"/>
      <c r="C115" s="205" t="s">
        <v>163</v>
      </c>
      <c r="D115" s="205" t="s">
        <v>188</v>
      </c>
      <c r="E115" s="206" t="s">
        <v>1336</v>
      </c>
      <c r="F115" s="207" t="s">
        <v>1337</v>
      </c>
      <c r="G115" s="208" t="s">
        <v>877</v>
      </c>
      <c r="H115" s="209">
        <v>10</v>
      </c>
      <c r="I115" s="210"/>
      <c r="J115" s="210"/>
      <c r="K115" s="211">
        <f>ROUND(P115*H115,2)</f>
        <v>0</v>
      </c>
      <c r="L115" s="207" t="s">
        <v>162</v>
      </c>
      <c r="M115" s="40"/>
      <c r="N115" s="212" t="s">
        <v>20</v>
      </c>
      <c r="O115" s="194" t="s">
        <v>40</v>
      </c>
      <c r="P115" s="195">
        <f>I115+J115</f>
        <v>0</v>
      </c>
      <c r="Q115" s="195">
        <f>ROUND(I115*H115,2)</f>
        <v>0</v>
      </c>
      <c r="R115" s="195">
        <f>ROUND(J115*H115,2)</f>
        <v>0</v>
      </c>
      <c r="S115" s="65"/>
      <c r="T115" s="196">
        <f>S115*H115</f>
        <v>0</v>
      </c>
      <c r="U115" s="196">
        <v>0</v>
      </c>
      <c r="V115" s="196">
        <f>U115*H115</f>
        <v>0</v>
      </c>
      <c r="W115" s="196">
        <v>0</v>
      </c>
      <c r="X115" s="197">
        <f>W115*H115</f>
        <v>0</v>
      </c>
      <c r="Y115" s="35"/>
      <c r="Z115" s="35"/>
      <c r="AA115" s="35"/>
      <c r="AB115" s="35"/>
      <c r="AC115" s="35"/>
      <c r="AD115" s="35"/>
      <c r="AE115" s="35"/>
      <c r="AR115" s="198" t="s">
        <v>298</v>
      </c>
      <c r="AT115" s="198" t="s">
        <v>188</v>
      </c>
      <c r="AU115" s="198" t="s">
        <v>79</v>
      </c>
      <c r="AY115" s="18" t="s">
        <v>156</v>
      </c>
      <c r="BE115" s="199">
        <f>IF(O115="základní",K115,0)</f>
        <v>0</v>
      </c>
      <c r="BF115" s="199">
        <f>IF(O115="snížená",K115,0)</f>
        <v>0</v>
      </c>
      <c r="BG115" s="199">
        <f>IF(O115="zákl. přenesená",K115,0)</f>
        <v>0</v>
      </c>
      <c r="BH115" s="199">
        <f>IF(O115="sníž. přenesená",K115,0)</f>
        <v>0</v>
      </c>
      <c r="BI115" s="199">
        <f>IF(O115="nulová",K115,0)</f>
        <v>0</v>
      </c>
      <c r="BJ115" s="18" t="s">
        <v>79</v>
      </c>
      <c r="BK115" s="199">
        <f>ROUND(P115*H115,2)</f>
        <v>0</v>
      </c>
      <c r="BL115" s="18" t="s">
        <v>298</v>
      </c>
      <c r="BM115" s="198" t="s">
        <v>186</v>
      </c>
    </row>
    <row r="116" spans="1:47" s="2" customFormat="1" ht="58.5">
      <c r="A116" s="35"/>
      <c r="B116" s="36"/>
      <c r="C116" s="37"/>
      <c r="D116" s="200" t="s">
        <v>165</v>
      </c>
      <c r="E116" s="37"/>
      <c r="F116" s="201" t="s">
        <v>1338</v>
      </c>
      <c r="G116" s="37"/>
      <c r="H116" s="37"/>
      <c r="I116" s="202"/>
      <c r="J116" s="202"/>
      <c r="K116" s="37"/>
      <c r="L116" s="37"/>
      <c r="M116" s="40"/>
      <c r="N116" s="214"/>
      <c r="O116" s="215"/>
      <c r="P116" s="216"/>
      <c r="Q116" s="216"/>
      <c r="R116" s="216"/>
      <c r="S116" s="216"/>
      <c r="T116" s="216"/>
      <c r="U116" s="216"/>
      <c r="V116" s="216"/>
      <c r="W116" s="216"/>
      <c r="X116" s="217"/>
      <c r="Y116" s="35"/>
      <c r="Z116" s="35"/>
      <c r="AA116" s="35"/>
      <c r="AB116" s="35"/>
      <c r="AC116" s="35"/>
      <c r="AD116" s="35"/>
      <c r="AE116" s="35"/>
      <c r="AT116" s="18" t="s">
        <v>165</v>
      </c>
      <c r="AU116" s="18" t="s">
        <v>79</v>
      </c>
    </row>
    <row r="117" spans="1:31" s="2" customFormat="1" ht="6.95" customHeight="1">
      <c r="A117" s="35"/>
      <c r="B117" s="48"/>
      <c r="C117" s="49"/>
      <c r="D117" s="49"/>
      <c r="E117" s="49"/>
      <c r="F117" s="49"/>
      <c r="G117" s="49"/>
      <c r="H117" s="49"/>
      <c r="I117" s="49"/>
      <c r="J117" s="49"/>
      <c r="K117" s="49"/>
      <c r="L117" s="49"/>
      <c r="M117" s="40"/>
      <c r="N117" s="35"/>
      <c r="P117" s="35"/>
      <c r="Q117" s="35"/>
      <c r="R117" s="35"/>
      <c r="S117" s="35"/>
      <c r="T117" s="35"/>
      <c r="U117" s="35"/>
      <c r="V117" s="35"/>
      <c r="W117" s="35"/>
      <c r="X117" s="35"/>
      <c r="Y117" s="35"/>
      <c r="Z117" s="35"/>
      <c r="AA117" s="35"/>
      <c r="AB117" s="35"/>
      <c r="AC117" s="35"/>
      <c r="AD117" s="35"/>
      <c r="AE117" s="35"/>
    </row>
  </sheetData>
  <sheetProtection algorithmName="SHA-512" hashValue="QZFlas5kQK1Nv37ZUuY6yY6nJECNR1aqEAMB8+aGKHyIkxQYwfDfKVlaFVNzVx3zHJtTg7oTxLqRqE9pqlxM0w==" saltValue="RfIkPQFnM32pYfgfJ0u/ucSFhlXNassKyi6F6HSpVY7RT5Rrq3whaeRg3XnKCn/n+FFwb0ogQxZE7uir7Tgqcg==" spinCount="100000" sheet="1" objects="1" scenarios="1" formatColumns="0" formatRows="0" autoFilter="0"/>
  <autoFilter ref="C83:L116"/>
  <mergeCells count="9">
    <mergeCell ref="E52:H52"/>
    <mergeCell ref="E74:H74"/>
    <mergeCell ref="E76:H76"/>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2"/>
  <sheetViews>
    <sheetView showGridLines="0" tabSelected="1" workbookViewId="0" topLeftCell="A67">
      <selection activeCell="F90" sqref="F9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96</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1339</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ROUND(K84,2)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ROUND((SUM(BE84:BE411)),2)</f>
        <v>0</v>
      </c>
      <c r="G35" s="35"/>
      <c r="H35" s="35"/>
      <c r="I35" s="128">
        <v>0.21</v>
      </c>
      <c r="J35" s="35"/>
      <c r="K35" s="123">
        <f>ROUND(((SUM(BE84:BE411))*I35),2)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ROUND((SUM(BF84:BF411)),2)</f>
        <v>0</v>
      </c>
      <c r="G36" s="35"/>
      <c r="H36" s="35"/>
      <c r="I36" s="128">
        <v>0.15</v>
      </c>
      <c r="J36" s="35"/>
      <c r="K36" s="123">
        <f>ROUND(((SUM(BF84:BF411))*I36),2)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ROUND((SUM(BG84:BG411)),2)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ROUND((SUM(BH84:BH411)),2)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ROUND((SUM(BI84:BI411)),2)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02-11 - Nástupiště, žst. Rumburk</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Q84</f>
        <v>0</v>
      </c>
      <c r="J61" s="78">
        <f t="shared" si="0"/>
        <v>0</v>
      </c>
      <c r="K61" s="78">
        <f>K84</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 t="shared" si="0"/>
        <v>0</v>
      </c>
      <c r="J62" s="148">
        <f t="shared" si="0"/>
        <v>0</v>
      </c>
      <c r="K62" s="148">
        <f>K85</f>
        <v>0</v>
      </c>
      <c r="L62" s="145"/>
      <c r="M62" s="149"/>
    </row>
    <row r="63" spans="2:13" s="10" customFormat="1" ht="19.9" customHeight="1">
      <c r="B63" s="150"/>
      <c r="C63" s="101"/>
      <c r="D63" s="151" t="s">
        <v>1056</v>
      </c>
      <c r="E63" s="152"/>
      <c r="F63" s="152"/>
      <c r="G63" s="152"/>
      <c r="H63" s="152"/>
      <c r="I63" s="153">
        <f t="shared" si="0"/>
        <v>0</v>
      </c>
      <c r="J63" s="153">
        <f t="shared" si="0"/>
        <v>0</v>
      </c>
      <c r="K63" s="153">
        <f>K86</f>
        <v>0</v>
      </c>
      <c r="L63" s="101"/>
      <c r="M63" s="154"/>
    </row>
    <row r="64" spans="2:13" s="9" customFormat="1" ht="24.95" customHeight="1">
      <c r="B64" s="144"/>
      <c r="C64" s="145"/>
      <c r="D64" s="146" t="s">
        <v>135</v>
      </c>
      <c r="E64" s="147"/>
      <c r="F64" s="147"/>
      <c r="G64" s="147"/>
      <c r="H64" s="147"/>
      <c r="I64" s="148">
        <f>Q316</f>
        <v>0</v>
      </c>
      <c r="J64" s="148">
        <f>R316</f>
        <v>0</v>
      </c>
      <c r="K64" s="148">
        <f>K316</f>
        <v>0</v>
      </c>
      <c r="L64" s="145"/>
      <c r="M64" s="149"/>
    </row>
    <row r="65" spans="1:31" s="2" customFormat="1" ht="21.75" customHeight="1">
      <c r="A65" s="35"/>
      <c r="B65" s="36"/>
      <c r="C65" s="37"/>
      <c r="D65" s="37"/>
      <c r="E65" s="37"/>
      <c r="F65" s="37"/>
      <c r="G65" s="37"/>
      <c r="H65" s="37"/>
      <c r="I65" s="37"/>
      <c r="J65" s="37"/>
      <c r="K65" s="37"/>
      <c r="L65" s="37"/>
      <c r="M65" s="11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49"/>
      <c r="M66" s="11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51"/>
      <c r="M70" s="117"/>
      <c r="S70" s="35"/>
      <c r="T70" s="35"/>
      <c r="U70" s="35"/>
      <c r="V70" s="35"/>
      <c r="W70" s="35"/>
      <c r="X70" s="35"/>
      <c r="Y70" s="35"/>
      <c r="Z70" s="35"/>
      <c r="AA70" s="35"/>
      <c r="AB70" s="35"/>
      <c r="AC70" s="35"/>
      <c r="AD70" s="35"/>
      <c r="AE70" s="35"/>
    </row>
    <row r="71" spans="1:31" s="2" customFormat="1" ht="24.95" customHeight="1">
      <c r="A71" s="35"/>
      <c r="B71" s="36"/>
      <c r="C71" s="24" t="s">
        <v>137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17</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92" t="str">
        <f>E7</f>
        <v>Oprava nástupiště v žst. Rumburk 1_K NACENĚNÍ_OPRAVA č.1</v>
      </c>
      <c r="F74" s="393"/>
      <c r="G74" s="393"/>
      <c r="H74" s="393"/>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121</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6.5" customHeight="1">
      <c r="A76" s="35"/>
      <c r="B76" s="36"/>
      <c r="C76" s="37"/>
      <c r="D76" s="37"/>
      <c r="E76" s="345" t="str">
        <f>E9</f>
        <v>SO 02-11 - Nástupiště, žst. Rumburk</v>
      </c>
      <c r="F76" s="394"/>
      <c r="G76" s="394"/>
      <c r="H76" s="394"/>
      <c r="I76" s="37"/>
      <c r="J76" s="37"/>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 xml:space="preserve"> </v>
      </c>
      <c r="G78" s="37"/>
      <c r="H78" s="37"/>
      <c r="I78" s="30" t="s">
        <v>24</v>
      </c>
      <c r="J78" s="60" t="str">
        <f>IF(J12="","",J12)</f>
        <v>4. 10. 2022</v>
      </c>
      <c r="K78" s="37"/>
      <c r="L78" s="37"/>
      <c r="M78" s="11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5.2" customHeight="1">
      <c r="A80" s="35"/>
      <c r="B80" s="36"/>
      <c r="C80" s="30" t="s">
        <v>26</v>
      </c>
      <c r="D80" s="37"/>
      <c r="E80" s="37"/>
      <c r="F80" s="28" t="str">
        <f>E15</f>
        <v xml:space="preserve"> </v>
      </c>
      <c r="G80" s="37"/>
      <c r="H80" s="37"/>
      <c r="I80" s="30" t="s">
        <v>31</v>
      </c>
      <c r="J80" s="33" t="str">
        <f>E21</f>
        <v xml:space="preserve"> </v>
      </c>
      <c r="K80" s="37"/>
      <c r="L80" s="37"/>
      <c r="M80" s="11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32</v>
      </c>
      <c r="J81" s="33" t="str">
        <f>E24</f>
        <v xml:space="preserve"> </v>
      </c>
      <c r="K81" s="37"/>
      <c r="L81" s="37"/>
      <c r="M81" s="11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11" customFormat="1" ht="29.25" customHeight="1">
      <c r="A83" s="155"/>
      <c r="B83" s="156"/>
      <c r="C83" s="157" t="s">
        <v>138</v>
      </c>
      <c r="D83" s="158" t="s">
        <v>54</v>
      </c>
      <c r="E83" s="158" t="s">
        <v>50</v>
      </c>
      <c r="F83" s="158" t="s">
        <v>51</v>
      </c>
      <c r="G83" s="158" t="s">
        <v>139</v>
      </c>
      <c r="H83" s="158" t="s">
        <v>140</v>
      </c>
      <c r="I83" s="158" t="s">
        <v>141</v>
      </c>
      <c r="J83" s="158" t="s">
        <v>142</v>
      </c>
      <c r="K83" s="158" t="s">
        <v>129</v>
      </c>
      <c r="L83" s="159" t="s">
        <v>143</v>
      </c>
      <c r="M83" s="160"/>
      <c r="N83" s="69" t="s">
        <v>20</v>
      </c>
      <c r="O83" s="70" t="s">
        <v>39</v>
      </c>
      <c r="P83" s="70" t="s">
        <v>144</v>
      </c>
      <c r="Q83" s="70" t="s">
        <v>145</v>
      </c>
      <c r="R83" s="70" t="s">
        <v>146</v>
      </c>
      <c r="S83" s="70" t="s">
        <v>147</v>
      </c>
      <c r="T83" s="70" t="s">
        <v>148</v>
      </c>
      <c r="U83" s="70" t="s">
        <v>149</v>
      </c>
      <c r="V83" s="70" t="s">
        <v>150</v>
      </c>
      <c r="W83" s="70" t="s">
        <v>151</v>
      </c>
      <c r="X83" s="71" t="s">
        <v>152</v>
      </c>
      <c r="Y83" s="155"/>
      <c r="Z83" s="155"/>
      <c r="AA83" s="155"/>
      <c r="AB83" s="155"/>
      <c r="AC83" s="155"/>
      <c r="AD83" s="155"/>
      <c r="AE83" s="155"/>
    </row>
    <row r="84" spans="1:63" s="2" customFormat="1" ht="22.9" customHeight="1">
      <c r="A84" s="35"/>
      <c r="B84" s="36"/>
      <c r="C84" s="76" t="s">
        <v>153</v>
      </c>
      <c r="D84" s="37"/>
      <c r="E84" s="37"/>
      <c r="F84" s="37"/>
      <c r="G84" s="37"/>
      <c r="H84" s="37"/>
      <c r="I84" s="37"/>
      <c r="J84" s="37"/>
      <c r="K84" s="161">
        <f>BK84</f>
        <v>0</v>
      </c>
      <c r="L84" s="37"/>
      <c r="M84" s="40"/>
      <c r="N84" s="72"/>
      <c r="O84" s="162"/>
      <c r="P84" s="73"/>
      <c r="Q84" s="163">
        <f>Q85+Q316</f>
        <v>0</v>
      </c>
      <c r="R84" s="163">
        <f>R85+R316</f>
        <v>0</v>
      </c>
      <c r="S84" s="73"/>
      <c r="T84" s="164">
        <f>T85+T316</f>
        <v>0</v>
      </c>
      <c r="U84" s="73"/>
      <c r="V84" s="164">
        <f>V85+V316</f>
        <v>1239.2462500000001</v>
      </c>
      <c r="W84" s="73"/>
      <c r="X84" s="165">
        <f>X85+X316</f>
        <v>0</v>
      </c>
      <c r="Y84" s="35"/>
      <c r="Z84" s="35"/>
      <c r="AA84" s="35"/>
      <c r="AB84" s="35"/>
      <c r="AC84" s="35"/>
      <c r="AD84" s="35"/>
      <c r="AE84" s="35"/>
      <c r="AT84" s="18" t="s">
        <v>70</v>
      </c>
      <c r="AU84" s="18" t="s">
        <v>130</v>
      </c>
      <c r="BK84" s="166">
        <f>BK85+BK316</f>
        <v>0</v>
      </c>
    </row>
    <row r="85" spans="2:63" s="12" customFormat="1" ht="25.9" customHeight="1">
      <c r="B85" s="167"/>
      <c r="C85" s="168"/>
      <c r="D85" s="169" t="s">
        <v>70</v>
      </c>
      <c r="E85" s="170" t="s">
        <v>375</v>
      </c>
      <c r="F85" s="170" t="s">
        <v>376</v>
      </c>
      <c r="G85" s="168"/>
      <c r="H85" s="168"/>
      <c r="I85" s="171"/>
      <c r="J85" s="171"/>
      <c r="K85" s="172">
        <f>BK85</f>
        <v>0</v>
      </c>
      <c r="L85" s="168"/>
      <c r="M85" s="173"/>
      <c r="N85" s="174"/>
      <c r="O85" s="175"/>
      <c r="P85" s="175"/>
      <c r="Q85" s="176">
        <f>Q86</f>
        <v>0</v>
      </c>
      <c r="R85" s="176">
        <f>R86</f>
        <v>0</v>
      </c>
      <c r="S85" s="175"/>
      <c r="T85" s="177">
        <f>T86</f>
        <v>0</v>
      </c>
      <c r="U85" s="175"/>
      <c r="V85" s="177">
        <f>V86</f>
        <v>1239.2462500000001</v>
      </c>
      <c r="W85" s="175"/>
      <c r="X85" s="178">
        <f>X86</f>
        <v>0</v>
      </c>
      <c r="AR85" s="179" t="s">
        <v>79</v>
      </c>
      <c r="AT85" s="180" t="s">
        <v>70</v>
      </c>
      <c r="AU85" s="180" t="s">
        <v>71</v>
      </c>
      <c r="AY85" s="179" t="s">
        <v>156</v>
      </c>
      <c r="BK85" s="181">
        <f>BK86</f>
        <v>0</v>
      </c>
    </row>
    <row r="86" spans="2:63" s="12" customFormat="1" ht="22.9" customHeight="1">
      <c r="B86" s="167"/>
      <c r="C86" s="168"/>
      <c r="D86" s="169" t="s">
        <v>70</v>
      </c>
      <c r="E86" s="182" t="s">
        <v>173</v>
      </c>
      <c r="F86" s="182" t="s">
        <v>1057</v>
      </c>
      <c r="G86" s="168"/>
      <c r="H86" s="168"/>
      <c r="I86" s="171"/>
      <c r="J86" s="171"/>
      <c r="K86" s="183">
        <f>BK86</f>
        <v>0</v>
      </c>
      <c r="L86" s="168"/>
      <c r="M86" s="173"/>
      <c r="N86" s="174"/>
      <c r="O86" s="175"/>
      <c r="P86" s="175"/>
      <c r="Q86" s="176">
        <f>SUM(Q87:Q315)</f>
        <v>0</v>
      </c>
      <c r="R86" s="176">
        <f>SUM(R87:R315)</f>
        <v>0</v>
      </c>
      <c r="S86" s="175"/>
      <c r="T86" s="177">
        <f>SUM(T87:T315)</f>
        <v>0</v>
      </c>
      <c r="U86" s="175"/>
      <c r="V86" s="177">
        <f>SUM(V87:V315)</f>
        <v>1239.2462500000001</v>
      </c>
      <c r="W86" s="175"/>
      <c r="X86" s="178">
        <f>SUM(X87:X315)</f>
        <v>0</v>
      </c>
      <c r="AR86" s="179" t="s">
        <v>79</v>
      </c>
      <c r="AT86" s="180" t="s">
        <v>70</v>
      </c>
      <c r="AU86" s="180" t="s">
        <v>79</v>
      </c>
      <c r="AY86" s="179" t="s">
        <v>156</v>
      </c>
      <c r="BK86" s="181">
        <f>SUM(BK87:BK315)</f>
        <v>0</v>
      </c>
    </row>
    <row r="87" spans="1:65" s="2" customFormat="1" ht="16.5" customHeight="1">
      <c r="A87" s="35"/>
      <c r="B87" s="36"/>
      <c r="C87" s="184" t="s">
        <v>79</v>
      </c>
      <c r="D87" s="184" t="s">
        <v>154</v>
      </c>
      <c r="E87" s="185" t="s">
        <v>1340</v>
      </c>
      <c r="F87" s="186" t="s">
        <v>1341</v>
      </c>
      <c r="G87" s="187" t="s">
        <v>161</v>
      </c>
      <c r="H87" s="188">
        <v>600</v>
      </c>
      <c r="I87" s="189"/>
      <c r="J87" s="190"/>
      <c r="K87" s="191">
        <f>ROUND(P87*H87,2)</f>
        <v>0</v>
      </c>
      <c r="L87" s="186" t="s">
        <v>20</v>
      </c>
      <c r="M87" s="192"/>
      <c r="N87" s="193" t="s">
        <v>20</v>
      </c>
      <c r="O87" s="194" t="s">
        <v>40</v>
      </c>
      <c r="P87" s="195">
        <f>I87+J87</f>
        <v>0</v>
      </c>
      <c r="Q87" s="195">
        <f>ROUND(I87*H87,2)</f>
        <v>0</v>
      </c>
      <c r="R87" s="195">
        <f>ROUND(J87*H87,2)</f>
        <v>0</v>
      </c>
      <c r="S87" s="65"/>
      <c r="T87" s="196">
        <f>S87*H87</f>
        <v>0</v>
      </c>
      <c r="U87" s="196">
        <v>0.149</v>
      </c>
      <c r="V87" s="196">
        <f>U87*H87</f>
        <v>89.39999999999999</v>
      </c>
      <c r="W87" s="196">
        <v>0</v>
      </c>
      <c r="X87" s="197">
        <f>W87*H87</f>
        <v>0</v>
      </c>
      <c r="Y87" s="35"/>
      <c r="Z87" s="35"/>
      <c r="AA87" s="35"/>
      <c r="AB87" s="35"/>
      <c r="AC87" s="35"/>
      <c r="AD87" s="35"/>
      <c r="AE87" s="35"/>
      <c r="AR87" s="198" t="s">
        <v>163</v>
      </c>
      <c r="AT87" s="198" t="s">
        <v>154</v>
      </c>
      <c r="AU87" s="198" t="s">
        <v>81</v>
      </c>
      <c r="AY87" s="18" t="s">
        <v>156</v>
      </c>
      <c r="BE87" s="199">
        <f>IF(O87="základní",K87,0)</f>
        <v>0</v>
      </c>
      <c r="BF87" s="199">
        <f>IF(O87="snížená",K87,0)</f>
        <v>0</v>
      </c>
      <c r="BG87" s="199">
        <f>IF(O87="zákl. přenesená",K87,0)</f>
        <v>0</v>
      </c>
      <c r="BH87" s="199">
        <f>IF(O87="sníž. přenesená",K87,0)</f>
        <v>0</v>
      </c>
      <c r="BI87" s="199">
        <f>IF(O87="nulová",K87,0)</f>
        <v>0</v>
      </c>
      <c r="BJ87" s="18" t="s">
        <v>79</v>
      </c>
      <c r="BK87" s="199">
        <f>ROUND(P87*H87,2)</f>
        <v>0</v>
      </c>
      <c r="BL87" s="18" t="s">
        <v>164</v>
      </c>
      <c r="BM87" s="198" t="s">
        <v>81</v>
      </c>
    </row>
    <row r="88" spans="1:47" s="2" customFormat="1" ht="11.25">
      <c r="A88" s="35"/>
      <c r="B88" s="36"/>
      <c r="C88" s="37"/>
      <c r="D88" s="200" t="s">
        <v>165</v>
      </c>
      <c r="E88" s="37"/>
      <c r="F88" s="201" t="s">
        <v>1341</v>
      </c>
      <c r="G88" s="37"/>
      <c r="H88" s="37"/>
      <c r="I88" s="202"/>
      <c r="J88" s="202"/>
      <c r="K88" s="37"/>
      <c r="L88" s="37"/>
      <c r="M88" s="40"/>
      <c r="N88" s="203"/>
      <c r="O88" s="204"/>
      <c r="P88" s="65"/>
      <c r="Q88" s="65"/>
      <c r="R88" s="65"/>
      <c r="S88" s="65"/>
      <c r="T88" s="65"/>
      <c r="U88" s="65"/>
      <c r="V88" s="65"/>
      <c r="W88" s="65"/>
      <c r="X88" s="66"/>
      <c r="Y88" s="35"/>
      <c r="Z88" s="35"/>
      <c r="AA88" s="35"/>
      <c r="AB88" s="35"/>
      <c r="AC88" s="35"/>
      <c r="AD88" s="35"/>
      <c r="AE88" s="35"/>
      <c r="AT88" s="18" t="s">
        <v>165</v>
      </c>
      <c r="AU88" s="18" t="s">
        <v>81</v>
      </c>
    </row>
    <row r="89" spans="2:51" s="15" customFormat="1" ht="11.25">
      <c r="B89" s="243"/>
      <c r="C89" s="244"/>
      <c r="D89" s="200" t="s">
        <v>1060</v>
      </c>
      <c r="E89" s="245" t="s">
        <v>20</v>
      </c>
      <c r="F89" s="246" t="s">
        <v>1342</v>
      </c>
      <c r="G89" s="244"/>
      <c r="H89" s="245" t="s">
        <v>20</v>
      </c>
      <c r="I89" s="247"/>
      <c r="J89" s="247"/>
      <c r="K89" s="244"/>
      <c r="L89" s="244"/>
      <c r="M89" s="248"/>
      <c r="N89" s="249"/>
      <c r="O89" s="250"/>
      <c r="P89" s="250"/>
      <c r="Q89" s="250"/>
      <c r="R89" s="250"/>
      <c r="S89" s="250"/>
      <c r="T89" s="250"/>
      <c r="U89" s="250"/>
      <c r="V89" s="250"/>
      <c r="W89" s="250"/>
      <c r="X89" s="251"/>
      <c r="AT89" s="252" t="s">
        <v>1060</v>
      </c>
      <c r="AU89" s="252" t="s">
        <v>81</v>
      </c>
      <c r="AV89" s="15" t="s">
        <v>79</v>
      </c>
      <c r="AW89" s="15" t="s">
        <v>5</v>
      </c>
      <c r="AX89" s="15" t="s">
        <v>71</v>
      </c>
      <c r="AY89" s="252" t="s">
        <v>156</v>
      </c>
    </row>
    <row r="90" spans="2:51" s="13" customFormat="1" ht="11.25">
      <c r="B90" s="221"/>
      <c r="C90" s="222"/>
      <c r="D90" s="200" t="s">
        <v>1060</v>
      </c>
      <c r="E90" s="223" t="s">
        <v>20</v>
      </c>
      <c r="F90" s="224" t="s">
        <v>690</v>
      </c>
      <c r="G90" s="222"/>
      <c r="H90" s="225">
        <v>200</v>
      </c>
      <c r="I90" s="226"/>
      <c r="J90" s="226"/>
      <c r="K90" s="222"/>
      <c r="L90" s="222"/>
      <c r="M90" s="227"/>
      <c r="N90" s="228"/>
      <c r="O90" s="229"/>
      <c r="P90" s="229"/>
      <c r="Q90" s="229"/>
      <c r="R90" s="229"/>
      <c r="S90" s="229"/>
      <c r="T90" s="229"/>
      <c r="U90" s="229"/>
      <c r="V90" s="229"/>
      <c r="W90" s="229"/>
      <c r="X90" s="230"/>
      <c r="AT90" s="231" t="s">
        <v>1060</v>
      </c>
      <c r="AU90" s="231" t="s">
        <v>81</v>
      </c>
      <c r="AV90" s="13" t="s">
        <v>81</v>
      </c>
      <c r="AW90" s="13" t="s">
        <v>5</v>
      </c>
      <c r="AX90" s="13" t="s">
        <v>71</v>
      </c>
      <c r="AY90" s="231" t="s">
        <v>156</v>
      </c>
    </row>
    <row r="91" spans="2:51" s="15" customFormat="1" ht="22.5">
      <c r="B91" s="243"/>
      <c r="C91" s="244"/>
      <c r="D91" s="200" t="s">
        <v>1060</v>
      </c>
      <c r="E91" s="245" t="s">
        <v>20</v>
      </c>
      <c r="F91" s="246" t="s">
        <v>1343</v>
      </c>
      <c r="G91" s="244"/>
      <c r="H91" s="245" t="s">
        <v>20</v>
      </c>
      <c r="I91" s="247"/>
      <c r="J91" s="247"/>
      <c r="K91" s="244"/>
      <c r="L91" s="244"/>
      <c r="M91" s="248"/>
      <c r="N91" s="249"/>
      <c r="O91" s="250"/>
      <c r="P91" s="250"/>
      <c r="Q91" s="250"/>
      <c r="R91" s="250"/>
      <c r="S91" s="250"/>
      <c r="T91" s="250"/>
      <c r="U91" s="250"/>
      <c r="V91" s="250"/>
      <c r="W91" s="250"/>
      <c r="X91" s="251"/>
      <c r="AT91" s="252" t="s">
        <v>1060</v>
      </c>
      <c r="AU91" s="252" t="s">
        <v>81</v>
      </c>
      <c r="AV91" s="15" t="s">
        <v>79</v>
      </c>
      <c r="AW91" s="15" t="s">
        <v>5</v>
      </c>
      <c r="AX91" s="15" t="s">
        <v>71</v>
      </c>
      <c r="AY91" s="252" t="s">
        <v>156</v>
      </c>
    </row>
    <row r="92" spans="2:51" s="13" customFormat="1" ht="11.25">
      <c r="B92" s="221"/>
      <c r="C92" s="222"/>
      <c r="D92" s="200" t="s">
        <v>1060</v>
      </c>
      <c r="E92" s="223" t="s">
        <v>20</v>
      </c>
      <c r="F92" s="224" t="s">
        <v>1344</v>
      </c>
      <c r="G92" s="222"/>
      <c r="H92" s="225">
        <v>400</v>
      </c>
      <c r="I92" s="226"/>
      <c r="J92" s="226"/>
      <c r="K92" s="222"/>
      <c r="L92" s="222"/>
      <c r="M92" s="227"/>
      <c r="N92" s="228"/>
      <c r="O92" s="229"/>
      <c r="P92" s="229"/>
      <c r="Q92" s="229"/>
      <c r="R92" s="229"/>
      <c r="S92" s="229"/>
      <c r="T92" s="229"/>
      <c r="U92" s="229"/>
      <c r="V92" s="229"/>
      <c r="W92" s="229"/>
      <c r="X92" s="230"/>
      <c r="AT92" s="231" t="s">
        <v>1060</v>
      </c>
      <c r="AU92" s="231" t="s">
        <v>81</v>
      </c>
      <c r="AV92" s="13" t="s">
        <v>81</v>
      </c>
      <c r="AW92" s="13" t="s">
        <v>5</v>
      </c>
      <c r="AX92" s="13" t="s">
        <v>71</v>
      </c>
      <c r="AY92" s="231" t="s">
        <v>156</v>
      </c>
    </row>
    <row r="93" spans="2:51" s="14" customFormat="1" ht="11.25">
      <c r="B93" s="232"/>
      <c r="C93" s="233"/>
      <c r="D93" s="200" t="s">
        <v>1060</v>
      </c>
      <c r="E93" s="234" t="s">
        <v>20</v>
      </c>
      <c r="F93" s="235" t="s">
        <v>1062</v>
      </c>
      <c r="G93" s="233"/>
      <c r="H93" s="236">
        <v>600</v>
      </c>
      <c r="I93" s="237"/>
      <c r="J93" s="237"/>
      <c r="K93" s="233"/>
      <c r="L93" s="233"/>
      <c r="M93" s="238"/>
      <c r="N93" s="239"/>
      <c r="O93" s="240"/>
      <c r="P93" s="240"/>
      <c r="Q93" s="240"/>
      <c r="R93" s="240"/>
      <c r="S93" s="240"/>
      <c r="T93" s="240"/>
      <c r="U93" s="240"/>
      <c r="V93" s="240"/>
      <c r="W93" s="240"/>
      <c r="X93" s="241"/>
      <c r="AT93" s="242" t="s">
        <v>1060</v>
      </c>
      <c r="AU93" s="242" t="s">
        <v>81</v>
      </c>
      <c r="AV93" s="14" t="s">
        <v>164</v>
      </c>
      <c r="AW93" s="14" t="s">
        <v>5</v>
      </c>
      <c r="AX93" s="14" t="s">
        <v>79</v>
      </c>
      <c r="AY93" s="242" t="s">
        <v>156</v>
      </c>
    </row>
    <row r="94" spans="1:65" s="2" customFormat="1" ht="16.5" customHeight="1">
      <c r="A94" s="35"/>
      <c r="B94" s="36"/>
      <c r="C94" s="184" t="s">
        <v>81</v>
      </c>
      <c r="D94" s="184" t="s">
        <v>154</v>
      </c>
      <c r="E94" s="185" t="s">
        <v>1345</v>
      </c>
      <c r="F94" s="186" t="s">
        <v>1346</v>
      </c>
      <c r="G94" s="187" t="s">
        <v>161</v>
      </c>
      <c r="H94" s="188">
        <v>101</v>
      </c>
      <c r="I94" s="189"/>
      <c r="J94" s="190"/>
      <c r="K94" s="191">
        <f>ROUND(P94*H94,2)</f>
        <v>0</v>
      </c>
      <c r="L94" s="186" t="s">
        <v>20</v>
      </c>
      <c r="M94" s="192"/>
      <c r="N94" s="193" t="s">
        <v>20</v>
      </c>
      <c r="O94" s="194" t="s">
        <v>40</v>
      </c>
      <c r="P94" s="195">
        <f>I94+J94</f>
        <v>0</v>
      </c>
      <c r="Q94" s="195">
        <f>ROUND(I94*H94,2)</f>
        <v>0</v>
      </c>
      <c r="R94" s="195">
        <f>ROUND(J94*H94,2)</f>
        <v>0</v>
      </c>
      <c r="S94" s="65"/>
      <c r="T94" s="196">
        <f>S94*H94</f>
        <v>0</v>
      </c>
      <c r="U94" s="196">
        <v>0.132</v>
      </c>
      <c r="V94" s="196">
        <f>U94*H94</f>
        <v>13.332</v>
      </c>
      <c r="W94" s="196">
        <v>0</v>
      </c>
      <c r="X94" s="197">
        <f>W94*H94</f>
        <v>0</v>
      </c>
      <c r="Y94" s="35"/>
      <c r="Z94" s="35"/>
      <c r="AA94" s="35"/>
      <c r="AB94" s="35"/>
      <c r="AC94" s="35"/>
      <c r="AD94" s="35"/>
      <c r="AE94" s="35"/>
      <c r="AR94" s="198" t="s">
        <v>163</v>
      </c>
      <c r="AT94" s="198" t="s">
        <v>154</v>
      </c>
      <c r="AU94" s="198" t="s">
        <v>81</v>
      </c>
      <c r="AY94" s="18" t="s">
        <v>156</v>
      </c>
      <c r="BE94" s="199">
        <f>IF(O94="základní",K94,0)</f>
        <v>0</v>
      </c>
      <c r="BF94" s="199">
        <f>IF(O94="snížená",K94,0)</f>
        <v>0</v>
      </c>
      <c r="BG94" s="199">
        <f>IF(O94="zákl. přenesená",K94,0)</f>
        <v>0</v>
      </c>
      <c r="BH94" s="199">
        <f>IF(O94="sníž. přenesená",K94,0)</f>
        <v>0</v>
      </c>
      <c r="BI94" s="199">
        <f>IF(O94="nulová",K94,0)</f>
        <v>0</v>
      </c>
      <c r="BJ94" s="18" t="s">
        <v>79</v>
      </c>
      <c r="BK94" s="199">
        <f>ROUND(P94*H94,2)</f>
        <v>0</v>
      </c>
      <c r="BL94" s="18" t="s">
        <v>164</v>
      </c>
      <c r="BM94" s="198" t="s">
        <v>164</v>
      </c>
    </row>
    <row r="95" spans="1:47" s="2" customFormat="1" ht="11.25">
      <c r="A95" s="35"/>
      <c r="B95" s="36"/>
      <c r="C95" s="37"/>
      <c r="D95" s="200" t="s">
        <v>165</v>
      </c>
      <c r="E95" s="37"/>
      <c r="F95" s="201" t="s">
        <v>1346</v>
      </c>
      <c r="G95" s="37"/>
      <c r="H95" s="37"/>
      <c r="I95" s="202"/>
      <c r="J95" s="202"/>
      <c r="K95" s="37"/>
      <c r="L95" s="37"/>
      <c r="M95" s="40"/>
      <c r="N95" s="203"/>
      <c r="O95" s="204"/>
      <c r="P95" s="65"/>
      <c r="Q95" s="65"/>
      <c r="R95" s="65"/>
      <c r="S95" s="65"/>
      <c r="T95" s="65"/>
      <c r="U95" s="65"/>
      <c r="V95" s="65"/>
      <c r="W95" s="65"/>
      <c r="X95" s="66"/>
      <c r="Y95" s="35"/>
      <c r="Z95" s="35"/>
      <c r="AA95" s="35"/>
      <c r="AB95" s="35"/>
      <c r="AC95" s="35"/>
      <c r="AD95" s="35"/>
      <c r="AE95" s="35"/>
      <c r="AT95" s="18" t="s">
        <v>165</v>
      </c>
      <c r="AU95" s="18" t="s">
        <v>81</v>
      </c>
    </row>
    <row r="96" spans="2:51" s="15" customFormat="1" ht="11.25">
      <c r="B96" s="243"/>
      <c r="C96" s="244"/>
      <c r="D96" s="200" t="s">
        <v>1060</v>
      </c>
      <c r="E96" s="245" t="s">
        <v>20</v>
      </c>
      <c r="F96" s="246" t="s">
        <v>1347</v>
      </c>
      <c r="G96" s="244"/>
      <c r="H96" s="245" t="s">
        <v>20</v>
      </c>
      <c r="I96" s="247"/>
      <c r="J96" s="247"/>
      <c r="K96" s="244"/>
      <c r="L96" s="244"/>
      <c r="M96" s="248"/>
      <c r="N96" s="249"/>
      <c r="O96" s="250"/>
      <c r="P96" s="250"/>
      <c r="Q96" s="250"/>
      <c r="R96" s="250"/>
      <c r="S96" s="250"/>
      <c r="T96" s="250"/>
      <c r="U96" s="250"/>
      <c r="V96" s="250"/>
      <c r="W96" s="250"/>
      <c r="X96" s="251"/>
      <c r="AT96" s="252" t="s">
        <v>1060</v>
      </c>
      <c r="AU96" s="252" t="s">
        <v>81</v>
      </c>
      <c r="AV96" s="15" t="s">
        <v>79</v>
      </c>
      <c r="AW96" s="15" t="s">
        <v>5</v>
      </c>
      <c r="AX96" s="15" t="s">
        <v>71</v>
      </c>
      <c r="AY96" s="252" t="s">
        <v>156</v>
      </c>
    </row>
    <row r="97" spans="2:51" s="13" customFormat="1" ht="11.25">
      <c r="B97" s="221"/>
      <c r="C97" s="222"/>
      <c r="D97" s="200" t="s">
        <v>1060</v>
      </c>
      <c r="E97" s="223" t="s">
        <v>20</v>
      </c>
      <c r="F97" s="224" t="s">
        <v>691</v>
      </c>
      <c r="G97" s="222"/>
      <c r="H97" s="225">
        <v>101</v>
      </c>
      <c r="I97" s="226"/>
      <c r="J97" s="226"/>
      <c r="K97" s="222"/>
      <c r="L97" s="222"/>
      <c r="M97" s="227"/>
      <c r="N97" s="228"/>
      <c r="O97" s="229"/>
      <c r="P97" s="229"/>
      <c r="Q97" s="229"/>
      <c r="R97" s="229"/>
      <c r="S97" s="229"/>
      <c r="T97" s="229"/>
      <c r="U97" s="229"/>
      <c r="V97" s="229"/>
      <c r="W97" s="229"/>
      <c r="X97" s="230"/>
      <c r="AT97" s="231" t="s">
        <v>1060</v>
      </c>
      <c r="AU97" s="231" t="s">
        <v>81</v>
      </c>
      <c r="AV97" s="13" t="s">
        <v>81</v>
      </c>
      <c r="AW97" s="13" t="s">
        <v>5</v>
      </c>
      <c r="AX97" s="13" t="s">
        <v>71</v>
      </c>
      <c r="AY97" s="231" t="s">
        <v>156</v>
      </c>
    </row>
    <row r="98" spans="2:51" s="14" customFormat="1" ht="11.25">
      <c r="B98" s="232"/>
      <c r="C98" s="233"/>
      <c r="D98" s="200" t="s">
        <v>1060</v>
      </c>
      <c r="E98" s="234" t="s">
        <v>20</v>
      </c>
      <c r="F98" s="235" t="s">
        <v>1062</v>
      </c>
      <c r="G98" s="233"/>
      <c r="H98" s="236">
        <v>101</v>
      </c>
      <c r="I98" s="237"/>
      <c r="J98" s="237"/>
      <c r="K98" s="233"/>
      <c r="L98" s="233"/>
      <c r="M98" s="238"/>
      <c r="N98" s="239"/>
      <c r="O98" s="240"/>
      <c r="P98" s="240"/>
      <c r="Q98" s="240"/>
      <c r="R98" s="240"/>
      <c r="S98" s="240"/>
      <c r="T98" s="240"/>
      <c r="U98" s="240"/>
      <c r="V98" s="240"/>
      <c r="W98" s="240"/>
      <c r="X98" s="241"/>
      <c r="AT98" s="242" t="s">
        <v>1060</v>
      </c>
      <c r="AU98" s="242" t="s">
        <v>81</v>
      </c>
      <c r="AV98" s="14" t="s">
        <v>164</v>
      </c>
      <c r="AW98" s="14" t="s">
        <v>5</v>
      </c>
      <c r="AX98" s="14" t="s">
        <v>79</v>
      </c>
      <c r="AY98" s="242" t="s">
        <v>156</v>
      </c>
    </row>
    <row r="99" spans="2:51" s="15" customFormat="1" ht="11.25">
      <c r="B99" s="243"/>
      <c r="C99" s="244"/>
      <c r="D99" s="200" t="s">
        <v>1060</v>
      </c>
      <c r="E99" s="245" t="s">
        <v>20</v>
      </c>
      <c r="F99" s="246" t="s">
        <v>1348</v>
      </c>
      <c r="G99" s="244"/>
      <c r="H99" s="245" t="s">
        <v>20</v>
      </c>
      <c r="I99" s="247"/>
      <c r="J99" s="247"/>
      <c r="K99" s="244"/>
      <c r="L99" s="244"/>
      <c r="M99" s="248"/>
      <c r="N99" s="249"/>
      <c r="O99" s="250"/>
      <c r="P99" s="250"/>
      <c r="Q99" s="250"/>
      <c r="R99" s="250"/>
      <c r="S99" s="250"/>
      <c r="T99" s="250"/>
      <c r="U99" s="250"/>
      <c r="V99" s="250"/>
      <c r="W99" s="250"/>
      <c r="X99" s="251"/>
      <c r="AT99" s="252" t="s">
        <v>1060</v>
      </c>
      <c r="AU99" s="252" t="s">
        <v>81</v>
      </c>
      <c r="AV99" s="15" t="s">
        <v>79</v>
      </c>
      <c r="AW99" s="15" t="s">
        <v>5</v>
      </c>
      <c r="AX99" s="15" t="s">
        <v>71</v>
      </c>
      <c r="AY99" s="252" t="s">
        <v>156</v>
      </c>
    </row>
    <row r="100" spans="1:65" s="2" customFormat="1" ht="24.2" customHeight="1">
      <c r="A100" s="35"/>
      <c r="B100" s="36"/>
      <c r="C100" s="184" t="s">
        <v>155</v>
      </c>
      <c r="D100" s="184" t="s">
        <v>154</v>
      </c>
      <c r="E100" s="185" t="s">
        <v>1349</v>
      </c>
      <c r="F100" s="186" t="s">
        <v>1350</v>
      </c>
      <c r="G100" s="187" t="s">
        <v>161</v>
      </c>
      <c r="H100" s="188">
        <v>404</v>
      </c>
      <c r="I100" s="189"/>
      <c r="J100" s="190"/>
      <c r="K100" s="191">
        <f>ROUND(P100*H100,2)</f>
        <v>0</v>
      </c>
      <c r="L100" s="186" t="s">
        <v>162</v>
      </c>
      <c r="M100" s="192"/>
      <c r="N100" s="193" t="s">
        <v>20</v>
      </c>
      <c r="O100" s="194" t="s">
        <v>40</v>
      </c>
      <c r="P100" s="195">
        <f>I100+J100</f>
        <v>0</v>
      </c>
      <c r="Q100" s="195">
        <f>ROUND(I100*H100,2)</f>
        <v>0</v>
      </c>
      <c r="R100" s="195">
        <f>ROUND(J100*H100,2)</f>
        <v>0</v>
      </c>
      <c r="S100" s="65"/>
      <c r="T100" s="196">
        <f>S100*H100</f>
        <v>0</v>
      </c>
      <c r="U100" s="196">
        <v>0.195</v>
      </c>
      <c r="V100" s="196">
        <f>U100*H100</f>
        <v>78.78</v>
      </c>
      <c r="W100" s="196">
        <v>0</v>
      </c>
      <c r="X100" s="197">
        <f>W100*H100</f>
        <v>0</v>
      </c>
      <c r="Y100" s="35"/>
      <c r="Z100" s="35"/>
      <c r="AA100" s="35"/>
      <c r="AB100" s="35"/>
      <c r="AC100" s="35"/>
      <c r="AD100" s="35"/>
      <c r="AE100" s="35"/>
      <c r="AR100" s="198" t="s">
        <v>163</v>
      </c>
      <c r="AT100" s="198" t="s">
        <v>154</v>
      </c>
      <c r="AU100" s="198" t="s">
        <v>81</v>
      </c>
      <c r="AY100" s="18" t="s">
        <v>156</v>
      </c>
      <c r="BE100" s="199">
        <f>IF(O100="základní",K100,0)</f>
        <v>0</v>
      </c>
      <c r="BF100" s="199">
        <f>IF(O100="snížená",K100,0)</f>
        <v>0</v>
      </c>
      <c r="BG100" s="199">
        <f>IF(O100="zákl. přenesená",K100,0)</f>
        <v>0</v>
      </c>
      <c r="BH100" s="199">
        <f>IF(O100="sníž. přenesená",K100,0)</f>
        <v>0</v>
      </c>
      <c r="BI100" s="199">
        <f>IF(O100="nulová",K100,0)</f>
        <v>0</v>
      </c>
      <c r="BJ100" s="18" t="s">
        <v>79</v>
      </c>
      <c r="BK100" s="199">
        <f>ROUND(P100*H100,2)</f>
        <v>0</v>
      </c>
      <c r="BL100" s="18" t="s">
        <v>164</v>
      </c>
      <c r="BM100" s="198" t="s">
        <v>170</v>
      </c>
    </row>
    <row r="101" spans="1:47" s="2" customFormat="1" ht="11.25">
      <c r="A101" s="35"/>
      <c r="B101" s="36"/>
      <c r="C101" s="37"/>
      <c r="D101" s="200" t="s">
        <v>165</v>
      </c>
      <c r="E101" s="37"/>
      <c r="F101" s="201" t="s">
        <v>1350</v>
      </c>
      <c r="G101" s="37"/>
      <c r="H101" s="37"/>
      <c r="I101" s="202"/>
      <c r="J101" s="202"/>
      <c r="K101" s="37"/>
      <c r="L101" s="37"/>
      <c r="M101" s="40"/>
      <c r="N101" s="203"/>
      <c r="O101" s="204"/>
      <c r="P101" s="65"/>
      <c r="Q101" s="65"/>
      <c r="R101" s="65"/>
      <c r="S101" s="65"/>
      <c r="T101" s="65"/>
      <c r="U101" s="65"/>
      <c r="V101" s="65"/>
      <c r="W101" s="65"/>
      <c r="X101" s="66"/>
      <c r="Y101" s="35"/>
      <c r="Z101" s="35"/>
      <c r="AA101" s="35"/>
      <c r="AB101" s="35"/>
      <c r="AC101" s="35"/>
      <c r="AD101" s="35"/>
      <c r="AE101" s="35"/>
      <c r="AT101" s="18" t="s">
        <v>165</v>
      </c>
      <c r="AU101" s="18" t="s">
        <v>81</v>
      </c>
    </row>
    <row r="102" spans="1:65" s="2" customFormat="1" ht="24.2" customHeight="1">
      <c r="A102" s="35"/>
      <c r="B102" s="36"/>
      <c r="C102" s="184" t="s">
        <v>164</v>
      </c>
      <c r="D102" s="184" t="s">
        <v>154</v>
      </c>
      <c r="E102" s="185" t="s">
        <v>1351</v>
      </c>
      <c r="F102" s="186" t="s">
        <v>1352</v>
      </c>
      <c r="G102" s="187" t="s">
        <v>161</v>
      </c>
      <c r="H102" s="188">
        <v>500</v>
      </c>
      <c r="I102" s="189"/>
      <c r="J102" s="190"/>
      <c r="K102" s="191">
        <f>ROUND(P102*H102,2)</f>
        <v>0</v>
      </c>
      <c r="L102" s="186" t="s">
        <v>162</v>
      </c>
      <c r="M102" s="192"/>
      <c r="N102" s="193" t="s">
        <v>20</v>
      </c>
      <c r="O102" s="194" t="s">
        <v>40</v>
      </c>
      <c r="P102" s="195">
        <f>I102+J102</f>
        <v>0</v>
      </c>
      <c r="Q102" s="195">
        <f>ROUND(I102*H102,2)</f>
        <v>0</v>
      </c>
      <c r="R102" s="195">
        <f>ROUND(J102*H102,2)</f>
        <v>0</v>
      </c>
      <c r="S102" s="65"/>
      <c r="T102" s="196">
        <f>S102*H102</f>
        <v>0</v>
      </c>
      <c r="U102" s="196">
        <v>0.51</v>
      </c>
      <c r="V102" s="196">
        <f>U102*H102</f>
        <v>255</v>
      </c>
      <c r="W102" s="196">
        <v>0</v>
      </c>
      <c r="X102" s="197">
        <f>W102*H102</f>
        <v>0</v>
      </c>
      <c r="Y102" s="35"/>
      <c r="Z102" s="35"/>
      <c r="AA102" s="35"/>
      <c r="AB102" s="35"/>
      <c r="AC102" s="35"/>
      <c r="AD102" s="35"/>
      <c r="AE102" s="35"/>
      <c r="AR102" s="198" t="s">
        <v>163</v>
      </c>
      <c r="AT102" s="198" t="s">
        <v>154</v>
      </c>
      <c r="AU102" s="198" t="s">
        <v>81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164</v>
      </c>
      <c r="BM102" s="198" t="s">
        <v>163</v>
      </c>
    </row>
    <row r="103" spans="1:47" s="2" customFormat="1" ht="11.25">
      <c r="A103" s="35"/>
      <c r="B103" s="36"/>
      <c r="C103" s="37"/>
      <c r="D103" s="200" t="s">
        <v>165</v>
      </c>
      <c r="E103" s="37"/>
      <c r="F103" s="201" t="s">
        <v>1352</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81</v>
      </c>
    </row>
    <row r="104" spans="2:51" s="13" customFormat="1" ht="11.25">
      <c r="B104" s="221"/>
      <c r="C104" s="222"/>
      <c r="D104" s="200" t="s">
        <v>1060</v>
      </c>
      <c r="E104" s="223" t="s">
        <v>20</v>
      </c>
      <c r="F104" s="224" t="s">
        <v>1353</v>
      </c>
      <c r="G104" s="222"/>
      <c r="H104" s="225">
        <v>500</v>
      </c>
      <c r="I104" s="226"/>
      <c r="J104" s="226"/>
      <c r="K104" s="222"/>
      <c r="L104" s="222"/>
      <c r="M104" s="227"/>
      <c r="N104" s="228"/>
      <c r="O104" s="229"/>
      <c r="P104" s="229"/>
      <c r="Q104" s="229"/>
      <c r="R104" s="229"/>
      <c r="S104" s="229"/>
      <c r="T104" s="229"/>
      <c r="U104" s="229"/>
      <c r="V104" s="229"/>
      <c r="W104" s="229"/>
      <c r="X104" s="230"/>
      <c r="AT104" s="231" t="s">
        <v>1060</v>
      </c>
      <c r="AU104" s="231" t="s">
        <v>81</v>
      </c>
      <c r="AV104" s="13" t="s">
        <v>81</v>
      </c>
      <c r="AW104" s="13" t="s">
        <v>5</v>
      </c>
      <c r="AX104" s="13" t="s">
        <v>71</v>
      </c>
      <c r="AY104" s="231" t="s">
        <v>156</v>
      </c>
    </row>
    <row r="105" spans="2:51" s="14" customFormat="1" ht="11.25">
      <c r="B105" s="232"/>
      <c r="C105" s="233"/>
      <c r="D105" s="200" t="s">
        <v>1060</v>
      </c>
      <c r="E105" s="234" t="s">
        <v>20</v>
      </c>
      <c r="F105" s="235" t="s">
        <v>1062</v>
      </c>
      <c r="G105" s="233"/>
      <c r="H105" s="236">
        <v>500</v>
      </c>
      <c r="I105" s="237"/>
      <c r="J105" s="237"/>
      <c r="K105" s="233"/>
      <c r="L105" s="233"/>
      <c r="M105" s="238"/>
      <c r="N105" s="239"/>
      <c r="O105" s="240"/>
      <c r="P105" s="240"/>
      <c r="Q105" s="240"/>
      <c r="R105" s="240"/>
      <c r="S105" s="240"/>
      <c r="T105" s="240"/>
      <c r="U105" s="240"/>
      <c r="V105" s="240"/>
      <c r="W105" s="240"/>
      <c r="X105" s="241"/>
      <c r="AT105" s="242" t="s">
        <v>1060</v>
      </c>
      <c r="AU105" s="242" t="s">
        <v>81</v>
      </c>
      <c r="AV105" s="14" t="s">
        <v>164</v>
      </c>
      <c r="AW105" s="14" t="s">
        <v>5</v>
      </c>
      <c r="AX105" s="14" t="s">
        <v>79</v>
      </c>
      <c r="AY105" s="242" t="s">
        <v>156</v>
      </c>
    </row>
    <row r="106" spans="1:65" s="2" customFormat="1" ht="24.2" customHeight="1">
      <c r="A106" s="35"/>
      <c r="B106" s="36"/>
      <c r="C106" s="184" t="s">
        <v>173</v>
      </c>
      <c r="D106" s="184" t="s">
        <v>154</v>
      </c>
      <c r="E106" s="185" t="s">
        <v>1354</v>
      </c>
      <c r="F106" s="186" t="s">
        <v>1355</v>
      </c>
      <c r="G106" s="187" t="s">
        <v>161</v>
      </c>
      <c r="H106" s="188">
        <v>1400</v>
      </c>
      <c r="I106" s="189"/>
      <c r="J106" s="190"/>
      <c r="K106" s="191">
        <f>ROUND(P106*H106,2)</f>
        <v>0</v>
      </c>
      <c r="L106" s="186" t="s">
        <v>162</v>
      </c>
      <c r="M106" s="192"/>
      <c r="N106" s="193" t="s">
        <v>20</v>
      </c>
      <c r="O106" s="194" t="s">
        <v>40</v>
      </c>
      <c r="P106" s="195">
        <f>I106+J106</f>
        <v>0</v>
      </c>
      <c r="Q106" s="195">
        <f>ROUND(I106*H106,2)</f>
        <v>0</v>
      </c>
      <c r="R106" s="195">
        <f>ROUND(J106*H106,2)</f>
        <v>0</v>
      </c>
      <c r="S106" s="65"/>
      <c r="T106" s="196">
        <f>S106*H106</f>
        <v>0</v>
      </c>
      <c r="U106" s="196">
        <v>0.047</v>
      </c>
      <c r="V106" s="196">
        <f>U106*H106</f>
        <v>65.8</v>
      </c>
      <c r="W106" s="196">
        <v>0</v>
      </c>
      <c r="X106" s="197">
        <f>W106*H106</f>
        <v>0</v>
      </c>
      <c r="Y106" s="35"/>
      <c r="Z106" s="35"/>
      <c r="AA106" s="35"/>
      <c r="AB106" s="35"/>
      <c r="AC106" s="35"/>
      <c r="AD106" s="35"/>
      <c r="AE106" s="35"/>
      <c r="AR106" s="198" t="s">
        <v>163</v>
      </c>
      <c r="AT106" s="198" t="s">
        <v>154</v>
      </c>
      <c r="AU106" s="198" t="s">
        <v>81</v>
      </c>
      <c r="AY106" s="18" t="s">
        <v>156</v>
      </c>
      <c r="BE106" s="199">
        <f>IF(O106="základní",K106,0)</f>
        <v>0</v>
      </c>
      <c r="BF106" s="199">
        <f>IF(O106="snížená",K106,0)</f>
        <v>0</v>
      </c>
      <c r="BG106" s="199">
        <f>IF(O106="zákl. přenesená",K106,0)</f>
        <v>0</v>
      </c>
      <c r="BH106" s="199">
        <f>IF(O106="sníž. přenesená",K106,0)</f>
        <v>0</v>
      </c>
      <c r="BI106" s="199">
        <f>IF(O106="nulová",K106,0)</f>
        <v>0</v>
      </c>
      <c r="BJ106" s="18" t="s">
        <v>79</v>
      </c>
      <c r="BK106" s="199">
        <f>ROUND(P106*H106,2)</f>
        <v>0</v>
      </c>
      <c r="BL106" s="18" t="s">
        <v>164</v>
      </c>
      <c r="BM106" s="198" t="s">
        <v>176</v>
      </c>
    </row>
    <row r="107" spans="1:47" s="2" customFormat="1" ht="11.25">
      <c r="A107" s="35"/>
      <c r="B107" s="36"/>
      <c r="C107" s="37"/>
      <c r="D107" s="200" t="s">
        <v>165</v>
      </c>
      <c r="E107" s="37"/>
      <c r="F107" s="201" t="s">
        <v>1355</v>
      </c>
      <c r="G107" s="37"/>
      <c r="H107" s="37"/>
      <c r="I107" s="202"/>
      <c r="J107" s="202"/>
      <c r="K107" s="37"/>
      <c r="L107" s="37"/>
      <c r="M107" s="40"/>
      <c r="N107" s="203"/>
      <c r="O107" s="204"/>
      <c r="P107" s="65"/>
      <c r="Q107" s="65"/>
      <c r="R107" s="65"/>
      <c r="S107" s="65"/>
      <c r="T107" s="65"/>
      <c r="U107" s="65"/>
      <c r="V107" s="65"/>
      <c r="W107" s="65"/>
      <c r="X107" s="66"/>
      <c r="Y107" s="35"/>
      <c r="Z107" s="35"/>
      <c r="AA107" s="35"/>
      <c r="AB107" s="35"/>
      <c r="AC107" s="35"/>
      <c r="AD107" s="35"/>
      <c r="AE107" s="35"/>
      <c r="AT107" s="18" t="s">
        <v>165</v>
      </c>
      <c r="AU107" s="18" t="s">
        <v>81</v>
      </c>
    </row>
    <row r="108" spans="2:51" s="15" customFormat="1" ht="11.25">
      <c r="B108" s="243"/>
      <c r="C108" s="244"/>
      <c r="D108" s="200" t="s">
        <v>1060</v>
      </c>
      <c r="E108" s="245" t="s">
        <v>20</v>
      </c>
      <c r="F108" s="246" t="s">
        <v>1356</v>
      </c>
      <c r="G108" s="244"/>
      <c r="H108" s="245" t="s">
        <v>20</v>
      </c>
      <c r="I108" s="247"/>
      <c r="J108" s="247"/>
      <c r="K108" s="244"/>
      <c r="L108" s="244"/>
      <c r="M108" s="248"/>
      <c r="N108" s="249"/>
      <c r="O108" s="250"/>
      <c r="P108" s="250"/>
      <c r="Q108" s="250"/>
      <c r="R108" s="250"/>
      <c r="S108" s="250"/>
      <c r="T108" s="250"/>
      <c r="U108" s="250"/>
      <c r="V108" s="250"/>
      <c r="W108" s="250"/>
      <c r="X108" s="251"/>
      <c r="AT108" s="252" t="s">
        <v>1060</v>
      </c>
      <c r="AU108" s="252" t="s">
        <v>81</v>
      </c>
      <c r="AV108" s="15" t="s">
        <v>79</v>
      </c>
      <c r="AW108" s="15" t="s">
        <v>5</v>
      </c>
      <c r="AX108" s="15" t="s">
        <v>71</v>
      </c>
      <c r="AY108" s="252" t="s">
        <v>156</v>
      </c>
    </row>
    <row r="109" spans="2:51" s="13" customFormat="1" ht="11.25">
      <c r="B109" s="221"/>
      <c r="C109" s="222"/>
      <c r="D109" s="200" t="s">
        <v>1060</v>
      </c>
      <c r="E109" s="223" t="s">
        <v>20</v>
      </c>
      <c r="F109" s="224" t="s">
        <v>690</v>
      </c>
      <c r="G109" s="222"/>
      <c r="H109" s="225">
        <v>200</v>
      </c>
      <c r="I109" s="226"/>
      <c r="J109" s="226"/>
      <c r="K109" s="222"/>
      <c r="L109" s="222"/>
      <c r="M109" s="227"/>
      <c r="N109" s="228"/>
      <c r="O109" s="229"/>
      <c r="P109" s="229"/>
      <c r="Q109" s="229"/>
      <c r="R109" s="229"/>
      <c r="S109" s="229"/>
      <c r="T109" s="229"/>
      <c r="U109" s="229"/>
      <c r="V109" s="229"/>
      <c r="W109" s="229"/>
      <c r="X109" s="230"/>
      <c r="AT109" s="231" t="s">
        <v>1060</v>
      </c>
      <c r="AU109" s="231" t="s">
        <v>81</v>
      </c>
      <c r="AV109" s="13" t="s">
        <v>81</v>
      </c>
      <c r="AW109" s="13" t="s">
        <v>5</v>
      </c>
      <c r="AX109" s="13" t="s">
        <v>71</v>
      </c>
      <c r="AY109" s="231" t="s">
        <v>156</v>
      </c>
    </row>
    <row r="110" spans="2:51" s="15" customFormat="1" ht="11.25">
      <c r="B110" s="243"/>
      <c r="C110" s="244"/>
      <c r="D110" s="200" t="s">
        <v>1060</v>
      </c>
      <c r="E110" s="245" t="s">
        <v>20</v>
      </c>
      <c r="F110" s="246" t="s">
        <v>1357</v>
      </c>
      <c r="G110" s="244"/>
      <c r="H110" s="245" t="s">
        <v>20</v>
      </c>
      <c r="I110" s="247"/>
      <c r="J110" s="247"/>
      <c r="K110" s="244"/>
      <c r="L110" s="244"/>
      <c r="M110" s="248"/>
      <c r="N110" s="249"/>
      <c r="O110" s="250"/>
      <c r="P110" s="250"/>
      <c r="Q110" s="250"/>
      <c r="R110" s="250"/>
      <c r="S110" s="250"/>
      <c r="T110" s="250"/>
      <c r="U110" s="250"/>
      <c r="V110" s="250"/>
      <c r="W110" s="250"/>
      <c r="X110" s="251"/>
      <c r="AT110" s="252" t="s">
        <v>1060</v>
      </c>
      <c r="AU110" s="252" t="s">
        <v>81</v>
      </c>
      <c r="AV110" s="15" t="s">
        <v>79</v>
      </c>
      <c r="AW110" s="15" t="s">
        <v>5</v>
      </c>
      <c r="AX110" s="15" t="s">
        <v>71</v>
      </c>
      <c r="AY110" s="252" t="s">
        <v>156</v>
      </c>
    </row>
    <row r="111" spans="2:51" s="13" customFormat="1" ht="11.25">
      <c r="B111" s="221"/>
      <c r="C111" s="222"/>
      <c r="D111" s="200" t="s">
        <v>1060</v>
      </c>
      <c r="E111" s="223" t="s">
        <v>20</v>
      </c>
      <c r="F111" s="224" t="s">
        <v>1358</v>
      </c>
      <c r="G111" s="222"/>
      <c r="H111" s="225">
        <v>1200</v>
      </c>
      <c r="I111" s="226"/>
      <c r="J111" s="226"/>
      <c r="K111" s="222"/>
      <c r="L111" s="222"/>
      <c r="M111" s="227"/>
      <c r="N111" s="228"/>
      <c r="O111" s="229"/>
      <c r="P111" s="229"/>
      <c r="Q111" s="229"/>
      <c r="R111" s="229"/>
      <c r="S111" s="229"/>
      <c r="T111" s="229"/>
      <c r="U111" s="229"/>
      <c r="V111" s="229"/>
      <c r="W111" s="229"/>
      <c r="X111" s="230"/>
      <c r="AT111" s="231" t="s">
        <v>1060</v>
      </c>
      <c r="AU111" s="231" t="s">
        <v>81</v>
      </c>
      <c r="AV111" s="13" t="s">
        <v>81</v>
      </c>
      <c r="AW111" s="13" t="s">
        <v>5</v>
      </c>
      <c r="AX111" s="13" t="s">
        <v>71</v>
      </c>
      <c r="AY111" s="231" t="s">
        <v>156</v>
      </c>
    </row>
    <row r="112" spans="2:51" s="14" customFormat="1" ht="11.25">
      <c r="B112" s="232"/>
      <c r="C112" s="233"/>
      <c r="D112" s="200" t="s">
        <v>1060</v>
      </c>
      <c r="E112" s="234" t="s">
        <v>20</v>
      </c>
      <c r="F112" s="235" t="s">
        <v>1062</v>
      </c>
      <c r="G112" s="233"/>
      <c r="H112" s="236">
        <v>1400</v>
      </c>
      <c r="I112" s="237"/>
      <c r="J112" s="237"/>
      <c r="K112" s="233"/>
      <c r="L112" s="233"/>
      <c r="M112" s="238"/>
      <c r="N112" s="239"/>
      <c r="O112" s="240"/>
      <c r="P112" s="240"/>
      <c r="Q112" s="240"/>
      <c r="R112" s="240"/>
      <c r="S112" s="240"/>
      <c r="T112" s="240"/>
      <c r="U112" s="240"/>
      <c r="V112" s="240"/>
      <c r="W112" s="240"/>
      <c r="X112" s="241"/>
      <c r="AT112" s="242" t="s">
        <v>1060</v>
      </c>
      <c r="AU112" s="242" t="s">
        <v>81</v>
      </c>
      <c r="AV112" s="14" t="s">
        <v>164</v>
      </c>
      <c r="AW112" s="14" t="s">
        <v>5</v>
      </c>
      <c r="AX112" s="14" t="s">
        <v>79</v>
      </c>
      <c r="AY112" s="242" t="s">
        <v>156</v>
      </c>
    </row>
    <row r="113" spans="1:65" s="2" customFormat="1" ht="24.2" customHeight="1">
      <c r="A113" s="35"/>
      <c r="B113" s="36"/>
      <c r="C113" s="184" t="s">
        <v>170</v>
      </c>
      <c r="D113" s="184" t="s">
        <v>154</v>
      </c>
      <c r="E113" s="185" t="s">
        <v>1359</v>
      </c>
      <c r="F113" s="186" t="s">
        <v>1360</v>
      </c>
      <c r="G113" s="187" t="s">
        <v>1096</v>
      </c>
      <c r="H113" s="188">
        <v>517</v>
      </c>
      <c r="I113" s="189"/>
      <c r="J113" s="190"/>
      <c r="K113" s="191">
        <f>ROUND(P113*H113,2)</f>
        <v>0</v>
      </c>
      <c r="L113" s="186" t="s">
        <v>162</v>
      </c>
      <c r="M113" s="192"/>
      <c r="N113" s="193" t="s">
        <v>20</v>
      </c>
      <c r="O113" s="194" t="s">
        <v>40</v>
      </c>
      <c r="P113" s="195">
        <f>I113+J113</f>
        <v>0</v>
      </c>
      <c r="Q113" s="195">
        <f>ROUND(I113*H113,2)</f>
        <v>0</v>
      </c>
      <c r="R113" s="195">
        <f>ROUND(J113*H113,2)</f>
        <v>0</v>
      </c>
      <c r="S113" s="65"/>
      <c r="T113" s="196">
        <f>S113*H113</f>
        <v>0</v>
      </c>
      <c r="U113" s="196">
        <v>0</v>
      </c>
      <c r="V113" s="196">
        <f>U113*H113</f>
        <v>0</v>
      </c>
      <c r="W113" s="196">
        <v>0</v>
      </c>
      <c r="X113" s="197">
        <f>W113*H113</f>
        <v>0</v>
      </c>
      <c r="Y113" s="35"/>
      <c r="Z113" s="35"/>
      <c r="AA113" s="35"/>
      <c r="AB113" s="35"/>
      <c r="AC113" s="35"/>
      <c r="AD113" s="35"/>
      <c r="AE113" s="35"/>
      <c r="AR113" s="198" t="s">
        <v>163</v>
      </c>
      <c r="AT113" s="198" t="s">
        <v>154</v>
      </c>
      <c r="AU113" s="198" t="s">
        <v>81</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179</v>
      </c>
    </row>
    <row r="114" spans="1:47" s="2" customFormat="1" ht="11.25">
      <c r="A114" s="35"/>
      <c r="B114" s="36"/>
      <c r="C114" s="37"/>
      <c r="D114" s="200" t="s">
        <v>165</v>
      </c>
      <c r="E114" s="37"/>
      <c r="F114" s="201" t="s">
        <v>1360</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81</v>
      </c>
    </row>
    <row r="115" spans="1:47" s="2" customFormat="1" ht="19.5">
      <c r="A115" s="35"/>
      <c r="B115" s="36"/>
      <c r="C115" s="37"/>
      <c r="D115" s="200" t="s">
        <v>880</v>
      </c>
      <c r="E115" s="37"/>
      <c r="F115" s="220" t="s">
        <v>1361</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880</v>
      </c>
      <c r="AU115" s="18" t="s">
        <v>81</v>
      </c>
    </row>
    <row r="116" spans="1:65" s="2" customFormat="1" ht="16.5" customHeight="1">
      <c r="A116" s="35"/>
      <c r="B116" s="36"/>
      <c r="C116" s="184" t="s">
        <v>180</v>
      </c>
      <c r="D116" s="184" t="s">
        <v>154</v>
      </c>
      <c r="E116" s="185" t="s">
        <v>1362</v>
      </c>
      <c r="F116" s="186" t="s">
        <v>1363</v>
      </c>
      <c r="G116" s="187" t="s">
        <v>1096</v>
      </c>
      <c r="H116" s="188">
        <v>13</v>
      </c>
      <c r="I116" s="189"/>
      <c r="J116" s="190"/>
      <c r="K116" s="191">
        <f>ROUND(P116*H116,2)</f>
        <v>0</v>
      </c>
      <c r="L116" s="186" t="s">
        <v>20</v>
      </c>
      <c r="M116" s="192"/>
      <c r="N116" s="193" t="s">
        <v>20</v>
      </c>
      <c r="O116" s="194" t="s">
        <v>40</v>
      </c>
      <c r="P116" s="195">
        <f>I116+J116</f>
        <v>0</v>
      </c>
      <c r="Q116" s="195">
        <f>ROUND(I116*H116,2)</f>
        <v>0</v>
      </c>
      <c r="R116" s="195">
        <f>ROUND(J116*H116,2)</f>
        <v>0</v>
      </c>
      <c r="S116" s="65"/>
      <c r="T116" s="196">
        <f>S116*H116</f>
        <v>0</v>
      </c>
      <c r="U116" s="196">
        <v>0</v>
      </c>
      <c r="V116" s="196">
        <f>U116*H116</f>
        <v>0</v>
      </c>
      <c r="W116" s="196">
        <v>0</v>
      </c>
      <c r="X116" s="197">
        <f>W116*H116</f>
        <v>0</v>
      </c>
      <c r="Y116" s="35"/>
      <c r="Z116" s="35"/>
      <c r="AA116" s="35"/>
      <c r="AB116" s="35"/>
      <c r="AC116" s="35"/>
      <c r="AD116" s="35"/>
      <c r="AE116" s="35"/>
      <c r="AR116" s="198" t="s">
        <v>163</v>
      </c>
      <c r="AT116" s="198" t="s">
        <v>154</v>
      </c>
      <c r="AU116" s="198" t="s">
        <v>81</v>
      </c>
      <c r="AY116" s="18" t="s">
        <v>156</v>
      </c>
      <c r="BE116" s="199">
        <f>IF(O116="základní",K116,0)</f>
        <v>0</v>
      </c>
      <c r="BF116" s="199">
        <f>IF(O116="snížená",K116,0)</f>
        <v>0</v>
      </c>
      <c r="BG116" s="199">
        <f>IF(O116="zákl. přenesená",K116,0)</f>
        <v>0</v>
      </c>
      <c r="BH116" s="199">
        <f>IF(O116="sníž. přenesená",K116,0)</f>
        <v>0</v>
      </c>
      <c r="BI116" s="199">
        <f>IF(O116="nulová",K116,0)</f>
        <v>0</v>
      </c>
      <c r="BJ116" s="18" t="s">
        <v>79</v>
      </c>
      <c r="BK116" s="199">
        <f>ROUND(P116*H116,2)</f>
        <v>0</v>
      </c>
      <c r="BL116" s="18" t="s">
        <v>164</v>
      </c>
      <c r="BM116" s="198" t="s">
        <v>183</v>
      </c>
    </row>
    <row r="117" spans="1:47" s="2" customFormat="1" ht="11.25">
      <c r="A117" s="35"/>
      <c r="B117" s="36"/>
      <c r="C117" s="37"/>
      <c r="D117" s="200" t="s">
        <v>165</v>
      </c>
      <c r="E117" s="37"/>
      <c r="F117" s="201" t="s">
        <v>1363</v>
      </c>
      <c r="G117" s="37"/>
      <c r="H117" s="37"/>
      <c r="I117" s="202"/>
      <c r="J117" s="202"/>
      <c r="K117" s="37"/>
      <c r="L117" s="37"/>
      <c r="M117" s="40"/>
      <c r="N117" s="203"/>
      <c r="O117" s="204"/>
      <c r="P117" s="65"/>
      <c r="Q117" s="65"/>
      <c r="R117" s="65"/>
      <c r="S117" s="65"/>
      <c r="T117" s="65"/>
      <c r="U117" s="65"/>
      <c r="V117" s="65"/>
      <c r="W117" s="65"/>
      <c r="X117" s="66"/>
      <c r="Y117" s="35"/>
      <c r="Z117" s="35"/>
      <c r="AA117" s="35"/>
      <c r="AB117" s="35"/>
      <c r="AC117" s="35"/>
      <c r="AD117" s="35"/>
      <c r="AE117" s="35"/>
      <c r="AT117" s="18" t="s">
        <v>165</v>
      </c>
      <c r="AU117" s="18" t="s">
        <v>81</v>
      </c>
    </row>
    <row r="118" spans="1:47" s="2" customFormat="1" ht="19.5">
      <c r="A118" s="35"/>
      <c r="B118" s="36"/>
      <c r="C118" s="37"/>
      <c r="D118" s="200" t="s">
        <v>880</v>
      </c>
      <c r="E118" s="37"/>
      <c r="F118" s="220" t="s">
        <v>1364</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880</v>
      </c>
      <c r="AU118" s="18" t="s">
        <v>81</v>
      </c>
    </row>
    <row r="119" spans="1:65" s="2" customFormat="1" ht="16.5" customHeight="1">
      <c r="A119" s="35"/>
      <c r="B119" s="36"/>
      <c r="C119" s="184" t="s">
        <v>163</v>
      </c>
      <c r="D119" s="184" t="s">
        <v>154</v>
      </c>
      <c r="E119" s="185" t="s">
        <v>1365</v>
      </c>
      <c r="F119" s="186" t="s">
        <v>1366</v>
      </c>
      <c r="G119" s="187" t="s">
        <v>1096</v>
      </c>
      <c r="H119" s="188">
        <v>11</v>
      </c>
      <c r="I119" s="189"/>
      <c r="J119" s="190"/>
      <c r="K119" s="191">
        <f>ROUND(P119*H119,2)</f>
        <v>0</v>
      </c>
      <c r="L119" s="186" t="s">
        <v>20</v>
      </c>
      <c r="M119" s="192"/>
      <c r="N119" s="193"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163</v>
      </c>
      <c r="AT119" s="198" t="s">
        <v>154</v>
      </c>
      <c r="AU119" s="198" t="s">
        <v>81</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186</v>
      </c>
    </row>
    <row r="120" spans="1:47" s="2" customFormat="1" ht="11.25">
      <c r="A120" s="35"/>
      <c r="B120" s="36"/>
      <c r="C120" s="37"/>
      <c r="D120" s="200" t="s">
        <v>165</v>
      </c>
      <c r="E120" s="37"/>
      <c r="F120" s="201" t="s">
        <v>1366</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81</v>
      </c>
    </row>
    <row r="121" spans="1:65" s="2" customFormat="1" ht="16.5" customHeight="1">
      <c r="A121" s="35"/>
      <c r="B121" s="36"/>
      <c r="C121" s="184" t="s">
        <v>187</v>
      </c>
      <c r="D121" s="184" t="s">
        <v>154</v>
      </c>
      <c r="E121" s="185" t="s">
        <v>1367</v>
      </c>
      <c r="F121" s="186" t="s">
        <v>1368</v>
      </c>
      <c r="G121" s="187" t="s">
        <v>161</v>
      </c>
      <c r="H121" s="188">
        <v>3</v>
      </c>
      <c r="I121" s="189"/>
      <c r="J121" s="190"/>
      <c r="K121" s="191">
        <f>ROUND(P121*H121,2)</f>
        <v>0</v>
      </c>
      <c r="L121" s="186" t="s">
        <v>20</v>
      </c>
      <c r="M121" s="192"/>
      <c r="N121" s="193" t="s">
        <v>20</v>
      </c>
      <c r="O121" s="194" t="s">
        <v>40</v>
      </c>
      <c r="P121" s="195">
        <f>I121+J121</f>
        <v>0</v>
      </c>
      <c r="Q121" s="195">
        <f>ROUND(I121*H121,2)</f>
        <v>0</v>
      </c>
      <c r="R121" s="195">
        <f>ROUND(J121*H121,2)</f>
        <v>0</v>
      </c>
      <c r="S121" s="65"/>
      <c r="T121" s="196">
        <f>S121*H121</f>
        <v>0</v>
      </c>
      <c r="U121" s="196">
        <v>0</v>
      </c>
      <c r="V121" s="196">
        <f>U121*H121</f>
        <v>0</v>
      </c>
      <c r="W121" s="196">
        <v>0</v>
      </c>
      <c r="X121" s="197">
        <f>W121*H121</f>
        <v>0</v>
      </c>
      <c r="Y121" s="35"/>
      <c r="Z121" s="35"/>
      <c r="AA121" s="35"/>
      <c r="AB121" s="35"/>
      <c r="AC121" s="35"/>
      <c r="AD121" s="35"/>
      <c r="AE121" s="35"/>
      <c r="AR121" s="198" t="s">
        <v>163</v>
      </c>
      <c r="AT121" s="198" t="s">
        <v>154</v>
      </c>
      <c r="AU121" s="198" t="s">
        <v>81</v>
      </c>
      <c r="AY121" s="18" t="s">
        <v>156</v>
      </c>
      <c r="BE121" s="199">
        <f>IF(O121="základní",K121,0)</f>
        <v>0</v>
      </c>
      <c r="BF121" s="199">
        <f>IF(O121="snížená",K121,0)</f>
        <v>0</v>
      </c>
      <c r="BG121" s="199">
        <f>IF(O121="zákl. přenesená",K121,0)</f>
        <v>0</v>
      </c>
      <c r="BH121" s="199">
        <f>IF(O121="sníž. přenesená",K121,0)</f>
        <v>0</v>
      </c>
      <c r="BI121" s="199">
        <f>IF(O121="nulová",K121,0)</f>
        <v>0</v>
      </c>
      <c r="BJ121" s="18" t="s">
        <v>79</v>
      </c>
      <c r="BK121" s="199">
        <f>ROUND(P121*H121,2)</f>
        <v>0</v>
      </c>
      <c r="BL121" s="18" t="s">
        <v>164</v>
      </c>
      <c r="BM121" s="198" t="s">
        <v>192</v>
      </c>
    </row>
    <row r="122" spans="1:47" s="2" customFormat="1" ht="11.25">
      <c r="A122" s="35"/>
      <c r="B122" s="36"/>
      <c r="C122" s="37"/>
      <c r="D122" s="200" t="s">
        <v>165</v>
      </c>
      <c r="E122" s="37"/>
      <c r="F122" s="201" t="s">
        <v>1368</v>
      </c>
      <c r="G122" s="37"/>
      <c r="H122" s="37"/>
      <c r="I122" s="202"/>
      <c r="J122" s="202"/>
      <c r="K122" s="37"/>
      <c r="L122" s="37"/>
      <c r="M122" s="40"/>
      <c r="N122" s="203"/>
      <c r="O122" s="204"/>
      <c r="P122" s="65"/>
      <c r="Q122" s="65"/>
      <c r="R122" s="65"/>
      <c r="S122" s="65"/>
      <c r="T122" s="65"/>
      <c r="U122" s="65"/>
      <c r="V122" s="65"/>
      <c r="W122" s="65"/>
      <c r="X122" s="66"/>
      <c r="Y122" s="35"/>
      <c r="Z122" s="35"/>
      <c r="AA122" s="35"/>
      <c r="AB122" s="35"/>
      <c r="AC122" s="35"/>
      <c r="AD122" s="35"/>
      <c r="AE122" s="35"/>
      <c r="AT122" s="18" t="s">
        <v>165</v>
      </c>
      <c r="AU122" s="18" t="s">
        <v>81</v>
      </c>
    </row>
    <row r="123" spans="1:65" s="2" customFormat="1" ht="24.2" customHeight="1">
      <c r="A123" s="35"/>
      <c r="B123" s="36"/>
      <c r="C123" s="184" t="s">
        <v>176</v>
      </c>
      <c r="D123" s="184" t="s">
        <v>154</v>
      </c>
      <c r="E123" s="185" t="s">
        <v>1369</v>
      </c>
      <c r="F123" s="186" t="s">
        <v>1370</v>
      </c>
      <c r="G123" s="187" t="s">
        <v>161</v>
      </c>
      <c r="H123" s="188">
        <v>2</v>
      </c>
      <c r="I123" s="189"/>
      <c r="J123" s="190"/>
      <c r="K123" s="191">
        <f>ROUND(P123*H123,2)</f>
        <v>0</v>
      </c>
      <c r="L123" s="186" t="s">
        <v>162</v>
      </c>
      <c r="M123" s="192"/>
      <c r="N123" s="193" t="s">
        <v>20</v>
      </c>
      <c r="O123" s="194" t="s">
        <v>40</v>
      </c>
      <c r="P123" s="195">
        <f>I123+J123</f>
        <v>0</v>
      </c>
      <c r="Q123" s="195">
        <f>ROUND(I123*H123,2)</f>
        <v>0</v>
      </c>
      <c r="R123" s="195">
        <f>ROUND(J123*H123,2)</f>
        <v>0</v>
      </c>
      <c r="S123" s="65"/>
      <c r="T123" s="196">
        <f>S123*H123</f>
        <v>0</v>
      </c>
      <c r="U123" s="196">
        <v>0.0032</v>
      </c>
      <c r="V123" s="196">
        <f>U123*H123</f>
        <v>0.0064</v>
      </c>
      <c r="W123" s="196">
        <v>0</v>
      </c>
      <c r="X123" s="197">
        <f>W123*H123</f>
        <v>0</v>
      </c>
      <c r="Y123" s="35"/>
      <c r="Z123" s="35"/>
      <c r="AA123" s="35"/>
      <c r="AB123" s="35"/>
      <c r="AC123" s="35"/>
      <c r="AD123" s="35"/>
      <c r="AE123" s="35"/>
      <c r="AR123" s="198" t="s">
        <v>163</v>
      </c>
      <c r="AT123" s="198" t="s">
        <v>154</v>
      </c>
      <c r="AU123" s="198" t="s">
        <v>81</v>
      </c>
      <c r="AY123" s="18" t="s">
        <v>156</v>
      </c>
      <c r="BE123" s="199">
        <f>IF(O123="základní",K123,0)</f>
        <v>0</v>
      </c>
      <c r="BF123" s="199">
        <f>IF(O123="snížená",K123,0)</f>
        <v>0</v>
      </c>
      <c r="BG123" s="199">
        <f>IF(O123="zákl. přenesená",K123,0)</f>
        <v>0</v>
      </c>
      <c r="BH123" s="199">
        <f>IF(O123="sníž. přenesená",K123,0)</f>
        <v>0</v>
      </c>
      <c r="BI123" s="199">
        <f>IF(O123="nulová",K123,0)</f>
        <v>0</v>
      </c>
      <c r="BJ123" s="18" t="s">
        <v>79</v>
      </c>
      <c r="BK123" s="199">
        <f>ROUND(P123*H123,2)</f>
        <v>0</v>
      </c>
      <c r="BL123" s="18" t="s">
        <v>164</v>
      </c>
      <c r="BM123" s="198" t="s">
        <v>195</v>
      </c>
    </row>
    <row r="124" spans="1:47" s="2" customFormat="1" ht="11.25">
      <c r="A124" s="35"/>
      <c r="B124" s="36"/>
      <c r="C124" s="37"/>
      <c r="D124" s="200" t="s">
        <v>165</v>
      </c>
      <c r="E124" s="37"/>
      <c r="F124" s="201" t="s">
        <v>1370</v>
      </c>
      <c r="G124" s="37"/>
      <c r="H124" s="37"/>
      <c r="I124" s="202"/>
      <c r="J124" s="202"/>
      <c r="K124" s="37"/>
      <c r="L124" s="37"/>
      <c r="M124" s="40"/>
      <c r="N124" s="203"/>
      <c r="O124" s="204"/>
      <c r="P124" s="65"/>
      <c r="Q124" s="65"/>
      <c r="R124" s="65"/>
      <c r="S124" s="65"/>
      <c r="T124" s="65"/>
      <c r="U124" s="65"/>
      <c r="V124" s="65"/>
      <c r="W124" s="65"/>
      <c r="X124" s="66"/>
      <c r="Y124" s="35"/>
      <c r="Z124" s="35"/>
      <c r="AA124" s="35"/>
      <c r="AB124" s="35"/>
      <c r="AC124" s="35"/>
      <c r="AD124" s="35"/>
      <c r="AE124" s="35"/>
      <c r="AT124" s="18" t="s">
        <v>165</v>
      </c>
      <c r="AU124" s="18" t="s">
        <v>81</v>
      </c>
    </row>
    <row r="125" spans="1:65" s="2" customFormat="1" ht="16.5" customHeight="1">
      <c r="A125" s="35"/>
      <c r="B125" s="36"/>
      <c r="C125" s="184" t="s">
        <v>196</v>
      </c>
      <c r="D125" s="184" t="s">
        <v>154</v>
      </c>
      <c r="E125" s="185" t="s">
        <v>1371</v>
      </c>
      <c r="F125" s="186" t="s">
        <v>1372</v>
      </c>
      <c r="G125" s="187" t="s">
        <v>161</v>
      </c>
      <c r="H125" s="188">
        <v>1</v>
      </c>
      <c r="I125" s="189"/>
      <c r="J125" s="190"/>
      <c r="K125" s="191">
        <f>ROUND(P125*H125,2)</f>
        <v>0</v>
      </c>
      <c r="L125" s="186" t="s">
        <v>20</v>
      </c>
      <c r="M125" s="192"/>
      <c r="N125" s="193"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163</v>
      </c>
      <c r="AT125" s="198" t="s">
        <v>154</v>
      </c>
      <c r="AU125" s="198" t="s">
        <v>81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199</v>
      </c>
    </row>
    <row r="126" spans="1:47" s="2" customFormat="1" ht="11.25">
      <c r="A126" s="35"/>
      <c r="B126" s="36"/>
      <c r="C126" s="37"/>
      <c r="D126" s="200" t="s">
        <v>165</v>
      </c>
      <c r="E126" s="37"/>
      <c r="F126" s="201" t="s">
        <v>1372</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81</v>
      </c>
    </row>
    <row r="127" spans="1:65" s="2" customFormat="1" ht="16.5" customHeight="1">
      <c r="A127" s="35"/>
      <c r="B127" s="36"/>
      <c r="C127" s="184" t="s">
        <v>179</v>
      </c>
      <c r="D127" s="184" t="s">
        <v>154</v>
      </c>
      <c r="E127" s="185" t="s">
        <v>1373</v>
      </c>
      <c r="F127" s="186" t="s">
        <v>1374</v>
      </c>
      <c r="G127" s="187" t="s">
        <v>877</v>
      </c>
      <c r="H127" s="188">
        <v>2.328</v>
      </c>
      <c r="I127" s="189"/>
      <c r="J127" s="190"/>
      <c r="K127" s="191">
        <f>ROUND(P127*H127,2)</f>
        <v>0</v>
      </c>
      <c r="L127" s="186" t="s">
        <v>20</v>
      </c>
      <c r="M127" s="192"/>
      <c r="N127" s="193" t="s">
        <v>20</v>
      </c>
      <c r="O127" s="194" t="s">
        <v>40</v>
      </c>
      <c r="P127" s="195">
        <f>I127+J127</f>
        <v>0</v>
      </c>
      <c r="Q127" s="195">
        <f>ROUND(I127*H127,2)</f>
        <v>0</v>
      </c>
      <c r="R127" s="195">
        <f>ROUND(J127*H127,2)</f>
        <v>0</v>
      </c>
      <c r="S127" s="65"/>
      <c r="T127" s="196">
        <f>S127*H127</f>
        <v>0</v>
      </c>
      <c r="U127" s="196">
        <v>0</v>
      </c>
      <c r="V127" s="196">
        <f>U127*H127</f>
        <v>0</v>
      </c>
      <c r="W127" s="196">
        <v>0</v>
      </c>
      <c r="X127" s="197">
        <f>W127*H127</f>
        <v>0</v>
      </c>
      <c r="Y127" s="35"/>
      <c r="Z127" s="35"/>
      <c r="AA127" s="35"/>
      <c r="AB127" s="35"/>
      <c r="AC127" s="35"/>
      <c r="AD127" s="35"/>
      <c r="AE127" s="35"/>
      <c r="AR127" s="198" t="s">
        <v>163</v>
      </c>
      <c r="AT127" s="198" t="s">
        <v>154</v>
      </c>
      <c r="AU127" s="198" t="s">
        <v>81</v>
      </c>
      <c r="AY127" s="18" t="s">
        <v>156</v>
      </c>
      <c r="BE127" s="199">
        <f>IF(O127="základní",K127,0)</f>
        <v>0</v>
      </c>
      <c r="BF127" s="199">
        <f>IF(O127="snížená",K127,0)</f>
        <v>0</v>
      </c>
      <c r="BG127" s="199">
        <f>IF(O127="zákl. přenesená",K127,0)</f>
        <v>0</v>
      </c>
      <c r="BH127" s="199">
        <f>IF(O127="sníž. přenesená",K127,0)</f>
        <v>0</v>
      </c>
      <c r="BI127" s="199">
        <f>IF(O127="nulová",K127,0)</f>
        <v>0</v>
      </c>
      <c r="BJ127" s="18" t="s">
        <v>79</v>
      </c>
      <c r="BK127" s="199">
        <f>ROUND(P127*H127,2)</f>
        <v>0</v>
      </c>
      <c r="BL127" s="18" t="s">
        <v>164</v>
      </c>
      <c r="BM127" s="198" t="s">
        <v>202</v>
      </c>
    </row>
    <row r="128" spans="1:47" s="2" customFormat="1" ht="11.25">
      <c r="A128" s="35"/>
      <c r="B128" s="36"/>
      <c r="C128" s="37"/>
      <c r="D128" s="200" t="s">
        <v>165</v>
      </c>
      <c r="E128" s="37"/>
      <c r="F128" s="201" t="s">
        <v>1374</v>
      </c>
      <c r="G128" s="37"/>
      <c r="H128" s="37"/>
      <c r="I128" s="202"/>
      <c r="J128" s="202"/>
      <c r="K128" s="37"/>
      <c r="L128" s="37"/>
      <c r="M128" s="40"/>
      <c r="N128" s="203"/>
      <c r="O128" s="204"/>
      <c r="P128" s="65"/>
      <c r="Q128" s="65"/>
      <c r="R128" s="65"/>
      <c r="S128" s="65"/>
      <c r="T128" s="65"/>
      <c r="U128" s="65"/>
      <c r="V128" s="65"/>
      <c r="W128" s="65"/>
      <c r="X128" s="66"/>
      <c r="Y128" s="35"/>
      <c r="Z128" s="35"/>
      <c r="AA128" s="35"/>
      <c r="AB128" s="35"/>
      <c r="AC128" s="35"/>
      <c r="AD128" s="35"/>
      <c r="AE128" s="35"/>
      <c r="AT128" s="18" t="s">
        <v>165</v>
      </c>
      <c r="AU128" s="18" t="s">
        <v>81</v>
      </c>
    </row>
    <row r="129" spans="1:47" s="2" customFormat="1" ht="19.5">
      <c r="A129" s="35"/>
      <c r="B129" s="36"/>
      <c r="C129" s="37"/>
      <c r="D129" s="200" t="s">
        <v>880</v>
      </c>
      <c r="E129" s="37"/>
      <c r="F129" s="220" t="s">
        <v>1375</v>
      </c>
      <c r="G129" s="37"/>
      <c r="H129" s="37"/>
      <c r="I129" s="202"/>
      <c r="J129" s="202"/>
      <c r="K129" s="37"/>
      <c r="L129" s="37"/>
      <c r="M129" s="40"/>
      <c r="N129" s="203"/>
      <c r="O129" s="204"/>
      <c r="P129" s="65"/>
      <c r="Q129" s="65"/>
      <c r="R129" s="65"/>
      <c r="S129" s="65"/>
      <c r="T129" s="65"/>
      <c r="U129" s="65"/>
      <c r="V129" s="65"/>
      <c r="W129" s="65"/>
      <c r="X129" s="66"/>
      <c r="Y129" s="35"/>
      <c r="Z129" s="35"/>
      <c r="AA129" s="35"/>
      <c r="AB129" s="35"/>
      <c r="AC129" s="35"/>
      <c r="AD129" s="35"/>
      <c r="AE129" s="35"/>
      <c r="AT129" s="18" t="s">
        <v>880</v>
      </c>
      <c r="AU129" s="18" t="s">
        <v>81</v>
      </c>
    </row>
    <row r="130" spans="2:51" s="15" customFormat="1" ht="11.25">
      <c r="B130" s="243"/>
      <c r="C130" s="244"/>
      <c r="D130" s="200" t="s">
        <v>1060</v>
      </c>
      <c r="E130" s="245" t="s">
        <v>20</v>
      </c>
      <c r="F130" s="246" t="s">
        <v>1376</v>
      </c>
      <c r="G130" s="244"/>
      <c r="H130" s="245" t="s">
        <v>20</v>
      </c>
      <c r="I130" s="247"/>
      <c r="J130" s="247"/>
      <c r="K130" s="244"/>
      <c r="L130" s="244"/>
      <c r="M130" s="248"/>
      <c r="N130" s="249"/>
      <c r="O130" s="250"/>
      <c r="P130" s="250"/>
      <c r="Q130" s="250"/>
      <c r="R130" s="250"/>
      <c r="S130" s="250"/>
      <c r="T130" s="250"/>
      <c r="U130" s="250"/>
      <c r="V130" s="250"/>
      <c r="W130" s="250"/>
      <c r="X130" s="251"/>
      <c r="AT130" s="252" t="s">
        <v>1060</v>
      </c>
      <c r="AU130" s="252" t="s">
        <v>81</v>
      </c>
      <c r="AV130" s="15" t="s">
        <v>79</v>
      </c>
      <c r="AW130" s="15" t="s">
        <v>5</v>
      </c>
      <c r="AX130" s="15" t="s">
        <v>71</v>
      </c>
      <c r="AY130" s="252" t="s">
        <v>156</v>
      </c>
    </row>
    <row r="131" spans="2:51" s="13" customFormat="1" ht="11.25">
      <c r="B131" s="221"/>
      <c r="C131" s="222"/>
      <c r="D131" s="200" t="s">
        <v>1060</v>
      </c>
      <c r="E131" s="223" t="s">
        <v>20</v>
      </c>
      <c r="F131" s="224" t="s">
        <v>1377</v>
      </c>
      <c r="G131" s="222"/>
      <c r="H131" s="225">
        <v>2.328</v>
      </c>
      <c r="I131" s="226"/>
      <c r="J131" s="226"/>
      <c r="K131" s="222"/>
      <c r="L131" s="222"/>
      <c r="M131" s="227"/>
      <c r="N131" s="228"/>
      <c r="O131" s="229"/>
      <c r="P131" s="229"/>
      <c r="Q131" s="229"/>
      <c r="R131" s="229"/>
      <c r="S131" s="229"/>
      <c r="T131" s="229"/>
      <c r="U131" s="229"/>
      <c r="V131" s="229"/>
      <c r="W131" s="229"/>
      <c r="X131" s="230"/>
      <c r="AT131" s="231" t="s">
        <v>1060</v>
      </c>
      <c r="AU131" s="231" t="s">
        <v>81</v>
      </c>
      <c r="AV131" s="13" t="s">
        <v>81</v>
      </c>
      <c r="AW131" s="13" t="s">
        <v>5</v>
      </c>
      <c r="AX131" s="13" t="s">
        <v>71</v>
      </c>
      <c r="AY131" s="231" t="s">
        <v>156</v>
      </c>
    </row>
    <row r="132" spans="2:51" s="14" customFormat="1" ht="11.25">
      <c r="B132" s="232"/>
      <c r="C132" s="233"/>
      <c r="D132" s="200" t="s">
        <v>1060</v>
      </c>
      <c r="E132" s="234" t="s">
        <v>20</v>
      </c>
      <c r="F132" s="235" t="s">
        <v>1062</v>
      </c>
      <c r="G132" s="233"/>
      <c r="H132" s="236">
        <v>2.328</v>
      </c>
      <c r="I132" s="237"/>
      <c r="J132" s="237"/>
      <c r="K132" s="233"/>
      <c r="L132" s="233"/>
      <c r="M132" s="238"/>
      <c r="N132" s="239"/>
      <c r="O132" s="240"/>
      <c r="P132" s="240"/>
      <c r="Q132" s="240"/>
      <c r="R132" s="240"/>
      <c r="S132" s="240"/>
      <c r="T132" s="240"/>
      <c r="U132" s="240"/>
      <c r="V132" s="240"/>
      <c r="W132" s="240"/>
      <c r="X132" s="241"/>
      <c r="AT132" s="242" t="s">
        <v>1060</v>
      </c>
      <c r="AU132" s="242" t="s">
        <v>81</v>
      </c>
      <c r="AV132" s="14" t="s">
        <v>164</v>
      </c>
      <c r="AW132" s="14" t="s">
        <v>5</v>
      </c>
      <c r="AX132" s="14" t="s">
        <v>79</v>
      </c>
      <c r="AY132" s="242" t="s">
        <v>156</v>
      </c>
    </row>
    <row r="133" spans="1:65" s="2" customFormat="1" ht="24">
      <c r="A133" s="35"/>
      <c r="B133" s="36"/>
      <c r="C133" s="184" t="s">
        <v>203</v>
      </c>
      <c r="D133" s="184" t="s">
        <v>154</v>
      </c>
      <c r="E133" s="185" t="s">
        <v>1378</v>
      </c>
      <c r="F133" s="186" t="s">
        <v>1379</v>
      </c>
      <c r="G133" s="187" t="s">
        <v>297</v>
      </c>
      <c r="H133" s="188">
        <v>25</v>
      </c>
      <c r="I133" s="189"/>
      <c r="J133" s="190"/>
      <c r="K133" s="191">
        <f>ROUND(P133*H133,2)</f>
        <v>0</v>
      </c>
      <c r="L133" s="186" t="s">
        <v>162</v>
      </c>
      <c r="M133" s="192"/>
      <c r="N133" s="193" t="s">
        <v>20</v>
      </c>
      <c r="O133" s="194" t="s">
        <v>40</v>
      </c>
      <c r="P133" s="195">
        <f>I133+J133</f>
        <v>0</v>
      </c>
      <c r="Q133" s="195">
        <f>ROUND(I133*H133,2)</f>
        <v>0</v>
      </c>
      <c r="R133" s="195">
        <f>ROUND(J133*H133,2)</f>
        <v>0</v>
      </c>
      <c r="S133" s="65"/>
      <c r="T133" s="196">
        <f>S133*H133</f>
        <v>0</v>
      </c>
      <c r="U133" s="196">
        <v>2.234</v>
      </c>
      <c r="V133" s="196">
        <f>U133*H133</f>
        <v>55.85</v>
      </c>
      <c r="W133" s="196">
        <v>0</v>
      </c>
      <c r="X133" s="197">
        <f>W133*H133</f>
        <v>0</v>
      </c>
      <c r="Y133" s="35"/>
      <c r="Z133" s="35"/>
      <c r="AA133" s="35"/>
      <c r="AB133" s="35"/>
      <c r="AC133" s="35"/>
      <c r="AD133" s="35"/>
      <c r="AE133" s="35"/>
      <c r="AR133" s="198" t="s">
        <v>163</v>
      </c>
      <c r="AT133" s="198" t="s">
        <v>154</v>
      </c>
      <c r="AU133" s="198" t="s">
        <v>81</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206</v>
      </c>
    </row>
    <row r="134" spans="1:47" s="2" customFormat="1" ht="11.25">
      <c r="A134" s="35"/>
      <c r="B134" s="36"/>
      <c r="C134" s="37"/>
      <c r="D134" s="200" t="s">
        <v>165</v>
      </c>
      <c r="E134" s="37"/>
      <c r="F134" s="201" t="s">
        <v>1379</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81</v>
      </c>
    </row>
    <row r="135" spans="2:51" s="15" customFormat="1" ht="11.25">
      <c r="B135" s="243"/>
      <c r="C135" s="244"/>
      <c r="D135" s="200" t="s">
        <v>1060</v>
      </c>
      <c r="E135" s="245" t="s">
        <v>20</v>
      </c>
      <c r="F135" s="246" t="s">
        <v>1380</v>
      </c>
      <c r="G135" s="244"/>
      <c r="H135" s="245" t="s">
        <v>20</v>
      </c>
      <c r="I135" s="247"/>
      <c r="J135" s="247"/>
      <c r="K135" s="244"/>
      <c r="L135" s="244"/>
      <c r="M135" s="248"/>
      <c r="N135" s="249"/>
      <c r="O135" s="250"/>
      <c r="P135" s="250"/>
      <c r="Q135" s="250"/>
      <c r="R135" s="250"/>
      <c r="S135" s="250"/>
      <c r="T135" s="250"/>
      <c r="U135" s="250"/>
      <c r="V135" s="250"/>
      <c r="W135" s="250"/>
      <c r="X135" s="251"/>
      <c r="AT135" s="252" t="s">
        <v>1060</v>
      </c>
      <c r="AU135" s="252" t="s">
        <v>81</v>
      </c>
      <c r="AV135" s="15" t="s">
        <v>79</v>
      </c>
      <c r="AW135" s="15" t="s">
        <v>5</v>
      </c>
      <c r="AX135" s="15" t="s">
        <v>71</v>
      </c>
      <c r="AY135" s="252" t="s">
        <v>156</v>
      </c>
    </row>
    <row r="136" spans="2:51" s="13" customFormat="1" ht="11.25">
      <c r="B136" s="221"/>
      <c r="C136" s="222"/>
      <c r="D136" s="200" t="s">
        <v>1060</v>
      </c>
      <c r="E136" s="223" t="s">
        <v>20</v>
      </c>
      <c r="F136" s="224" t="s">
        <v>1381</v>
      </c>
      <c r="G136" s="222"/>
      <c r="H136" s="225">
        <v>25</v>
      </c>
      <c r="I136" s="226"/>
      <c r="J136" s="226"/>
      <c r="K136" s="222"/>
      <c r="L136" s="222"/>
      <c r="M136" s="227"/>
      <c r="N136" s="228"/>
      <c r="O136" s="229"/>
      <c r="P136" s="229"/>
      <c r="Q136" s="229"/>
      <c r="R136" s="229"/>
      <c r="S136" s="229"/>
      <c r="T136" s="229"/>
      <c r="U136" s="229"/>
      <c r="V136" s="229"/>
      <c r="W136" s="229"/>
      <c r="X136" s="230"/>
      <c r="AT136" s="231" t="s">
        <v>1060</v>
      </c>
      <c r="AU136" s="231" t="s">
        <v>81</v>
      </c>
      <c r="AV136" s="13" t="s">
        <v>81</v>
      </c>
      <c r="AW136" s="13" t="s">
        <v>5</v>
      </c>
      <c r="AX136" s="13" t="s">
        <v>71</v>
      </c>
      <c r="AY136" s="231" t="s">
        <v>156</v>
      </c>
    </row>
    <row r="137" spans="2:51" s="14" customFormat="1" ht="11.25">
      <c r="B137" s="232"/>
      <c r="C137" s="233"/>
      <c r="D137" s="200" t="s">
        <v>1060</v>
      </c>
      <c r="E137" s="234" t="s">
        <v>20</v>
      </c>
      <c r="F137" s="235" t="s">
        <v>1062</v>
      </c>
      <c r="G137" s="233"/>
      <c r="H137" s="236">
        <v>25</v>
      </c>
      <c r="I137" s="237"/>
      <c r="J137" s="237"/>
      <c r="K137" s="233"/>
      <c r="L137" s="233"/>
      <c r="M137" s="238"/>
      <c r="N137" s="239"/>
      <c r="O137" s="240"/>
      <c r="P137" s="240"/>
      <c r="Q137" s="240"/>
      <c r="R137" s="240"/>
      <c r="S137" s="240"/>
      <c r="T137" s="240"/>
      <c r="U137" s="240"/>
      <c r="V137" s="240"/>
      <c r="W137" s="240"/>
      <c r="X137" s="241"/>
      <c r="AT137" s="242" t="s">
        <v>1060</v>
      </c>
      <c r="AU137" s="242" t="s">
        <v>81</v>
      </c>
      <c r="AV137" s="14" t="s">
        <v>164</v>
      </c>
      <c r="AW137" s="14" t="s">
        <v>5</v>
      </c>
      <c r="AX137" s="14" t="s">
        <v>79</v>
      </c>
      <c r="AY137" s="242" t="s">
        <v>156</v>
      </c>
    </row>
    <row r="138" spans="1:65" s="2" customFormat="1" ht="24">
      <c r="A138" s="35"/>
      <c r="B138" s="36"/>
      <c r="C138" s="184" t="s">
        <v>183</v>
      </c>
      <c r="D138" s="184" t="s">
        <v>154</v>
      </c>
      <c r="E138" s="185" t="s">
        <v>1382</v>
      </c>
      <c r="F138" s="186" t="s">
        <v>1383</v>
      </c>
      <c r="G138" s="187" t="s">
        <v>297</v>
      </c>
      <c r="H138" s="188">
        <v>17.1</v>
      </c>
      <c r="I138" s="189"/>
      <c r="J138" s="190"/>
      <c r="K138" s="191">
        <f>ROUND(P138*H138,2)</f>
        <v>0</v>
      </c>
      <c r="L138" s="186" t="s">
        <v>162</v>
      </c>
      <c r="M138" s="192"/>
      <c r="N138" s="193" t="s">
        <v>20</v>
      </c>
      <c r="O138" s="194" t="s">
        <v>40</v>
      </c>
      <c r="P138" s="195">
        <f>I138+J138</f>
        <v>0</v>
      </c>
      <c r="Q138" s="195">
        <f>ROUND(I138*H138,2)</f>
        <v>0</v>
      </c>
      <c r="R138" s="195">
        <f>ROUND(J138*H138,2)</f>
        <v>0</v>
      </c>
      <c r="S138" s="65"/>
      <c r="T138" s="196">
        <f>S138*H138</f>
        <v>0</v>
      </c>
      <c r="U138" s="196">
        <v>2.234</v>
      </c>
      <c r="V138" s="196">
        <f>U138*H138</f>
        <v>38.2014</v>
      </c>
      <c r="W138" s="196">
        <v>0</v>
      </c>
      <c r="X138" s="197">
        <f>W138*H138</f>
        <v>0</v>
      </c>
      <c r="Y138" s="35"/>
      <c r="Z138" s="35"/>
      <c r="AA138" s="35"/>
      <c r="AB138" s="35"/>
      <c r="AC138" s="35"/>
      <c r="AD138" s="35"/>
      <c r="AE138" s="35"/>
      <c r="AR138" s="198" t="s">
        <v>163</v>
      </c>
      <c r="AT138" s="198" t="s">
        <v>154</v>
      </c>
      <c r="AU138" s="198" t="s">
        <v>81</v>
      </c>
      <c r="AY138" s="18" t="s">
        <v>156</v>
      </c>
      <c r="BE138" s="199">
        <f>IF(O138="základní",K138,0)</f>
        <v>0</v>
      </c>
      <c r="BF138" s="199">
        <f>IF(O138="snížená",K138,0)</f>
        <v>0</v>
      </c>
      <c r="BG138" s="199">
        <f>IF(O138="zákl. přenesená",K138,0)</f>
        <v>0</v>
      </c>
      <c r="BH138" s="199">
        <f>IF(O138="sníž. přenesená",K138,0)</f>
        <v>0</v>
      </c>
      <c r="BI138" s="199">
        <f>IF(O138="nulová",K138,0)</f>
        <v>0</v>
      </c>
      <c r="BJ138" s="18" t="s">
        <v>79</v>
      </c>
      <c r="BK138" s="199">
        <f>ROUND(P138*H138,2)</f>
        <v>0</v>
      </c>
      <c r="BL138" s="18" t="s">
        <v>164</v>
      </c>
      <c r="BM138" s="198" t="s">
        <v>209</v>
      </c>
    </row>
    <row r="139" spans="1:47" s="2" customFormat="1" ht="11.25">
      <c r="A139" s="35"/>
      <c r="B139" s="36"/>
      <c r="C139" s="37"/>
      <c r="D139" s="200" t="s">
        <v>165</v>
      </c>
      <c r="E139" s="37"/>
      <c r="F139" s="201" t="s">
        <v>1383</v>
      </c>
      <c r="G139" s="37"/>
      <c r="H139" s="37"/>
      <c r="I139" s="202"/>
      <c r="J139" s="202"/>
      <c r="K139" s="37"/>
      <c r="L139" s="37"/>
      <c r="M139" s="40"/>
      <c r="N139" s="203"/>
      <c r="O139" s="204"/>
      <c r="P139" s="65"/>
      <c r="Q139" s="65"/>
      <c r="R139" s="65"/>
      <c r="S139" s="65"/>
      <c r="T139" s="65"/>
      <c r="U139" s="65"/>
      <c r="V139" s="65"/>
      <c r="W139" s="65"/>
      <c r="X139" s="66"/>
      <c r="Y139" s="35"/>
      <c r="Z139" s="35"/>
      <c r="AA139" s="35"/>
      <c r="AB139" s="35"/>
      <c r="AC139" s="35"/>
      <c r="AD139" s="35"/>
      <c r="AE139" s="35"/>
      <c r="AT139" s="18" t="s">
        <v>165</v>
      </c>
      <c r="AU139" s="18" t="s">
        <v>81</v>
      </c>
    </row>
    <row r="140" spans="2:51" s="15" customFormat="1" ht="11.25">
      <c r="B140" s="243"/>
      <c r="C140" s="244"/>
      <c r="D140" s="200" t="s">
        <v>1060</v>
      </c>
      <c r="E140" s="245" t="s">
        <v>20</v>
      </c>
      <c r="F140" s="246" t="s">
        <v>1384</v>
      </c>
      <c r="G140" s="244"/>
      <c r="H140" s="245" t="s">
        <v>20</v>
      </c>
      <c r="I140" s="247"/>
      <c r="J140" s="247"/>
      <c r="K140" s="244"/>
      <c r="L140" s="244"/>
      <c r="M140" s="248"/>
      <c r="N140" s="249"/>
      <c r="O140" s="250"/>
      <c r="P140" s="250"/>
      <c r="Q140" s="250"/>
      <c r="R140" s="250"/>
      <c r="S140" s="250"/>
      <c r="T140" s="250"/>
      <c r="U140" s="250"/>
      <c r="V140" s="250"/>
      <c r="W140" s="250"/>
      <c r="X140" s="251"/>
      <c r="AT140" s="252" t="s">
        <v>1060</v>
      </c>
      <c r="AU140" s="252" t="s">
        <v>81</v>
      </c>
      <c r="AV140" s="15" t="s">
        <v>79</v>
      </c>
      <c r="AW140" s="15" t="s">
        <v>5</v>
      </c>
      <c r="AX140" s="15" t="s">
        <v>71</v>
      </c>
      <c r="AY140" s="252" t="s">
        <v>156</v>
      </c>
    </row>
    <row r="141" spans="2:51" s="13" customFormat="1" ht="11.25">
      <c r="B141" s="221"/>
      <c r="C141" s="222"/>
      <c r="D141" s="200" t="s">
        <v>1060</v>
      </c>
      <c r="E141" s="223" t="s">
        <v>20</v>
      </c>
      <c r="F141" s="224" t="s">
        <v>1385</v>
      </c>
      <c r="G141" s="222"/>
      <c r="H141" s="225">
        <v>2.3</v>
      </c>
      <c r="I141" s="226"/>
      <c r="J141" s="226"/>
      <c r="K141" s="222"/>
      <c r="L141" s="222"/>
      <c r="M141" s="227"/>
      <c r="N141" s="228"/>
      <c r="O141" s="229"/>
      <c r="P141" s="229"/>
      <c r="Q141" s="229"/>
      <c r="R141" s="229"/>
      <c r="S141" s="229"/>
      <c r="T141" s="229"/>
      <c r="U141" s="229"/>
      <c r="V141" s="229"/>
      <c r="W141" s="229"/>
      <c r="X141" s="230"/>
      <c r="AT141" s="231" t="s">
        <v>1060</v>
      </c>
      <c r="AU141" s="231" t="s">
        <v>81</v>
      </c>
      <c r="AV141" s="13" t="s">
        <v>81</v>
      </c>
      <c r="AW141" s="13" t="s">
        <v>5</v>
      </c>
      <c r="AX141" s="13" t="s">
        <v>71</v>
      </c>
      <c r="AY141" s="231" t="s">
        <v>156</v>
      </c>
    </row>
    <row r="142" spans="2:51" s="15" customFormat="1" ht="11.25">
      <c r="B142" s="243"/>
      <c r="C142" s="244"/>
      <c r="D142" s="200" t="s">
        <v>1060</v>
      </c>
      <c r="E142" s="245" t="s">
        <v>20</v>
      </c>
      <c r="F142" s="246" t="s">
        <v>1386</v>
      </c>
      <c r="G142" s="244"/>
      <c r="H142" s="245" t="s">
        <v>20</v>
      </c>
      <c r="I142" s="247"/>
      <c r="J142" s="247"/>
      <c r="K142" s="244"/>
      <c r="L142" s="244"/>
      <c r="M142" s="248"/>
      <c r="N142" s="249"/>
      <c r="O142" s="250"/>
      <c r="P142" s="250"/>
      <c r="Q142" s="250"/>
      <c r="R142" s="250"/>
      <c r="S142" s="250"/>
      <c r="T142" s="250"/>
      <c r="U142" s="250"/>
      <c r="V142" s="250"/>
      <c r="W142" s="250"/>
      <c r="X142" s="251"/>
      <c r="AT142" s="252" t="s">
        <v>1060</v>
      </c>
      <c r="AU142" s="252" t="s">
        <v>81</v>
      </c>
      <c r="AV142" s="15" t="s">
        <v>79</v>
      </c>
      <c r="AW142" s="15" t="s">
        <v>5</v>
      </c>
      <c r="AX142" s="15" t="s">
        <v>71</v>
      </c>
      <c r="AY142" s="252" t="s">
        <v>156</v>
      </c>
    </row>
    <row r="143" spans="2:51" s="13" customFormat="1" ht="11.25">
      <c r="B143" s="221"/>
      <c r="C143" s="222"/>
      <c r="D143" s="200" t="s">
        <v>1060</v>
      </c>
      <c r="E143" s="223" t="s">
        <v>20</v>
      </c>
      <c r="F143" s="224" t="s">
        <v>1387</v>
      </c>
      <c r="G143" s="222"/>
      <c r="H143" s="225">
        <v>1.6</v>
      </c>
      <c r="I143" s="226"/>
      <c r="J143" s="226"/>
      <c r="K143" s="222"/>
      <c r="L143" s="222"/>
      <c r="M143" s="227"/>
      <c r="N143" s="228"/>
      <c r="O143" s="229"/>
      <c r="P143" s="229"/>
      <c r="Q143" s="229"/>
      <c r="R143" s="229"/>
      <c r="S143" s="229"/>
      <c r="T143" s="229"/>
      <c r="U143" s="229"/>
      <c r="V143" s="229"/>
      <c r="W143" s="229"/>
      <c r="X143" s="230"/>
      <c r="AT143" s="231" t="s">
        <v>1060</v>
      </c>
      <c r="AU143" s="231" t="s">
        <v>81</v>
      </c>
      <c r="AV143" s="13" t="s">
        <v>81</v>
      </c>
      <c r="AW143" s="13" t="s">
        <v>5</v>
      </c>
      <c r="AX143" s="13" t="s">
        <v>71</v>
      </c>
      <c r="AY143" s="231" t="s">
        <v>156</v>
      </c>
    </row>
    <row r="144" spans="2:51" s="15" customFormat="1" ht="11.25">
      <c r="B144" s="243"/>
      <c r="C144" s="244"/>
      <c r="D144" s="200" t="s">
        <v>1060</v>
      </c>
      <c r="E144" s="245" t="s">
        <v>20</v>
      </c>
      <c r="F144" s="246" t="s">
        <v>1388</v>
      </c>
      <c r="G144" s="244"/>
      <c r="H144" s="245" t="s">
        <v>20</v>
      </c>
      <c r="I144" s="247"/>
      <c r="J144" s="247"/>
      <c r="K144" s="244"/>
      <c r="L144" s="244"/>
      <c r="M144" s="248"/>
      <c r="N144" s="249"/>
      <c r="O144" s="250"/>
      <c r="P144" s="250"/>
      <c r="Q144" s="250"/>
      <c r="R144" s="250"/>
      <c r="S144" s="250"/>
      <c r="T144" s="250"/>
      <c r="U144" s="250"/>
      <c r="V144" s="250"/>
      <c r="W144" s="250"/>
      <c r="X144" s="251"/>
      <c r="AT144" s="252" t="s">
        <v>1060</v>
      </c>
      <c r="AU144" s="252" t="s">
        <v>81</v>
      </c>
      <c r="AV144" s="15" t="s">
        <v>79</v>
      </c>
      <c r="AW144" s="15" t="s">
        <v>5</v>
      </c>
      <c r="AX144" s="15" t="s">
        <v>71</v>
      </c>
      <c r="AY144" s="252" t="s">
        <v>156</v>
      </c>
    </row>
    <row r="145" spans="2:51" s="13" customFormat="1" ht="11.25">
      <c r="B145" s="221"/>
      <c r="C145" s="222"/>
      <c r="D145" s="200" t="s">
        <v>1060</v>
      </c>
      <c r="E145" s="223" t="s">
        <v>20</v>
      </c>
      <c r="F145" s="224" t="s">
        <v>1334</v>
      </c>
      <c r="G145" s="222"/>
      <c r="H145" s="225">
        <v>13.2</v>
      </c>
      <c r="I145" s="226"/>
      <c r="J145" s="226"/>
      <c r="K145" s="222"/>
      <c r="L145" s="222"/>
      <c r="M145" s="227"/>
      <c r="N145" s="228"/>
      <c r="O145" s="229"/>
      <c r="P145" s="229"/>
      <c r="Q145" s="229"/>
      <c r="R145" s="229"/>
      <c r="S145" s="229"/>
      <c r="T145" s="229"/>
      <c r="U145" s="229"/>
      <c r="V145" s="229"/>
      <c r="W145" s="229"/>
      <c r="X145" s="230"/>
      <c r="AT145" s="231" t="s">
        <v>1060</v>
      </c>
      <c r="AU145" s="231" t="s">
        <v>81</v>
      </c>
      <c r="AV145" s="13" t="s">
        <v>81</v>
      </c>
      <c r="AW145" s="13" t="s">
        <v>5</v>
      </c>
      <c r="AX145" s="13" t="s">
        <v>71</v>
      </c>
      <c r="AY145" s="231" t="s">
        <v>156</v>
      </c>
    </row>
    <row r="146" spans="2:51" s="14" customFormat="1" ht="11.25">
      <c r="B146" s="232"/>
      <c r="C146" s="233"/>
      <c r="D146" s="200" t="s">
        <v>1060</v>
      </c>
      <c r="E146" s="234" t="s">
        <v>20</v>
      </c>
      <c r="F146" s="235" t="s">
        <v>1062</v>
      </c>
      <c r="G146" s="233"/>
      <c r="H146" s="236">
        <v>17.1</v>
      </c>
      <c r="I146" s="237"/>
      <c r="J146" s="237"/>
      <c r="K146" s="233"/>
      <c r="L146" s="233"/>
      <c r="M146" s="238"/>
      <c r="N146" s="239"/>
      <c r="O146" s="240"/>
      <c r="P146" s="240"/>
      <c r="Q146" s="240"/>
      <c r="R146" s="240"/>
      <c r="S146" s="240"/>
      <c r="T146" s="240"/>
      <c r="U146" s="240"/>
      <c r="V146" s="240"/>
      <c r="W146" s="240"/>
      <c r="X146" s="241"/>
      <c r="AT146" s="242" t="s">
        <v>1060</v>
      </c>
      <c r="AU146" s="242" t="s">
        <v>81</v>
      </c>
      <c r="AV146" s="14" t="s">
        <v>164</v>
      </c>
      <c r="AW146" s="14" t="s">
        <v>5</v>
      </c>
      <c r="AX146" s="14" t="s">
        <v>79</v>
      </c>
      <c r="AY146" s="242" t="s">
        <v>156</v>
      </c>
    </row>
    <row r="147" spans="1:65" s="2" customFormat="1" ht="16.5" customHeight="1">
      <c r="A147" s="35"/>
      <c r="B147" s="36"/>
      <c r="C147" s="184" t="s">
        <v>9</v>
      </c>
      <c r="D147" s="184" t="s">
        <v>154</v>
      </c>
      <c r="E147" s="185" t="s">
        <v>1389</v>
      </c>
      <c r="F147" s="186" t="s">
        <v>1390</v>
      </c>
      <c r="G147" s="187" t="s">
        <v>297</v>
      </c>
      <c r="H147" s="188">
        <v>3.3</v>
      </c>
      <c r="I147" s="189"/>
      <c r="J147" s="190"/>
      <c r="K147" s="191">
        <f>ROUND(P147*H147,2)</f>
        <v>0</v>
      </c>
      <c r="L147" s="186" t="s">
        <v>20</v>
      </c>
      <c r="M147" s="192"/>
      <c r="N147" s="193" t="s">
        <v>20</v>
      </c>
      <c r="O147" s="194" t="s">
        <v>40</v>
      </c>
      <c r="P147" s="195">
        <f>I147+J147</f>
        <v>0</v>
      </c>
      <c r="Q147" s="195">
        <f>ROUND(I147*H147,2)</f>
        <v>0</v>
      </c>
      <c r="R147" s="195">
        <f>ROUND(J147*H147,2)</f>
        <v>0</v>
      </c>
      <c r="S147" s="65"/>
      <c r="T147" s="196">
        <f>S147*H147</f>
        <v>0</v>
      </c>
      <c r="U147" s="196">
        <v>0</v>
      </c>
      <c r="V147" s="196">
        <f>U147*H147</f>
        <v>0</v>
      </c>
      <c r="W147" s="196">
        <v>0</v>
      </c>
      <c r="X147" s="197">
        <f>W147*H147</f>
        <v>0</v>
      </c>
      <c r="Y147" s="35"/>
      <c r="Z147" s="35"/>
      <c r="AA147" s="35"/>
      <c r="AB147" s="35"/>
      <c r="AC147" s="35"/>
      <c r="AD147" s="35"/>
      <c r="AE147" s="35"/>
      <c r="AR147" s="198" t="s">
        <v>163</v>
      </c>
      <c r="AT147" s="198" t="s">
        <v>154</v>
      </c>
      <c r="AU147" s="198" t="s">
        <v>81</v>
      </c>
      <c r="AY147" s="18" t="s">
        <v>156</v>
      </c>
      <c r="BE147" s="199">
        <f>IF(O147="základní",K147,0)</f>
        <v>0</v>
      </c>
      <c r="BF147" s="199">
        <f>IF(O147="snížená",K147,0)</f>
        <v>0</v>
      </c>
      <c r="BG147" s="199">
        <f>IF(O147="zákl. přenesená",K147,0)</f>
        <v>0</v>
      </c>
      <c r="BH147" s="199">
        <f>IF(O147="sníž. přenesená",K147,0)</f>
        <v>0</v>
      </c>
      <c r="BI147" s="199">
        <f>IF(O147="nulová",K147,0)</f>
        <v>0</v>
      </c>
      <c r="BJ147" s="18" t="s">
        <v>79</v>
      </c>
      <c r="BK147" s="199">
        <f>ROUND(P147*H147,2)</f>
        <v>0</v>
      </c>
      <c r="BL147" s="18" t="s">
        <v>164</v>
      </c>
      <c r="BM147" s="198" t="s">
        <v>215</v>
      </c>
    </row>
    <row r="148" spans="1:47" s="2" customFormat="1" ht="11.25">
      <c r="A148" s="35"/>
      <c r="B148" s="36"/>
      <c r="C148" s="37"/>
      <c r="D148" s="200" t="s">
        <v>165</v>
      </c>
      <c r="E148" s="37"/>
      <c r="F148" s="201" t="s">
        <v>1390</v>
      </c>
      <c r="G148" s="37"/>
      <c r="H148" s="37"/>
      <c r="I148" s="202"/>
      <c r="J148" s="202"/>
      <c r="K148" s="37"/>
      <c r="L148" s="37"/>
      <c r="M148" s="40"/>
      <c r="N148" s="203"/>
      <c r="O148" s="204"/>
      <c r="P148" s="65"/>
      <c r="Q148" s="65"/>
      <c r="R148" s="65"/>
      <c r="S148" s="65"/>
      <c r="T148" s="65"/>
      <c r="U148" s="65"/>
      <c r="V148" s="65"/>
      <c r="W148" s="65"/>
      <c r="X148" s="66"/>
      <c r="Y148" s="35"/>
      <c r="Z148" s="35"/>
      <c r="AA148" s="35"/>
      <c r="AB148" s="35"/>
      <c r="AC148" s="35"/>
      <c r="AD148" s="35"/>
      <c r="AE148" s="35"/>
      <c r="AT148" s="18" t="s">
        <v>165</v>
      </c>
      <c r="AU148" s="18" t="s">
        <v>81</v>
      </c>
    </row>
    <row r="149" spans="2:51" s="15" customFormat="1" ht="11.25">
      <c r="B149" s="243"/>
      <c r="C149" s="244"/>
      <c r="D149" s="200" t="s">
        <v>1060</v>
      </c>
      <c r="E149" s="245" t="s">
        <v>20</v>
      </c>
      <c r="F149" s="246" t="s">
        <v>1391</v>
      </c>
      <c r="G149" s="244"/>
      <c r="H149" s="245" t="s">
        <v>20</v>
      </c>
      <c r="I149" s="247"/>
      <c r="J149" s="247"/>
      <c r="K149" s="244"/>
      <c r="L149" s="244"/>
      <c r="M149" s="248"/>
      <c r="N149" s="249"/>
      <c r="O149" s="250"/>
      <c r="P149" s="250"/>
      <c r="Q149" s="250"/>
      <c r="R149" s="250"/>
      <c r="S149" s="250"/>
      <c r="T149" s="250"/>
      <c r="U149" s="250"/>
      <c r="V149" s="250"/>
      <c r="W149" s="250"/>
      <c r="X149" s="251"/>
      <c r="AT149" s="252" t="s">
        <v>1060</v>
      </c>
      <c r="AU149" s="252" t="s">
        <v>81</v>
      </c>
      <c r="AV149" s="15" t="s">
        <v>79</v>
      </c>
      <c r="AW149" s="15" t="s">
        <v>5</v>
      </c>
      <c r="AX149" s="15" t="s">
        <v>71</v>
      </c>
      <c r="AY149" s="252" t="s">
        <v>156</v>
      </c>
    </row>
    <row r="150" spans="2:51" s="13" customFormat="1" ht="11.25">
      <c r="B150" s="221"/>
      <c r="C150" s="222"/>
      <c r="D150" s="200" t="s">
        <v>1060</v>
      </c>
      <c r="E150" s="223" t="s">
        <v>20</v>
      </c>
      <c r="F150" s="224" t="s">
        <v>1392</v>
      </c>
      <c r="G150" s="222"/>
      <c r="H150" s="225">
        <v>3.3</v>
      </c>
      <c r="I150" s="226"/>
      <c r="J150" s="226"/>
      <c r="K150" s="222"/>
      <c r="L150" s="222"/>
      <c r="M150" s="227"/>
      <c r="N150" s="228"/>
      <c r="O150" s="229"/>
      <c r="P150" s="229"/>
      <c r="Q150" s="229"/>
      <c r="R150" s="229"/>
      <c r="S150" s="229"/>
      <c r="T150" s="229"/>
      <c r="U150" s="229"/>
      <c r="V150" s="229"/>
      <c r="W150" s="229"/>
      <c r="X150" s="230"/>
      <c r="AT150" s="231" t="s">
        <v>1060</v>
      </c>
      <c r="AU150" s="231" t="s">
        <v>81</v>
      </c>
      <c r="AV150" s="13" t="s">
        <v>81</v>
      </c>
      <c r="AW150" s="13" t="s">
        <v>5</v>
      </c>
      <c r="AX150" s="13" t="s">
        <v>71</v>
      </c>
      <c r="AY150" s="231" t="s">
        <v>156</v>
      </c>
    </row>
    <row r="151" spans="2:51" s="14" customFormat="1" ht="11.25">
      <c r="B151" s="232"/>
      <c r="C151" s="233"/>
      <c r="D151" s="200" t="s">
        <v>1060</v>
      </c>
      <c r="E151" s="234" t="s">
        <v>20</v>
      </c>
      <c r="F151" s="235" t="s">
        <v>1062</v>
      </c>
      <c r="G151" s="233"/>
      <c r="H151" s="236">
        <v>3.3</v>
      </c>
      <c r="I151" s="237"/>
      <c r="J151" s="237"/>
      <c r="K151" s="233"/>
      <c r="L151" s="233"/>
      <c r="M151" s="238"/>
      <c r="N151" s="239"/>
      <c r="O151" s="240"/>
      <c r="P151" s="240"/>
      <c r="Q151" s="240"/>
      <c r="R151" s="240"/>
      <c r="S151" s="240"/>
      <c r="T151" s="240"/>
      <c r="U151" s="240"/>
      <c r="V151" s="240"/>
      <c r="W151" s="240"/>
      <c r="X151" s="241"/>
      <c r="AT151" s="242" t="s">
        <v>1060</v>
      </c>
      <c r="AU151" s="242" t="s">
        <v>81</v>
      </c>
      <c r="AV151" s="14" t="s">
        <v>164</v>
      </c>
      <c r="AW151" s="14" t="s">
        <v>5</v>
      </c>
      <c r="AX151" s="14" t="s">
        <v>79</v>
      </c>
      <c r="AY151" s="242" t="s">
        <v>156</v>
      </c>
    </row>
    <row r="152" spans="1:65" s="2" customFormat="1" ht="24.2" customHeight="1">
      <c r="A152" s="35"/>
      <c r="B152" s="36"/>
      <c r="C152" s="184" t="s">
        <v>186</v>
      </c>
      <c r="D152" s="184" t="s">
        <v>154</v>
      </c>
      <c r="E152" s="185" t="s">
        <v>1393</v>
      </c>
      <c r="F152" s="186" t="s">
        <v>1394</v>
      </c>
      <c r="G152" s="187" t="s">
        <v>877</v>
      </c>
      <c r="H152" s="188">
        <v>29.682</v>
      </c>
      <c r="I152" s="189"/>
      <c r="J152" s="190"/>
      <c r="K152" s="191">
        <f>ROUND(P152*H152,2)</f>
        <v>0</v>
      </c>
      <c r="L152" s="186" t="s">
        <v>162</v>
      </c>
      <c r="M152" s="192"/>
      <c r="N152" s="193" t="s">
        <v>20</v>
      </c>
      <c r="O152" s="194" t="s">
        <v>40</v>
      </c>
      <c r="P152" s="195">
        <f>I152+J152</f>
        <v>0</v>
      </c>
      <c r="Q152" s="195">
        <f>ROUND(I152*H152,2)</f>
        <v>0</v>
      </c>
      <c r="R152" s="195">
        <f>ROUND(J152*H152,2)</f>
        <v>0</v>
      </c>
      <c r="S152" s="65"/>
      <c r="T152" s="196">
        <f>S152*H152</f>
        <v>0</v>
      </c>
      <c r="U152" s="196">
        <v>1</v>
      </c>
      <c r="V152" s="196">
        <f>U152*H152</f>
        <v>29.682</v>
      </c>
      <c r="W152" s="196">
        <v>0</v>
      </c>
      <c r="X152" s="197">
        <f>W152*H152</f>
        <v>0</v>
      </c>
      <c r="Y152" s="35"/>
      <c r="Z152" s="35"/>
      <c r="AA152" s="35"/>
      <c r="AB152" s="35"/>
      <c r="AC152" s="35"/>
      <c r="AD152" s="35"/>
      <c r="AE152" s="35"/>
      <c r="AR152" s="198" t="s">
        <v>163</v>
      </c>
      <c r="AT152" s="198" t="s">
        <v>154</v>
      </c>
      <c r="AU152" s="198" t="s">
        <v>81</v>
      </c>
      <c r="AY152" s="18" t="s">
        <v>156</v>
      </c>
      <c r="BE152" s="199">
        <f>IF(O152="základní",K152,0)</f>
        <v>0</v>
      </c>
      <c r="BF152" s="199">
        <f>IF(O152="snížená",K152,0)</f>
        <v>0</v>
      </c>
      <c r="BG152" s="199">
        <f>IF(O152="zákl. přenesená",K152,0)</f>
        <v>0</v>
      </c>
      <c r="BH152" s="199">
        <f>IF(O152="sníž. přenesená",K152,0)</f>
        <v>0</v>
      </c>
      <c r="BI152" s="199">
        <f>IF(O152="nulová",K152,0)</f>
        <v>0</v>
      </c>
      <c r="BJ152" s="18" t="s">
        <v>79</v>
      </c>
      <c r="BK152" s="199">
        <f>ROUND(P152*H152,2)</f>
        <v>0</v>
      </c>
      <c r="BL152" s="18" t="s">
        <v>164</v>
      </c>
      <c r="BM152" s="198" t="s">
        <v>218</v>
      </c>
    </row>
    <row r="153" spans="1:47" s="2" customFormat="1" ht="11.25">
      <c r="A153" s="35"/>
      <c r="B153" s="36"/>
      <c r="C153" s="37"/>
      <c r="D153" s="200" t="s">
        <v>165</v>
      </c>
      <c r="E153" s="37"/>
      <c r="F153" s="201" t="s">
        <v>1394</v>
      </c>
      <c r="G153" s="37"/>
      <c r="H153" s="37"/>
      <c r="I153" s="202"/>
      <c r="J153" s="202"/>
      <c r="K153" s="37"/>
      <c r="L153" s="37"/>
      <c r="M153" s="40"/>
      <c r="N153" s="203"/>
      <c r="O153" s="204"/>
      <c r="P153" s="65"/>
      <c r="Q153" s="65"/>
      <c r="R153" s="65"/>
      <c r="S153" s="65"/>
      <c r="T153" s="65"/>
      <c r="U153" s="65"/>
      <c r="V153" s="65"/>
      <c r="W153" s="65"/>
      <c r="X153" s="66"/>
      <c r="Y153" s="35"/>
      <c r="Z153" s="35"/>
      <c r="AA153" s="35"/>
      <c r="AB153" s="35"/>
      <c r="AC153" s="35"/>
      <c r="AD153" s="35"/>
      <c r="AE153" s="35"/>
      <c r="AT153" s="18" t="s">
        <v>165</v>
      </c>
      <c r="AU153" s="18" t="s">
        <v>81</v>
      </c>
    </row>
    <row r="154" spans="2:51" s="15" customFormat="1" ht="11.25">
      <c r="B154" s="243"/>
      <c r="C154" s="244"/>
      <c r="D154" s="200" t="s">
        <v>1060</v>
      </c>
      <c r="E154" s="245" t="s">
        <v>20</v>
      </c>
      <c r="F154" s="246" t="s">
        <v>1395</v>
      </c>
      <c r="G154" s="244"/>
      <c r="H154" s="245" t="s">
        <v>20</v>
      </c>
      <c r="I154" s="247"/>
      <c r="J154" s="247"/>
      <c r="K154" s="244"/>
      <c r="L154" s="244"/>
      <c r="M154" s="248"/>
      <c r="N154" s="249"/>
      <c r="O154" s="250"/>
      <c r="P154" s="250"/>
      <c r="Q154" s="250"/>
      <c r="R154" s="250"/>
      <c r="S154" s="250"/>
      <c r="T154" s="250"/>
      <c r="U154" s="250"/>
      <c r="V154" s="250"/>
      <c r="W154" s="250"/>
      <c r="X154" s="251"/>
      <c r="AT154" s="252" t="s">
        <v>1060</v>
      </c>
      <c r="AU154" s="252" t="s">
        <v>81</v>
      </c>
      <c r="AV154" s="15" t="s">
        <v>79</v>
      </c>
      <c r="AW154" s="15" t="s">
        <v>5</v>
      </c>
      <c r="AX154" s="15" t="s">
        <v>71</v>
      </c>
      <c r="AY154" s="252" t="s">
        <v>156</v>
      </c>
    </row>
    <row r="155" spans="2:51" s="13" customFormat="1" ht="11.25">
      <c r="B155" s="221"/>
      <c r="C155" s="222"/>
      <c r="D155" s="200" t="s">
        <v>1060</v>
      </c>
      <c r="E155" s="223" t="s">
        <v>20</v>
      </c>
      <c r="F155" s="224" t="s">
        <v>1396</v>
      </c>
      <c r="G155" s="222"/>
      <c r="H155" s="225">
        <v>29.682</v>
      </c>
      <c r="I155" s="226"/>
      <c r="J155" s="226"/>
      <c r="K155" s="222"/>
      <c r="L155" s="222"/>
      <c r="M155" s="227"/>
      <c r="N155" s="228"/>
      <c r="O155" s="229"/>
      <c r="P155" s="229"/>
      <c r="Q155" s="229"/>
      <c r="R155" s="229"/>
      <c r="S155" s="229"/>
      <c r="T155" s="229"/>
      <c r="U155" s="229"/>
      <c r="V155" s="229"/>
      <c r="W155" s="229"/>
      <c r="X155" s="230"/>
      <c r="AT155" s="231" t="s">
        <v>1060</v>
      </c>
      <c r="AU155" s="231" t="s">
        <v>81</v>
      </c>
      <c r="AV155" s="13" t="s">
        <v>81</v>
      </c>
      <c r="AW155" s="13" t="s">
        <v>5</v>
      </c>
      <c r="AX155" s="13" t="s">
        <v>71</v>
      </c>
      <c r="AY155" s="231" t="s">
        <v>156</v>
      </c>
    </row>
    <row r="156" spans="2:51" s="14" customFormat="1" ht="11.25">
      <c r="B156" s="232"/>
      <c r="C156" s="233"/>
      <c r="D156" s="200" t="s">
        <v>1060</v>
      </c>
      <c r="E156" s="234" t="s">
        <v>20</v>
      </c>
      <c r="F156" s="235" t="s">
        <v>1062</v>
      </c>
      <c r="G156" s="233"/>
      <c r="H156" s="236">
        <v>29.682</v>
      </c>
      <c r="I156" s="237"/>
      <c r="J156" s="237"/>
      <c r="K156" s="233"/>
      <c r="L156" s="233"/>
      <c r="M156" s="238"/>
      <c r="N156" s="239"/>
      <c r="O156" s="240"/>
      <c r="P156" s="240"/>
      <c r="Q156" s="240"/>
      <c r="R156" s="240"/>
      <c r="S156" s="240"/>
      <c r="T156" s="240"/>
      <c r="U156" s="240"/>
      <c r="V156" s="240"/>
      <c r="W156" s="240"/>
      <c r="X156" s="241"/>
      <c r="AT156" s="242" t="s">
        <v>1060</v>
      </c>
      <c r="AU156" s="242" t="s">
        <v>81</v>
      </c>
      <c r="AV156" s="14" t="s">
        <v>164</v>
      </c>
      <c r="AW156" s="14" t="s">
        <v>5</v>
      </c>
      <c r="AX156" s="14" t="s">
        <v>79</v>
      </c>
      <c r="AY156" s="242" t="s">
        <v>156</v>
      </c>
    </row>
    <row r="157" spans="1:65" s="2" customFormat="1" ht="24.2" customHeight="1">
      <c r="A157" s="35"/>
      <c r="B157" s="36"/>
      <c r="C157" s="184" t="s">
        <v>219</v>
      </c>
      <c r="D157" s="184" t="s">
        <v>154</v>
      </c>
      <c r="E157" s="185" t="s">
        <v>1063</v>
      </c>
      <c r="F157" s="186" t="s">
        <v>1064</v>
      </c>
      <c r="G157" s="187" t="s">
        <v>877</v>
      </c>
      <c r="H157" s="188">
        <v>610.81</v>
      </c>
      <c r="I157" s="189"/>
      <c r="J157" s="190"/>
      <c r="K157" s="191">
        <f>ROUND(P157*H157,2)</f>
        <v>0</v>
      </c>
      <c r="L157" s="186" t="s">
        <v>162</v>
      </c>
      <c r="M157" s="192"/>
      <c r="N157" s="193" t="s">
        <v>20</v>
      </c>
      <c r="O157" s="194" t="s">
        <v>40</v>
      </c>
      <c r="P157" s="195">
        <f>I157+J157</f>
        <v>0</v>
      </c>
      <c r="Q157" s="195">
        <f>ROUND(I157*H157,2)</f>
        <v>0</v>
      </c>
      <c r="R157" s="195">
        <f>ROUND(J157*H157,2)</f>
        <v>0</v>
      </c>
      <c r="S157" s="65"/>
      <c r="T157" s="196">
        <f>S157*H157</f>
        <v>0</v>
      </c>
      <c r="U157" s="196">
        <v>1</v>
      </c>
      <c r="V157" s="196">
        <f>U157*H157</f>
        <v>610.81</v>
      </c>
      <c r="W157" s="196">
        <v>0</v>
      </c>
      <c r="X157" s="197">
        <f>W157*H157</f>
        <v>0</v>
      </c>
      <c r="Y157" s="35"/>
      <c r="Z157" s="35"/>
      <c r="AA157" s="35"/>
      <c r="AB157" s="35"/>
      <c r="AC157" s="35"/>
      <c r="AD157" s="35"/>
      <c r="AE157" s="35"/>
      <c r="AR157" s="198" t="s">
        <v>163</v>
      </c>
      <c r="AT157" s="198" t="s">
        <v>154</v>
      </c>
      <c r="AU157" s="198" t="s">
        <v>81</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164</v>
      </c>
      <c r="BM157" s="198" t="s">
        <v>222</v>
      </c>
    </row>
    <row r="158" spans="1:47" s="2" customFormat="1" ht="11.25">
      <c r="A158" s="35"/>
      <c r="B158" s="36"/>
      <c r="C158" s="37"/>
      <c r="D158" s="200" t="s">
        <v>165</v>
      </c>
      <c r="E158" s="37"/>
      <c r="F158" s="201" t="s">
        <v>1064</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81</v>
      </c>
    </row>
    <row r="159" spans="2:51" s="15" customFormat="1" ht="11.25">
      <c r="B159" s="243"/>
      <c r="C159" s="244"/>
      <c r="D159" s="200" t="s">
        <v>1060</v>
      </c>
      <c r="E159" s="245" t="s">
        <v>20</v>
      </c>
      <c r="F159" s="246" t="s">
        <v>1395</v>
      </c>
      <c r="G159" s="244"/>
      <c r="H159" s="245" t="s">
        <v>20</v>
      </c>
      <c r="I159" s="247"/>
      <c r="J159" s="247"/>
      <c r="K159" s="244"/>
      <c r="L159" s="244"/>
      <c r="M159" s="248"/>
      <c r="N159" s="249"/>
      <c r="O159" s="250"/>
      <c r="P159" s="250"/>
      <c r="Q159" s="250"/>
      <c r="R159" s="250"/>
      <c r="S159" s="250"/>
      <c r="T159" s="250"/>
      <c r="U159" s="250"/>
      <c r="V159" s="250"/>
      <c r="W159" s="250"/>
      <c r="X159" s="251"/>
      <c r="AT159" s="252" t="s">
        <v>1060</v>
      </c>
      <c r="AU159" s="252" t="s">
        <v>81</v>
      </c>
      <c r="AV159" s="15" t="s">
        <v>79</v>
      </c>
      <c r="AW159" s="15" t="s">
        <v>5</v>
      </c>
      <c r="AX159" s="15" t="s">
        <v>71</v>
      </c>
      <c r="AY159" s="252" t="s">
        <v>156</v>
      </c>
    </row>
    <row r="160" spans="2:51" s="13" customFormat="1" ht="11.25">
      <c r="B160" s="221"/>
      <c r="C160" s="222"/>
      <c r="D160" s="200" t="s">
        <v>1060</v>
      </c>
      <c r="E160" s="223" t="s">
        <v>20</v>
      </c>
      <c r="F160" s="224" t="s">
        <v>1397</v>
      </c>
      <c r="G160" s="222"/>
      <c r="H160" s="225">
        <v>148.41</v>
      </c>
      <c r="I160" s="226"/>
      <c r="J160" s="226"/>
      <c r="K160" s="222"/>
      <c r="L160" s="222"/>
      <c r="M160" s="227"/>
      <c r="N160" s="228"/>
      <c r="O160" s="229"/>
      <c r="P160" s="229"/>
      <c r="Q160" s="229"/>
      <c r="R160" s="229"/>
      <c r="S160" s="229"/>
      <c r="T160" s="229"/>
      <c r="U160" s="229"/>
      <c r="V160" s="229"/>
      <c r="W160" s="229"/>
      <c r="X160" s="230"/>
      <c r="AT160" s="231" t="s">
        <v>1060</v>
      </c>
      <c r="AU160" s="231" t="s">
        <v>81</v>
      </c>
      <c r="AV160" s="13" t="s">
        <v>81</v>
      </c>
      <c r="AW160" s="13" t="s">
        <v>5</v>
      </c>
      <c r="AX160" s="13" t="s">
        <v>71</v>
      </c>
      <c r="AY160" s="231" t="s">
        <v>156</v>
      </c>
    </row>
    <row r="161" spans="2:51" s="15" customFormat="1" ht="11.25">
      <c r="B161" s="243"/>
      <c r="C161" s="244"/>
      <c r="D161" s="200" t="s">
        <v>1060</v>
      </c>
      <c r="E161" s="245" t="s">
        <v>20</v>
      </c>
      <c r="F161" s="246" t="s">
        <v>1398</v>
      </c>
      <c r="G161" s="244"/>
      <c r="H161" s="245" t="s">
        <v>20</v>
      </c>
      <c r="I161" s="247"/>
      <c r="J161" s="247"/>
      <c r="K161" s="244"/>
      <c r="L161" s="244"/>
      <c r="M161" s="248"/>
      <c r="N161" s="249"/>
      <c r="O161" s="250"/>
      <c r="P161" s="250"/>
      <c r="Q161" s="250"/>
      <c r="R161" s="250"/>
      <c r="S161" s="250"/>
      <c r="T161" s="250"/>
      <c r="U161" s="250"/>
      <c r="V161" s="250"/>
      <c r="W161" s="250"/>
      <c r="X161" s="251"/>
      <c r="AT161" s="252" t="s">
        <v>1060</v>
      </c>
      <c r="AU161" s="252" t="s">
        <v>81</v>
      </c>
      <c r="AV161" s="15" t="s">
        <v>79</v>
      </c>
      <c r="AW161" s="15" t="s">
        <v>5</v>
      </c>
      <c r="AX161" s="15" t="s">
        <v>71</v>
      </c>
      <c r="AY161" s="252" t="s">
        <v>156</v>
      </c>
    </row>
    <row r="162" spans="2:51" s="13" customFormat="1" ht="11.25">
      <c r="B162" s="221"/>
      <c r="C162" s="222"/>
      <c r="D162" s="200" t="s">
        <v>1060</v>
      </c>
      <c r="E162" s="223" t="s">
        <v>20</v>
      </c>
      <c r="F162" s="224" t="s">
        <v>1399</v>
      </c>
      <c r="G162" s="222"/>
      <c r="H162" s="225">
        <v>433.5</v>
      </c>
      <c r="I162" s="226"/>
      <c r="J162" s="226"/>
      <c r="K162" s="222"/>
      <c r="L162" s="222"/>
      <c r="M162" s="227"/>
      <c r="N162" s="228"/>
      <c r="O162" s="229"/>
      <c r="P162" s="229"/>
      <c r="Q162" s="229"/>
      <c r="R162" s="229"/>
      <c r="S162" s="229"/>
      <c r="T162" s="229"/>
      <c r="U162" s="229"/>
      <c r="V162" s="229"/>
      <c r="W162" s="229"/>
      <c r="X162" s="230"/>
      <c r="AT162" s="231" t="s">
        <v>1060</v>
      </c>
      <c r="AU162" s="231" t="s">
        <v>81</v>
      </c>
      <c r="AV162" s="13" t="s">
        <v>81</v>
      </c>
      <c r="AW162" s="13" t="s">
        <v>5</v>
      </c>
      <c r="AX162" s="13" t="s">
        <v>71</v>
      </c>
      <c r="AY162" s="231" t="s">
        <v>156</v>
      </c>
    </row>
    <row r="163" spans="2:51" s="15" customFormat="1" ht="11.25">
      <c r="B163" s="243"/>
      <c r="C163" s="244"/>
      <c r="D163" s="200" t="s">
        <v>1060</v>
      </c>
      <c r="E163" s="245" t="s">
        <v>20</v>
      </c>
      <c r="F163" s="246" t="s">
        <v>1400</v>
      </c>
      <c r="G163" s="244"/>
      <c r="H163" s="245" t="s">
        <v>20</v>
      </c>
      <c r="I163" s="247"/>
      <c r="J163" s="247"/>
      <c r="K163" s="244"/>
      <c r="L163" s="244"/>
      <c r="M163" s="248"/>
      <c r="N163" s="249"/>
      <c r="O163" s="250"/>
      <c r="P163" s="250"/>
      <c r="Q163" s="250"/>
      <c r="R163" s="250"/>
      <c r="S163" s="250"/>
      <c r="T163" s="250"/>
      <c r="U163" s="250"/>
      <c r="V163" s="250"/>
      <c r="W163" s="250"/>
      <c r="X163" s="251"/>
      <c r="AT163" s="252" t="s">
        <v>1060</v>
      </c>
      <c r="AU163" s="252" t="s">
        <v>81</v>
      </c>
      <c r="AV163" s="15" t="s">
        <v>79</v>
      </c>
      <c r="AW163" s="15" t="s">
        <v>5</v>
      </c>
      <c r="AX163" s="15" t="s">
        <v>71</v>
      </c>
      <c r="AY163" s="252" t="s">
        <v>156</v>
      </c>
    </row>
    <row r="164" spans="2:51" s="13" customFormat="1" ht="11.25">
      <c r="B164" s="221"/>
      <c r="C164" s="222"/>
      <c r="D164" s="200" t="s">
        <v>1060</v>
      </c>
      <c r="E164" s="223" t="s">
        <v>20</v>
      </c>
      <c r="F164" s="224" t="s">
        <v>1401</v>
      </c>
      <c r="G164" s="222"/>
      <c r="H164" s="225">
        <v>28.9</v>
      </c>
      <c r="I164" s="226"/>
      <c r="J164" s="226"/>
      <c r="K164" s="222"/>
      <c r="L164" s="222"/>
      <c r="M164" s="227"/>
      <c r="N164" s="228"/>
      <c r="O164" s="229"/>
      <c r="P164" s="229"/>
      <c r="Q164" s="229"/>
      <c r="R164" s="229"/>
      <c r="S164" s="229"/>
      <c r="T164" s="229"/>
      <c r="U164" s="229"/>
      <c r="V164" s="229"/>
      <c r="W164" s="229"/>
      <c r="X164" s="230"/>
      <c r="AT164" s="231" t="s">
        <v>1060</v>
      </c>
      <c r="AU164" s="231" t="s">
        <v>81</v>
      </c>
      <c r="AV164" s="13" t="s">
        <v>81</v>
      </c>
      <c r="AW164" s="13" t="s">
        <v>5</v>
      </c>
      <c r="AX164" s="13" t="s">
        <v>71</v>
      </c>
      <c r="AY164" s="231" t="s">
        <v>156</v>
      </c>
    </row>
    <row r="165" spans="2:51" s="14" customFormat="1" ht="11.25">
      <c r="B165" s="232"/>
      <c r="C165" s="233"/>
      <c r="D165" s="200" t="s">
        <v>1060</v>
      </c>
      <c r="E165" s="234" t="s">
        <v>20</v>
      </c>
      <c r="F165" s="235" t="s">
        <v>1062</v>
      </c>
      <c r="G165" s="233"/>
      <c r="H165" s="236">
        <v>610.81</v>
      </c>
      <c r="I165" s="237"/>
      <c r="J165" s="237"/>
      <c r="K165" s="233"/>
      <c r="L165" s="233"/>
      <c r="M165" s="238"/>
      <c r="N165" s="239"/>
      <c r="O165" s="240"/>
      <c r="P165" s="240"/>
      <c r="Q165" s="240"/>
      <c r="R165" s="240"/>
      <c r="S165" s="240"/>
      <c r="T165" s="240"/>
      <c r="U165" s="240"/>
      <c r="V165" s="240"/>
      <c r="W165" s="240"/>
      <c r="X165" s="241"/>
      <c r="AT165" s="242" t="s">
        <v>1060</v>
      </c>
      <c r="AU165" s="242" t="s">
        <v>81</v>
      </c>
      <c r="AV165" s="14" t="s">
        <v>164</v>
      </c>
      <c r="AW165" s="14" t="s">
        <v>5</v>
      </c>
      <c r="AX165" s="14" t="s">
        <v>79</v>
      </c>
      <c r="AY165" s="242" t="s">
        <v>156</v>
      </c>
    </row>
    <row r="166" spans="1:65" s="2" customFormat="1" ht="24.2" customHeight="1">
      <c r="A166" s="35"/>
      <c r="B166" s="36"/>
      <c r="C166" s="184" t="s">
        <v>192</v>
      </c>
      <c r="D166" s="184" t="s">
        <v>154</v>
      </c>
      <c r="E166" s="185" t="s">
        <v>1402</v>
      </c>
      <c r="F166" s="186" t="s">
        <v>1403</v>
      </c>
      <c r="G166" s="187" t="s">
        <v>161</v>
      </c>
      <c r="H166" s="188">
        <v>38</v>
      </c>
      <c r="I166" s="189"/>
      <c r="J166" s="190"/>
      <c r="K166" s="191">
        <f>ROUND(P166*H166,2)</f>
        <v>0</v>
      </c>
      <c r="L166" s="186" t="s">
        <v>162</v>
      </c>
      <c r="M166" s="192"/>
      <c r="N166" s="193" t="s">
        <v>20</v>
      </c>
      <c r="O166" s="194" t="s">
        <v>40</v>
      </c>
      <c r="P166" s="195">
        <f>I166+J166</f>
        <v>0</v>
      </c>
      <c r="Q166" s="195">
        <f>ROUND(I166*H166,2)</f>
        <v>0</v>
      </c>
      <c r="R166" s="195">
        <f>ROUND(J166*H166,2)</f>
        <v>0</v>
      </c>
      <c r="S166" s="65"/>
      <c r="T166" s="196">
        <f>S166*H166</f>
        <v>0</v>
      </c>
      <c r="U166" s="196">
        <v>0.059</v>
      </c>
      <c r="V166" s="196">
        <f>U166*H166</f>
        <v>2.242</v>
      </c>
      <c r="W166" s="196">
        <v>0</v>
      </c>
      <c r="X166" s="197">
        <f>W166*H166</f>
        <v>0</v>
      </c>
      <c r="Y166" s="35"/>
      <c r="Z166" s="35"/>
      <c r="AA166" s="35"/>
      <c r="AB166" s="35"/>
      <c r="AC166" s="35"/>
      <c r="AD166" s="35"/>
      <c r="AE166" s="35"/>
      <c r="AR166" s="198" t="s">
        <v>163</v>
      </c>
      <c r="AT166" s="198" t="s">
        <v>154</v>
      </c>
      <c r="AU166" s="198" t="s">
        <v>81</v>
      </c>
      <c r="AY166" s="18" t="s">
        <v>156</v>
      </c>
      <c r="BE166" s="199">
        <f>IF(O166="základní",K166,0)</f>
        <v>0</v>
      </c>
      <c r="BF166" s="199">
        <f>IF(O166="snížená",K166,0)</f>
        <v>0</v>
      </c>
      <c r="BG166" s="199">
        <f>IF(O166="zákl. přenesená",K166,0)</f>
        <v>0</v>
      </c>
      <c r="BH166" s="199">
        <f>IF(O166="sníž. přenesená",K166,0)</f>
        <v>0</v>
      </c>
      <c r="BI166" s="199">
        <f>IF(O166="nulová",K166,0)</f>
        <v>0</v>
      </c>
      <c r="BJ166" s="18" t="s">
        <v>79</v>
      </c>
      <c r="BK166" s="199">
        <f>ROUND(P166*H166,2)</f>
        <v>0</v>
      </c>
      <c r="BL166" s="18" t="s">
        <v>164</v>
      </c>
      <c r="BM166" s="198" t="s">
        <v>225</v>
      </c>
    </row>
    <row r="167" spans="1:47" s="2" customFormat="1" ht="11.25">
      <c r="A167" s="35"/>
      <c r="B167" s="36"/>
      <c r="C167" s="37"/>
      <c r="D167" s="200" t="s">
        <v>165</v>
      </c>
      <c r="E167" s="37"/>
      <c r="F167" s="201" t="s">
        <v>1403</v>
      </c>
      <c r="G167" s="37"/>
      <c r="H167" s="37"/>
      <c r="I167" s="202"/>
      <c r="J167" s="202"/>
      <c r="K167" s="37"/>
      <c r="L167" s="37"/>
      <c r="M167" s="40"/>
      <c r="N167" s="203"/>
      <c r="O167" s="204"/>
      <c r="P167" s="65"/>
      <c r="Q167" s="65"/>
      <c r="R167" s="65"/>
      <c r="S167" s="65"/>
      <c r="T167" s="65"/>
      <c r="U167" s="65"/>
      <c r="V167" s="65"/>
      <c r="W167" s="65"/>
      <c r="X167" s="66"/>
      <c r="Y167" s="35"/>
      <c r="Z167" s="35"/>
      <c r="AA167" s="35"/>
      <c r="AB167" s="35"/>
      <c r="AC167" s="35"/>
      <c r="AD167" s="35"/>
      <c r="AE167" s="35"/>
      <c r="AT167" s="18" t="s">
        <v>165</v>
      </c>
      <c r="AU167" s="18" t="s">
        <v>81</v>
      </c>
    </row>
    <row r="168" spans="1:65" s="2" customFormat="1" ht="16.5" customHeight="1">
      <c r="A168" s="35"/>
      <c r="B168" s="36"/>
      <c r="C168" s="184" t="s">
        <v>226</v>
      </c>
      <c r="D168" s="184" t="s">
        <v>154</v>
      </c>
      <c r="E168" s="185" t="s">
        <v>1404</v>
      </c>
      <c r="F168" s="186" t="s">
        <v>1405</v>
      </c>
      <c r="G168" s="187" t="s">
        <v>161</v>
      </c>
      <c r="H168" s="188">
        <v>44</v>
      </c>
      <c r="I168" s="189"/>
      <c r="J168" s="190"/>
      <c r="K168" s="191">
        <f>ROUND(P168*H168,2)</f>
        <v>0</v>
      </c>
      <c r="L168" s="186" t="s">
        <v>20</v>
      </c>
      <c r="M168" s="192"/>
      <c r="N168" s="193" t="s">
        <v>20</v>
      </c>
      <c r="O168" s="194" t="s">
        <v>40</v>
      </c>
      <c r="P168" s="195">
        <f>I168+J168</f>
        <v>0</v>
      </c>
      <c r="Q168" s="195">
        <f>ROUND(I168*H168,2)</f>
        <v>0</v>
      </c>
      <c r="R168" s="195">
        <f>ROUND(J168*H168,2)</f>
        <v>0</v>
      </c>
      <c r="S168" s="65"/>
      <c r="T168" s="196">
        <f>S168*H168</f>
        <v>0</v>
      </c>
      <c r="U168" s="196">
        <v>0</v>
      </c>
      <c r="V168" s="196">
        <f>U168*H168</f>
        <v>0</v>
      </c>
      <c r="W168" s="196">
        <v>0</v>
      </c>
      <c r="X168" s="197">
        <f>W168*H168</f>
        <v>0</v>
      </c>
      <c r="Y168" s="35"/>
      <c r="Z168" s="35"/>
      <c r="AA168" s="35"/>
      <c r="AB168" s="35"/>
      <c r="AC168" s="35"/>
      <c r="AD168" s="35"/>
      <c r="AE168" s="35"/>
      <c r="AR168" s="198" t="s">
        <v>163</v>
      </c>
      <c r="AT168" s="198" t="s">
        <v>154</v>
      </c>
      <c r="AU168" s="198" t="s">
        <v>81</v>
      </c>
      <c r="AY168" s="18" t="s">
        <v>156</v>
      </c>
      <c r="BE168" s="199">
        <f>IF(O168="základní",K168,0)</f>
        <v>0</v>
      </c>
      <c r="BF168" s="199">
        <f>IF(O168="snížená",K168,0)</f>
        <v>0</v>
      </c>
      <c r="BG168" s="199">
        <f>IF(O168="zákl. přenesená",K168,0)</f>
        <v>0</v>
      </c>
      <c r="BH168" s="199">
        <f>IF(O168="sníž. přenesená",K168,0)</f>
        <v>0</v>
      </c>
      <c r="BI168" s="199">
        <f>IF(O168="nulová",K168,0)</f>
        <v>0</v>
      </c>
      <c r="BJ168" s="18" t="s">
        <v>79</v>
      </c>
      <c r="BK168" s="199">
        <f>ROUND(P168*H168,2)</f>
        <v>0</v>
      </c>
      <c r="BL168" s="18" t="s">
        <v>164</v>
      </c>
      <c r="BM168" s="198" t="s">
        <v>229</v>
      </c>
    </row>
    <row r="169" spans="1:47" s="2" customFormat="1" ht="11.25">
      <c r="A169" s="35"/>
      <c r="B169" s="36"/>
      <c r="C169" s="37"/>
      <c r="D169" s="200" t="s">
        <v>165</v>
      </c>
      <c r="E169" s="37"/>
      <c r="F169" s="201" t="s">
        <v>1405</v>
      </c>
      <c r="G169" s="37"/>
      <c r="H169" s="37"/>
      <c r="I169" s="202"/>
      <c r="J169" s="202"/>
      <c r="K169" s="37"/>
      <c r="L169" s="37"/>
      <c r="M169" s="40"/>
      <c r="N169" s="203"/>
      <c r="O169" s="204"/>
      <c r="P169" s="65"/>
      <c r="Q169" s="65"/>
      <c r="R169" s="65"/>
      <c r="S169" s="65"/>
      <c r="T169" s="65"/>
      <c r="U169" s="65"/>
      <c r="V169" s="65"/>
      <c r="W169" s="65"/>
      <c r="X169" s="66"/>
      <c r="Y169" s="35"/>
      <c r="Z169" s="35"/>
      <c r="AA169" s="35"/>
      <c r="AB169" s="35"/>
      <c r="AC169" s="35"/>
      <c r="AD169" s="35"/>
      <c r="AE169" s="35"/>
      <c r="AT169" s="18" t="s">
        <v>165</v>
      </c>
      <c r="AU169" s="18" t="s">
        <v>81</v>
      </c>
    </row>
    <row r="170" spans="1:47" s="2" customFormat="1" ht="19.5">
      <c r="A170" s="35"/>
      <c r="B170" s="36"/>
      <c r="C170" s="37"/>
      <c r="D170" s="200" t="s">
        <v>880</v>
      </c>
      <c r="E170" s="37"/>
      <c r="F170" s="220" t="s">
        <v>1406</v>
      </c>
      <c r="G170" s="37"/>
      <c r="H170" s="37"/>
      <c r="I170" s="202"/>
      <c r="J170" s="202"/>
      <c r="K170" s="37"/>
      <c r="L170" s="37"/>
      <c r="M170" s="40"/>
      <c r="N170" s="203"/>
      <c r="O170" s="204"/>
      <c r="P170" s="65"/>
      <c r="Q170" s="65"/>
      <c r="R170" s="65"/>
      <c r="S170" s="65"/>
      <c r="T170" s="65"/>
      <c r="U170" s="65"/>
      <c r="V170" s="65"/>
      <c r="W170" s="65"/>
      <c r="X170" s="66"/>
      <c r="Y170" s="35"/>
      <c r="Z170" s="35"/>
      <c r="AA170" s="35"/>
      <c r="AB170" s="35"/>
      <c r="AC170" s="35"/>
      <c r="AD170" s="35"/>
      <c r="AE170" s="35"/>
      <c r="AT170" s="18" t="s">
        <v>880</v>
      </c>
      <c r="AU170" s="18" t="s">
        <v>81</v>
      </c>
    </row>
    <row r="171" spans="1:65" s="2" customFormat="1" ht="24.2" customHeight="1">
      <c r="A171" s="35"/>
      <c r="B171" s="36"/>
      <c r="C171" s="184" t="s">
        <v>195</v>
      </c>
      <c r="D171" s="184" t="s">
        <v>154</v>
      </c>
      <c r="E171" s="185" t="s">
        <v>1407</v>
      </c>
      <c r="F171" s="186" t="s">
        <v>1408</v>
      </c>
      <c r="G171" s="187" t="s">
        <v>379</v>
      </c>
      <c r="H171" s="188">
        <v>3</v>
      </c>
      <c r="I171" s="189"/>
      <c r="J171" s="190"/>
      <c r="K171" s="191">
        <f>ROUND(P171*H171,2)</f>
        <v>0</v>
      </c>
      <c r="L171" s="186" t="s">
        <v>162</v>
      </c>
      <c r="M171" s="192"/>
      <c r="N171" s="193" t="s">
        <v>20</v>
      </c>
      <c r="O171" s="194" t="s">
        <v>40</v>
      </c>
      <c r="P171" s="195">
        <f>I171+J171</f>
        <v>0</v>
      </c>
      <c r="Q171" s="195">
        <f>ROUND(I171*H171,2)</f>
        <v>0</v>
      </c>
      <c r="R171" s="195">
        <f>ROUND(J171*H171,2)</f>
        <v>0</v>
      </c>
      <c r="S171" s="65"/>
      <c r="T171" s="196">
        <f>S171*H171</f>
        <v>0</v>
      </c>
      <c r="U171" s="196">
        <v>0</v>
      </c>
      <c r="V171" s="196">
        <f>U171*H171</f>
        <v>0</v>
      </c>
      <c r="W171" s="196">
        <v>0</v>
      </c>
      <c r="X171" s="197">
        <f>W171*H171</f>
        <v>0</v>
      </c>
      <c r="Y171" s="35"/>
      <c r="Z171" s="35"/>
      <c r="AA171" s="35"/>
      <c r="AB171" s="35"/>
      <c r="AC171" s="35"/>
      <c r="AD171" s="35"/>
      <c r="AE171" s="35"/>
      <c r="AR171" s="198" t="s">
        <v>163</v>
      </c>
      <c r="AT171" s="198" t="s">
        <v>154</v>
      </c>
      <c r="AU171" s="198" t="s">
        <v>81</v>
      </c>
      <c r="AY171" s="18" t="s">
        <v>156</v>
      </c>
      <c r="BE171" s="199">
        <f>IF(O171="základní",K171,0)</f>
        <v>0</v>
      </c>
      <c r="BF171" s="199">
        <f>IF(O171="snížená",K171,0)</f>
        <v>0</v>
      </c>
      <c r="BG171" s="199">
        <f>IF(O171="zákl. přenesená",K171,0)</f>
        <v>0</v>
      </c>
      <c r="BH171" s="199">
        <f>IF(O171="sníž. přenesená",K171,0)</f>
        <v>0</v>
      </c>
      <c r="BI171" s="199">
        <f>IF(O171="nulová",K171,0)</f>
        <v>0</v>
      </c>
      <c r="BJ171" s="18" t="s">
        <v>79</v>
      </c>
      <c r="BK171" s="199">
        <f>ROUND(P171*H171,2)</f>
        <v>0</v>
      </c>
      <c r="BL171" s="18" t="s">
        <v>164</v>
      </c>
      <c r="BM171" s="198" t="s">
        <v>232</v>
      </c>
    </row>
    <row r="172" spans="1:47" s="2" customFormat="1" ht="11.25">
      <c r="A172" s="35"/>
      <c r="B172" s="36"/>
      <c r="C172" s="37"/>
      <c r="D172" s="200" t="s">
        <v>165</v>
      </c>
      <c r="E172" s="37"/>
      <c r="F172" s="201" t="s">
        <v>1408</v>
      </c>
      <c r="G172" s="37"/>
      <c r="H172" s="37"/>
      <c r="I172" s="202"/>
      <c r="J172" s="202"/>
      <c r="K172" s="37"/>
      <c r="L172" s="37"/>
      <c r="M172" s="40"/>
      <c r="N172" s="203"/>
      <c r="O172" s="204"/>
      <c r="P172" s="65"/>
      <c r="Q172" s="65"/>
      <c r="R172" s="65"/>
      <c r="S172" s="65"/>
      <c r="T172" s="65"/>
      <c r="U172" s="65"/>
      <c r="V172" s="65"/>
      <c r="W172" s="65"/>
      <c r="X172" s="66"/>
      <c r="Y172" s="35"/>
      <c r="Z172" s="35"/>
      <c r="AA172" s="35"/>
      <c r="AB172" s="35"/>
      <c r="AC172" s="35"/>
      <c r="AD172" s="35"/>
      <c r="AE172" s="35"/>
      <c r="AT172" s="18" t="s">
        <v>165</v>
      </c>
      <c r="AU172" s="18" t="s">
        <v>81</v>
      </c>
    </row>
    <row r="173" spans="1:47" s="2" customFormat="1" ht="19.5">
      <c r="A173" s="35"/>
      <c r="B173" s="36"/>
      <c r="C173" s="37"/>
      <c r="D173" s="200" t="s">
        <v>880</v>
      </c>
      <c r="E173" s="37"/>
      <c r="F173" s="220" t="s">
        <v>1409</v>
      </c>
      <c r="G173" s="37"/>
      <c r="H173" s="37"/>
      <c r="I173" s="202"/>
      <c r="J173" s="202"/>
      <c r="K173" s="37"/>
      <c r="L173" s="37"/>
      <c r="M173" s="40"/>
      <c r="N173" s="203"/>
      <c r="O173" s="204"/>
      <c r="P173" s="65"/>
      <c r="Q173" s="65"/>
      <c r="R173" s="65"/>
      <c r="S173" s="65"/>
      <c r="T173" s="65"/>
      <c r="U173" s="65"/>
      <c r="V173" s="65"/>
      <c r="W173" s="65"/>
      <c r="X173" s="66"/>
      <c r="Y173" s="35"/>
      <c r="Z173" s="35"/>
      <c r="AA173" s="35"/>
      <c r="AB173" s="35"/>
      <c r="AC173" s="35"/>
      <c r="AD173" s="35"/>
      <c r="AE173" s="35"/>
      <c r="AT173" s="18" t="s">
        <v>880</v>
      </c>
      <c r="AU173" s="18" t="s">
        <v>81</v>
      </c>
    </row>
    <row r="174" spans="1:65" s="2" customFormat="1" ht="24.2" customHeight="1">
      <c r="A174" s="35"/>
      <c r="B174" s="36"/>
      <c r="C174" s="184" t="s">
        <v>8</v>
      </c>
      <c r="D174" s="184" t="s">
        <v>154</v>
      </c>
      <c r="E174" s="185" t="s">
        <v>1410</v>
      </c>
      <c r="F174" s="186" t="s">
        <v>1411</v>
      </c>
      <c r="G174" s="187" t="s">
        <v>379</v>
      </c>
      <c r="H174" s="188">
        <v>55</v>
      </c>
      <c r="I174" s="189"/>
      <c r="J174" s="190"/>
      <c r="K174" s="191">
        <f>ROUND(P174*H174,2)</f>
        <v>0</v>
      </c>
      <c r="L174" s="186" t="s">
        <v>162</v>
      </c>
      <c r="M174" s="192"/>
      <c r="N174" s="193" t="s">
        <v>20</v>
      </c>
      <c r="O174" s="194" t="s">
        <v>40</v>
      </c>
      <c r="P174" s="195">
        <f>I174+J174</f>
        <v>0</v>
      </c>
      <c r="Q174" s="195">
        <f>ROUND(I174*H174,2)</f>
        <v>0</v>
      </c>
      <c r="R174" s="195">
        <f>ROUND(J174*H174,2)</f>
        <v>0</v>
      </c>
      <c r="S174" s="65"/>
      <c r="T174" s="196">
        <f>S174*H174</f>
        <v>0</v>
      </c>
      <c r="U174" s="196">
        <v>0.00259</v>
      </c>
      <c r="V174" s="196">
        <f>U174*H174</f>
        <v>0.14245</v>
      </c>
      <c r="W174" s="196">
        <v>0</v>
      </c>
      <c r="X174" s="197">
        <f>W174*H174</f>
        <v>0</v>
      </c>
      <c r="Y174" s="35"/>
      <c r="Z174" s="35"/>
      <c r="AA174" s="35"/>
      <c r="AB174" s="35"/>
      <c r="AC174" s="35"/>
      <c r="AD174" s="35"/>
      <c r="AE174" s="35"/>
      <c r="AR174" s="198" t="s">
        <v>163</v>
      </c>
      <c r="AT174" s="198" t="s">
        <v>154</v>
      </c>
      <c r="AU174" s="198" t="s">
        <v>81</v>
      </c>
      <c r="AY174" s="18" t="s">
        <v>156</v>
      </c>
      <c r="BE174" s="199">
        <f>IF(O174="základní",K174,0)</f>
        <v>0</v>
      </c>
      <c r="BF174" s="199">
        <f>IF(O174="snížená",K174,0)</f>
        <v>0</v>
      </c>
      <c r="BG174" s="199">
        <f>IF(O174="zákl. přenesená",K174,0)</f>
        <v>0</v>
      </c>
      <c r="BH174" s="199">
        <f>IF(O174="sníž. přenesená",K174,0)</f>
        <v>0</v>
      </c>
      <c r="BI174" s="199">
        <f>IF(O174="nulová",K174,0)</f>
        <v>0</v>
      </c>
      <c r="BJ174" s="18" t="s">
        <v>79</v>
      </c>
      <c r="BK174" s="199">
        <f>ROUND(P174*H174,2)</f>
        <v>0</v>
      </c>
      <c r="BL174" s="18" t="s">
        <v>164</v>
      </c>
      <c r="BM174" s="198" t="s">
        <v>235</v>
      </c>
    </row>
    <row r="175" spans="1:47" s="2" customFormat="1" ht="11.25">
      <c r="A175" s="35"/>
      <c r="B175" s="36"/>
      <c r="C175" s="37"/>
      <c r="D175" s="200" t="s">
        <v>165</v>
      </c>
      <c r="E175" s="37"/>
      <c r="F175" s="201" t="s">
        <v>1411</v>
      </c>
      <c r="G175" s="37"/>
      <c r="H175" s="37"/>
      <c r="I175" s="202"/>
      <c r="J175" s="202"/>
      <c r="K175" s="37"/>
      <c r="L175" s="37"/>
      <c r="M175" s="40"/>
      <c r="N175" s="203"/>
      <c r="O175" s="204"/>
      <c r="P175" s="65"/>
      <c r="Q175" s="65"/>
      <c r="R175" s="65"/>
      <c r="S175" s="65"/>
      <c r="T175" s="65"/>
      <c r="U175" s="65"/>
      <c r="V175" s="65"/>
      <c r="W175" s="65"/>
      <c r="X175" s="66"/>
      <c r="Y175" s="35"/>
      <c r="Z175" s="35"/>
      <c r="AA175" s="35"/>
      <c r="AB175" s="35"/>
      <c r="AC175" s="35"/>
      <c r="AD175" s="35"/>
      <c r="AE175" s="35"/>
      <c r="AT175" s="18" t="s">
        <v>165</v>
      </c>
      <c r="AU175" s="18" t="s">
        <v>81</v>
      </c>
    </row>
    <row r="176" spans="1:47" s="2" customFormat="1" ht="19.5">
      <c r="A176" s="35"/>
      <c r="B176" s="36"/>
      <c r="C176" s="37"/>
      <c r="D176" s="200" t="s">
        <v>880</v>
      </c>
      <c r="E176" s="37"/>
      <c r="F176" s="220" t="s">
        <v>1412</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880</v>
      </c>
      <c r="AU176" s="18" t="s">
        <v>81</v>
      </c>
    </row>
    <row r="177" spans="1:65" s="2" customFormat="1" ht="16.5" customHeight="1">
      <c r="A177" s="35"/>
      <c r="B177" s="36"/>
      <c r="C177" s="184" t="s">
        <v>199</v>
      </c>
      <c r="D177" s="184" t="s">
        <v>154</v>
      </c>
      <c r="E177" s="185" t="s">
        <v>1413</v>
      </c>
      <c r="F177" s="186" t="s">
        <v>1414</v>
      </c>
      <c r="G177" s="187" t="s">
        <v>161</v>
      </c>
      <c r="H177" s="188">
        <v>97</v>
      </c>
      <c r="I177" s="189"/>
      <c r="J177" s="190"/>
      <c r="K177" s="191">
        <f>ROUND(P177*H177,2)</f>
        <v>0</v>
      </c>
      <c r="L177" s="186" t="s">
        <v>20</v>
      </c>
      <c r="M177" s="192"/>
      <c r="N177" s="193" t="s">
        <v>20</v>
      </c>
      <c r="O177" s="194" t="s">
        <v>40</v>
      </c>
      <c r="P177" s="195">
        <f>I177+J177</f>
        <v>0</v>
      </c>
      <c r="Q177" s="195">
        <f>ROUND(I177*H177,2)</f>
        <v>0</v>
      </c>
      <c r="R177" s="195">
        <f>ROUND(J177*H177,2)</f>
        <v>0</v>
      </c>
      <c r="S177" s="65"/>
      <c r="T177" s="196">
        <f>S177*H177</f>
        <v>0</v>
      </c>
      <c r="U177" s="196">
        <v>0</v>
      </c>
      <c r="V177" s="196">
        <f>U177*H177</f>
        <v>0</v>
      </c>
      <c r="W177" s="196">
        <v>0</v>
      </c>
      <c r="X177" s="197">
        <f>W177*H177</f>
        <v>0</v>
      </c>
      <c r="Y177" s="35"/>
      <c r="Z177" s="35"/>
      <c r="AA177" s="35"/>
      <c r="AB177" s="35"/>
      <c r="AC177" s="35"/>
      <c r="AD177" s="35"/>
      <c r="AE177" s="35"/>
      <c r="AR177" s="198" t="s">
        <v>163</v>
      </c>
      <c r="AT177" s="198" t="s">
        <v>154</v>
      </c>
      <c r="AU177" s="198" t="s">
        <v>81</v>
      </c>
      <c r="AY177" s="18" t="s">
        <v>156</v>
      </c>
      <c r="BE177" s="199">
        <f>IF(O177="základní",K177,0)</f>
        <v>0</v>
      </c>
      <c r="BF177" s="199">
        <f>IF(O177="snížená",K177,0)</f>
        <v>0</v>
      </c>
      <c r="BG177" s="199">
        <f>IF(O177="zákl. přenesená",K177,0)</f>
        <v>0</v>
      </c>
      <c r="BH177" s="199">
        <f>IF(O177="sníž. přenesená",K177,0)</f>
        <v>0</v>
      </c>
      <c r="BI177" s="199">
        <f>IF(O177="nulová",K177,0)</f>
        <v>0</v>
      </c>
      <c r="BJ177" s="18" t="s">
        <v>79</v>
      </c>
      <c r="BK177" s="199">
        <f>ROUND(P177*H177,2)</f>
        <v>0</v>
      </c>
      <c r="BL177" s="18" t="s">
        <v>164</v>
      </c>
      <c r="BM177" s="198" t="s">
        <v>239</v>
      </c>
    </row>
    <row r="178" spans="1:47" s="2" customFormat="1" ht="11.25">
      <c r="A178" s="35"/>
      <c r="B178" s="36"/>
      <c r="C178" s="37"/>
      <c r="D178" s="200" t="s">
        <v>165</v>
      </c>
      <c r="E178" s="37"/>
      <c r="F178" s="201" t="s">
        <v>1414</v>
      </c>
      <c r="G178" s="37"/>
      <c r="H178" s="37"/>
      <c r="I178" s="202"/>
      <c r="J178" s="202"/>
      <c r="K178" s="37"/>
      <c r="L178" s="37"/>
      <c r="M178" s="40"/>
      <c r="N178" s="203"/>
      <c r="O178" s="204"/>
      <c r="P178" s="65"/>
      <c r="Q178" s="65"/>
      <c r="R178" s="65"/>
      <c r="S178" s="65"/>
      <c r="T178" s="65"/>
      <c r="U178" s="65"/>
      <c r="V178" s="65"/>
      <c r="W178" s="65"/>
      <c r="X178" s="66"/>
      <c r="Y178" s="35"/>
      <c r="Z178" s="35"/>
      <c r="AA178" s="35"/>
      <c r="AB178" s="35"/>
      <c r="AC178" s="35"/>
      <c r="AD178" s="35"/>
      <c r="AE178" s="35"/>
      <c r="AT178" s="18" t="s">
        <v>165</v>
      </c>
      <c r="AU178" s="18" t="s">
        <v>81</v>
      </c>
    </row>
    <row r="179" spans="1:65" s="2" customFormat="1" ht="24.2" customHeight="1">
      <c r="A179" s="35"/>
      <c r="B179" s="36"/>
      <c r="C179" s="184" t="s">
        <v>241</v>
      </c>
      <c r="D179" s="184" t="s">
        <v>154</v>
      </c>
      <c r="E179" s="185" t="s">
        <v>1415</v>
      </c>
      <c r="F179" s="186" t="s">
        <v>1416</v>
      </c>
      <c r="G179" s="187" t="s">
        <v>161</v>
      </c>
      <c r="H179" s="188">
        <v>4</v>
      </c>
      <c r="I179" s="189"/>
      <c r="J179" s="190"/>
      <c r="K179" s="191">
        <f>ROUND(P179*H179,2)</f>
        <v>0</v>
      </c>
      <c r="L179" s="186" t="s">
        <v>20</v>
      </c>
      <c r="M179" s="192"/>
      <c r="N179" s="193" t="s">
        <v>20</v>
      </c>
      <c r="O179" s="194" t="s">
        <v>40</v>
      </c>
      <c r="P179" s="195">
        <f>I179+J179</f>
        <v>0</v>
      </c>
      <c r="Q179" s="195">
        <f>ROUND(I179*H179,2)</f>
        <v>0</v>
      </c>
      <c r="R179" s="195">
        <f>ROUND(J179*H179,2)</f>
        <v>0</v>
      </c>
      <c r="S179" s="65"/>
      <c r="T179" s="196">
        <f>S179*H179</f>
        <v>0</v>
      </c>
      <c r="U179" s="196">
        <v>0</v>
      </c>
      <c r="V179" s="196">
        <f>U179*H179</f>
        <v>0</v>
      </c>
      <c r="W179" s="196">
        <v>0</v>
      </c>
      <c r="X179" s="197">
        <f>W179*H179</f>
        <v>0</v>
      </c>
      <c r="Y179" s="35"/>
      <c r="Z179" s="35"/>
      <c r="AA179" s="35"/>
      <c r="AB179" s="35"/>
      <c r="AC179" s="35"/>
      <c r="AD179" s="35"/>
      <c r="AE179" s="35"/>
      <c r="AR179" s="198" t="s">
        <v>163</v>
      </c>
      <c r="AT179" s="198" t="s">
        <v>154</v>
      </c>
      <c r="AU179" s="198" t="s">
        <v>81</v>
      </c>
      <c r="AY179" s="18" t="s">
        <v>156</v>
      </c>
      <c r="BE179" s="199">
        <f>IF(O179="základní",K179,0)</f>
        <v>0</v>
      </c>
      <c r="BF179" s="199">
        <f>IF(O179="snížená",K179,0)</f>
        <v>0</v>
      </c>
      <c r="BG179" s="199">
        <f>IF(O179="zákl. přenesená",K179,0)</f>
        <v>0</v>
      </c>
      <c r="BH179" s="199">
        <f>IF(O179="sníž. přenesená",K179,0)</f>
        <v>0</v>
      </c>
      <c r="BI179" s="199">
        <f>IF(O179="nulová",K179,0)</f>
        <v>0</v>
      </c>
      <c r="BJ179" s="18" t="s">
        <v>79</v>
      </c>
      <c r="BK179" s="199">
        <f>ROUND(P179*H179,2)</f>
        <v>0</v>
      </c>
      <c r="BL179" s="18" t="s">
        <v>164</v>
      </c>
      <c r="BM179" s="198" t="s">
        <v>244</v>
      </c>
    </row>
    <row r="180" spans="1:47" s="2" customFormat="1" ht="11.25">
      <c r="A180" s="35"/>
      <c r="B180" s="36"/>
      <c r="C180" s="37"/>
      <c r="D180" s="200" t="s">
        <v>165</v>
      </c>
      <c r="E180" s="37"/>
      <c r="F180" s="201" t="s">
        <v>1416</v>
      </c>
      <c r="G180" s="37"/>
      <c r="H180" s="37"/>
      <c r="I180" s="202"/>
      <c r="J180" s="202"/>
      <c r="K180" s="37"/>
      <c r="L180" s="37"/>
      <c r="M180" s="40"/>
      <c r="N180" s="203"/>
      <c r="O180" s="204"/>
      <c r="P180" s="65"/>
      <c r="Q180" s="65"/>
      <c r="R180" s="65"/>
      <c r="S180" s="65"/>
      <c r="T180" s="65"/>
      <c r="U180" s="65"/>
      <c r="V180" s="65"/>
      <c r="W180" s="65"/>
      <c r="X180" s="66"/>
      <c r="Y180" s="35"/>
      <c r="Z180" s="35"/>
      <c r="AA180" s="35"/>
      <c r="AB180" s="35"/>
      <c r="AC180" s="35"/>
      <c r="AD180" s="35"/>
      <c r="AE180" s="35"/>
      <c r="AT180" s="18" t="s">
        <v>165</v>
      </c>
      <c r="AU180" s="18" t="s">
        <v>81</v>
      </c>
    </row>
    <row r="181" spans="1:65" s="2" customFormat="1" ht="16.5" customHeight="1">
      <c r="A181" s="35"/>
      <c r="B181" s="36"/>
      <c r="C181" s="184" t="s">
        <v>202</v>
      </c>
      <c r="D181" s="184" t="s">
        <v>154</v>
      </c>
      <c r="E181" s="185" t="s">
        <v>1417</v>
      </c>
      <c r="F181" s="186" t="s">
        <v>1418</v>
      </c>
      <c r="G181" s="187" t="s">
        <v>161</v>
      </c>
      <c r="H181" s="188">
        <v>4</v>
      </c>
      <c r="I181" s="189"/>
      <c r="J181" s="190"/>
      <c r="K181" s="191">
        <f>ROUND(P181*H181,2)</f>
        <v>0</v>
      </c>
      <c r="L181" s="186" t="s">
        <v>20</v>
      </c>
      <c r="M181" s="192"/>
      <c r="N181" s="193" t="s">
        <v>20</v>
      </c>
      <c r="O181" s="194" t="s">
        <v>40</v>
      </c>
      <c r="P181" s="195">
        <f>I181+J181</f>
        <v>0</v>
      </c>
      <c r="Q181" s="195">
        <f>ROUND(I181*H181,2)</f>
        <v>0</v>
      </c>
      <c r="R181" s="195">
        <f>ROUND(J181*H181,2)</f>
        <v>0</v>
      </c>
      <c r="S181" s="65"/>
      <c r="T181" s="196">
        <f>S181*H181</f>
        <v>0</v>
      </c>
      <c r="U181" s="196">
        <v>0</v>
      </c>
      <c r="V181" s="196">
        <f>U181*H181</f>
        <v>0</v>
      </c>
      <c r="W181" s="196">
        <v>0</v>
      </c>
      <c r="X181" s="197">
        <f>W181*H181</f>
        <v>0</v>
      </c>
      <c r="Y181" s="35"/>
      <c r="Z181" s="35"/>
      <c r="AA181" s="35"/>
      <c r="AB181" s="35"/>
      <c r="AC181" s="35"/>
      <c r="AD181" s="35"/>
      <c r="AE181" s="35"/>
      <c r="AR181" s="198" t="s">
        <v>163</v>
      </c>
      <c r="AT181" s="198" t="s">
        <v>154</v>
      </c>
      <c r="AU181" s="198" t="s">
        <v>81</v>
      </c>
      <c r="AY181" s="18" t="s">
        <v>156</v>
      </c>
      <c r="BE181" s="199">
        <f>IF(O181="základní",K181,0)</f>
        <v>0</v>
      </c>
      <c r="BF181" s="199">
        <f>IF(O181="snížená",K181,0)</f>
        <v>0</v>
      </c>
      <c r="BG181" s="199">
        <f>IF(O181="zákl. přenesená",K181,0)</f>
        <v>0</v>
      </c>
      <c r="BH181" s="199">
        <f>IF(O181="sníž. přenesená",K181,0)</f>
        <v>0</v>
      </c>
      <c r="BI181" s="199">
        <f>IF(O181="nulová",K181,0)</f>
        <v>0</v>
      </c>
      <c r="BJ181" s="18" t="s">
        <v>79</v>
      </c>
      <c r="BK181" s="199">
        <f>ROUND(P181*H181,2)</f>
        <v>0</v>
      </c>
      <c r="BL181" s="18" t="s">
        <v>164</v>
      </c>
      <c r="BM181" s="198" t="s">
        <v>248</v>
      </c>
    </row>
    <row r="182" spans="1:47" s="2" customFormat="1" ht="11.25">
      <c r="A182" s="35"/>
      <c r="B182" s="36"/>
      <c r="C182" s="37"/>
      <c r="D182" s="200" t="s">
        <v>165</v>
      </c>
      <c r="E182" s="37"/>
      <c r="F182" s="201" t="s">
        <v>1418</v>
      </c>
      <c r="G182" s="37"/>
      <c r="H182" s="37"/>
      <c r="I182" s="202"/>
      <c r="J182" s="202"/>
      <c r="K182" s="37"/>
      <c r="L182" s="37"/>
      <c r="M182" s="40"/>
      <c r="N182" s="203"/>
      <c r="O182" s="204"/>
      <c r="P182" s="65"/>
      <c r="Q182" s="65"/>
      <c r="R182" s="65"/>
      <c r="S182" s="65"/>
      <c r="T182" s="65"/>
      <c r="U182" s="65"/>
      <c r="V182" s="65"/>
      <c r="W182" s="65"/>
      <c r="X182" s="66"/>
      <c r="Y182" s="35"/>
      <c r="Z182" s="35"/>
      <c r="AA182" s="35"/>
      <c r="AB182" s="35"/>
      <c r="AC182" s="35"/>
      <c r="AD182" s="35"/>
      <c r="AE182" s="35"/>
      <c r="AT182" s="18" t="s">
        <v>165</v>
      </c>
      <c r="AU182" s="18" t="s">
        <v>81</v>
      </c>
    </row>
    <row r="183" spans="1:65" s="2" customFormat="1" ht="16.5" customHeight="1">
      <c r="A183" s="35"/>
      <c r="B183" s="36"/>
      <c r="C183" s="184" t="s">
        <v>249</v>
      </c>
      <c r="D183" s="184" t="s">
        <v>154</v>
      </c>
      <c r="E183" s="185" t="s">
        <v>1419</v>
      </c>
      <c r="F183" s="186" t="s">
        <v>1420</v>
      </c>
      <c r="G183" s="187" t="s">
        <v>161</v>
      </c>
      <c r="H183" s="188">
        <v>2</v>
      </c>
      <c r="I183" s="189"/>
      <c r="J183" s="190"/>
      <c r="K183" s="191">
        <f>ROUND(P183*H183,2)</f>
        <v>0</v>
      </c>
      <c r="L183" s="186" t="s">
        <v>20</v>
      </c>
      <c r="M183" s="192"/>
      <c r="N183" s="193" t="s">
        <v>20</v>
      </c>
      <c r="O183" s="194" t="s">
        <v>40</v>
      </c>
      <c r="P183" s="195">
        <f>I183+J183</f>
        <v>0</v>
      </c>
      <c r="Q183" s="195">
        <f>ROUND(I183*H183,2)</f>
        <v>0</v>
      </c>
      <c r="R183" s="195">
        <f>ROUND(J183*H183,2)</f>
        <v>0</v>
      </c>
      <c r="S183" s="65"/>
      <c r="T183" s="196">
        <f>S183*H183</f>
        <v>0</v>
      </c>
      <c r="U183" s="196">
        <v>0</v>
      </c>
      <c r="V183" s="196">
        <f>U183*H183</f>
        <v>0</v>
      </c>
      <c r="W183" s="196">
        <v>0</v>
      </c>
      <c r="X183" s="197">
        <f>W183*H183</f>
        <v>0</v>
      </c>
      <c r="Y183" s="35"/>
      <c r="Z183" s="35"/>
      <c r="AA183" s="35"/>
      <c r="AB183" s="35"/>
      <c r="AC183" s="35"/>
      <c r="AD183" s="35"/>
      <c r="AE183" s="35"/>
      <c r="AR183" s="198" t="s">
        <v>163</v>
      </c>
      <c r="AT183" s="198" t="s">
        <v>154</v>
      </c>
      <c r="AU183" s="198" t="s">
        <v>81</v>
      </c>
      <c r="AY183" s="18" t="s">
        <v>156</v>
      </c>
      <c r="BE183" s="199">
        <f>IF(O183="základní",K183,0)</f>
        <v>0</v>
      </c>
      <c r="BF183" s="199">
        <f>IF(O183="snížená",K183,0)</f>
        <v>0</v>
      </c>
      <c r="BG183" s="199">
        <f>IF(O183="zákl. přenesená",K183,0)</f>
        <v>0</v>
      </c>
      <c r="BH183" s="199">
        <f>IF(O183="sníž. přenesená",K183,0)</f>
        <v>0</v>
      </c>
      <c r="BI183" s="199">
        <f>IF(O183="nulová",K183,0)</f>
        <v>0</v>
      </c>
      <c r="BJ183" s="18" t="s">
        <v>79</v>
      </c>
      <c r="BK183" s="199">
        <f>ROUND(P183*H183,2)</f>
        <v>0</v>
      </c>
      <c r="BL183" s="18" t="s">
        <v>164</v>
      </c>
      <c r="BM183" s="198" t="s">
        <v>252</v>
      </c>
    </row>
    <row r="184" spans="1:47" s="2" customFormat="1" ht="11.25">
      <c r="A184" s="35"/>
      <c r="B184" s="36"/>
      <c r="C184" s="37"/>
      <c r="D184" s="200" t="s">
        <v>165</v>
      </c>
      <c r="E184" s="37"/>
      <c r="F184" s="201" t="s">
        <v>1420</v>
      </c>
      <c r="G184" s="37"/>
      <c r="H184" s="37"/>
      <c r="I184" s="202"/>
      <c r="J184" s="202"/>
      <c r="K184" s="37"/>
      <c r="L184" s="37"/>
      <c r="M184" s="40"/>
      <c r="N184" s="203"/>
      <c r="O184" s="204"/>
      <c r="P184" s="65"/>
      <c r="Q184" s="65"/>
      <c r="R184" s="65"/>
      <c r="S184" s="65"/>
      <c r="T184" s="65"/>
      <c r="U184" s="65"/>
      <c r="V184" s="65"/>
      <c r="W184" s="65"/>
      <c r="X184" s="66"/>
      <c r="Y184" s="35"/>
      <c r="Z184" s="35"/>
      <c r="AA184" s="35"/>
      <c r="AB184" s="35"/>
      <c r="AC184" s="35"/>
      <c r="AD184" s="35"/>
      <c r="AE184" s="35"/>
      <c r="AT184" s="18" t="s">
        <v>165</v>
      </c>
      <c r="AU184" s="18" t="s">
        <v>81</v>
      </c>
    </row>
    <row r="185" spans="1:65" s="2" customFormat="1" ht="24.2" customHeight="1">
      <c r="A185" s="35"/>
      <c r="B185" s="36"/>
      <c r="C185" s="205" t="s">
        <v>206</v>
      </c>
      <c r="D185" s="205" t="s">
        <v>188</v>
      </c>
      <c r="E185" s="206" t="s">
        <v>1421</v>
      </c>
      <c r="F185" s="207" t="s">
        <v>1422</v>
      </c>
      <c r="G185" s="208" t="s">
        <v>161</v>
      </c>
      <c r="H185" s="209">
        <v>4</v>
      </c>
      <c r="I185" s="210"/>
      <c r="J185" s="210"/>
      <c r="K185" s="211">
        <f>ROUND(P185*H185,2)</f>
        <v>0</v>
      </c>
      <c r="L185" s="207" t="s">
        <v>162</v>
      </c>
      <c r="M185" s="40"/>
      <c r="N185" s="212" t="s">
        <v>20</v>
      </c>
      <c r="O185" s="194" t="s">
        <v>40</v>
      </c>
      <c r="P185" s="195">
        <f>I185+J185</f>
        <v>0</v>
      </c>
      <c r="Q185" s="195">
        <f>ROUND(I185*H185,2)</f>
        <v>0</v>
      </c>
      <c r="R185" s="195">
        <f>ROUND(J185*H185,2)</f>
        <v>0</v>
      </c>
      <c r="S185" s="65"/>
      <c r="T185" s="196">
        <f>S185*H185</f>
        <v>0</v>
      </c>
      <c r="U185" s="196">
        <v>0</v>
      </c>
      <c r="V185" s="196">
        <f>U185*H185</f>
        <v>0</v>
      </c>
      <c r="W185" s="196">
        <v>0</v>
      </c>
      <c r="X185" s="197">
        <f>W185*H185</f>
        <v>0</v>
      </c>
      <c r="Y185" s="35"/>
      <c r="Z185" s="35"/>
      <c r="AA185" s="35"/>
      <c r="AB185" s="35"/>
      <c r="AC185" s="35"/>
      <c r="AD185" s="35"/>
      <c r="AE185" s="35"/>
      <c r="AR185" s="198" t="s">
        <v>164</v>
      </c>
      <c r="AT185" s="198" t="s">
        <v>188</v>
      </c>
      <c r="AU185" s="198" t="s">
        <v>81</v>
      </c>
      <c r="AY185" s="18" t="s">
        <v>156</v>
      </c>
      <c r="BE185" s="199">
        <f>IF(O185="základní",K185,0)</f>
        <v>0</v>
      </c>
      <c r="BF185" s="199">
        <f>IF(O185="snížená",K185,0)</f>
        <v>0</v>
      </c>
      <c r="BG185" s="199">
        <f>IF(O185="zákl. přenesená",K185,0)</f>
        <v>0</v>
      </c>
      <c r="BH185" s="199">
        <f>IF(O185="sníž. přenesená",K185,0)</f>
        <v>0</v>
      </c>
      <c r="BI185" s="199">
        <f>IF(O185="nulová",K185,0)</f>
        <v>0</v>
      </c>
      <c r="BJ185" s="18" t="s">
        <v>79</v>
      </c>
      <c r="BK185" s="199">
        <f>ROUND(P185*H185,2)</f>
        <v>0</v>
      </c>
      <c r="BL185" s="18" t="s">
        <v>164</v>
      </c>
      <c r="BM185" s="198" t="s">
        <v>258</v>
      </c>
    </row>
    <row r="186" spans="1:47" s="2" customFormat="1" ht="29.25">
      <c r="A186" s="35"/>
      <c r="B186" s="36"/>
      <c r="C186" s="37"/>
      <c r="D186" s="200" t="s">
        <v>165</v>
      </c>
      <c r="E186" s="37"/>
      <c r="F186" s="201" t="s">
        <v>1423</v>
      </c>
      <c r="G186" s="37"/>
      <c r="H186" s="37"/>
      <c r="I186" s="202"/>
      <c r="J186" s="202"/>
      <c r="K186" s="37"/>
      <c r="L186" s="37"/>
      <c r="M186" s="40"/>
      <c r="N186" s="203"/>
      <c r="O186" s="204"/>
      <c r="P186" s="65"/>
      <c r="Q186" s="65"/>
      <c r="R186" s="65"/>
      <c r="S186" s="65"/>
      <c r="T186" s="65"/>
      <c r="U186" s="65"/>
      <c r="V186" s="65"/>
      <c r="W186" s="65"/>
      <c r="X186" s="66"/>
      <c r="Y186" s="35"/>
      <c r="Z186" s="35"/>
      <c r="AA186" s="35"/>
      <c r="AB186" s="35"/>
      <c r="AC186" s="35"/>
      <c r="AD186" s="35"/>
      <c r="AE186" s="35"/>
      <c r="AT186" s="18" t="s">
        <v>165</v>
      </c>
      <c r="AU186" s="18" t="s">
        <v>81</v>
      </c>
    </row>
    <row r="187" spans="2:51" s="15" customFormat="1" ht="11.25">
      <c r="B187" s="243"/>
      <c r="C187" s="244"/>
      <c r="D187" s="200" t="s">
        <v>1060</v>
      </c>
      <c r="E187" s="245" t="s">
        <v>20</v>
      </c>
      <c r="F187" s="246" t="s">
        <v>1424</v>
      </c>
      <c r="G187" s="244"/>
      <c r="H187" s="245" t="s">
        <v>20</v>
      </c>
      <c r="I187" s="247"/>
      <c r="J187" s="247"/>
      <c r="K187" s="244"/>
      <c r="L187" s="244"/>
      <c r="M187" s="248"/>
      <c r="N187" s="249"/>
      <c r="O187" s="250"/>
      <c r="P187" s="250"/>
      <c r="Q187" s="250"/>
      <c r="R187" s="250"/>
      <c r="S187" s="250"/>
      <c r="T187" s="250"/>
      <c r="U187" s="250"/>
      <c r="V187" s="250"/>
      <c r="W187" s="250"/>
      <c r="X187" s="251"/>
      <c r="AT187" s="252" t="s">
        <v>1060</v>
      </c>
      <c r="AU187" s="252" t="s">
        <v>81</v>
      </c>
      <c r="AV187" s="15" t="s">
        <v>79</v>
      </c>
      <c r="AW187" s="15" t="s">
        <v>5</v>
      </c>
      <c r="AX187" s="15" t="s">
        <v>71</v>
      </c>
      <c r="AY187" s="252" t="s">
        <v>156</v>
      </c>
    </row>
    <row r="188" spans="2:51" s="13" customFormat="1" ht="11.25">
      <c r="B188" s="221"/>
      <c r="C188" s="222"/>
      <c r="D188" s="200" t="s">
        <v>1060</v>
      </c>
      <c r="E188" s="223" t="s">
        <v>20</v>
      </c>
      <c r="F188" s="224" t="s">
        <v>164</v>
      </c>
      <c r="G188" s="222"/>
      <c r="H188" s="225">
        <v>4</v>
      </c>
      <c r="I188" s="226"/>
      <c r="J188" s="226"/>
      <c r="K188" s="222"/>
      <c r="L188" s="222"/>
      <c r="M188" s="227"/>
      <c r="N188" s="228"/>
      <c r="O188" s="229"/>
      <c r="P188" s="229"/>
      <c r="Q188" s="229"/>
      <c r="R188" s="229"/>
      <c r="S188" s="229"/>
      <c r="T188" s="229"/>
      <c r="U188" s="229"/>
      <c r="V188" s="229"/>
      <c r="W188" s="229"/>
      <c r="X188" s="230"/>
      <c r="AT188" s="231" t="s">
        <v>1060</v>
      </c>
      <c r="AU188" s="231" t="s">
        <v>81</v>
      </c>
      <c r="AV188" s="13" t="s">
        <v>81</v>
      </c>
      <c r="AW188" s="13" t="s">
        <v>5</v>
      </c>
      <c r="AX188" s="13" t="s">
        <v>71</v>
      </c>
      <c r="AY188" s="231" t="s">
        <v>156</v>
      </c>
    </row>
    <row r="189" spans="2:51" s="14" customFormat="1" ht="11.25">
      <c r="B189" s="232"/>
      <c r="C189" s="233"/>
      <c r="D189" s="200" t="s">
        <v>1060</v>
      </c>
      <c r="E189" s="234" t="s">
        <v>20</v>
      </c>
      <c r="F189" s="235" t="s">
        <v>1062</v>
      </c>
      <c r="G189" s="233"/>
      <c r="H189" s="236">
        <v>4</v>
      </c>
      <c r="I189" s="237"/>
      <c r="J189" s="237"/>
      <c r="K189" s="233"/>
      <c r="L189" s="233"/>
      <c r="M189" s="238"/>
      <c r="N189" s="239"/>
      <c r="O189" s="240"/>
      <c r="P189" s="240"/>
      <c r="Q189" s="240"/>
      <c r="R189" s="240"/>
      <c r="S189" s="240"/>
      <c r="T189" s="240"/>
      <c r="U189" s="240"/>
      <c r="V189" s="240"/>
      <c r="W189" s="240"/>
      <c r="X189" s="241"/>
      <c r="AT189" s="242" t="s">
        <v>1060</v>
      </c>
      <c r="AU189" s="242" t="s">
        <v>81</v>
      </c>
      <c r="AV189" s="14" t="s">
        <v>164</v>
      </c>
      <c r="AW189" s="14" t="s">
        <v>5</v>
      </c>
      <c r="AX189" s="14" t="s">
        <v>79</v>
      </c>
      <c r="AY189" s="242" t="s">
        <v>156</v>
      </c>
    </row>
    <row r="190" spans="1:65" s="2" customFormat="1" ht="24.2" customHeight="1">
      <c r="A190" s="35"/>
      <c r="B190" s="36"/>
      <c r="C190" s="205" t="s">
        <v>259</v>
      </c>
      <c r="D190" s="205" t="s">
        <v>188</v>
      </c>
      <c r="E190" s="206" t="s">
        <v>1425</v>
      </c>
      <c r="F190" s="207" t="s">
        <v>1426</v>
      </c>
      <c r="G190" s="208" t="s">
        <v>161</v>
      </c>
      <c r="H190" s="209">
        <v>2</v>
      </c>
      <c r="I190" s="210"/>
      <c r="J190" s="210"/>
      <c r="K190" s="211">
        <f>ROUND(P190*H190,2)</f>
        <v>0</v>
      </c>
      <c r="L190" s="207" t="s">
        <v>162</v>
      </c>
      <c r="M190" s="40"/>
      <c r="N190" s="212" t="s">
        <v>20</v>
      </c>
      <c r="O190" s="194" t="s">
        <v>40</v>
      </c>
      <c r="P190" s="195">
        <f>I190+J190</f>
        <v>0</v>
      </c>
      <c r="Q190" s="195">
        <f>ROUND(I190*H190,2)</f>
        <v>0</v>
      </c>
      <c r="R190" s="195">
        <f>ROUND(J190*H190,2)</f>
        <v>0</v>
      </c>
      <c r="S190" s="65"/>
      <c r="T190" s="196">
        <f>S190*H190</f>
        <v>0</v>
      </c>
      <c r="U190" s="196">
        <v>0</v>
      </c>
      <c r="V190" s="196">
        <f>U190*H190</f>
        <v>0</v>
      </c>
      <c r="W190" s="196">
        <v>0</v>
      </c>
      <c r="X190" s="197">
        <f>W190*H190</f>
        <v>0</v>
      </c>
      <c r="Y190" s="35"/>
      <c r="Z190" s="35"/>
      <c r="AA190" s="35"/>
      <c r="AB190" s="35"/>
      <c r="AC190" s="35"/>
      <c r="AD190" s="35"/>
      <c r="AE190" s="35"/>
      <c r="AR190" s="198" t="s">
        <v>164</v>
      </c>
      <c r="AT190" s="198" t="s">
        <v>188</v>
      </c>
      <c r="AU190" s="198" t="s">
        <v>81</v>
      </c>
      <c r="AY190" s="18" t="s">
        <v>156</v>
      </c>
      <c r="BE190" s="199">
        <f>IF(O190="základní",K190,0)</f>
        <v>0</v>
      </c>
      <c r="BF190" s="199">
        <f>IF(O190="snížená",K190,0)</f>
        <v>0</v>
      </c>
      <c r="BG190" s="199">
        <f>IF(O190="zákl. přenesená",K190,0)</f>
        <v>0</v>
      </c>
      <c r="BH190" s="199">
        <f>IF(O190="sníž. přenesená",K190,0)</f>
        <v>0</v>
      </c>
      <c r="BI190" s="199">
        <f>IF(O190="nulová",K190,0)</f>
        <v>0</v>
      </c>
      <c r="BJ190" s="18" t="s">
        <v>79</v>
      </c>
      <c r="BK190" s="199">
        <f>ROUND(P190*H190,2)</f>
        <v>0</v>
      </c>
      <c r="BL190" s="18" t="s">
        <v>164</v>
      </c>
      <c r="BM190" s="198" t="s">
        <v>262</v>
      </c>
    </row>
    <row r="191" spans="1:47" s="2" customFormat="1" ht="29.25">
      <c r="A191" s="35"/>
      <c r="B191" s="36"/>
      <c r="C191" s="37"/>
      <c r="D191" s="200" t="s">
        <v>165</v>
      </c>
      <c r="E191" s="37"/>
      <c r="F191" s="201" t="s">
        <v>1427</v>
      </c>
      <c r="G191" s="37"/>
      <c r="H191" s="37"/>
      <c r="I191" s="202"/>
      <c r="J191" s="202"/>
      <c r="K191" s="37"/>
      <c r="L191" s="37"/>
      <c r="M191" s="40"/>
      <c r="N191" s="203"/>
      <c r="O191" s="204"/>
      <c r="P191" s="65"/>
      <c r="Q191" s="65"/>
      <c r="R191" s="65"/>
      <c r="S191" s="65"/>
      <c r="T191" s="65"/>
      <c r="U191" s="65"/>
      <c r="V191" s="65"/>
      <c r="W191" s="65"/>
      <c r="X191" s="66"/>
      <c r="Y191" s="35"/>
      <c r="Z191" s="35"/>
      <c r="AA191" s="35"/>
      <c r="AB191" s="35"/>
      <c r="AC191" s="35"/>
      <c r="AD191" s="35"/>
      <c r="AE191" s="35"/>
      <c r="AT191" s="18" t="s">
        <v>165</v>
      </c>
      <c r="AU191" s="18" t="s">
        <v>81</v>
      </c>
    </row>
    <row r="192" spans="2:51" s="15" customFormat="1" ht="11.25">
      <c r="B192" s="243"/>
      <c r="C192" s="244"/>
      <c r="D192" s="200" t="s">
        <v>1060</v>
      </c>
      <c r="E192" s="245" t="s">
        <v>20</v>
      </c>
      <c r="F192" s="246" t="s">
        <v>1424</v>
      </c>
      <c r="G192" s="244"/>
      <c r="H192" s="245" t="s">
        <v>20</v>
      </c>
      <c r="I192" s="247"/>
      <c r="J192" s="247"/>
      <c r="K192" s="244"/>
      <c r="L192" s="244"/>
      <c r="M192" s="248"/>
      <c r="N192" s="249"/>
      <c r="O192" s="250"/>
      <c r="P192" s="250"/>
      <c r="Q192" s="250"/>
      <c r="R192" s="250"/>
      <c r="S192" s="250"/>
      <c r="T192" s="250"/>
      <c r="U192" s="250"/>
      <c r="V192" s="250"/>
      <c r="W192" s="250"/>
      <c r="X192" s="251"/>
      <c r="AT192" s="252" t="s">
        <v>1060</v>
      </c>
      <c r="AU192" s="252" t="s">
        <v>81</v>
      </c>
      <c r="AV192" s="15" t="s">
        <v>79</v>
      </c>
      <c r="AW192" s="15" t="s">
        <v>5</v>
      </c>
      <c r="AX192" s="15" t="s">
        <v>71</v>
      </c>
      <c r="AY192" s="252" t="s">
        <v>156</v>
      </c>
    </row>
    <row r="193" spans="2:51" s="13" customFormat="1" ht="11.25">
      <c r="B193" s="221"/>
      <c r="C193" s="222"/>
      <c r="D193" s="200" t="s">
        <v>1060</v>
      </c>
      <c r="E193" s="223" t="s">
        <v>20</v>
      </c>
      <c r="F193" s="224" t="s">
        <v>81</v>
      </c>
      <c r="G193" s="222"/>
      <c r="H193" s="225">
        <v>2</v>
      </c>
      <c r="I193" s="226"/>
      <c r="J193" s="226"/>
      <c r="K193" s="222"/>
      <c r="L193" s="222"/>
      <c r="M193" s="227"/>
      <c r="N193" s="228"/>
      <c r="O193" s="229"/>
      <c r="P193" s="229"/>
      <c r="Q193" s="229"/>
      <c r="R193" s="229"/>
      <c r="S193" s="229"/>
      <c r="T193" s="229"/>
      <c r="U193" s="229"/>
      <c r="V193" s="229"/>
      <c r="W193" s="229"/>
      <c r="X193" s="230"/>
      <c r="AT193" s="231" t="s">
        <v>1060</v>
      </c>
      <c r="AU193" s="231" t="s">
        <v>81</v>
      </c>
      <c r="AV193" s="13" t="s">
        <v>81</v>
      </c>
      <c r="AW193" s="13" t="s">
        <v>5</v>
      </c>
      <c r="AX193" s="13" t="s">
        <v>71</v>
      </c>
      <c r="AY193" s="231" t="s">
        <v>156</v>
      </c>
    </row>
    <row r="194" spans="2:51" s="14" customFormat="1" ht="11.25">
      <c r="B194" s="232"/>
      <c r="C194" s="233"/>
      <c r="D194" s="200" t="s">
        <v>1060</v>
      </c>
      <c r="E194" s="234" t="s">
        <v>20</v>
      </c>
      <c r="F194" s="235" t="s">
        <v>1062</v>
      </c>
      <c r="G194" s="233"/>
      <c r="H194" s="236">
        <v>2</v>
      </c>
      <c r="I194" s="237"/>
      <c r="J194" s="237"/>
      <c r="K194" s="233"/>
      <c r="L194" s="233"/>
      <c r="M194" s="238"/>
      <c r="N194" s="239"/>
      <c r="O194" s="240"/>
      <c r="P194" s="240"/>
      <c r="Q194" s="240"/>
      <c r="R194" s="240"/>
      <c r="S194" s="240"/>
      <c r="T194" s="240"/>
      <c r="U194" s="240"/>
      <c r="V194" s="240"/>
      <c r="W194" s="240"/>
      <c r="X194" s="241"/>
      <c r="AT194" s="242" t="s">
        <v>1060</v>
      </c>
      <c r="AU194" s="242" t="s">
        <v>81</v>
      </c>
      <c r="AV194" s="14" t="s">
        <v>164</v>
      </c>
      <c r="AW194" s="14" t="s">
        <v>5</v>
      </c>
      <c r="AX194" s="14" t="s">
        <v>79</v>
      </c>
      <c r="AY194" s="242" t="s">
        <v>156</v>
      </c>
    </row>
    <row r="195" spans="1:65" s="2" customFormat="1" ht="24.2" customHeight="1">
      <c r="A195" s="35"/>
      <c r="B195" s="36"/>
      <c r="C195" s="205" t="s">
        <v>209</v>
      </c>
      <c r="D195" s="205" t="s">
        <v>188</v>
      </c>
      <c r="E195" s="206" t="s">
        <v>1428</v>
      </c>
      <c r="F195" s="207" t="s">
        <v>1429</v>
      </c>
      <c r="G195" s="208" t="s">
        <v>161</v>
      </c>
      <c r="H195" s="209">
        <v>2</v>
      </c>
      <c r="I195" s="210"/>
      <c r="J195" s="210"/>
      <c r="K195" s="211">
        <f>ROUND(P195*H195,2)</f>
        <v>0</v>
      </c>
      <c r="L195" s="207" t="s">
        <v>162</v>
      </c>
      <c r="M195" s="40"/>
      <c r="N195" s="212" t="s">
        <v>20</v>
      </c>
      <c r="O195" s="194" t="s">
        <v>40</v>
      </c>
      <c r="P195" s="195">
        <f>I195+J195</f>
        <v>0</v>
      </c>
      <c r="Q195" s="195">
        <f>ROUND(I195*H195,2)</f>
        <v>0</v>
      </c>
      <c r="R195" s="195">
        <f>ROUND(J195*H195,2)</f>
        <v>0</v>
      </c>
      <c r="S195" s="65"/>
      <c r="T195" s="196">
        <f>S195*H195</f>
        <v>0</v>
      </c>
      <c r="U195" s="196">
        <v>0</v>
      </c>
      <c r="V195" s="196">
        <f>U195*H195</f>
        <v>0</v>
      </c>
      <c r="W195" s="196">
        <v>0</v>
      </c>
      <c r="X195" s="197">
        <f>W195*H195</f>
        <v>0</v>
      </c>
      <c r="Y195" s="35"/>
      <c r="Z195" s="35"/>
      <c r="AA195" s="35"/>
      <c r="AB195" s="35"/>
      <c r="AC195" s="35"/>
      <c r="AD195" s="35"/>
      <c r="AE195" s="35"/>
      <c r="AR195" s="198" t="s">
        <v>164</v>
      </c>
      <c r="AT195" s="198" t="s">
        <v>188</v>
      </c>
      <c r="AU195" s="198" t="s">
        <v>81</v>
      </c>
      <c r="AY195" s="18" t="s">
        <v>156</v>
      </c>
      <c r="BE195" s="199">
        <f>IF(O195="základní",K195,0)</f>
        <v>0</v>
      </c>
      <c r="BF195" s="199">
        <f>IF(O195="snížená",K195,0)</f>
        <v>0</v>
      </c>
      <c r="BG195" s="199">
        <f>IF(O195="zákl. přenesená",K195,0)</f>
        <v>0</v>
      </c>
      <c r="BH195" s="199">
        <f>IF(O195="sníž. přenesená",K195,0)</f>
        <v>0</v>
      </c>
      <c r="BI195" s="199">
        <f>IF(O195="nulová",K195,0)</f>
        <v>0</v>
      </c>
      <c r="BJ195" s="18" t="s">
        <v>79</v>
      </c>
      <c r="BK195" s="199">
        <f>ROUND(P195*H195,2)</f>
        <v>0</v>
      </c>
      <c r="BL195" s="18" t="s">
        <v>164</v>
      </c>
      <c r="BM195" s="198" t="s">
        <v>265</v>
      </c>
    </row>
    <row r="196" spans="1:47" s="2" customFormat="1" ht="29.25">
      <c r="A196" s="35"/>
      <c r="B196" s="36"/>
      <c r="C196" s="37"/>
      <c r="D196" s="200" t="s">
        <v>165</v>
      </c>
      <c r="E196" s="37"/>
      <c r="F196" s="201" t="s">
        <v>1430</v>
      </c>
      <c r="G196" s="37"/>
      <c r="H196" s="37"/>
      <c r="I196" s="202"/>
      <c r="J196" s="202"/>
      <c r="K196" s="37"/>
      <c r="L196" s="37"/>
      <c r="M196" s="40"/>
      <c r="N196" s="203"/>
      <c r="O196" s="204"/>
      <c r="P196" s="65"/>
      <c r="Q196" s="65"/>
      <c r="R196" s="65"/>
      <c r="S196" s="65"/>
      <c r="T196" s="65"/>
      <c r="U196" s="65"/>
      <c r="V196" s="65"/>
      <c r="W196" s="65"/>
      <c r="X196" s="66"/>
      <c r="Y196" s="35"/>
      <c r="Z196" s="35"/>
      <c r="AA196" s="35"/>
      <c r="AB196" s="35"/>
      <c r="AC196" s="35"/>
      <c r="AD196" s="35"/>
      <c r="AE196" s="35"/>
      <c r="AT196" s="18" t="s">
        <v>165</v>
      </c>
      <c r="AU196" s="18" t="s">
        <v>81</v>
      </c>
    </row>
    <row r="197" spans="2:51" s="15" customFormat="1" ht="11.25">
      <c r="B197" s="243"/>
      <c r="C197" s="244"/>
      <c r="D197" s="200" t="s">
        <v>1060</v>
      </c>
      <c r="E197" s="245" t="s">
        <v>20</v>
      </c>
      <c r="F197" s="246" t="s">
        <v>1431</v>
      </c>
      <c r="G197" s="244"/>
      <c r="H197" s="245" t="s">
        <v>20</v>
      </c>
      <c r="I197" s="247"/>
      <c r="J197" s="247"/>
      <c r="K197" s="244"/>
      <c r="L197" s="244"/>
      <c r="M197" s="248"/>
      <c r="N197" s="249"/>
      <c r="O197" s="250"/>
      <c r="P197" s="250"/>
      <c r="Q197" s="250"/>
      <c r="R197" s="250"/>
      <c r="S197" s="250"/>
      <c r="T197" s="250"/>
      <c r="U197" s="250"/>
      <c r="V197" s="250"/>
      <c r="W197" s="250"/>
      <c r="X197" s="251"/>
      <c r="AT197" s="252" t="s">
        <v>1060</v>
      </c>
      <c r="AU197" s="252" t="s">
        <v>81</v>
      </c>
      <c r="AV197" s="15" t="s">
        <v>79</v>
      </c>
      <c r="AW197" s="15" t="s">
        <v>5</v>
      </c>
      <c r="AX197" s="15" t="s">
        <v>71</v>
      </c>
      <c r="AY197" s="252" t="s">
        <v>156</v>
      </c>
    </row>
    <row r="198" spans="2:51" s="13" customFormat="1" ht="11.25">
      <c r="B198" s="221"/>
      <c r="C198" s="222"/>
      <c r="D198" s="200" t="s">
        <v>1060</v>
      </c>
      <c r="E198" s="223" t="s">
        <v>20</v>
      </c>
      <c r="F198" s="224" t="s">
        <v>81</v>
      </c>
      <c r="G198" s="222"/>
      <c r="H198" s="225">
        <v>2</v>
      </c>
      <c r="I198" s="226"/>
      <c r="J198" s="226"/>
      <c r="K198" s="222"/>
      <c r="L198" s="222"/>
      <c r="M198" s="227"/>
      <c r="N198" s="228"/>
      <c r="O198" s="229"/>
      <c r="P198" s="229"/>
      <c r="Q198" s="229"/>
      <c r="R198" s="229"/>
      <c r="S198" s="229"/>
      <c r="T198" s="229"/>
      <c r="U198" s="229"/>
      <c r="V198" s="229"/>
      <c r="W198" s="229"/>
      <c r="X198" s="230"/>
      <c r="AT198" s="231" t="s">
        <v>1060</v>
      </c>
      <c r="AU198" s="231" t="s">
        <v>81</v>
      </c>
      <c r="AV198" s="13" t="s">
        <v>81</v>
      </c>
      <c r="AW198" s="13" t="s">
        <v>5</v>
      </c>
      <c r="AX198" s="13" t="s">
        <v>71</v>
      </c>
      <c r="AY198" s="231" t="s">
        <v>156</v>
      </c>
    </row>
    <row r="199" spans="2:51" s="14" customFormat="1" ht="11.25">
      <c r="B199" s="232"/>
      <c r="C199" s="233"/>
      <c r="D199" s="200" t="s">
        <v>1060</v>
      </c>
      <c r="E199" s="234" t="s">
        <v>20</v>
      </c>
      <c r="F199" s="235" t="s">
        <v>1062</v>
      </c>
      <c r="G199" s="233"/>
      <c r="H199" s="236">
        <v>2</v>
      </c>
      <c r="I199" s="237"/>
      <c r="J199" s="237"/>
      <c r="K199" s="233"/>
      <c r="L199" s="233"/>
      <c r="M199" s="238"/>
      <c r="N199" s="239"/>
      <c r="O199" s="240"/>
      <c r="P199" s="240"/>
      <c r="Q199" s="240"/>
      <c r="R199" s="240"/>
      <c r="S199" s="240"/>
      <c r="T199" s="240"/>
      <c r="U199" s="240"/>
      <c r="V199" s="240"/>
      <c r="W199" s="240"/>
      <c r="X199" s="241"/>
      <c r="AT199" s="242" t="s">
        <v>1060</v>
      </c>
      <c r="AU199" s="242" t="s">
        <v>81</v>
      </c>
      <c r="AV199" s="14" t="s">
        <v>164</v>
      </c>
      <c r="AW199" s="14" t="s">
        <v>5</v>
      </c>
      <c r="AX199" s="14" t="s">
        <v>79</v>
      </c>
      <c r="AY199" s="242" t="s">
        <v>156</v>
      </c>
    </row>
    <row r="200" spans="1:65" s="2" customFormat="1" ht="24.2" customHeight="1">
      <c r="A200" s="35"/>
      <c r="B200" s="36"/>
      <c r="C200" s="205" t="s">
        <v>266</v>
      </c>
      <c r="D200" s="205" t="s">
        <v>188</v>
      </c>
      <c r="E200" s="206" t="s">
        <v>1432</v>
      </c>
      <c r="F200" s="207" t="s">
        <v>1433</v>
      </c>
      <c r="G200" s="208" t="s">
        <v>161</v>
      </c>
      <c r="H200" s="209">
        <v>1</v>
      </c>
      <c r="I200" s="210"/>
      <c r="J200" s="210"/>
      <c r="K200" s="211">
        <f>ROUND(P200*H200,2)</f>
        <v>0</v>
      </c>
      <c r="L200" s="207" t="s">
        <v>162</v>
      </c>
      <c r="M200" s="40"/>
      <c r="N200" s="212" t="s">
        <v>20</v>
      </c>
      <c r="O200" s="194" t="s">
        <v>40</v>
      </c>
      <c r="P200" s="195">
        <f>I200+J200</f>
        <v>0</v>
      </c>
      <c r="Q200" s="195">
        <f>ROUND(I200*H200,2)</f>
        <v>0</v>
      </c>
      <c r="R200" s="195">
        <f>ROUND(J200*H200,2)</f>
        <v>0</v>
      </c>
      <c r="S200" s="65"/>
      <c r="T200" s="196">
        <f>S200*H200</f>
        <v>0</v>
      </c>
      <c r="U200" s="196">
        <v>0</v>
      </c>
      <c r="V200" s="196">
        <f>U200*H200</f>
        <v>0</v>
      </c>
      <c r="W200" s="196">
        <v>0</v>
      </c>
      <c r="X200" s="197">
        <f>W200*H200</f>
        <v>0</v>
      </c>
      <c r="Y200" s="35"/>
      <c r="Z200" s="35"/>
      <c r="AA200" s="35"/>
      <c r="AB200" s="35"/>
      <c r="AC200" s="35"/>
      <c r="AD200" s="35"/>
      <c r="AE200" s="35"/>
      <c r="AR200" s="198" t="s">
        <v>164</v>
      </c>
      <c r="AT200" s="198" t="s">
        <v>188</v>
      </c>
      <c r="AU200" s="198" t="s">
        <v>81</v>
      </c>
      <c r="AY200" s="18" t="s">
        <v>156</v>
      </c>
      <c r="BE200" s="199">
        <f>IF(O200="základní",K200,0)</f>
        <v>0</v>
      </c>
      <c r="BF200" s="199">
        <f>IF(O200="snížená",K200,0)</f>
        <v>0</v>
      </c>
      <c r="BG200" s="199">
        <f>IF(O200="zákl. přenesená",K200,0)</f>
        <v>0</v>
      </c>
      <c r="BH200" s="199">
        <f>IF(O200="sníž. přenesená",K200,0)</f>
        <v>0</v>
      </c>
      <c r="BI200" s="199">
        <f>IF(O200="nulová",K200,0)</f>
        <v>0</v>
      </c>
      <c r="BJ200" s="18" t="s">
        <v>79</v>
      </c>
      <c r="BK200" s="199">
        <f>ROUND(P200*H200,2)</f>
        <v>0</v>
      </c>
      <c r="BL200" s="18" t="s">
        <v>164</v>
      </c>
      <c r="BM200" s="198" t="s">
        <v>269</v>
      </c>
    </row>
    <row r="201" spans="1:47" s="2" customFormat="1" ht="29.25">
      <c r="A201" s="35"/>
      <c r="B201" s="36"/>
      <c r="C201" s="37"/>
      <c r="D201" s="200" t="s">
        <v>165</v>
      </c>
      <c r="E201" s="37"/>
      <c r="F201" s="201" t="s">
        <v>1434</v>
      </c>
      <c r="G201" s="37"/>
      <c r="H201" s="37"/>
      <c r="I201" s="202"/>
      <c r="J201" s="202"/>
      <c r="K201" s="37"/>
      <c r="L201" s="37"/>
      <c r="M201" s="40"/>
      <c r="N201" s="203"/>
      <c r="O201" s="204"/>
      <c r="P201" s="65"/>
      <c r="Q201" s="65"/>
      <c r="R201" s="65"/>
      <c r="S201" s="65"/>
      <c r="T201" s="65"/>
      <c r="U201" s="65"/>
      <c r="V201" s="65"/>
      <c r="W201" s="65"/>
      <c r="X201" s="66"/>
      <c r="Y201" s="35"/>
      <c r="Z201" s="35"/>
      <c r="AA201" s="35"/>
      <c r="AB201" s="35"/>
      <c r="AC201" s="35"/>
      <c r="AD201" s="35"/>
      <c r="AE201" s="35"/>
      <c r="AT201" s="18" t="s">
        <v>165</v>
      </c>
      <c r="AU201" s="18" t="s">
        <v>81</v>
      </c>
    </row>
    <row r="202" spans="2:51" s="15" customFormat="1" ht="11.25">
      <c r="B202" s="243"/>
      <c r="C202" s="244"/>
      <c r="D202" s="200" t="s">
        <v>1060</v>
      </c>
      <c r="E202" s="245" t="s">
        <v>20</v>
      </c>
      <c r="F202" s="246" t="s">
        <v>1431</v>
      </c>
      <c r="G202" s="244"/>
      <c r="H202" s="245" t="s">
        <v>20</v>
      </c>
      <c r="I202" s="247"/>
      <c r="J202" s="247"/>
      <c r="K202" s="244"/>
      <c r="L202" s="244"/>
      <c r="M202" s="248"/>
      <c r="N202" s="249"/>
      <c r="O202" s="250"/>
      <c r="P202" s="250"/>
      <c r="Q202" s="250"/>
      <c r="R202" s="250"/>
      <c r="S202" s="250"/>
      <c r="T202" s="250"/>
      <c r="U202" s="250"/>
      <c r="V202" s="250"/>
      <c r="W202" s="250"/>
      <c r="X202" s="251"/>
      <c r="AT202" s="252" t="s">
        <v>1060</v>
      </c>
      <c r="AU202" s="252" t="s">
        <v>81</v>
      </c>
      <c r="AV202" s="15" t="s">
        <v>79</v>
      </c>
      <c r="AW202" s="15" t="s">
        <v>5</v>
      </c>
      <c r="AX202" s="15" t="s">
        <v>71</v>
      </c>
      <c r="AY202" s="252" t="s">
        <v>156</v>
      </c>
    </row>
    <row r="203" spans="2:51" s="13" customFormat="1" ht="11.25">
      <c r="B203" s="221"/>
      <c r="C203" s="222"/>
      <c r="D203" s="200" t="s">
        <v>1060</v>
      </c>
      <c r="E203" s="223" t="s">
        <v>20</v>
      </c>
      <c r="F203" s="224" t="s">
        <v>79</v>
      </c>
      <c r="G203" s="222"/>
      <c r="H203" s="225">
        <v>1</v>
      </c>
      <c r="I203" s="226"/>
      <c r="J203" s="226"/>
      <c r="K203" s="222"/>
      <c r="L203" s="222"/>
      <c r="M203" s="227"/>
      <c r="N203" s="228"/>
      <c r="O203" s="229"/>
      <c r="P203" s="229"/>
      <c r="Q203" s="229"/>
      <c r="R203" s="229"/>
      <c r="S203" s="229"/>
      <c r="T203" s="229"/>
      <c r="U203" s="229"/>
      <c r="V203" s="229"/>
      <c r="W203" s="229"/>
      <c r="X203" s="230"/>
      <c r="AT203" s="231" t="s">
        <v>1060</v>
      </c>
      <c r="AU203" s="231" t="s">
        <v>81</v>
      </c>
      <c r="AV203" s="13" t="s">
        <v>81</v>
      </c>
      <c r="AW203" s="13" t="s">
        <v>5</v>
      </c>
      <c r="AX203" s="13" t="s">
        <v>71</v>
      </c>
      <c r="AY203" s="231" t="s">
        <v>156</v>
      </c>
    </row>
    <row r="204" spans="2:51" s="14" customFormat="1" ht="11.25">
      <c r="B204" s="232"/>
      <c r="C204" s="233"/>
      <c r="D204" s="200" t="s">
        <v>1060</v>
      </c>
      <c r="E204" s="234" t="s">
        <v>20</v>
      </c>
      <c r="F204" s="235" t="s">
        <v>1062</v>
      </c>
      <c r="G204" s="233"/>
      <c r="H204" s="236">
        <v>1</v>
      </c>
      <c r="I204" s="237"/>
      <c r="J204" s="237"/>
      <c r="K204" s="233"/>
      <c r="L204" s="233"/>
      <c r="M204" s="238"/>
      <c r="N204" s="239"/>
      <c r="O204" s="240"/>
      <c r="P204" s="240"/>
      <c r="Q204" s="240"/>
      <c r="R204" s="240"/>
      <c r="S204" s="240"/>
      <c r="T204" s="240"/>
      <c r="U204" s="240"/>
      <c r="V204" s="240"/>
      <c r="W204" s="240"/>
      <c r="X204" s="241"/>
      <c r="AT204" s="242" t="s">
        <v>1060</v>
      </c>
      <c r="AU204" s="242" t="s">
        <v>81</v>
      </c>
      <c r="AV204" s="14" t="s">
        <v>164</v>
      </c>
      <c r="AW204" s="14" t="s">
        <v>5</v>
      </c>
      <c r="AX204" s="14" t="s">
        <v>79</v>
      </c>
      <c r="AY204" s="242" t="s">
        <v>156</v>
      </c>
    </row>
    <row r="205" spans="1:65" s="2" customFormat="1" ht="24.2" customHeight="1">
      <c r="A205" s="35"/>
      <c r="B205" s="36"/>
      <c r="C205" s="205" t="s">
        <v>215</v>
      </c>
      <c r="D205" s="205" t="s">
        <v>188</v>
      </c>
      <c r="E205" s="206" t="s">
        <v>1435</v>
      </c>
      <c r="F205" s="207" t="s">
        <v>1436</v>
      </c>
      <c r="G205" s="208" t="s">
        <v>379</v>
      </c>
      <c r="H205" s="209">
        <v>3</v>
      </c>
      <c r="I205" s="210"/>
      <c r="J205" s="210"/>
      <c r="K205" s="211">
        <f>ROUND(P205*H205,2)</f>
        <v>0</v>
      </c>
      <c r="L205" s="207" t="s">
        <v>162</v>
      </c>
      <c r="M205" s="40"/>
      <c r="N205" s="212" t="s">
        <v>20</v>
      </c>
      <c r="O205" s="194" t="s">
        <v>40</v>
      </c>
      <c r="P205" s="195">
        <f>I205+J205</f>
        <v>0</v>
      </c>
      <c r="Q205" s="195">
        <f>ROUND(I205*H205,2)</f>
        <v>0</v>
      </c>
      <c r="R205" s="195">
        <f>ROUND(J205*H205,2)</f>
        <v>0</v>
      </c>
      <c r="S205" s="65"/>
      <c r="T205" s="196">
        <f>S205*H205</f>
        <v>0</v>
      </c>
      <c r="U205" s="196">
        <v>0</v>
      </c>
      <c r="V205" s="196">
        <f>U205*H205</f>
        <v>0</v>
      </c>
      <c r="W205" s="196">
        <v>0</v>
      </c>
      <c r="X205" s="197">
        <f>W205*H205</f>
        <v>0</v>
      </c>
      <c r="Y205" s="35"/>
      <c r="Z205" s="35"/>
      <c r="AA205" s="35"/>
      <c r="AB205" s="35"/>
      <c r="AC205" s="35"/>
      <c r="AD205" s="35"/>
      <c r="AE205" s="35"/>
      <c r="AR205" s="198" t="s">
        <v>164</v>
      </c>
      <c r="AT205" s="198" t="s">
        <v>188</v>
      </c>
      <c r="AU205" s="198" t="s">
        <v>81</v>
      </c>
      <c r="AY205" s="18" t="s">
        <v>156</v>
      </c>
      <c r="BE205" s="199">
        <f>IF(O205="základní",K205,0)</f>
        <v>0</v>
      </c>
      <c r="BF205" s="199">
        <f>IF(O205="snížená",K205,0)</f>
        <v>0</v>
      </c>
      <c r="BG205" s="199">
        <f>IF(O205="zákl. přenesená",K205,0)</f>
        <v>0</v>
      </c>
      <c r="BH205" s="199">
        <f>IF(O205="sníž. přenesená",K205,0)</f>
        <v>0</v>
      </c>
      <c r="BI205" s="199">
        <f>IF(O205="nulová",K205,0)</f>
        <v>0</v>
      </c>
      <c r="BJ205" s="18" t="s">
        <v>79</v>
      </c>
      <c r="BK205" s="199">
        <f>ROUND(P205*H205,2)</f>
        <v>0</v>
      </c>
      <c r="BL205" s="18" t="s">
        <v>164</v>
      </c>
      <c r="BM205" s="198" t="s">
        <v>273</v>
      </c>
    </row>
    <row r="206" spans="1:47" s="2" customFormat="1" ht="39">
      <c r="A206" s="35"/>
      <c r="B206" s="36"/>
      <c r="C206" s="37"/>
      <c r="D206" s="200" t="s">
        <v>165</v>
      </c>
      <c r="E206" s="37"/>
      <c r="F206" s="201" t="s">
        <v>1437</v>
      </c>
      <c r="G206" s="37"/>
      <c r="H206" s="37"/>
      <c r="I206" s="202"/>
      <c r="J206" s="202"/>
      <c r="K206" s="37"/>
      <c r="L206" s="37"/>
      <c r="M206" s="40"/>
      <c r="N206" s="203"/>
      <c r="O206" s="204"/>
      <c r="P206" s="65"/>
      <c r="Q206" s="65"/>
      <c r="R206" s="65"/>
      <c r="S206" s="65"/>
      <c r="T206" s="65"/>
      <c r="U206" s="65"/>
      <c r="V206" s="65"/>
      <c r="W206" s="65"/>
      <c r="X206" s="66"/>
      <c r="Y206" s="35"/>
      <c r="Z206" s="35"/>
      <c r="AA206" s="35"/>
      <c r="AB206" s="35"/>
      <c r="AC206" s="35"/>
      <c r="AD206" s="35"/>
      <c r="AE206" s="35"/>
      <c r="AT206" s="18" t="s">
        <v>165</v>
      </c>
      <c r="AU206" s="18" t="s">
        <v>81</v>
      </c>
    </row>
    <row r="207" spans="2:51" s="15" customFormat="1" ht="11.25">
      <c r="B207" s="243"/>
      <c r="C207" s="244"/>
      <c r="D207" s="200" t="s">
        <v>1060</v>
      </c>
      <c r="E207" s="245" t="s">
        <v>20</v>
      </c>
      <c r="F207" s="246" t="s">
        <v>1438</v>
      </c>
      <c r="G207" s="244"/>
      <c r="H207" s="245" t="s">
        <v>20</v>
      </c>
      <c r="I207" s="247"/>
      <c r="J207" s="247"/>
      <c r="K207" s="244"/>
      <c r="L207" s="244"/>
      <c r="M207" s="248"/>
      <c r="N207" s="249"/>
      <c r="O207" s="250"/>
      <c r="P207" s="250"/>
      <c r="Q207" s="250"/>
      <c r="R207" s="250"/>
      <c r="S207" s="250"/>
      <c r="T207" s="250"/>
      <c r="U207" s="250"/>
      <c r="V207" s="250"/>
      <c r="W207" s="250"/>
      <c r="X207" s="251"/>
      <c r="AT207" s="252" t="s">
        <v>1060</v>
      </c>
      <c r="AU207" s="252" t="s">
        <v>81</v>
      </c>
      <c r="AV207" s="15" t="s">
        <v>79</v>
      </c>
      <c r="AW207" s="15" t="s">
        <v>5</v>
      </c>
      <c r="AX207" s="15" t="s">
        <v>71</v>
      </c>
      <c r="AY207" s="252" t="s">
        <v>156</v>
      </c>
    </row>
    <row r="208" spans="2:51" s="13" customFormat="1" ht="11.25">
      <c r="B208" s="221"/>
      <c r="C208" s="222"/>
      <c r="D208" s="200" t="s">
        <v>1060</v>
      </c>
      <c r="E208" s="223" t="s">
        <v>20</v>
      </c>
      <c r="F208" s="224" t="s">
        <v>155</v>
      </c>
      <c r="G208" s="222"/>
      <c r="H208" s="225">
        <v>3</v>
      </c>
      <c r="I208" s="226"/>
      <c r="J208" s="226"/>
      <c r="K208" s="222"/>
      <c r="L208" s="222"/>
      <c r="M208" s="227"/>
      <c r="N208" s="228"/>
      <c r="O208" s="229"/>
      <c r="P208" s="229"/>
      <c r="Q208" s="229"/>
      <c r="R208" s="229"/>
      <c r="S208" s="229"/>
      <c r="T208" s="229"/>
      <c r="U208" s="229"/>
      <c r="V208" s="229"/>
      <c r="W208" s="229"/>
      <c r="X208" s="230"/>
      <c r="AT208" s="231" t="s">
        <v>1060</v>
      </c>
      <c r="AU208" s="231" t="s">
        <v>81</v>
      </c>
      <c r="AV208" s="13" t="s">
        <v>81</v>
      </c>
      <c r="AW208" s="13" t="s">
        <v>5</v>
      </c>
      <c r="AX208" s="13" t="s">
        <v>71</v>
      </c>
      <c r="AY208" s="231" t="s">
        <v>156</v>
      </c>
    </row>
    <row r="209" spans="2:51" s="14" customFormat="1" ht="11.25">
      <c r="B209" s="232"/>
      <c r="C209" s="233"/>
      <c r="D209" s="200" t="s">
        <v>1060</v>
      </c>
      <c r="E209" s="234" t="s">
        <v>20</v>
      </c>
      <c r="F209" s="235" t="s">
        <v>1062</v>
      </c>
      <c r="G209" s="233"/>
      <c r="H209" s="236">
        <v>3</v>
      </c>
      <c r="I209" s="237"/>
      <c r="J209" s="237"/>
      <c r="K209" s="233"/>
      <c r="L209" s="233"/>
      <c r="M209" s="238"/>
      <c r="N209" s="239"/>
      <c r="O209" s="240"/>
      <c r="P209" s="240"/>
      <c r="Q209" s="240"/>
      <c r="R209" s="240"/>
      <c r="S209" s="240"/>
      <c r="T209" s="240"/>
      <c r="U209" s="240"/>
      <c r="V209" s="240"/>
      <c r="W209" s="240"/>
      <c r="X209" s="241"/>
      <c r="AT209" s="242" t="s">
        <v>1060</v>
      </c>
      <c r="AU209" s="242" t="s">
        <v>81</v>
      </c>
      <c r="AV209" s="14" t="s">
        <v>164</v>
      </c>
      <c r="AW209" s="14" t="s">
        <v>5</v>
      </c>
      <c r="AX209" s="14" t="s">
        <v>79</v>
      </c>
      <c r="AY209" s="242" t="s">
        <v>156</v>
      </c>
    </row>
    <row r="210" spans="1:65" s="2" customFormat="1" ht="24.2" customHeight="1">
      <c r="A210" s="35"/>
      <c r="B210" s="36"/>
      <c r="C210" s="205" t="s">
        <v>279</v>
      </c>
      <c r="D210" s="205" t="s">
        <v>188</v>
      </c>
      <c r="E210" s="206" t="s">
        <v>1439</v>
      </c>
      <c r="F210" s="207" t="s">
        <v>1440</v>
      </c>
      <c r="G210" s="208" t="s">
        <v>1096</v>
      </c>
      <c r="H210" s="209">
        <v>123</v>
      </c>
      <c r="I210" s="210"/>
      <c r="J210" s="210"/>
      <c r="K210" s="211">
        <f>ROUND(P210*H210,2)</f>
        <v>0</v>
      </c>
      <c r="L210" s="207" t="s">
        <v>162</v>
      </c>
      <c r="M210" s="40"/>
      <c r="N210" s="212" t="s">
        <v>20</v>
      </c>
      <c r="O210" s="194" t="s">
        <v>40</v>
      </c>
      <c r="P210" s="195">
        <f>I210+J210</f>
        <v>0</v>
      </c>
      <c r="Q210" s="195">
        <f>ROUND(I210*H210,2)</f>
        <v>0</v>
      </c>
      <c r="R210" s="195">
        <f>ROUND(J210*H210,2)</f>
        <v>0</v>
      </c>
      <c r="S210" s="65"/>
      <c r="T210" s="196">
        <f>S210*H210</f>
        <v>0</v>
      </c>
      <c r="U210" s="196">
        <v>0</v>
      </c>
      <c r="V210" s="196">
        <f>U210*H210</f>
        <v>0</v>
      </c>
      <c r="W210" s="196">
        <v>0</v>
      </c>
      <c r="X210" s="197">
        <f>W210*H210</f>
        <v>0</v>
      </c>
      <c r="Y210" s="35"/>
      <c r="Z210" s="35"/>
      <c r="AA210" s="35"/>
      <c r="AB210" s="35"/>
      <c r="AC210" s="35"/>
      <c r="AD210" s="35"/>
      <c r="AE210" s="35"/>
      <c r="AR210" s="198" t="s">
        <v>164</v>
      </c>
      <c r="AT210" s="198" t="s">
        <v>188</v>
      </c>
      <c r="AU210" s="198" t="s">
        <v>81</v>
      </c>
      <c r="AY210" s="18" t="s">
        <v>156</v>
      </c>
      <c r="BE210" s="199">
        <f>IF(O210="základní",K210,0)</f>
        <v>0</v>
      </c>
      <c r="BF210" s="199">
        <f>IF(O210="snížená",K210,0)</f>
        <v>0</v>
      </c>
      <c r="BG210" s="199">
        <f>IF(O210="zákl. přenesená",K210,0)</f>
        <v>0</v>
      </c>
      <c r="BH210" s="199">
        <f>IF(O210="sníž. přenesená",K210,0)</f>
        <v>0</v>
      </c>
      <c r="BI210" s="199">
        <f>IF(O210="nulová",K210,0)</f>
        <v>0</v>
      </c>
      <c r="BJ210" s="18" t="s">
        <v>79</v>
      </c>
      <c r="BK210" s="199">
        <f>ROUND(P210*H210,2)</f>
        <v>0</v>
      </c>
      <c r="BL210" s="18" t="s">
        <v>164</v>
      </c>
      <c r="BM210" s="198" t="s">
        <v>277</v>
      </c>
    </row>
    <row r="211" spans="1:47" s="2" customFormat="1" ht="29.25">
      <c r="A211" s="35"/>
      <c r="B211" s="36"/>
      <c r="C211" s="37"/>
      <c r="D211" s="200" t="s">
        <v>165</v>
      </c>
      <c r="E211" s="37"/>
      <c r="F211" s="201" t="s">
        <v>1441</v>
      </c>
      <c r="G211" s="37"/>
      <c r="H211" s="37"/>
      <c r="I211" s="202"/>
      <c r="J211" s="202"/>
      <c r="K211" s="37"/>
      <c r="L211" s="37"/>
      <c r="M211" s="40"/>
      <c r="N211" s="203"/>
      <c r="O211" s="204"/>
      <c r="P211" s="65"/>
      <c r="Q211" s="65"/>
      <c r="R211" s="65"/>
      <c r="S211" s="65"/>
      <c r="T211" s="65"/>
      <c r="U211" s="65"/>
      <c r="V211" s="65"/>
      <c r="W211" s="65"/>
      <c r="X211" s="66"/>
      <c r="Y211" s="35"/>
      <c r="Z211" s="35"/>
      <c r="AA211" s="35"/>
      <c r="AB211" s="35"/>
      <c r="AC211" s="35"/>
      <c r="AD211" s="35"/>
      <c r="AE211" s="35"/>
      <c r="AT211" s="18" t="s">
        <v>165</v>
      </c>
      <c r="AU211" s="18" t="s">
        <v>81</v>
      </c>
    </row>
    <row r="212" spans="2:51" s="15" customFormat="1" ht="11.25">
      <c r="B212" s="243"/>
      <c r="C212" s="244"/>
      <c r="D212" s="200" t="s">
        <v>1060</v>
      </c>
      <c r="E212" s="245" t="s">
        <v>20</v>
      </c>
      <c r="F212" s="246" t="s">
        <v>1146</v>
      </c>
      <c r="G212" s="244"/>
      <c r="H212" s="245" t="s">
        <v>20</v>
      </c>
      <c r="I212" s="247"/>
      <c r="J212" s="247"/>
      <c r="K212" s="244"/>
      <c r="L212" s="244"/>
      <c r="M212" s="248"/>
      <c r="N212" s="249"/>
      <c r="O212" s="250"/>
      <c r="P212" s="250"/>
      <c r="Q212" s="250"/>
      <c r="R212" s="250"/>
      <c r="S212" s="250"/>
      <c r="T212" s="250"/>
      <c r="U212" s="250"/>
      <c r="V212" s="250"/>
      <c r="W212" s="250"/>
      <c r="X212" s="251"/>
      <c r="AT212" s="252" t="s">
        <v>1060</v>
      </c>
      <c r="AU212" s="252" t="s">
        <v>81</v>
      </c>
      <c r="AV212" s="15" t="s">
        <v>79</v>
      </c>
      <c r="AW212" s="15" t="s">
        <v>5</v>
      </c>
      <c r="AX212" s="15" t="s">
        <v>71</v>
      </c>
      <c r="AY212" s="252" t="s">
        <v>156</v>
      </c>
    </row>
    <row r="213" spans="2:51" s="13" customFormat="1" ht="11.25">
      <c r="B213" s="221"/>
      <c r="C213" s="222"/>
      <c r="D213" s="200" t="s">
        <v>1060</v>
      </c>
      <c r="E213" s="223" t="s">
        <v>20</v>
      </c>
      <c r="F213" s="224" t="s">
        <v>215</v>
      </c>
      <c r="G213" s="222"/>
      <c r="H213" s="225">
        <v>30</v>
      </c>
      <c r="I213" s="226"/>
      <c r="J213" s="226"/>
      <c r="K213" s="222"/>
      <c r="L213" s="222"/>
      <c r="M213" s="227"/>
      <c r="N213" s="228"/>
      <c r="O213" s="229"/>
      <c r="P213" s="229"/>
      <c r="Q213" s="229"/>
      <c r="R213" s="229"/>
      <c r="S213" s="229"/>
      <c r="T213" s="229"/>
      <c r="U213" s="229"/>
      <c r="V213" s="229"/>
      <c r="W213" s="229"/>
      <c r="X213" s="230"/>
      <c r="AT213" s="231" t="s">
        <v>1060</v>
      </c>
      <c r="AU213" s="231" t="s">
        <v>81</v>
      </c>
      <c r="AV213" s="13" t="s">
        <v>81</v>
      </c>
      <c r="AW213" s="13" t="s">
        <v>5</v>
      </c>
      <c r="AX213" s="13" t="s">
        <v>71</v>
      </c>
      <c r="AY213" s="231" t="s">
        <v>156</v>
      </c>
    </row>
    <row r="214" spans="2:51" s="15" customFormat="1" ht="11.25">
      <c r="B214" s="243"/>
      <c r="C214" s="244"/>
      <c r="D214" s="200" t="s">
        <v>1060</v>
      </c>
      <c r="E214" s="245" t="s">
        <v>20</v>
      </c>
      <c r="F214" s="246" t="s">
        <v>1442</v>
      </c>
      <c r="G214" s="244"/>
      <c r="H214" s="245" t="s">
        <v>20</v>
      </c>
      <c r="I214" s="247"/>
      <c r="J214" s="247"/>
      <c r="K214" s="244"/>
      <c r="L214" s="244"/>
      <c r="M214" s="248"/>
      <c r="N214" s="249"/>
      <c r="O214" s="250"/>
      <c r="P214" s="250"/>
      <c r="Q214" s="250"/>
      <c r="R214" s="250"/>
      <c r="S214" s="250"/>
      <c r="T214" s="250"/>
      <c r="U214" s="250"/>
      <c r="V214" s="250"/>
      <c r="W214" s="250"/>
      <c r="X214" s="251"/>
      <c r="AT214" s="252" t="s">
        <v>1060</v>
      </c>
      <c r="AU214" s="252" t="s">
        <v>81</v>
      </c>
      <c r="AV214" s="15" t="s">
        <v>79</v>
      </c>
      <c r="AW214" s="15" t="s">
        <v>5</v>
      </c>
      <c r="AX214" s="15" t="s">
        <v>71</v>
      </c>
      <c r="AY214" s="252" t="s">
        <v>156</v>
      </c>
    </row>
    <row r="215" spans="2:51" s="13" customFormat="1" ht="11.25">
      <c r="B215" s="221"/>
      <c r="C215" s="222"/>
      <c r="D215" s="200" t="s">
        <v>1060</v>
      </c>
      <c r="E215" s="223" t="s">
        <v>20</v>
      </c>
      <c r="F215" s="224" t="s">
        <v>1443</v>
      </c>
      <c r="G215" s="222"/>
      <c r="H215" s="225">
        <v>62</v>
      </c>
      <c r="I215" s="226"/>
      <c r="J215" s="226"/>
      <c r="K215" s="222"/>
      <c r="L215" s="222"/>
      <c r="M215" s="227"/>
      <c r="N215" s="228"/>
      <c r="O215" s="229"/>
      <c r="P215" s="229"/>
      <c r="Q215" s="229"/>
      <c r="R215" s="229"/>
      <c r="S215" s="229"/>
      <c r="T215" s="229"/>
      <c r="U215" s="229"/>
      <c r="V215" s="229"/>
      <c r="W215" s="229"/>
      <c r="X215" s="230"/>
      <c r="AT215" s="231" t="s">
        <v>1060</v>
      </c>
      <c r="AU215" s="231" t="s">
        <v>81</v>
      </c>
      <c r="AV215" s="13" t="s">
        <v>81</v>
      </c>
      <c r="AW215" s="13" t="s">
        <v>5</v>
      </c>
      <c r="AX215" s="13" t="s">
        <v>71</v>
      </c>
      <c r="AY215" s="231" t="s">
        <v>156</v>
      </c>
    </row>
    <row r="216" spans="2:51" s="15" customFormat="1" ht="11.25">
      <c r="B216" s="243"/>
      <c r="C216" s="244"/>
      <c r="D216" s="200" t="s">
        <v>1060</v>
      </c>
      <c r="E216" s="245" t="s">
        <v>20</v>
      </c>
      <c r="F216" s="246" t="s">
        <v>1444</v>
      </c>
      <c r="G216" s="244"/>
      <c r="H216" s="245" t="s">
        <v>20</v>
      </c>
      <c r="I216" s="247"/>
      <c r="J216" s="247"/>
      <c r="K216" s="244"/>
      <c r="L216" s="244"/>
      <c r="M216" s="248"/>
      <c r="N216" s="249"/>
      <c r="O216" s="250"/>
      <c r="P216" s="250"/>
      <c r="Q216" s="250"/>
      <c r="R216" s="250"/>
      <c r="S216" s="250"/>
      <c r="T216" s="250"/>
      <c r="U216" s="250"/>
      <c r="V216" s="250"/>
      <c r="W216" s="250"/>
      <c r="X216" s="251"/>
      <c r="AT216" s="252" t="s">
        <v>1060</v>
      </c>
      <c r="AU216" s="252" t="s">
        <v>81</v>
      </c>
      <c r="AV216" s="15" t="s">
        <v>79</v>
      </c>
      <c r="AW216" s="15" t="s">
        <v>5</v>
      </c>
      <c r="AX216" s="15" t="s">
        <v>71</v>
      </c>
      <c r="AY216" s="252" t="s">
        <v>156</v>
      </c>
    </row>
    <row r="217" spans="2:51" s="13" customFormat="1" ht="11.25">
      <c r="B217" s="221"/>
      <c r="C217" s="222"/>
      <c r="D217" s="200" t="s">
        <v>1060</v>
      </c>
      <c r="E217" s="223" t="s">
        <v>20</v>
      </c>
      <c r="F217" s="224" t="s">
        <v>8</v>
      </c>
      <c r="G217" s="222"/>
      <c r="H217" s="225">
        <v>21</v>
      </c>
      <c r="I217" s="226"/>
      <c r="J217" s="226"/>
      <c r="K217" s="222"/>
      <c r="L217" s="222"/>
      <c r="M217" s="227"/>
      <c r="N217" s="228"/>
      <c r="O217" s="229"/>
      <c r="P217" s="229"/>
      <c r="Q217" s="229"/>
      <c r="R217" s="229"/>
      <c r="S217" s="229"/>
      <c r="T217" s="229"/>
      <c r="U217" s="229"/>
      <c r="V217" s="229"/>
      <c r="W217" s="229"/>
      <c r="X217" s="230"/>
      <c r="AT217" s="231" t="s">
        <v>1060</v>
      </c>
      <c r="AU217" s="231" t="s">
        <v>81</v>
      </c>
      <c r="AV217" s="13" t="s">
        <v>81</v>
      </c>
      <c r="AW217" s="13" t="s">
        <v>5</v>
      </c>
      <c r="AX217" s="13" t="s">
        <v>71</v>
      </c>
      <c r="AY217" s="231" t="s">
        <v>156</v>
      </c>
    </row>
    <row r="218" spans="2:51" s="15" customFormat="1" ht="11.25">
      <c r="B218" s="243"/>
      <c r="C218" s="244"/>
      <c r="D218" s="200" t="s">
        <v>1060</v>
      </c>
      <c r="E218" s="245" t="s">
        <v>20</v>
      </c>
      <c r="F218" s="246" t="s">
        <v>1445</v>
      </c>
      <c r="G218" s="244"/>
      <c r="H218" s="245" t="s">
        <v>20</v>
      </c>
      <c r="I218" s="247"/>
      <c r="J218" s="247"/>
      <c r="K218" s="244"/>
      <c r="L218" s="244"/>
      <c r="M218" s="248"/>
      <c r="N218" s="249"/>
      <c r="O218" s="250"/>
      <c r="P218" s="250"/>
      <c r="Q218" s="250"/>
      <c r="R218" s="250"/>
      <c r="S218" s="250"/>
      <c r="T218" s="250"/>
      <c r="U218" s="250"/>
      <c r="V218" s="250"/>
      <c r="W218" s="250"/>
      <c r="X218" s="251"/>
      <c r="AT218" s="252" t="s">
        <v>1060</v>
      </c>
      <c r="AU218" s="252" t="s">
        <v>81</v>
      </c>
      <c r="AV218" s="15" t="s">
        <v>79</v>
      </c>
      <c r="AW218" s="15" t="s">
        <v>5</v>
      </c>
      <c r="AX218" s="15" t="s">
        <v>71</v>
      </c>
      <c r="AY218" s="252" t="s">
        <v>156</v>
      </c>
    </row>
    <row r="219" spans="2:51" s="13" customFormat="1" ht="11.25">
      <c r="B219" s="221"/>
      <c r="C219" s="222"/>
      <c r="D219" s="200" t="s">
        <v>1060</v>
      </c>
      <c r="E219" s="223" t="s">
        <v>20</v>
      </c>
      <c r="F219" s="224" t="s">
        <v>176</v>
      </c>
      <c r="G219" s="222"/>
      <c r="H219" s="225">
        <v>10</v>
      </c>
      <c r="I219" s="226"/>
      <c r="J219" s="226"/>
      <c r="K219" s="222"/>
      <c r="L219" s="222"/>
      <c r="M219" s="227"/>
      <c r="N219" s="228"/>
      <c r="O219" s="229"/>
      <c r="P219" s="229"/>
      <c r="Q219" s="229"/>
      <c r="R219" s="229"/>
      <c r="S219" s="229"/>
      <c r="T219" s="229"/>
      <c r="U219" s="229"/>
      <c r="V219" s="229"/>
      <c r="W219" s="229"/>
      <c r="X219" s="230"/>
      <c r="AT219" s="231" t="s">
        <v>1060</v>
      </c>
      <c r="AU219" s="231" t="s">
        <v>81</v>
      </c>
      <c r="AV219" s="13" t="s">
        <v>81</v>
      </c>
      <c r="AW219" s="13" t="s">
        <v>5</v>
      </c>
      <c r="AX219" s="13" t="s">
        <v>71</v>
      </c>
      <c r="AY219" s="231" t="s">
        <v>156</v>
      </c>
    </row>
    <row r="220" spans="2:51" s="14" customFormat="1" ht="11.25">
      <c r="B220" s="232"/>
      <c r="C220" s="233"/>
      <c r="D220" s="200" t="s">
        <v>1060</v>
      </c>
      <c r="E220" s="234" t="s">
        <v>20</v>
      </c>
      <c r="F220" s="235" t="s">
        <v>1062</v>
      </c>
      <c r="G220" s="233"/>
      <c r="H220" s="236">
        <v>123</v>
      </c>
      <c r="I220" s="237"/>
      <c r="J220" s="237"/>
      <c r="K220" s="233"/>
      <c r="L220" s="233"/>
      <c r="M220" s="238"/>
      <c r="N220" s="239"/>
      <c r="O220" s="240"/>
      <c r="P220" s="240"/>
      <c r="Q220" s="240"/>
      <c r="R220" s="240"/>
      <c r="S220" s="240"/>
      <c r="T220" s="240"/>
      <c r="U220" s="240"/>
      <c r="V220" s="240"/>
      <c r="W220" s="240"/>
      <c r="X220" s="241"/>
      <c r="AT220" s="242" t="s">
        <v>1060</v>
      </c>
      <c r="AU220" s="242" t="s">
        <v>81</v>
      </c>
      <c r="AV220" s="14" t="s">
        <v>164</v>
      </c>
      <c r="AW220" s="14" t="s">
        <v>5</v>
      </c>
      <c r="AX220" s="14" t="s">
        <v>79</v>
      </c>
      <c r="AY220" s="242" t="s">
        <v>156</v>
      </c>
    </row>
    <row r="221" spans="1:65" s="2" customFormat="1" ht="24">
      <c r="A221" s="35"/>
      <c r="B221" s="36"/>
      <c r="C221" s="205" t="s">
        <v>218</v>
      </c>
      <c r="D221" s="205" t="s">
        <v>188</v>
      </c>
      <c r="E221" s="206" t="s">
        <v>1446</v>
      </c>
      <c r="F221" s="207" t="s">
        <v>1447</v>
      </c>
      <c r="G221" s="208" t="s">
        <v>379</v>
      </c>
      <c r="H221" s="209">
        <v>30</v>
      </c>
      <c r="I221" s="210"/>
      <c r="J221" s="210"/>
      <c r="K221" s="211">
        <f>ROUND(P221*H221,2)</f>
        <v>0</v>
      </c>
      <c r="L221" s="207" t="s">
        <v>162</v>
      </c>
      <c r="M221" s="40"/>
      <c r="N221" s="212" t="s">
        <v>20</v>
      </c>
      <c r="O221" s="194" t="s">
        <v>40</v>
      </c>
      <c r="P221" s="195">
        <f>I221+J221</f>
        <v>0</v>
      </c>
      <c r="Q221" s="195">
        <f>ROUND(I221*H221,2)</f>
        <v>0</v>
      </c>
      <c r="R221" s="195">
        <f>ROUND(J221*H221,2)</f>
        <v>0</v>
      </c>
      <c r="S221" s="65"/>
      <c r="T221" s="196">
        <f>S221*H221</f>
        <v>0</v>
      </c>
      <c r="U221" s="196">
        <v>0</v>
      </c>
      <c r="V221" s="196">
        <f>U221*H221</f>
        <v>0</v>
      </c>
      <c r="W221" s="196">
        <v>0</v>
      </c>
      <c r="X221" s="197">
        <f>W221*H221</f>
        <v>0</v>
      </c>
      <c r="Y221" s="35"/>
      <c r="Z221" s="35"/>
      <c r="AA221" s="35"/>
      <c r="AB221" s="35"/>
      <c r="AC221" s="35"/>
      <c r="AD221" s="35"/>
      <c r="AE221" s="35"/>
      <c r="AR221" s="198" t="s">
        <v>164</v>
      </c>
      <c r="AT221" s="198" t="s">
        <v>188</v>
      </c>
      <c r="AU221" s="198" t="s">
        <v>81</v>
      </c>
      <c r="AY221" s="18" t="s">
        <v>156</v>
      </c>
      <c r="BE221" s="199">
        <f>IF(O221="základní",K221,0)</f>
        <v>0</v>
      </c>
      <c r="BF221" s="199">
        <f>IF(O221="snížená",K221,0)</f>
        <v>0</v>
      </c>
      <c r="BG221" s="199">
        <f>IF(O221="zákl. přenesená",K221,0)</f>
        <v>0</v>
      </c>
      <c r="BH221" s="199">
        <f>IF(O221="sníž. přenesená",K221,0)</f>
        <v>0</v>
      </c>
      <c r="BI221" s="199">
        <f>IF(O221="nulová",K221,0)</f>
        <v>0</v>
      </c>
      <c r="BJ221" s="18" t="s">
        <v>79</v>
      </c>
      <c r="BK221" s="199">
        <f>ROUND(P221*H221,2)</f>
        <v>0</v>
      </c>
      <c r="BL221" s="18" t="s">
        <v>164</v>
      </c>
      <c r="BM221" s="198" t="s">
        <v>282</v>
      </c>
    </row>
    <row r="222" spans="1:47" s="2" customFormat="1" ht="29.25">
      <c r="A222" s="35"/>
      <c r="B222" s="36"/>
      <c r="C222" s="37"/>
      <c r="D222" s="200" t="s">
        <v>165</v>
      </c>
      <c r="E222" s="37"/>
      <c r="F222" s="201" t="s">
        <v>1448</v>
      </c>
      <c r="G222" s="37"/>
      <c r="H222" s="37"/>
      <c r="I222" s="202"/>
      <c r="J222" s="202"/>
      <c r="K222" s="37"/>
      <c r="L222" s="37"/>
      <c r="M222" s="40"/>
      <c r="N222" s="203"/>
      <c r="O222" s="204"/>
      <c r="P222" s="65"/>
      <c r="Q222" s="65"/>
      <c r="R222" s="65"/>
      <c r="S222" s="65"/>
      <c r="T222" s="65"/>
      <c r="U222" s="65"/>
      <c r="V222" s="65"/>
      <c r="W222" s="65"/>
      <c r="X222" s="66"/>
      <c r="Y222" s="35"/>
      <c r="Z222" s="35"/>
      <c r="AA222" s="35"/>
      <c r="AB222" s="35"/>
      <c r="AC222" s="35"/>
      <c r="AD222" s="35"/>
      <c r="AE222" s="35"/>
      <c r="AT222" s="18" t="s">
        <v>165</v>
      </c>
      <c r="AU222" s="18" t="s">
        <v>81</v>
      </c>
    </row>
    <row r="223" spans="2:51" s="13" customFormat="1" ht="11.25">
      <c r="B223" s="221"/>
      <c r="C223" s="222"/>
      <c r="D223" s="200" t="s">
        <v>1060</v>
      </c>
      <c r="E223" s="223" t="s">
        <v>20</v>
      </c>
      <c r="F223" s="224" t="s">
        <v>1449</v>
      </c>
      <c r="G223" s="222"/>
      <c r="H223" s="225">
        <v>30</v>
      </c>
      <c r="I223" s="226"/>
      <c r="J223" s="226"/>
      <c r="K223" s="222"/>
      <c r="L223" s="222"/>
      <c r="M223" s="227"/>
      <c r="N223" s="228"/>
      <c r="O223" s="229"/>
      <c r="P223" s="229"/>
      <c r="Q223" s="229"/>
      <c r="R223" s="229"/>
      <c r="S223" s="229"/>
      <c r="T223" s="229"/>
      <c r="U223" s="229"/>
      <c r="V223" s="229"/>
      <c r="W223" s="229"/>
      <c r="X223" s="230"/>
      <c r="AT223" s="231" t="s">
        <v>1060</v>
      </c>
      <c r="AU223" s="231" t="s">
        <v>81</v>
      </c>
      <c r="AV223" s="13" t="s">
        <v>81</v>
      </c>
      <c r="AW223" s="13" t="s">
        <v>5</v>
      </c>
      <c r="AX223" s="13" t="s">
        <v>71</v>
      </c>
      <c r="AY223" s="231" t="s">
        <v>156</v>
      </c>
    </row>
    <row r="224" spans="2:51" s="14" customFormat="1" ht="11.25">
      <c r="B224" s="232"/>
      <c r="C224" s="233"/>
      <c r="D224" s="200" t="s">
        <v>1060</v>
      </c>
      <c r="E224" s="234" t="s">
        <v>20</v>
      </c>
      <c r="F224" s="235" t="s">
        <v>1062</v>
      </c>
      <c r="G224" s="233"/>
      <c r="H224" s="236">
        <v>30</v>
      </c>
      <c r="I224" s="237"/>
      <c r="J224" s="237"/>
      <c r="K224" s="233"/>
      <c r="L224" s="233"/>
      <c r="M224" s="238"/>
      <c r="N224" s="239"/>
      <c r="O224" s="240"/>
      <c r="P224" s="240"/>
      <c r="Q224" s="240"/>
      <c r="R224" s="240"/>
      <c r="S224" s="240"/>
      <c r="T224" s="240"/>
      <c r="U224" s="240"/>
      <c r="V224" s="240"/>
      <c r="W224" s="240"/>
      <c r="X224" s="241"/>
      <c r="AT224" s="242" t="s">
        <v>1060</v>
      </c>
      <c r="AU224" s="242" t="s">
        <v>81</v>
      </c>
      <c r="AV224" s="14" t="s">
        <v>164</v>
      </c>
      <c r="AW224" s="14" t="s">
        <v>5</v>
      </c>
      <c r="AX224" s="14" t="s">
        <v>79</v>
      </c>
      <c r="AY224" s="242" t="s">
        <v>156</v>
      </c>
    </row>
    <row r="225" spans="1:65" s="2" customFormat="1" ht="24.2" customHeight="1">
      <c r="A225" s="35"/>
      <c r="B225" s="36"/>
      <c r="C225" s="205" t="s">
        <v>284</v>
      </c>
      <c r="D225" s="205" t="s">
        <v>188</v>
      </c>
      <c r="E225" s="206" t="s">
        <v>1450</v>
      </c>
      <c r="F225" s="207" t="s">
        <v>1451</v>
      </c>
      <c r="G225" s="208" t="s">
        <v>1096</v>
      </c>
      <c r="H225" s="209">
        <v>24</v>
      </c>
      <c r="I225" s="210"/>
      <c r="J225" s="210"/>
      <c r="K225" s="211">
        <f>ROUND(P225*H225,2)</f>
        <v>0</v>
      </c>
      <c r="L225" s="207" t="s">
        <v>162</v>
      </c>
      <c r="M225" s="40"/>
      <c r="N225" s="212" t="s">
        <v>20</v>
      </c>
      <c r="O225" s="194" t="s">
        <v>40</v>
      </c>
      <c r="P225" s="195">
        <f>I225+J225</f>
        <v>0</v>
      </c>
      <c r="Q225" s="195">
        <f>ROUND(I225*H225,2)</f>
        <v>0</v>
      </c>
      <c r="R225" s="195">
        <f>ROUND(J225*H225,2)</f>
        <v>0</v>
      </c>
      <c r="S225" s="65"/>
      <c r="T225" s="196">
        <f>S225*H225</f>
        <v>0</v>
      </c>
      <c r="U225" s="196">
        <v>0</v>
      </c>
      <c r="V225" s="196">
        <f>U225*H225</f>
        <v>0</v>
      </c>
      <c r="W225" s="196">
        <v>0</v>
      </c>
      <c r="X225" s="197">
        <f>W225*H225</f>
        <v>0</v>
      </c>
      <c r="Y225" s="35"/>
      <c r="Z225" s="35"/>
      <c r="AA225" s="35"/>
      <c r="AB225" s="35"/>
      <c r="AC225" s="35"/>
      <c r="AD225" s="35"/>
      <c r="AE225" s="35"/>
      <c r="AR225" s="198" t="s">
        <v>164</v>
      </c>
      <c r="AT225" s="198" t="s">
        <v>188</v>
      </c>
      <c r="AU225" s="198" t="s">
        <v>81</v>
      </c>
      <c r="AY225" s="18" t="s">
        <v>156</v>
      </c>
      <c r="BE225" s="199">
        <f>IF(O225="základní",K225,0)</f>
        <v>0</v>
      </c>
      <c r="BF225" s="199">
        <f>IF(O225="snížená",K225,0)</f>
        <v>0</v>
      </c>
      <c r="BG225" s="199">
        <f>IF(O225="zákl. přenesená",K225,0)</f>
        <v>0</v>
      </c>
      <c r="BH225" s="199">
        <f>IF(O225="sníž. přenesená",K225,0)</f>
        <v>0</v>
      </c>
      <c r="BI225" s="199">
        <f>IF(O225="nulová",K225,0)</f>
        <v>0</v>
      </c>
      <c r="BJ225" s="18" t="s">
        <v>79</v>
      </c>
      <c r="BK225" s="199">
        <f>ROUND(P225*H225,2)</f>
        <v>0</v>
      </c>
      <c r="BL225" s="18" t="s">
        <v>164</v>
      </c>
      <c r="BM225" s="198" t="s">
        <v>287</v>
      </c>
    </row>
    <row r="226" spans="1:47" s="2" customFormat="1" ht="39">
      <c r="A226" s="35"/>
      <c r="B226" s="36"/>
      <c r="C226" s="37"/>
      <c r="D226" s="200" t="s">
        <v>165</v>
      </c>
      <c r="E226" s="37"/>
      <c r="F226" s="201" t="s">
        <v>1452</v>
      </c>
      <c r="G226" s="37"/>
      <c r="H226" s="37"/>
      <c r="I226" s="202"/>
      <c r="J226" s="202"/>
      <c r="K226" s="37"/>
      <c r="L226" s="37"/>
      <c r="M226" s="40"/>
      <c r="N226" s="203"/>
      <c r="O226" s="204"/>
      <c r="P226" s="65"/>
      <c r="Q226" s="65"/>
      <c r="R226" s="65"/>
      <c r="S226" s="65"/>
      <c r="T226" s="65"/>
      <c r="U226" s="65"/>
      <c r="V226" s="65"/>
      <c r="W226" s="65"/>
      <c r="X226" s="66"/>
      <c r="Y226" s="35"/>
      <c r="Z226" s="35"/>
      <c r="AA226" s="35"/>
      <c r="AB226" s="35"/>
      <c r="AC226" s="35"/>
      <c r="AD226" s="35"/>
      <c r="AE226" s="35"/>
      <c r="AT226" s="18" t="s">
        <v>165</v>
      </c>
      <c r="AU226" s="18" t="s">
        <v>81</v>
      </c>
    </row>
    <row r="227" spans="2:51" s="15" customFormat="1" ht="11.25">
      <c r="B227" s="243"/>
      <c r="C227" s="244"/>
      <c r="D227" s="200" t="s">
        <v>1060</v>
      </c>
      <c r="E227" s="245" t="s">
        <v>20</v>
      </c>
      <c r="F227" s="246" t="s">
        <v>1453</v>
      </c>
      <c r="G227" s="244"/>
      <c r="H227" s="245" t="s">
        <v>20</v>
      </c>
      <c r="I227" s="247"/>
      <c r="J227" s="247"/>
      <c r="K227" s="244"/>
      <c r="L227" s="244"/>
      <c r="M227" s="248"/>
      <c r="N227" s="249"/>
      <c r="O227" s="250"/>
      <c r="P227" s="250"/>
      <c r="Q227" s="250"/>
      <c r="R227" s="250"/>
      <c r="S227" s="250"/>
      <c r="T227" s="250"/>
      <c r="U227" s="250"/>
      <c r="V227" s="250"/>
      <c r="W227" s="250"/>
      <c r="X227" s="251"/>
      <c r="AT227" s="252" t="s">
        <v>1060</v>
      </c>
      <c r="AU227" s="252" t="s">
        <v>81</v>
      </c>
      <c r="AV227" s="15" t="s">
        <v>79</v>
      </c>
      <c r="AW227" s="15" t="s">
        <v>5</v>
      </c>
      <c r="AX227" s="15" t="s">
        <v>71</v>
      </c>
      <c r="AY227" s="252" t="s">
        <v>156</v>
      </c>
    </row>
    <row r="228" spans="2:51" s="13" customFormat="1" ht="11.25">
      <c r="B228" s="221"/>
      <c r="C228" s="222"/>
      <c r="D228" s="200" t="s">
        <v>1060</v>
      </c>
      <c r="E228" s="223" t="s">
        <v>20</v>
      </c>
      <c r="F228" s="224" t="s">
        <v>196</v>
      </c>
      <c r="G228" s="222"/>
      <c r="H228" s="225">
        <v>11</v>
      </c>
      <c r="I228" s="226"/>
      <c r="J228" s="226"/>
      <c r="K228" s="222"/>
      <c r="L228" s="222"/>
      <c r="M228" s="227"/>
      <c r="N228" s="228"/>
      <c r="O228" s="229"/>
      <c r="P228" s="229"/>
      <c r="Q228" s="229"/>
      <c r="R228" s="229"/>
      <c r="S228" s="229"/>
      <c r="T228" s="229"/>
      <c r="U228" s="229"/>
      <c r="V228" s="229"/>
      <c r="W228" s="229"/>
      <c r="X228" s="230"/>
      <c r="AT228" s="231" t="s">
        <v>1060</v>
      </c>
      <c r="AU228" s="231" t="s">
        <v>81</v>
      </c>
      <c r="AV228" s="13" t="s">
        <v>81</v>
      </c>
      <c r="AW228" s="13" t="s">
        <v>5</v>
      </c>
      <c r="AX228" s="13" t="s">
        <v>71</v>
      </c>
      <c r="AY228" s="231" t="s">
        <v>156</v>
      </c>
    </row>
    <row r="229" spans="2:51" s="15" customFormat="1" ht="11.25">
      <c r="B229" s="243"/>
      <c r="C229" s="244"/>
      <c r="D229" s="200" t="s">
        <v>1060</v>
      </c>
      <c r="E229" s="245" t="s">
        <v>20</v>
      </c>
      <c r="F229" s="246" t="s">
        <v>1454</v>
      </c>
      <c r="G229" s="244"/>
      <c r="H229" s="245" t="s">
        <v>20</v>
      </c>
      <c r="I229" s="247"/>
      <c r="J229" s="247"/>
      <c r="K229" s="244"/>
      <c r="L229" s="244"/>
      <c r="M229" s="248"/>
      <c r="N229" s="249"/>
      <c r="O229" s="250"/>
      <c r="P229" s="250"/>
      <c r="Q229" s="250"/>
      <c r="R229" s="250"/>
      <c r="S229" s="250"/>
      <c r="T229" s="250"/>
      <c r="U229" s="250"/>
      <c r="V229" s="250"/>
      <c r="W229" s="250"/>
      <c r="X229" s="251"/>
      <c r="AT229" s="252" t="s">
        <v>1060</v>
      </c>
      <c r="AU229" s="252" t="s">
        <v>81</v>
      </c>
      <c r="AV229" s="15" t="s">
        <v>79</v>
      </c>
      <c r="AW229" s="15" t="s">
        <v>5</v>
      </c>
      <c r="AX229" s="15" t="s">
        <v>71</v>
      </c>
      <c r="AY229" s="252" t="s">
        <v>156</v>
      </c>
    </row>
    <row r="230" spans="2:51" s="13" customFormat="1" ht="11.25">
      <c r="B230" s="221"/>
      <c r="C230" s="222"/>
      <c r="D230" s="200" t="s">
        <v>1060</v>
      </c>
      <c r="E230" s="223" t="s">
        <v>20</v>
      </c>
      <c r="F230" s="224" t="s">
        <v>203</v>
      </c>
      <c r="G230" s="222"/>
      <c r="H230" s="225">
        <v>13</v>
      </c>
      <c r="I230" s="226"/>
      <c r="J230" s="226"/>
      <c r="K230" s="222"/>
      <c r="L230" s="222"/>
      <c r="M230" s="227"/>
      <c r="N230" s="228"/>
      <c r="O230" s="229"/>
      <c r="P230" s="229"/>
      <c r="Q230" s="229"/>
      <c r="R230" s="229"/>
      <c r="S230" s="229"/>
      <c r="T230" s="229"/>
      <c r="U230" s="229"/>
      <c r="V230" s="229"/>
      <c r="W230" s="229"/>
      <c r="X230" s="230"/>
      <c r="AT230" s="231" t="s">
        <v>1060</v>
      </c>
      <c r="AU230" s="231" t="s">
        <v>81</v>
      </c>
      <c r="AV230" s="13" t="s">
        <v>81</v>
      </c>
      <c r="AW230" s="13" t="s">
        <v>5</v>
      </c>
      <c r="AX230" s="13" t="s">
        <v>71</v>
      </c>
      <c r="AY230" s="231" t="s">
        <v>156</v>
      </c>
    </row>
    <row r="231" spans="2:51" s="14" customFormat="1" ht="11.25">
      <c r="B231" s="232"/>
      <c r="C231" s="233"/>
      <c r="D231" s="200" t="s">
        <v>1060</v>
      </c>
      <c r="E231" s="234" t="s">
        <v>20</v>
      </c>
      <c r="F231" s="235" t="s">
        <v>1062</v>
      </c>
      <c r="G231" s="233"/>
      <c r="H231" s="236">
        <v>24</v>
      </c>
      <c r="I231" s="237"/>
      <c r="J231" s="237"/>
      <c r="K231" s="233"/>
      <c r="L231" s="233"/>
      <c r="M231" s="238"/>
      <c r="N231" s="239"/>
      <c r="O231" s="240"/>
      <c r="P231" s="240"/>
      <c r="Q231" s="240"/>
      <c r="R231" s="240"/>
      <c r="S231" s="240"/>
      <c r="T231" s="240"/>
      <c r="U231" s="240"/>
      <c r="V231" s="240"/>
      <c r="W231" s="240"/>
      <c r="X231" s="241"/>
      <c r="AT231" s="242" t="s">
        <v>1060</v>
      </c>
      <c r="AU231" s="242" t="s">
        <v>81</v>
      </c>
      <c r="AV231" s="14" t="s">
        <v>164</v>
      </c>
      <c r="AW231" s="14" t="s">
        <v>5</v>
      </c>
      <c r="AX231" s="14" t="s">
        <v>79</v>
      </c>
      <c r="AY231" s="242" t="s">
        <v>156</v>
      </c>
    </row>
    <row r="232" spans="1:65" s="2" customFormat="1" ht="24.2" customHeight="1">
      <c r="A232" s="35"/>
      <c r="B232" s="36"/>
      <c r="C232" s="205" t="s">
        <v>222</v>
      </c>
      <c r="D232" s="205" t="s">
        <v>188</v>
      </c>
      <c r="E232" s="206" t="s">
        <v>1455</v>
      </c>
      <c r="F232" s="207" t="s">
        <v>1456</v>
      </c>
      <c r="G232" s="208" t="s">
        <v>1096</v>
      </c>
      <c r="H232" s="209">
        <v>592</v>
      </c>
      <c r="I232" s="210"/>
      <c r="J232" s="210"/>
      <c r="K232" s="211">
        <f>ROUND(P232*H232,2)</f>
        <v>0</v>
      </c>
      <c r="L232" s="207" t="s">
        <v>162</v>
      </c>
      <c r="M232" s="40"/>
      <c r="N232" s="212" t="s">
        <v>20</v>
      </c>
      <c r="O232" s="194" t="s">
        <v>40</v>
      </c>
      <c r="P232" s="195">
        <f>I232+J232</f>
        <v>0</v>
      </c>
      <c r="Q232" s="195">
        <f>ROUND(I232*H232,2)</f>
        <v>0</v>
      </c>
      <c r="R232" s="195">
        <f>ROUND(J232*H232,2)</f>
        <v>0</v>
      </c>
      <c r="S232" s="65"/>
      <c r="T232" s="196">
        <f>S232*H232</f>
        <v>0</v>
      </c>
      <c r="U232" s="196">
        <v>0</v>
      </c>
      <c r="V232" s="196">
        <f>U232*H232</f>
        <v>0</v>
      </c>
      <c r="W232" s="196">
        <v>0</v>
      </c>
      <c r="X232" s="197">
        <f>W232*H232</f>
        <v>0</v>
      </c>
      <c r="Y232" s="35"/>
      <c r="Z232" s="35"/>
      <c r="AA232" s="35"/>
      <c r="AB232" s="35"/>
      <c r="AC232" s="35"/>
      <c r="AD232" s="35"/>
      <c r="AE232" s="35"/>
      <c r="AR232" s="198" t="s">
        <v>164</v>
      </c>
      <c r="AT232" s="198" t="s">
        <v>188</v>
      </c>
      <c r="AU232" s="198" t="s">
        <v>81</v>
      </c>
      <c r="AY232" s="18" t="s">
        <v>156</v>
      </c>
      <c r="BE232" s="199">
        <f>IF(O232="základní",K232,0)</f>
        <v>0</v>
      </c>
      <c r="BF232" s="199">
        <f>IF(O232="snížená",K232,0)</f>
        <v>0</v>
      </c>
      <c r="BG232" s="199">
        <f>IF(O232="zákl. přenesená",K232,0)</f>
        <v>0</v>
      </c>
      <c r="BH232" s="199">
        <f>IF(O232="sníž. přenesená",K232,0)</f>
        <v>0</v>
      </c>
      <c r="BI232" s="199">
        <f>IF(O232="nulová",K232,0)</f>
        <v>0</v>
      </c>
      <c r="BJ232" s="18" t="s">
        <v>79</v>
      </c>
      <c r="BK232" s="199">
        <f>ROUND(P232*H232,2)</f>
        <v>0</v>
      </c>
      <c r="BL232" s="18" t="s">
        <v>164</v>
      </c>
      <c r="BM232" s="198" t="s">
        <v>291</v>
      </c>
    </row>
    <row r="233" spans="1:47" s="2" customFormat="1" ht="39">
      <c r="A233" s="35"/>
      <c r="B233" s="36"/>
      <c r="C233" s="37"/>
      <c r="D233" s="200" t="s">
        <v>165</v>
      </c>
      <c r="E233" s="37"/>
      <c r="F233" s="201" t="s">
        <v>1457</v>
      </c>
      <c r="G233" s="37"/>
      <c r="H233" s="37"/>
      <c r="I233" s="202"/>
      <c r="J233" s="202"/>
      <c r="K233" s="37"/>
      <c r="L233" s="37"/>
      <c r="M233" s="40"/>
      <c r="N233" s="203"/>
      <c r="O233" s="204"/>
      <c r="P233" s="65"/>
      <c r="Q233" s="65"/>
      <c r="R233" s="65"/>
      <c r="S233" s="65"/>
      <c r="T233" s="65"/>
      <c r="U233" s="65"/>
      <c r="V233" s="65"/>
      <c r="W233" s="65"/>
      <c r="X233" s="66"/>
      <c r="Y233" s="35"/>
      <c r="Z233" s="35"/>
      <c r="AA233" s="35"/>
      <c r="AB233" s="35"/>
      <c r="AC233" s="35"/>
      <c r="AD233" s="35"/>
      <c r="AE233" s="35"/>
      <c r="AT233" s="18" t="s">
        <v>165</v>
      </c>
      <c r="AU233" s="18" t="s">
        <v>81</v>
      </c>
    </row>
    <row r="234" spans="2:51" s="15" customFormat="1" ht="11.25">
      <c r="B234" s="243"/>
      <c r="C234" s="244"/>
      <c r="D234" s="200" t="s">
        <v>1060</v>
      </c>
      <c r="E234" s="245" t="s">
        <v>20</v>
      </c>
      <c r="F234" s="246" t="s">
        <v>1458</v>
      </c>
      <c r="G234" s="244"/>
      <c r="H234" s="245" t="s">
        <v>20</v>
      </c>
      <c r="I234" s="247"/>
      <c r="J234" s="247"/>
      <c r="K234" s="244"/>
      <c r="L234" s="244"/>
      <c r="M234" s="248"/>
      <c r="N234" s="249"/>
      <c r="O234" s="250"/>
      <c r="P234" s="250"/>
      <c r="Q234" s="250"/>
      <c r="R234" s="250"/>
      <c r="S234" s="250"/>
      <c r="T234" s="250"/>
      <c r="U234" s="250"/>
      <c r="V234" s="250"/>
      <c r="W234" s="250"/>
      <c r="X234" s="251"/>
      <c r="AT234" s="252" t="s">
        <v>1060</v>
      </c>
      <c r="AU234" s="252" t="s">
        <v>81</v>
      </c>
      <c r="AV234" s="15" t="s">
        <v>79</v>
      </c>
      <c r="AW234" s="15" t="s">
        <v>5</v>
      </c>
      <c r="AX234" s="15" t="s">
        <v>71</v>
      </c>
      <c r="AY234" s="252" t="s">
        <v>156</v>
      </c>
    </row>
    <row r="235" spans="2:51" s="13" customFormat="1" ht="11.25">
      <c r="B235" s="221"/>
      <c r="C235" s="222"/>
      <c r="D235" s="200" t="s">
        <v>1060</v>
      </c>
      <c r="E235" s="223" t="s">
        <v>20</v>
      </c>
      <c r="F235" s="224" t="s">
        <v>1459</v>
      </c>
      <c r="G235" s="222"/>
      <c r="H235" s="225">
        <v>517</v>
      </c>
      <c r="I235" s="226"/>
      <c r="J235" s="226"/>
      <c r="K235" s="222"/>
      <c r="L235" s="222"/>
      <c r="M235" s="227"/>
      <c r="N235" s="228"/>
      <c r="O235" s="229"/>
      <c r="P235" s="229"/>
      <c r="Q235" s="229"/>
      <c r="R235" s="229"/>
      <c r="S235" s="229"/>
      <c r="T235" s="229"/>
      <c r="U235" s="229"/>
      <c r="V235" s="229"/>
      <c r="W235" s="229"/>
      <c r="X235" s="230"/>
      <c r="AT235" s="231" t="s">
        <v>1060</v>
      </c>
      <c r="AU235" s="231" t="s">
        <v>81</v>
      </c>
      <c r="AV235" s="13" t="s">
        <v>81</v>
      </c>
      <c r="AW235" s="13" t="s">
        <v>5</v>
      </c>
      <c r="AX235" s="13" t="s">
        <v>71</v>
      </c>
      <c r="AY235" s="231" t="s">
        <v>156</v>
      </c>
    </row>
    <row r="236" spans="2:51" s="15" customFormat="1" ht="11.25">
      <c r="B236" s="243"/>
      <c r="C236" s="244"/>
      <c r="D236" s="200" t="s">
        <v>1060</v>
      </c>
      <c r="E236" s="245" t="s">
        <v>20</v>
      </c>
      <c r="F236" s="246" t="s">
        <v>1460</v>
      </c>
      <c r="G236" s="244"/>
      <c r="H236" s="245" t="s">
        <v>20</v>
      </c>
      <c r="I236" s="247"/>
      <c r="J236" s="247"/>
      <c r="K236" s="244"/>
      <c r="L236" s="244"/>
      <c r="M236" s="248"/>
      <c r="N236" s="249"/>
      <c r="O236" s="250"/>
      <c r="P236" s="250"/>
      <c r="Q236" s="250"/>
      <c r="R236" s="250"/>
      <c r="S236" s="250"/>
      <c r="T236" s="250"/>
      <c r="U236" s="250"/>
      <c r="V236" s="250"/>
      <c r="W236" s="250"/>
      <c r="X236" s="251"/>
      <c r="AT236" s="252" t="s">
        <v>1060</v>
      </c>
      <c r="AU236" s="252" t="s">
        <v>81</v>
      </c>
      <c r="AV236" s="15" t="s">
        <v>79</v>
      </c>
      <c r="AW236" s="15" t="s">
        <v>5</v>
      </c>
      <c r="AX236" s="15" t="s">
        <v>71</v>
      </c>
      <c r="AY236" s="252" t="s">
        <v>156</v>
      </c>
    </row>
    <row r="237" spans="2:51" s="13" customFormat="1" ht="11.25">
      <c r="B237" s="221"/>
      <c r="C237" s="222"/>
      <c r="D237" s="200" t="s">
        <v>1060</v>
      </c>
      <c r="E237" s="223" t="s">
        <v>20</v>
      </c>
      <c r="F237" s="224" t="s">
        <v>559</v>
      </c>
      <c r="G237" s="222"/>
      <c r="H237" s="225">
        <v>65</v>
      </c>
      <c r="I237" s="226"/>
      <c r="J237" s="226"/>
      <c r="K237" s="222"/>
      <c r="L237" s="222"/>
      <c r="M237" s="227"/>
      <c r="N237" s="228"/>
      <c r="O237" s="229"/>
      <c r="P237" s="229"/>
      <c r="Q237" s="229"/>
      <c r="R237" s="229"/>
      <c r="S237" s="229"/>
      <c r="T237" s="229"/>
      <c r="U237" s="229"/>
      <c r="V237" s="229"/>
      <c r="W237" s="229"/>
      <c r="X237" s="230"/>
      <c r="AT237" s="231" t="s">
        <v>1060</v>
      </c>
      <c r="AU237" s="231" t="s">
        <v>81</v>
      </c>
      <c r="AV237" s="13" t="s">
        <v>81</v>
      </c>
      <c r="AW237" s="13" t="s">
        <v>5</v>
      </c>
      <c r="AX237" s="13" t="s">
        <v>71</v>
      </c>
      <c r="AY237" s="231" t="s">
        <v>156</v>
      </c>
    </row>
    <row r="238" spans="2:51" s="15" customFormat="1" ht="11.25">
      <c r="B238" s="243"/>
      <c r="C238" s="244"/>
      <c r="D238" s="200" t="s">
        <v>1060</v>
      </c>
      <c r="E238" s="245" t="s">
        <v>20</v>
      </c>
      <c r="F238" s="246" t="s">
        <v>1461</v>
      </c>
      <c r="G238" s="244"/>
      <c r="H238" s="245" t="s">
        <v>20</v>
      </c>
      <c r="I238" s="247"/>
      <c r="J238" s="247"/>
      <c r="K238" s="244"/>
      <c r="L238" s="244"/>
      <c r="M238" s="248"/>
      <c r="N238" s="249"/>
      <c r="O238" s="250"/>
      <c r="P238" s="250"/>
      <c r="Q238" s="250"/>
      <c r="R238" s="250"/>
      <c r="S238" s="250"/>
      <c r="T238" s="250"/>
      <c r="U238" s="250"/>
      <c r="V238" s="250"/>
      <c r="W238" s="250"/>
      <c r="X238" s="251"/>
      <c r="AT238" s="252" t="s">
        <v>1060</v>
      </c>
      <c r="AU238" s="252" t="s">
        <v>81</v>
      </c>
      <c r="AV238" s="15" t="s">
        <v>79</v>
      </c>
      <c r="AW238" s="15" t="s">
        <v>5</v>
      </c>
      <c r="AX238" s="15" t="s">
        <v>71</v>
      </c>
      <c r="AY238" s="252" t="s">
        <v>156</v>
      </c>
    </row>
    <row r="239" spans="2:51" s="13" customFormat="1" ht="11.25">
      <c r="B239" s="221"/>
      <c r="C239" s="222"/>
      <c r="D239" s="200" t="s">
        <v>1060</v>
      </c>
      <c r="E239" s="223" t="s">
        <v>20</v>
      </c>
      <c r="F239" s="224" t="s">
        <v>176</v>
      </c>
      <c r="G239" s="222"/>
      <c r="H239" s="225">
        <v>10</v>
      </c>
      <c r="I239" s="226"/>
      <c r="J239" s="226"/>
      <c r="K239" s="222"/>
      <c r="L239" s="222"/>
      <c r="M239" s="227"/>
      <c r="N239" s="228"/>
      <c r="O239" s="229"/>
      <c r="P239" s="229"/>
      <c r="Q239" s="229"/>
      <c r="R239" s="229"/>
      <c r="S239" s="229"/>
      <c r="T239" s="229"/>
      <c r="U239" s="229"/>
      <c r="V239" s="229"/>
      <c r="W239" s="229"/>
      <c r="X239" s="230"/>
      <c r="AT239" s="231" t="s">
        <v>1060</v>
      </c>
      <c r="AU239" s="231" t="s">
        <v>81</v>
      </c>
      <c r="AV239" s="13" t="s">
        <v>81</v>
      </c>
      <c r="AW239" s="13" t="s">
        <v>5</v>
      </c>
      <c r="AX239" s="13" t="s">
        <v>71</v>
      </c>
      <c r="AY239" s="231" t="s">
        <v>156</v>
      </c>
    </row>
    <row r="240" spans="2:51" s="14" customFormat="1" ht="11.25">
      <c r="B240" s="232"/>
      <c r="C240" s="233"/>
      <c r="D240" s="200" t="s">
        <v>1060</v>
      </c>
      <c r="E240" s="234" t="s">
        <v>20</v>
      </c>
      <c r="F240" s="235" t="s">
        <v>1062</v>
      </c>
      <c r="G240" s="233"/>
      <c r="H240" s="236">
        <v>592</v>
      </c>
      <c r="I240" s="237"/>
      <c r="J240" s="237"/>
      <c r="K240" s="233"/>
      <c r="L240" s="233"/>
      <c r="M240" s="238"/>
      <c r="N240" s="239"/>
      <c r="O240" s="240"/>
      <c r="P240" s="240"/>
      <c r="Q240" s="240"/>
      <c r="R240" s="240"/>
      <c r="S240" s="240"/>
      <c r="T240" s="240"/>
      <c r="U240" s="240"/>
      <c r="V240" s="240"/>
      <c r="W240" s="240"/>
      <c r="X240" s="241"/>
      <c r="AT240" s="242" t="s">
        <v>1060</v>
      </c>
      <c r="AU240" s="242" t="s">
        <v>81</v>
      </c>
      <c r="AV240" s="14" t="s">
        <v>164</v>
      </c>
      <c r="AW240" s="14" t="s">
        <v>5</v>
      </c>
      <c r="AX240" s="14" t="s">
        <v>79</v>
      </c>
      <c r="AY240" s="242" t="s">
        <v>156</v>
      </c>
    </row>
    <row r="241" spans="1:65" s="2" customFormat="1" ht="24">
      <c r="A241" s="35"/>
      <c r="B241" s="36"/>
      <c r="C241" s="205" t="s">
        <v>294</v>
      </c>
      <c r="D241" s="205" t="s">
        <v>188</v>
      </c>
      <c r="E241" s="206" t="s">
        <v>1462</v>
      </c>
      <c r="F241" s="207" t="s">
        <v>1463</v>
      </c>
      <c r="G241" s="208" t="s">
        <v>379</v>
      </c>
      <c r="H241" s="209">
        <v>84</v>
      </c>
      <c r="I241" s="210"/>
      <c r="J241" s="210"/>
      <c r="K241" s="211">
        <f>ROUND(P241*H241,2)</f>
        <v>0</v>
      </c>
      <c r="L241" s="207" t="s">
        <v>162</v>
      </c>
      <c r="M241" s="40"/>
      <c r="N241" s="212" t="s">
        <v>20</v>
      </c>
      <c r="O241" s="194" t="s">
        <v>40</v>
      </c>
      <c r="P241" s="195">
        <f>I241+J241</f>
        <v>0</v>
      </c>
      <c r="Q241" s="195">
        <f>ROUND(I241*H241,2)</f>
        <v>0</v>
      </c>
      <c r="R241" s="195">
        <f>ROUND(J241*H241,2)</f>
        <v>0</v>
      </c>
      <c r="S241" s="65"/>
      <c r="T241" s="196">
        <f>S241*H241</f>
        <v>0</v>
      </c>
      <c r="U241" s="196">
        <v>0</v>
      </c>
      <c r="V241" s="196">
        <f>U241*H241</f>
        <v>0</v>
      </c>
      <c r="W241" s="196">
        <v>0</v>
      </c>
      <c r="X241" s="197">
        <f>W241*H241</f>
        <v>0</v>
      </c>
      <c r="Y241" s="35"/>
      <c r="Z241" s="35"/>
      <c r="AA241" s="35"/>
      <c r="AB241" s="35"/>
      <c r="AC241" s="35"/>
      <c r="AD241" s="35"/>
      <c r="AE241" s="35"/>
      <c r="AR241" s="198" t="s">
        <v>164</v>
      </c>
      <c r="AT241" s="198" t="s">
        <v>188</v>
      </c>
      <c r="AU241" s="198" t="s">
        <v>81</v>
      </c>
      <c r="AY241" s="18" t="s">
        <v>156</v>
      </c>
      <c r="BE241" s="199">
        <f>IF(O241="základní",K241,0)</f>
        <v>0</v>
      </c>
      <c r="BF241" s="199">
        <f>IF(O241="snížená",K241,0)</f>
        <v>0</v>
      </c>
      <c r="BG241" s="199">
        <f>IF(O241="zákl. přenesená",K241,0)</f>
        <v>0</v>
      </c>
      <c r="BH241" s="199">
        <f>IF(O241="sníž. přenesená",K241,0)</f>
        <v>0</v>
      </c>
      <c r="BI241" s="199">
        <f>IF(O241="nulová",K241,0)</f>
        <v>0</v>
      </c>
      <c r="BJ241" s="18" t="s">
        <v>79</v>
      </c>
      <c r="BK241" s="199">
        <f>ROUND(P241*H241,2)</f>
        <v>0</v>
      </c>
      <c r="BL241" s="18" t="s">
        <v>164</v>
      </c>
      <c r="BM241" s="198" t="s">
        <v>299</v>
      </c>
    </row>
    <row r="242" spans="1:47" s="2" customFormat="1" ht="29.25">
      <c r="A242" s="35"/>
      <c r="B242" s="36"/>
      <c r="C242" s="37"/>
      <c r="D242" s="200" t="s">
        <v>165</v>
      </c>
      <c r="E242" s="37"/>
      <c r="F242" s="201" t="s">
        <v>1464</v>
      </c>
      <c r="G242" s="37"/>
      <c r="H242" s="37"/>
      <c r="I242" s="202"/>
      <c r="J242" s="202"/>
      <c r="K242" s="37"/>
      <c r="L242" s="37"/>
      <c r="M242" s="40"/>
      <c r="N242" s="203"/>
      <c r="O242" s="204"/>
      <c r="P242" s="65"/>
      <c r="Q242" s="65"/>
      <c r="R242" s="65"/>
      <c r="S242" s="65"/>
      <c r="T242" s="65"/>
      <c r="U242" s="65"/>
      <c r="V242" s="65"/>
      <c r="W242" s="65"/>
      <c r="X242" s="66"/>
      <c r="Y242" s="35"/>
      <c r="Z242" s="35"/>
      <c r="AA242" s="35"/>
      <c r="AB242" s="35"/>
      <c r="AC242" s="35"/>
      <c r="AD242" s="35"/>
      <c r="AE242" s="35"/>
      <c r="AT242" s="18" t="s">
        <v>165</v>
      </c>
      <c r="AU242" s="18" t="s">
        <v>81</v>
      </c>
    </row>
    <row r="243" spans="2:51" s="15" customFormat="1" ht="11.25">
      <c r="B243" s="243"/>
      <c r="C243" s="244"/>
      <c r="D243" s="200" t="s">
        <v>1060</v>
      </c>
      <c r="E243" s="245" t="s">
        <v>20</v>
      </c>
      <c r="F243" s="246" t="s">
        <v>1465</v>
      </c>
      <c r="G243" s="244"/>
      <c r="H243" s="245" t="s">
        <v>20</v>
      </c>
      <c r="I243" s="247"/>
      <c r="J243" s="247"/>
      <c r="K243" s="244"/>
      <c r="L243" s="244"/>
      <c r="M243" s="248"/>
      <c r="N243" s="249"/>
      <c r="O243" s="250"/>
      <c r="P243" s="250"/>
      <c r="Q243" s="250"/>
      <c r="R243" s="250"/>
      <c r="S243" s="250"/>
      <c r="T243" s="250"/>
      <c r="U243" s="250"/>
      <c r="V243" s="250"/>
      <c r="W243" s="250"/>
      <c r="X243" s="251"/>
      <c r="AT243" s="252" t="s">
        <v>1060</v>
      </c>
      <c r="AU243" s="252" t="s">
        <v>81</v>
      </c>
      <c r="AV243" s="15" t="s">
        <v>79</v>
      </c>
      <c r="AW243" s="15" t="s">
        <v>5</v>
      </c>
      <c r="AX243" s="15" t="s">
        <v>71</v>
      </c>
      <c r="AY243" s="252" t="s">
        <v>156</v>
      </c>
    </row>
    <row r="244" spans="2:51" s="13" customFormat="1" ht="11.25">
      <c r="B244" s="221"/>
      <c r="C244" s="222"/>
      <c r="D244" s="200" t="s">
        <v>1060</v>
      </c>
      <c r="E244" s="223" t="s">
        <v>20</v>
      </c>
      <c r="F244" s="224" t="s">
        <v>239</v>
      </c>
      <c r="G244" s="222"/>
      <c r="H244" s="225">
        <v>44</v>
      </c>
      <c r="I244" s="226"/>
      <c r="J244" s="226"/>
      <c r="K244" s="222"/>
      <c r="L244" s="222"/>
      <c r="M244" s="227"/>
      <c r="N244" s="228"/>
      <c r="O244" s="229"/>
      <c r="P244" s="229"/>
      <c r="Q244" s="229"/>
      <c r="R244" s="229"/>
      <c r="S244" s="229"/>
      <c r="T244" s="229"/>
      <c r="U244" s="229"/>
      <c r="V244" s="229"/>
      <c r="W244" s="229"/>
      <c r="X244" s="230"/>
      <c r="AT244" s="231" t="s">
        <v>1060</v>
      </c>
      <c r="AU244" s="231" t="s">
        <v>81</v>
      </c>
      <c r="AV244" s="13" t="s">
        <v>81</v>
      </c>
      <c r="AW244" s="13" t="s">
        <v>5</v>
      </c>
      <c r="AX244" s="13" t="s">
        <v>71</v>
      </c>
      <c r="AY244" s="231" t="s">
        <v>156</v>
      </c>
    </row>
    <row r="245" spans="2:51" s="15" customFormat="1" ht="11.25">
      <c r="B245" s="243"/>
      <c r="C245" s="244"/>
      <c r="D245" s="200" t="s">
        <v>1060</v>
      </c>
      <c r="E245" s="245" t="s">
        <v>20</v>
      </c>
      <c r="F245" s="246" t="s">
        <v>1466</v>
      </c>
      <c r="G245" s="244"/>
      <c r="H245" s="245" t="s">
        <v>20</v>
      </c>
      <c r="I245" s="247"/>
      <c r="J245" s="247"/>
      <c r="K245" s="244"/>
      <c r="L245" s="244"/>
      <c r="M245" s="248"/>
      <c r="N245" s="249"/>
      <c r="O245" s="250"/>
      <c r="P245" s="250"/>
      <c r="Q245" s="250"/>
      <c r="R245" s="250"/>
      <c r="S245" s="250"/>
      <c r="T245" s="250"/>
      <c r="U245" s="250"/>
      <c r="V245" s="250"/>
      <c r="W245" s="250"/>
      <c r="X245" s="251"/>
      <c r="AT245" s="252" t="s">
        <v>1060</v>
      </c>
      <c r="AU245" s="252" t="s">
        <v>81</v>
      </c>
      <c r="AV245" s="15" t="s">
        <v>79</v>
      </c>
      <c r="AW245" s="15" t="s">
        <v>5</v>
      </c>
      <c r="AX245" s="15" t="s">
        <v>71</v>
      </c>
      <c r="AY245" s="252" t="s">
        <v>156</v>
      </c>
    </row>
    <row r="246" spans="2:51" s="13" customFormat="1" ht="11.25">
      <c r="B246" s="221"/>
      <c r="C246" s="222"/>
      <c r="D246" s="200" t="s">
        <v>1060</v>
      </c>
      <c r="E246" s="223" t="s">
        <v>20</v>
      </c>
      <c r="F246" s="224" t="s">
        <v>229</v>
      </c>
      <c r="G246" s="222"/>
      <c r="H246" s="225">
        <v>38</v>
      </c>
      <c r="I246" s="226"/>
      <c r="J246" s="226"/>
      <c r="K246" s="222"/>
      <c r="L246" s="222"/>
      <c r="M246" s="227"/>
      <c r="N246" s="228"/>
      <c r="O246" s="229"/>
      <c r="P246" s="229"/>
      <c r="Q246" s="229"/>
      <c r="R246" s="229"/>
      <c r="S246" s="229"/>
      <c r="T246" s="229"/>
      <c r="U246" s="229"/>
      <c r="V246" s="229"/>
      <c r="W246" s="229"/>
      <c r="X246" s="230"/>
      <c r="AT246" s="231" t="s">
        <v>1060</v>
      </c>
      <c r="AU246" s="231" t="s">
        <v>81</v>
      </c>
      <c r="AV246" s="13" t="s">
        <v>81</v>
      </c>
      <c r="AW246" s="13" t="s">
        <v>5</v>
      </c>
      <c r="AX246" s="13" t="s">
        <v>71</v>
      </c>
      <c r="AY246" s="231" t="s">
        <v>156</v>
      </c>
    </row>
    <row r="247" spans="2:51" s="15" customFormat="1" ht="11.25">
      <c r="B247" s="243"/>
      <c r="C247" s="244"/>
      <c r="D247" s="200" t="s">
        <v>1060</v>
      </c>
      <c r="E247" s="245" t="s">
        <v>20</v>
      </c>
      <c r="F247" s="246" t="s">
        <v>1467</v>
      </c>
      <c r="G247" s="244"/>
      <c r="H247" s="245" t="s">
        <v>20</v>
      </c>
      <c r="I247" s="247"/>
      <c r="J247" s="247"/>
      <c r="K247" s="244"/>
      <c r="L247" s="244"/>
      <c r="M247" s="248"/>
      <c r="N247" s="249"/>
      <c r="O247" s="250"/>
      <c r="P247" s="250"/>
      <c r="Q247" s="250"/>
      <c r="R247" s="250"/>
      <c r="S247" s="250"/>
      <c r="T247" s="250"/>
      <c r="U247" s="250"/>
      <c r="V247" s="250"/>
      <c r="W247" s="250"/>
      <c r="X247" s="251"/>
      <c r="AT247" s="252" t="s">
        <v>1060</v>
      </c>
      <c r="AU247" s="252" t="s">
        <v>81</v>
      </c>
      <c r="AV247" s="15" t="s">
        <v>79</v>
      </c>
      <c r="AW247" s="15" t="s">
        <v>5</v>
      </c>
      <c r="AX247" s="15" t="s">
        <v>71</v>
      </c>
      <c r="AY247" s="252" t="s">
        <v>156</v>
      </c>
    </row>
    <row r="248" spans="2:51" s="13" customFormat="1" ht="11.25">
      <c r="B248" s="221"/>
      <c r="C248" s="222"/>
      <c r="D248" s="200" t="s">
        <v>1060</v>
      </c>
      <c r="E248" s="223" t="s">
        <v>20</v>
      </c>
      <c r="F248" s="224" t="s">
        <v>81</v>
      </c>
      <c r="G248" s="222"/>
      <c r="H248" s="225">
        <v>2</v>
      </c>
      <c r="I248" s="226"/>
      <c r="J248" s="226"/>
      <c r="K248" s="222"/>
      <c r="L248" s="222"/>
      <c r="M248" s="227"/>
      <c r="N248" s="228"/>
      <c r="O248" s="229"/>
      <c r="P248" s="229"/>
      <c r="Q248" s="229"/>
      <c r="R248" s="229"/>
      <c r="S248" s="229"/>
      <c r="T248" s="229"/>
      <c r="U248" s="229"/>
      <c r="V248" s="229"/>
      <c r="W248" s="229"/>
      <c r="X248" s="230"/>
      <c r="AT248" s="231" t="s">
        <v>1060</v>
      </c>
      <c r="AU248" s="231" t="s">
        <v>81</v>
      </c>
      <c r="AV248" s="13" t="s">
        <v>81</v>
      </c>
      <c r="AW248" s="13" t="s">
        <v>5</v>
      </c>
      <c r="AX248" s="13" t="s">
        <v>71</v>
      </c>
      <c r="AY248" s="231" t="s">
        <v>156</v>
      </c>
    </row>
    <row r="249" spans="2:51" s="14" customFormat="1" ht="11.25">
      <c r="B249" s="232"/>
      <c r="C249" s="233"/>
      <c r="D249" s="200" t="s">
        <v>1060</v>
      </c>
      <c r="E249" s="234" t="s">
        <v>20</v>
      </c>
      <c r="F249" s="235" t="s">
        <v>1062</v>
      </c>
      <c r="G249" s="233"/>
      <c r="H249" s="236">
        <v>84</v>
      </c>
      <c r="I249" s="237"/>
      <c r="J249" s="237"/>
      <c r="K249" s="233"/>
      <c r="L249" s="233"/>
      <c r="M249" s="238"/>
      <c r="N249" s="239"/>
      <c r="O249" s="240"/>
      <c r="P249" s="240"/>
      <c r="Q249" s="240"/>
      <c r="R249" s="240"/>
      <c r="S249" s="240"/>
      <c r="T249" s="240"/>
      <c r="U249" s="240"/>
      <c r="V249" s="240"/>
      <c r="W249" s="240"/>
      <c r="X249" s="241"/>
      <c r="AT249" s="242" t="s">
        <v>1060</v>
      </c>
      <c r="AU249" s="242" t="s">
        <v>81</v>
      </c>
      <c r="AV249" s="14" t="s">
        <v>164</v>
      </c>
      <c r="AW249" s="14" t="s">
        <v>5</v>
      </c>
      <c r="AX249" s="14" t="s">
        <v>79</v>
      </c>
      <c r="AY249" s="242" t="s">
        <v>156</v>
      </c>
    </row>
    <row r="250" spans="1:65" s="2" customFormat="1" ht="24.2" customHeight="1">
      <c r="A250" s="35"/>
      <c r="B250" s="36"/>
      <c r="C250" s="205" t="s">
        <v>225</v>
      </c>
      <c r="D250" s="205" t="s">
        <v>188</v>
      </c>
      <c r="E250" s="206" t="s">
        <v>1468</v>
      </c>
      <c r="F250" s="207" t="s">
        <v>1469</v>
      </c>
      <c r="G250" s="208" t="s">
        <v>379</v>
      </c>
      <c r="H250" s="209">
        <v>500</v>
      </c>
      <c r="I250" s="210"/>
      <c r="J250" s="210"/>
      <c r="K250" s="211">
        <f>ROUND(P250*H250,2)</f>
        <v>0</v>
      </c>
      <c r="L250" s="207" t="s">
        <v>162</v>
      </c>
      <c r="M250" s="40"/>
      <c r="N250" s="212" t="s">
        <v>20</v>
      </c>
      <c r="O250" s="194" t="s">
        <v>40</v>
      </c>
      <c r="P250" s="195">
        <f>I250+J250</f>
        <v>0</v>
      </c>
      <c r="Q250" s="195">
        <f>ROUND(I250*H250,2)</f>
        <v>0</v>
      </c>
      <c r="R250" s="195">
        <f>ROUND(J250*H250,2)</f>
        <v>0</v>
      </c>
      <c r="S250" s="65"/>
      <c r="T250" s="196">
        <f>S250*H250</f>
        <v>0</v>
      </c>
      <c r="U250" s="196">
        <v>0</v>
      </c>
      <c r="V250" s="196">
        <f>U250*H250</f>
        <v>0</v>
      </c>
      <c r="W250" s="196">
        <v>0</v>
      </c>
      <c r="X250" s="197">
        <f>W250*H250</f>
        <v>0</v>
      </c>
      <c r="Y250" s="35"/>
      <c r="Z250" s="35"/>
      <c r="AA250" s="35"/>
      <c r="AB250" s="35"/>
      <c r="AC250" s="35"/>
      <c r="AD250" s="35"/>
      <c r="AE250" s="35"/>
      <c r="AR250" s="198" t="s">
        <v>164</v>
      </c>
      <c r="AT250" s="198" t="s">
        <v>188</v>
      </c>
      <c r="AU250" s="198" t="s">
        <v>81</v>
      </c>
      <c r="AY250" s="18" t="s">
        <v>156</v>
      </c>
      <c r="BE250" s="199">
        <f>IF(O250="základní",K250,0)</f>
        <v>0</v>
      </c>
      <c r="BF250" s="199">
        <f>IF(O250="snížená",K250,0)</f>
        <v>0</v>
      </c>
      <c r="BG250" s="199">
        <f>IF(O250="zákl. přenesená",K250,0)</f>
        <v>0</v>
      </c>
      <c r="BH250" s="199">
        <f>IF(O250="sníž. přenesená",K250,0)</f>
        <v>0</v>
      </c>
      <c r="BI250" s="199">
        <f>IF(O250="nulová",K250,0)</f>
        <v>0</v>
      </c>
      <c r="BJ250" s="18" t="s">
        <v>79</v>
      </c>
      <c r="BK250" s="199">
        <f>ROUND(P250*H250,2)</f>
        <v>0</v>
      </c>
      <c r="BL250" s="18" t="s">
        <v>164</v>
      </c>
      <c r="BM250" s="198" t="s">
        <v>303</v>
      </c>
    </row>
    <row r="251" spans="1:47" s="2" customFormat="1" ht="48.75">
      <c r="A251" s="35"/>
      <c r="B251" s="36"/>
      <c r="C251" s="37"/>
      <c r="D251" s="200" t="s">
        <v>165</v>
      </c>
      <c r="E251" s="37"/>
      <c r="F251" s="201" t="s">
        <v>1470</v>
      </c>
      <c r="G251" s="37"/>
      <c r="H251" s="37"/>
      <c r="I251" s="202"/>
      <c r="J251" s="202"/>
      <c r="K251" s="37"/>
      <c r="L251" s="37"/>
      <c r="M251" s="40"/>
      <c r="N251" s="203"/>
      <c r="O251" s="204"/>
      <c r="P251" s="65"/>
      <c r="Q251" s="65"/>
      <c r="R251" s="65"/>
      <c r="S251" s="65"/>
      <c r="T251" s="65"/>
      <c r="U251" s="65"/>
      <c r="V251" s="65"/>
      <c r="W251" s="65"/>
      <c r="X251" s="66"/>
      <c r="Y251" s="35"/>
      <c r="Z251" s="35"/>
      <c r="AA251" s="35"/>
      <c r="AB251" s="35"/>
      <c r="AC251" s="35"/>
      <c r="AD251" s="35"/>
      <c r="AE251" s="35"/>
      <c r="AT251" s="18" t="s">
        <v>165</v>
      </c>
      <c r="AU251" s="18" t="s">
        <v>81</v>
      </c>
    </row>
    <row r="252" spans="1:47" s="2" customFormat="1" ht="19.5">
      <c r="A252" s="35"/>
      <c r="B252" s="36"/>
      <c r="C252" s="37"/>
      <c r="D252" s="200" t="s">
        <v>880</v>
      </c>
      <c r="E252" s="37"/>
      <c r="F252" s="220" t="s">
        <v>1471</v>
      </c>
      <c r="G252" s="37"/>
      <c r="H252" s="37"/>
      <c r="I252" s="202"/>
      <c r="J252" s="202"/>
      <c r="K252" s="37"/>
      <c r="L252" s="37"/>
      <c r="M252" s="40"/>
      <c r="N252" s="203"/>
      <c r="O252" s="204"/>
      <c r="P252" s="65"/>
      <c r="Q252" s="65"/>
      <c r="R252" s="65"/>
      <c r="S252" s="65"/>
      <c r="T252" s="65"/>
      <c r="U252" s="65"/>
      <c r="V252" s="65"/>
      <c r="W252" s="65"/>
      <c r="X252" s="66"/>
      <c r="Y252" s="35"/>
      <c r="Z252" s="35"/>
      <c r="AA252" s="35"/>
      <c r="AB252" s="35"/>
      <c r="AC252" s="35"/>
      <c r="AD252" s="35"/>
      <c r="AE252" s="35"/>
      <c r="AT252" s="18" t="s">
        <v>880</v>
      </c>
      <c r="AU252" s="18" t="s">
        <v>81</v>
      </c>
    </row>
    <row r="253" spans="2:51" s="13" customFormat="1" ht="11.25">
      <c r="B253" s="221"/>
      <c r="C253" s="222"/>
      <c r="D253" s="200" t="s">
        <v>1060</v>
      </c>
      <c r="E253" s="223" t="s">
        <v>20</v>
      </c>
      <c r="F253" s="224" t="s">
        <v>1353</v>
      </c>
      <c r="G253" s="222"/>
      <c r="H253" s="225">
        <v>500</v>
      </c>
      <c r="I253" s="226"/>
      <c r="J253" s="226"/>
      <c r="K253" s="222"/>
      <c r="L253" s="222"/>
      <c r="M253" s="227"/>
      <c r="N253" s="228"/>
      <c r="O253" s="229"/>
      <c r="P253" s="229"/>
      <c r="Q253" s="229"/>
      <c r="R253" s="229"/>
      <c r="S253" s="229"/>
      <c r="T253" s="229"/>
      <c r="U253" s="229"/>
      <c r="V253" s="229"/>
      <c r="W253" s="229"/>
      <c r="X253" s="230"/>
      <c r="AT253" s="231" t="s">
        <v>1060</v>
      </c>
      <c r="AU253" s="231" t="s">
        <v>81</v>
      </c>
      <c r="AV253" s="13" t="s">
        <v>81</v>
      </c>
      <c r="AW253" s="13" t="s">
        <v>5</v>
      </c>
      <c r="AX253" s="13" t="s">
        <v>71</v>
      </c>
      <c r="AY253" s="231" t="s">
        <v>156</v>
      </c>
    </row>
    <row r="254" spans="2:51" s="14" customFormat="1" ht="11.25">
      <c r="B254" s="232"/>
      <c r="C254" s="233"/>
      <c r="D254" s="200" t="s">
        <v>1060</v>
      </c>
      <c r="E254" s="234" t="s">
        <v>20</v>
      </c>
      <c r="F254" s="235" t="s">
        <v>1062</v>
      </c>
      <c r="G254" s="233"/>
      <c r="H254" s="236">
        <v>500</v>
      </c>
      <c r="I254" s="237"/>
      <c r="J254" s="237"/>
      <c r="K254" s="233"/>
      <c r="L254" s="233"/>
      <c r="M254" s="238"/>
      <c r="N254" s="239"/>
      <c r="O254" s="240"/>
      <c r="P254" s="240"/>
      <c r="Q254" s="240"/>
      <c r="R254" s="240"/>
      <c r="S254" s="240"/>
      <c r="T254" s="240"/>
      <c r="U254" s="240"/>
      <c r="V254" s="240"/>
      <c r="W254" s="240"/>
      <c r="X254" s="241"/>
      <c r="AT254" s="242" t="s">
        <v>1060</v>
      </c>
      <c r="AU254" s="242" t="s">
        <v>81</v>
      </c>
      <c r="AV254" s="14" t="s">
        <v>164</v>
      </c>
      <c r="AW254" s="14" t="s">
        <v>5</v>
      </c>
      <c r="AX254" s="14" t="s">
        <v>79</v>
      </c>
      <c r="AY254" s="242" t="s">
        <v>156</v>
      </c>
    </row>
    <row r="255" spans="1:65" s="2" customFormat="1" ht="24.2" customHeight="1">
      <c r="A255" s="35"/>
      <c r="B255" s="36"/>
      <c r="C255" s="205" t="s">
        <v>305</v>
      </c>
      <c r="D255" s="205" t="s">
        <v>188</v>
      </c>
      <c r="E255" s="206" t="s">
        <v>1472</v>
      </c>
      <c r="F255" s="207" t="s">
        <v>1473</v>
      </c>
      <c r="G255" s="208" t="s">
        <v>379</v>
      </c>
      <c r="H255" s="209">
        <v>99</v>
      </c>
      <c r="I255" s="210"/>
      <c r="J255" s="210"/>
      <c r="K255" s="211">
        <f>ROUND(P255*H255,2)</f>
        <v>0</v>
      </c>
      <c r="L255" s="207" t="s">
        <v>162</v>
      </c>
      <c r="M255" s="40"/>
      <c r="N255" s="212" t="s">
        <v>20</v>
      </c>
      <c r="O255" s="194" t="s">
        <v>40</v>
      </c>
      <c r="P255" s="195">
        <f>I255+J255</f>
        <v>0</v>
      </c>
      <c r="Q255" s="195">
        <f>ROUND(I255*H255,2)</f>
        <v>0</v>
      </c>
      <c r="R255" s="195">
        <f>ROUND(J255*H255,2)</f>
        <v>0</v>
      </c>
      <c r="S255" s="65"/>
      <c r="T255" s="196">
        <f>S255*H255</f>
        <v>0</v>
      </c>
      <c r="U255" s="196">
        <v>0</v>
      </c>
      <c r="V255" s="196">
        <f>U255*H255</f>
        <v>0</v>
      </c>
      <c r="W255" s="196">
        <v>0</v>
      </c>
      <c r="X255" s="197">
        <f>W255*H255</f>
        <v>0</v>
      </c>
      <c r="Y255" s="35"/>
      <c r="Z255" s="35"/>
      <c r="AA255" s="35"/>
      <c r="AB255" s="35"/>
      <c r="AC255" s="35"/>
      <c r="AD255" s="35"/>
      <c r="AE255" s="35"/>
      <c r="AR255" s="198" t="s">
        <v>164</v>
      </c>
      <c r="AT255" s="198" t="s">
        <v>188</v>
      </c>
      <c r="AU255" s="198" t="s">
        <v>81</v>
      </c>
      <c r="AY255" s="18" t="s">
        <v>156</v>
      </c>
      <c r="BE255" s="199">
        <f>IF(O255="základní",K255,0)</f>
        <v>0</v>
      </c>
      <c r="BF255" s="199">
        <f>IF(O255="snížená",K255,0)</f>
        <v>0</v>
      </c>
      <c r="BG255" s="199">
        <f>IF(O255="zákl. přenesená",K255,0)</f>
        <v>0</v>
      </c>
      <c r="BH255" s="199">
        <f>IF(O255="sníž. přenesená",K255,0)</f>
        <v>0</v>
      </c>
      <c r="BI255" s="199">
        <f>IF(O255="nulová",K255,0)</f>
        <v>0</v>
      </c>
      <c r="BJ255" s="18" t="s">
        <v>79</v>
      </c>
      <c r="BK255" s="199">
        <f>ROUND(P255*H255,2)</f>
        <v>0</v>
      </c>
      <c r="BL255" s="18" t="s">
        <v>164</v>
      </c>
      <c r="BM255" s="198" t="s">
        <v>308</v>
      </c>
    </row>
    <row r="256" spans="1:47" s="2" customFormat="1" ht="58.5">
      <c r="A256" s="35"/>
      <c r="B256" s="36"/>
      <c r="C256" s="37"/>
      <c r="D256" s="200" t="s">
        <v>165</v>
      </c>
      <c r="E256" s="37"/>
      <c r="F256" s="201" t="s">
        <v>1474</v>
      </c>
      <c r="G256" s="37"/>
      <c r="H256" s="37"/>
      <c r="I256" s="202"/>
      <c r="J256" s="202"/>
      <c r="K256" s="37"/>
      <c r="L256" s="37"/>
      <c r="M256" s="40"/>
      <c r="N256" s="203"/>
      <c r="O256" s="204"/>
      <c r="P256" s="65"/>
      <c r="Q256" s="65"/>
      <c r="R256" s="65"/>
      <c r="S256" s="65"/>
      <c r="T256" s="65"/>
      <c r="U256" s="65"/>
      <c r="V256" s="65"/>
      <c r="W256" s="65"/>
      <c r="X256" s="66"/>
      <c r="Y256" s="35"/>
      <c r="Z256" s="35"/>
      <c r="AA256" s="35"/>
      <c r="AB256" s="35"/>
      <c r="AC256" s="35"/>
      <c r="AD256" s="35"/>
      <c r="AE256" s="35"/>
      <c r="AT256" s="18" t="s">
        <v>165</v>
      </c>
      <c r="AU256" s="18" t="s">
        <v>81</v>
      </c>
    </row>
    <row r="257" spans="2:51" s="15" customFormat="1" ht="11.25">
      <c r="B257" s="243"/>
      <c r="C257" s="244"/>
      <c r="D257" s="200" t="s">
        <v>1060</v>
      </c>
      <c r="E257" s="245" t="s">
        <v>20</v>
      </c>
      <c r="F257" s="246" t="s">
        <v>1475</v>
      </c>
      <c r="G257" s="244"/>
      <c r="H257" s="245" t="s">
        <v>20</v>
      </c>
      <c r="I257" s="247"/>
      <c r="J257" s="247"/>
      <c r="K257" s="244"/>
      <c r="L257" s="244"/>
      <c r="M257" s="248"/>
      <c r="N257" s="249"/>
      <c r="O257" s="250"/>
      <c r="P257" s="250"/>
      <c r="Q257" s="250"/>
      <c r="R257" s="250"/>
      <c r="S257" s="250"/>
      <c r="T257" s="250"/>
      <c r="U257" s="250"/>
      <c r="V257" s="250"/>
      <c r="W257" s="250"/>
      <c r="X257" s="251"/>
      <c r="AT257" s="252" t="s">
        <v>1060</v>
      </c>
      <c r="AU257" s="252" t="s">
        <v>81</v>
      </c>
      <c r="AV257" s="15" t="s">
        <v>79</v>
      </c>
      <c r="AW257" s="15" t="s">
        <v>5</v>
      </c>
      <c r="AX257" s="15" t="s">
        <v>71</v>
      </c>
      <c r="AY257" s="252" t="s">
        <v>156</v>
      </c>
    </row>
    <row r="258" spans="2:51" s="13" customFormat="1" ht="11.25">
      <c r="B258" s="221"/>
      <c r="C258" s="222"/>
      <c r="D258" s="200" t="s">
        <v>1060</v>
      </c>
      <c r="E258" s="223" t="s">
        <v>20</v>
      </c>
      <c r="F258" s="224" t="s">
        <v>1476</v>
      </c>
      <c r="G258" s="222"/>
      <c r="H258" s="225">
        <v>99</v>
      </c>
      <c r="I258" s="226"/>
      <c r="J258" s="226"/>
      <c r="K258" s="222"/>
      <c r="L258" s="222"/>
      <c r="M258" s="227"/>
      <c r="N258" s="228"/>
      <c r="O258" s="229"/>
      <c r="P258" s="229"/>
      <c r="Q258" s="229"/>
      <c r="R258" s="229"/>
      <c r="S258" s="229"/>
      <c r="T258" s="229"/>
      <c r="U258" s="229"/>
      <c r="V258" s="229"/>
      <c r="W258" s="229"/>
      <c r="X258" s="230"/>
      <c r="AT258" s="231" t="s">
        <v>1060</v>
      </c>
      <c r="AU258" s="231" t="s">
        <v>81</v>
      </c>
      <c r="AV258" s="13" t="s">
        <v>81</v>
      </c>
      <c r="AW258" s="13" t="s">
        <v>5</v>
      </c>
      <c r="AX258" s="13" t="s">
        <v>71</v>
      </c>
      <c r="AY258" s="231" t="s">
        <v>156</v>
      </c>
    </row>
    <row r="259" spans="2:51" s="14" customFormat="1" ht="11.25">
      <c r="B259" s="232"/>
      <c r="C259" s="233"/>
      <c r="D259" s="200" t="s">
        <v>1060</v>
      </c>
      <c r="E259" s="234" t="s">
        <v>20</v>
      </c>
      <c r="F259" s="235" t="s">
        <v>1062</v>
      </c>
      <c r="G259" s="233"/>
      <c r="H259" s="236">
        <v>99</v>
      </c>
      <c r="I259" s="237"/>
      <c r="J259" s="237"/>
      <c r="K259" s="233"/>
      <c r="L259" s="233"/>
      <c r="M259" s="238"/>
      <c r="N259" s="239"/>
      <c r="O259" s="240"/>
      <c r="P259" s="240"/>
      <c r="Q259" s="240"/>
      <c r="R259" s="240"/>
      <c r="S259" s="240"/>
      <c r="T259" s="240"/>
      <c r="U259" s="240"/>
      <c r="V259" s="240"/>
      <c r="W259" s="240"/>
      <c r="X259" s="241"/>
      <c r="AT259" s="242" t="s">
        <v>1060</v>
      </c>
      <c r="AU259" s="242" t="s">
        <v>81</v>
      </c>
      <c r="AV259" s="14" t="s">
        <v>164</v>
      </c>
      <c r="AW259" s="14" t="s">
        <v>5</v>
      </c>
      <c r="AX259" s="14" t="s">
        <v>79</v>
      </c>
      <c r="AY259" s="242" t="s">
        <v>156</v>
      </c>
    </row>
    <row r="260" spans="1:65" s="2" customFormat="1" ht="24.2" customHeight="1">
      <c r="A260" s="35"/>
      <c r="B260" s="36"/>
      <c r="C260" s="205" t="s">
        <v>229</v>
      </c>
      <c r="D260" s="205" t="s">
        <v>188</v>
      </c>
      <c r="E260" s="206" t="s">
        <v>1477</v>
      </c>
      <c r="F260" s="207" t="s">
        <v>1478</v>
      </c>
      <c r="G260" s="208" t="s">
        <v>379</v>
      </c>
      <c r="H260" s="209">
        <v>55</v>
      </c>
      <c r="I260" s="210"/>
      <c r="J260" s="210"/>
      <c r="K260" s="211">
        <f>ROUND(P260*H260,2)</f>
        <v>0</v>
      </c>
      <c r="L260" s="207" t="s">
        <v>162</v>
      </c>
      <c r="M260" s="40"/>
      <c r="N260" s="212" t="s">
        <v>20</v>
      </c>
      <c r="O260" s="194" t="s">
        <v>40</v>
      </c>
      <c r="P260" s="195">
        <f>I260+J260</f>
        <v>0</v>
      </c>
      <c r="Q260" s="195">
        <f>ROUND(I260*H260,2)</f>
        <v>0</v>
      </c>
      <c r="R260" s="195">
        <f>ROUND(J260*H260,2)</f>
        <v>0</v>
      </c>
      <c r="S260" s="65"/>
      <c r="T260" s="196">
        <f>S260*H260</f>
        <v>0</v>
      </c>
      <c r="U260" s="196">
        <v>0</v>
      </c>
      <c r="V260" s="196">
        <f>U260*H260</f>
        <v>0</v>
      </c>
      <c r="W260" s="196">
        <v>0</v>
      </c>
      <c r="X260" s="197">
        <f>W260*H260</f>
        <v>0</v>
      </c>
      <c r="Y260" s="35"/>
      <c r="Z260" s="35"/>
      <c r="AA260" s="35"/>
      <c r="AB260" s="35"/>
      <c r="AC260" s="35"/>
      <c r="AD260" s="35"/>
      <c r="AE260" s="35"/>
      <c r="AR260" s="198" t="s">
        <v>164</v>
      </c>
      <c r="AT260" s="198" t="s">
        <v>188</v>
      </c>
      <c r="AU260" s="198" t="s">
        <v>81</v>
      </c>
      <c r="AY260" s="18" t="s">
        <v>156</v>
      </c>
      <c r="BE260" s="199">
        <f>IF(O260="základní",K260,0)</f>
        <v>0</v>
      </c>
      <c r="BF260" s="199">
        <f>IF(O260="snížená",K260,0)</f>
        <v>0</v>
      </c>
      <c r="BG260" s="199">
        <f>IF(O260="zákl. přenesená",K260,0)</f>
        <v>0</v>
      </c>
      <c r="BH260" s="199">
        <f>IF(O260="sníž. přenesená",K260,0)</f>
        <v>0</v>
      </c>
      <c r="BI260" s="199">
        <f>IF(O260="nulová",K260,0)</f>
        <v>0</v>
      </c>
      <c r="BJ260" s="18" t="s">
        <v>79</v>
      </c>
      <c r="BK260" s="199">
        <f>ROUND(P260*H260,2)</f>
        <v>0</v>
      </c>
      <c r="BL260" s="18" t="s">
        <v>164</v>
      </c>
      <c r="BM260" s="198" t="s">
        <v>312</v>
      </c>
    </row>
    <row r="261" spans="1:47" s="2" customFormat="1" ht="58.5">
      <c r="A261" s="35"/>
      <c r="B261" s="36"/>
      <c r="C261" s="37"/>
      <c r="D261" s="200" t="s">
        <v>165</v>
      </c>
      <c r="E261" s="37"/>
      <c r="F261" s="201" t="s">
        <v>1479</v>
      </c>
      <c r="G261" s="37"/>
      <c r="H261" s="37"/>
      <c r="I261" s="202"/>
      <c r="J261" s="202"/>
      <c r="K261" s="37"/>
      <c r="L261" s="37"/>
      <c r="M261" s="40"/>
      <c r="N261" s="203"/>
      <c r="O261" s="204"/>
      <c r="P261" s="65"/>
      <c r="Q261" s="65"/>
      <c r="R261" s="65"/>
      <c r="S261" s="65"/>
      <c r="T261" s="65"/>
      <c r="U261" s="65"/>
      <c r="V261" s="65"/>
      <c r="W261" s="65"/>
      <c r="X261" s="66"/>
      <c r="Y261" s="35"/>
      <c r="Z261" s="35"/>
      <c r="AA261" s="35"/>
      <c r="AB261" s="35"/>
      <c r="AC261" s="35"/>
      <c r="AD261" s="35"/>
      <c r="AE261" s="35"/>
      <c r="AT261" s="18" t="s">
        <v>165</v>
      </c>
      <c r="AU261" s="18" t="s">
        <v>81</v>
      </c>
    </row>
    <row r="262" spans="1:65" s="2" customFormat="1" ht="16.5" customHeight="1">
      <c r="A262" s="35"/>
      <c r="B262" s="36"/>
      <c r="C262" s="205" t="s">
        <v>314</v>
      </c>
      <c r="D262" s="205" t="s">
        <v>188</v>
      </c>
      <c r="E262" s="206" t="s">
        <v>1480</v>
      </c>
      <c r="F262" s="207" t="s">
        <v>1481</v>
      </c>
      <c r="G262" s="208" t="s">
        <v>161</v>
      </c>
      <c r="H262" s="209">
        <v>1</v>
      </c>
      <c r="I262" s="210"/>
      <c r="J262" s="210"/>
      <c r="K262" s="211">
        <f>ROUND(P262*H262,2)</f>
        <v>0</v>
      </c>
      <c r="L262" s="207" t="s">
        <v>20</v>
      </c>
      <c r="M262" s="40"/>
      <c r="N262" s="212" t="s">
        <v>20</v>
      </c>
      <c r="O262" s="194" t="s">
        <v>40</v>
      </c>
      <c r="P262" s="195">
        <f>I262+J262</f>
        <v>0</v>
      </c>
      <c r="Q262" s="195">
        <f>ROUND(I262*H262,2)</f>
        <v>0</v>
      </c>
      <c r="R262" s="195">
        <f>ROUND(J262*H262,2)</f>
        <v>0</v>
      </c>
      <c r="S262" s="65"/>
      <c r="T262" s="196">
        <f>S262*H262</f>
        <v>0</v>
      </c>
      <c r="U262" s="196">
        <v>0</v>
      </c>
      <c r="V262" s="196">
        <f>U262*H262</f>
        <v>0</v>
      </c>
      <c r="W262" s="196">
        <v>0</v>
      </c>
      <c r="X262" s="197">
        <f>W262*H262</f>
        <v>0</v>
      </c>
      <c r="Y262" s="35"/>
      <c r="Z262" s="35"/>
      <c r="AA262" s="35"/>
      <c r="AB262" s="35"/>
      <c r="AC262" s="35"/>
      <c r="AD262" s="35"/>
      <c r="AE262" s="35"/>
      <c r="AR262" s="198" t="s">
        <v>164</v>
      </c>
      <c r="AT262" s="198" t="s">
        <v>188</v>
      </c>
      <c r="AU262" s="198" t="s">
        <v>81</v>
      </c>
      <c r="AY262" s="18" t="s">
        <v>156</v>
      </c>
      <c r="BE262" s="199">
        <f>IF(O262="základní",K262,0)</f>
        <v>0</v>
      </c>
      <c r="BF262" s="199">
        <f>IF(O262="snížená",K262,0)</f>
        <v>0</v>
      </c>
      <c r="BG262" s="199">
        <f>IF(O262="zákl. přenesená",K262,0)</f>
        <v>0</v>
      </c>
      <c r="BH262" s="199">
        <f>IF(O262="sníž. přenesená",K262,0)</f>
        <v>0</v>
      </c>
      <c r="BI262" s="199">
        <f>IF(O262="nulová",K262,0)</f>
        <v>0</v>
      </c>
      <c r="BJ262" s="18" t="s">
        <v>79</v>
      </c>
      <c r="BK262" s="199">
        <f>ROUND(P262*H262,2)</f>
        <v>0</v>
      </c>
      <c r="BL262" s="18" t="s">
        <v>164</v>
      </c>
      <c r="BM262" s="198" t="s">
        <v>317</v>
      </c>
    </row>
    <row r="263" spans="1:47" s="2" customFormat="1" ht="11.25">
      <c r="A263" s="35"/>
      <c r="B263" s="36"/>
      <c r="C263" s="37"/>
      <c r="D263" s="200" t="s">
        <v>165</v>
      </c>
      <c r="E263" s="37"/>
      <c r="F263" s="201" t="s">
        <v>1481</v>
      </c>
      <c r="G263" s="37"/>
      <c r="H263" s="37"/>
      <c r="I263" s="202"/>
      <c r="J263" s="202"/>
      <c r="K263" s="37"/>
      <c r="L263" s="37"/>
      <c r="M263" s="40"/>
      <c r="N263" s="203"/>
      <c r="O263" s="204"/>
      <c r="P263" s="65"/>
      <c r="Q263" s="65"/>
      <c r="R263" s="65"/>
      <c r="S263" s="65"/>
      <c r="T263" s="65"/>
      <c r="U263" s="65"/>
      <c r="V263" s="65"/>
      <c r="W263" s="65"/>
      <c r="X263" s="66"/>
      <c r="Y263" s="35"/>
      <c r="Z263" s="35"/>
      <c r="AA263" s="35"/>
      <c r="AB263" s="35"/>
      <c r="AC263" s="35"/>
      <c r="AD263" s="35"/>
      <c r="AE263" s="35"/>
      <c r="AT263" s="18" t="s">
        <v>165</v>
      </c>
      <c r="AU263" s="18" t="s">
        <v>81</v>
      </c>
    </row>
    <row r="264" spans="1:47" s="2" customFormat="1" ht="29.25">
      <c r="A264" s="35"/>
      <c r="B264" s="36"/>
      <c r="C264" s="37"/>
      <c r="D264" s="200" t="s">
        <v>880</v>
      </c>
      <c r="E264" s="37"/>
      <c r="F264" s="220" t="s">
        <v>1482</v>
      </c>
      <c r="G264" s="37"/>
      <c r="H264" s="37"/>
      <c r="I264" s="202"/>
      <c r="J264" s="202"/>
      <c r="K264" s="37"/>
      <c r="L264" s="37"/>
      <c r="M264" s="40"/>
      <c r="N264" s="203"/>
      <c r="O264" s="204"/>
      <c r="P264" s="65"/>
      <c r="Q264" s="65"/>
      <c r="R264" s="65"/>
      <c r="S264" s="65"/>
      <c r="T264" s="65"/>
      <c r="U264" s="65"/>
      <c r="V264" s="65"/>
      <c r="W264" s="65"/>
      <c r="X264" s="66"/>
      <c r="Y264" s="35"/>
      <c r="Z264" s="35"/>
      <c r="AA264" s="35"/>
      <c r="AB264" s="35"/>
      <c r="AC264" s="35"/>
      <c r="AD264" s="35"/>
      <c r="AE264" s="35"/>
      <c r="AT264" s="18" t="s">
        <v>880</v>
      </c>
      <c r="AU264" s="18" t="s">
        <v>81</v>
      </c>
    </row>
    <row r="265" spans="1:65" s="2" customFormat="1" ht="24.2" customHeight="1">
      <c r="A265" s="35"/>
      <c r="B265" s="36"/>
      <c r="C265" s="205" t="s">
        <v>232</v>
      </c>
      <c r="D265" s="205" t="s">
        <v>188</v>
      </c>
      <c r="E265" s="206" t="s">
        <v>1483</v>
      </c>
      <c r="F265" s="207" t="s">
        <v>1484</v>
      </c>
      <c r="G265" s="208" t="s">
        <v>1096</v>
      </c>
      <c r="H265" s="209">
        <v>582</v>
      </c>
      <c r="I265" s="210"/>
      <c r="J265" s="210"/>
      <c r="K265" s="211">
        <f>ROUND(P265*H265,2)</f>
        <v>0</v>
      </c>
      <c r="L265" s="207" t="s">
        <v>162</v>
      </c>
      <c r="M265" s="40"/>
      <c r="N265" s="212" t="s">
        <v>20</v>
      </c>
      <c r="O265" s="194" t="s">
        <v>40</v>
      </c>
      <c r="P265" s="195">
        <f>I265+J265</f>
        <v>0</v>
      </c>
      <c r="Q265" s="195">
        <f>ROUND(I265*H265,2)</f>
        <v>0</v>
      </c>
      <c r="R265" s="195">
        <f>ROUND(J265*H265,2)</f>
        <v>0</v>
      </c>
      <c r="S265" s="65"/>
      <c r="T265" s="196">
        <f>S265*H265</f>
        <v>0</v>
      </c>
      <c r="U265" s="196">
        <v>0</v>
      </c>
      <c r="V265" s="196">
        <f>U265*H265</f>
        <v>0</v>
      </c>
      <c r="W265" s="196">
        <v>0</v>
      </c>
      <c r="X265" s="197">
        <f>W265*H265</f>
        <v>0</v>
      </c>
      <c r="Y265" s="35"/>
      <c r="Z265" s="35"/>
      <c r="AA265" s="35"/>
      <c r="AB265" s="35"/>
      <c r="AC265" s="35"/>
      <c r="AD265" s="35"/>
      <c r="AE265" s="35"/>
      <c r="AR265" s="198" t="s">
        <v>164</v>
      </c>
      <c r="AT265" s="198" t="s">
        <v>188</v>
      </c>
      <c r="AU265" s="198" t="s">
        <v>81</v>
      </c>
      <c r="AY265" s="18" t="s">
        <v>156</v>
      </c>
      <c r="BE265" s="199">
        <f>IF(O265="základní",K265,0)</f>
        <v>0</v>
      </c>
      <c r="BF265" s="199">
        <f>IF(O265="snížená",K265,0)</f>
        <v>0</v>
      </c>
      <c r="BG265" s="199">
        <f>IF(O265="zákl. přenesená",K265,0)</f>
        <v>0</v>
      </c>
      <c r="BH265" s="199">
        <f>IF(O265="sníž. přenesená",K265,0)</f>
        <v>0</v>
      </c>
      <c r="BI265" s="199">
        <f>IF(O265="nulová",K265,0)</f>
        <v>0</v>
      </c>
      <c r="BJ265" s="18" t="s">
        <v>79</v>
      </c>
      <c r="BK265" s="199">
        <f>ROUND(P265*H265,2)</f>
        <v>0</v>
      </c>
      <c r="BL265" s="18" t="s">
        <v>164</v>
      </c>
      <c r="BM265" s="198" t="s">
        <v>321</v>
      </c>
    </row>
    <row r="266" spans="1:47" s="2" customFormat="1" ht="29.25">
      <c r="A266" s="35"/>
      <c r="B266" s="36"/>
      <c r="C266" s="37"/>
      <c r="D266" s="200" t="s">
        <v>165</v>
      </c>
      <c r="E266" s="37"/>
      <c r="F266" s="201" t="s">
        <v>1485</v>
      </c>
      <c r="G266" s="37"/>
      <c r="H266" s="37"/>
      <c r="I266" s="202"/>
      <c r="J266" s="202"/>
      <c r="K266" s="37"/>
      <c r="L266" s="37"/>
      <c r="M266" s="40"/>
      <c r="N266" s="203"/>
      <c r="O266" s="204"/>
      <c r="P266" s="65"/>
      <c r="Q266" s="65"/>
      <c r="R266" s="65"/>
      <c r="S266" s="65"/>
      <c r="T266" s="65"/>
      <c r="U266" s="65"/>
      <c r="V266" s="65"/>
      <c r="W266" s="65"/>
      <c r="X266" s="66"/>
      <c r="Y266" s="35"/>
      <c r="Z266" s="35"/>
      <c r="AA266" s="35"/>
      <c r="AB266" s="35"/>
      <c r="AC266" s="35"/>
      <c r="AD266" s="35"/>
      <c r="AE266" s="35"/>
      <c r="AT266" s="18" t="s">
        <v>165</v>
      </c>
      <c r="AU266" s="18" t="s">
        <v>81</v>
      </c>
    </row>
    <row r="267" spans="1:47" s="2" customFormat="1" ht="19.5">
      <c r="A267" s="35"/>
      <c r="B267" s="36"/>
      <c r="C267" s="37"/>
      <c r="D267" s="200" t="s">
        <v>880</v>
      </c>
      <c r="E267" s="37"/>
      <c r="F267" s="220" t="s">
        <v>1486</v>
      </c>
      <c r="G267" s="37"/>
      <c r="H267" s="37"/>
      <c r="I267" s="202"/>
      <c r="J267" s="202"/>
      <c r="K267" s="37"/>
      <c r="L267" s="37"/>
      <c r="M267" s="40"/>
      <c r="N267" s="203"/>
      <c r="O267" s="204"/>
      <c r="P267" s="65"/>
      <c r="Q267" s="65"/>
      <c r="R267" s="65"/>
      <c r="S267" s="65"/>
      <c r="T267" s="65"/>
      <c r="U267" s="65"/>
      <c r="V267" s="65"/>
      <c r="W267" s="65"/>
      <c r="X267" s="66"/>
      <c r="Y267" s="35"/>
      <c r="Z267" s="35"/>
      <c r="AA267" s="35"/>
      <c r="AB267" s="35"/>
      <c r="AC267" s="35"/>
      <c r="AD267" s="35"/>
      <c r="AE267" s="35"/>
      <c r="AT267" s="18" t="s">
        <v>880</v>
      </c>
      <c r="AU267" s="18" t="s">
        <v>81</v>
      </c>
    </row>
    <row r="268" spans="2:51" s="15" customFormat="1" ht="11.25">
      <c r="B268" s="243"/>
      <c r="C268" s="244"/>
      <c r="D268" s="200" t="s">
        <v>1060</v>
      </c>
      <c r="E268" s="245" t="s">
        <v>20</v>
      </c>
      <c r="F268" s="246" t="s">
        <v>1487</v>
      </c>
      <c r="G268" s="244"/>
      <c r="H268" s="245" t="s">
        <v>20</v>
      </c>
      <c r="I268" s="247"/>
      <c r="J268" s="247"/>
      <c r="K268" s="244"/>
      <c r="L268" s="244"/>
      <c r="M268" s="248"/>
      <c r="N268" s="249"/>
      <c r="O268" s="250"/>
      <c r="P268" s="250"/>
      <c r="Q268" s="250"/>
      <c r="R268" s="250"/>
      <c r="S268" s="250"/>
      <c r="T268" s="250"/>
      <c r="U268" s="250"/>
      <c r="V268" s="250"/>
      <c r="W268" s="250"/>
      <c r="X268" s="251"/>
      <c r="AT268" s="252" t="s">
        <v>1060</v>
      </c>
      <c r="AU268" s="252" t="s">
        <v>81</v>
      </c>
      <c r="AV268" s="15" t="s">
        <v>79</v>
      </c>
      <c r="AW268" s="15" t="s">
        <v>5</v>
      </c>
      <c r="AX268" s="15" t="s">
        <v>71</v>
      </c>
      <c r="AY268" s="252" t="s">
        <v>156</v>
      </c>
    </row>
    <row r="269" spans="2:51" s="13" customFormat="1" ht="11.25">
      <c r="B269" s="221"/>
      <c r="C269" s="222"/>
      <c r="D269" s="200" t="s">
        <v>1060</v>
      </c>
      <c r="E269" s="223" t="s">
        <v>20</v>
      </c>
      <c r="F269" s="224" t="s">
        <v>1488</v>
      </c>
      <c r="G269" s="222"/>
      <c r="H269" s="225">
        <v>582</v>
      </c>
      <c r="I269" s="226"/>
      <c r="J269" s="226"/>
      <c r="K269" s="222"/>
      <c r="L269" s="222"/>
      <c r="M269" s="227"/>
      <c r="N269" s="228"/>
      <c r="O269" s="229"/>
      <c r="P269" s="229"/>
      <c r="Q269" s="229"/>
      <c r="R269" s="229"/>
      <c r="S269" s="229"/>
      <c r="T269" s="229"/>
      <c r="U269" s="229"/>
      <c r="V269" s="229"/>
      <c r="W269" s="229"/>
      <c r="X269" s="230"/>
      <c r="AT269" s="231" t="s">
        <v>1060</v>
      </c>
      <c r="AU269" s="231" t="s">
        <v>81</v>
      </c>
      <c r="AV269" s="13" t="s">
        <v>81</v>
      </c>
      <c r="AW269" s="13" t="s">
        <v>5</v>
      </c>
      <c r="AX269" s="13" t="s">
        <v>71</v>
      </c>
      <c r="AY269" s="231" t="s">
        <v>156</v>
      </c>
    </row>
    <row r="270" spans="2:51" s="14" customFormat="1" ht="11.25">
      <c r="B270" s="232"/>
      <c r="C270" s="233"/>
      <c r="D270" s="200" t="s">
        <v>1060</v>
      </c>
      <c r="E270" s="234" t="s">
        <v>20</v>
      </c>
      <c r="F270" s="235" t="s">
        <v>1062</v>
      </c>
      <c r="G270" s="233"/>
      <c r="H270" s="236">
        <v>582</v>
      </c>
      <c r="I270" s="237"/>
      <c r="J270" s="237"/>
      <c r="K270" s="233"/>
      <c r="L270" s="233"/>
      <c r="M270" s="238"/>
      <c r="N270" s="239"/>
      <c r="O270" s="240"/>
      <c r="P270" s="240"/>
      <c r="Q270" s="240"/>
      <c r="R270" s="240"/>
      <c r="S270" s="240"/>
      <c r="T270" s="240"/>
      <c r="U270" s="240"/>
      <c r="V270" s="240"/>
      <c r="W270" s="240"/>
      <c r="X270" s="241"/>
      <c r="AT270" s="242" t="s">
        <v>1060</v>
      </c>
      <c r="AU270" s="242" t="s">
        <v>81</v>
      </c>
      <c r="AV270" s="14" t="s">
        <v>164</v>
      </c>
      <c r="AW270" s="14" t="s">
        <v>5</v>
      </c>
      <c r="AX270" s="14" t="s">
        <v>79</v>
      </c>
      <c r="AY270" s="242" t="s">
        <v>156</v>
      </c>
    </row>
    <row r="271" spans="1:65" s="2" customFormat="1" ht="16.5" customHeight="1">
      <c r="A271" s="35"/>
      <c r="B271" s="36"/>
      <c r="C271" s="205" t="s">
        <v>323</v>
      </c>
      <c r="D271" s="205" t="s">
        <v>188</v>
      </c>
      <c r="E271" s="206" t="s">
        <v>1489</v>
      </c>
      <c r="F271" s="207" t="s">
        <v>1490</v>
      </c>
      <c r="G271" s="208" t="s">
        <v>1096</v>
      </c>
      <c r="H271" s="209">
        <v>572</v>
      </c>
      <c r="I271" s="210"/>
      <c r="J271" s="210"/>
      <c r="K271" s="211">
        <f>ROUND(P271*H271,2)</f>
        <v>0</v>
      </c>
      <c r="L271" s="207" t="s">
        <v>20</v>
      </c>
      <c r="M271" s="40"/>
      <c r="N271" s="212" t="s">
        <v>20</v>
      </c>
      <c r="O271" s="194" t="s">
        <v>40</v>
      </c>
      <c r="P271" s="195">
        <f>I271+J271</f>
        <v>0</v>
      </c>
      <c r="Q271" s="195">
        <f>ROUND(I271*H271,2)</f>
        <v>0</v>
      </c>
      <c r="R271" s="195">
        <f>ROUND(J271*H271,2)</f>
        <v>0</v>
      </c>
      <c r="S271" s="65"/>
      <c r="T271" s="196">
        <f>S271*H271</f>
        <v>0</v>
      </c>
      <c r="U271" s="196">
        <v>0</v>
      </c>
      <c r="V271" s="196">
        <f>U271*H271</f>
        <v>0</v>
      </c>
      <c r="W271" s="196">
        <v>0</v>
      </c>
      <c r="X271" s="197">
        <f>W271*H271</f>
        <v>0</v>
      </c>
      <c r="Y271" s="35"/>
      <c r="Z271" s="35"/>
      <c r="AA271" s="35"/>
      <c r="AB271" s="35"/>
      <c r="AC271" s="35"/>
      <c r="AD271" s="35"/>
      <c r="AE271" s="35"/>
      <c r="AR271" s="198" t="s">
        <v>164</v>
      </c>
      <c r="AT271" s="198" t="s">
        <v>188</v>
      </c>
      <c r="AU271" s="198" t="s">
        <v>81</v>
      </c>
      <c r="AY271" s="18" t="s">
        <v>156</v>
      </c>
      <c r="BE271" s="199">
        <f>IF(O271="základní",K271,0)</f>
        <v>0</v>
      </c>
      <c r="BF271" s="199">
        <f>IF(O271="snížená",K271,0)</f>
        <v>0</v>
      </c>
      <c r="BG271" s="199">
        <f>IF(O271="zákl. přenesená",K271,0)</f>
        <v>0</v>
      </c>
      <c r="BH271" s="199">
        <f>IF(O271="sníž. přenesená",K271,0)</f>
        <v>0</v>
      </c>
      <c r="BI271" s="199">
        <f>IF(O271="nulová",K271,0)</f>
        <v>0</v>
      </c>
      <c r="BJ271" s="18" t="s">
        <v>79</v>
      </c>
      <c r="BK271" s="199">
        <f>ROUND(P271*H271,2)</f>
        <v>0</v>
      </c>
      <c r="BL271" s="18" t="s">
        <v>164</v>
      </c>
      <c r="BM271" s="198" t="s">
        <v>326</v>
      </c>
    </row>
    <row r="272" spans="1:47" s="2" customFormat="1" ht="11.25">
      <c r="A272" s="35"/>
      <c r="B272" s="36"/>
      <c r="C272" s="37"/>
      <c r="D272" s="200" t="s">
        <v>165</v>
      </c>
      <c r="E272" s="37"/>
      <c r="F272" s="201" t="s">
        <v>1490</v>
      </c>
      <c r="G272" s="37"/>
      <c r="H272" s="37"/>
      <c r="I272" s="202"/>
      <c r="J272" s="202"/>
      <c r="K272" s="37"/>
      <c r="L272" s="37"/>
      <c r="M272" s="40"/>
      <c r="N272" s="203"/>
      <c r="O272" s="204"/>
      <c r="P272" s="65"/>
      <c r="Q272" s="65"/>
      <c r="R272" s="65"/>
      <c r="S272" s="65"/>
      <c r="T272" s="65"/>
      <c r="U272" s="65"/>
      <c r="V272" s="65"/>
      <c r="W272" s="65"/>
      <c r="X272" s="66"/>
      <c r="Y272" s="35"/>
      <c r="Z272" s="35"/>
      <c r="AA272" s="35"/>
      <c r="AB272" s="35"/>
      <c r="AC272" s="35"/>
      <c r="AD272" s="35"/>
      <c r="AE272" s="35"/>
      <c r="AT272" s="18" t="s">
        <v>165</v>
      </c>
      <c r="AU272" s="18" t="s">
        <v>81</v>
      </c>
    </row>
    <row r="273" spans="1:47" s="2" customFormat="1" ht="29.25">
      <c r="A273" s="35"/>
      <c r="B273" s="36"/>
      <c r="C273" s="37"/>
      <c r="D273" s="200" t="s">
        <v>880</v>
      </c>
      <c r="E273" s="37"/>
      <c r="F273" s="220" t="s">
        <v>1491</v>
      </c>
      <c r="G273" s="37"/>
      <c r="H273" s="37"/>
      <c r="I273" s="202"/>
      <c r="J273" s="202"/>
      <c r="K273" s="37"/>
      <c r="L273" s="37"/>
      <c r="M273" s="40"/>
      <c r="N273" s="203"/>
      <c r="O273" s="204"/>
      <c r="P273" s="65"/>
      <c r="Q273" s="65"/>
      <c r="R273" s="65"/>
      <c r="S273" s="65"/>
      <c r="T273" s="65"/>
      <c r="U273" s="65"/>
      <c r="V273" s="65"/>
      <c r="W273" s="65"/>
      <c r="X273" s="66"/>
      <c r="Y273" s="35"/>
      <c r="Z273" s="35"/>
      <c r="AA273" s="35"/>
      <c r="AB273" s="35"/>
      <c r="AC273" s="35"/>
      <c r="AD273" s="35"/>
      <c r="AE273" s="35"/>
      <c r="AT273" s="18" t="s">
        <v>880</v>
      </c>
      <c r="AU273" s="18" t="s">
        <v>81</v>
      </c>
    </row>
    <row r="274" spans="1:65" s="2" customFormat="1" ht="24.2" customHeight="1">
      <c r="A274" s="35"/>
      <c r="B274" s="36"/>
      <c r="C274" s="205" t="s">
        <v>235</v>
      </c>
      <c r="D274" s="205" t="s">
        <v>188</v>
      </c>
      <c r="E274" s="206" t="s">
        <v>1492</v>
      </c>
      <c r="F274" s="207" t="s">
        <v>1493</v>
      </c>
      <c r="G274" s="208" t="s">
        <v>379</v>
      </c>
      <c r="H274" s="209">
        <v>104</v>
      </c>
      <c r="I274" s="210"/>
      <c r="J274" s="210"/>
      <c r="K274" s="211">
        <f>ROUND(P274*H274,2)</f>
        <v>0</v>
      </c>
      <c r="L274" s="207" t="s">
        <v>162</v>
      </c>
      <c r="M274" s="40"/>
      <c r="N274" s="212" t="s">
        <v>20</v>
      </c>
      <c r="O274" s="194" t="s">
        <v>40</v>
      </c>
      <c r="P274" s="195">
        <f>I274+J274</f>
        <v>0</v>
      </c>
      <c r="Q274" s="195">
        <f>ROUND(I274*H274,2)</f>
        <v>0</v>
      </c>
      <c r="R274" s="195">
        <f>ROUND(J274*H274,2)</f>
        <v>0</v>
      </c>
      <c r="S274" s="65"/>
      <c r="T274" s="196">
        <f>S274*H274</f>
        <v>0</v>
      </c>
      <c r="U274" s="196">
        <v>0</v>
      </c>
      <c r="V274" s="196">
        <f>U274*H274</f>
        <v>0</v>
      </c>
      <c r="W274" s="196">
        <v>0</v>
      </c>
      <c r="X274" s="197">
        <f>W274*H274</f>
        <v>0</v>
      </c>
      <c r="Y274" s="35"/>
      <c r="Z274" s="35"/>
      <c r="AA274" s="35"/>
      <c r="AB274" s="35"/>
      <c r="AC274" s="35"/>
      <c r="AD274" s="35"/>
      <c r="AE274" s="35"/>
      <c r="AR274" s="198" t="s">
        <v>164</v>
      </c>
      <c r="AT274" s="198" t="s">
        <v>188</v>
      </c>
      <c r="AU274" s="198" t="s">
        <v>81</v>
      </c>
      <c r="AY274" s="18" t="s">
        <v>156</v>
      </c>
      <c r="BE274" s="199">
        <f>IF(O274="základní",K274,0)</f>
        <v>0</v>
      </c>
      <c r="BF274" s="199">
        <f>IF(O274="snížená",K274,0)</f>
        <v>0</v>
      </c>
      <c r="BG274" s="199">
        <f>IF(O274="zákl. přenesená",K274,0)</f>
        <v>0</v>
      </c>
      <c r="BH274" s="199">
        <f>IF(O274="sníž. přenesená",K274,0)</f>
        <v>0</v>
      </c>
      <c r="BI274" s="199">
        <f>IF(O274="nulová",K274,0)</f>
        <v>0</v>
      </c>
      <c r="BJ274" s="18" t="s">
        <v>79</v>
      </c>
      <c r="BK274" s="199">
        <f>ROUND(P274*H274,2)</f>
        <v>0</v>
      </c>
      <c r="BL274" s="18" t="s">
        <v>164</v>
      </c>
      <c r="BM274" s="198" t="s">
        <v>330</v>
      </c>
    </row>
    <row r="275" spans="1:47" s="2" customFormat="1" ht="39">
      <c r="A275" s="35"/>
      <c r="B275" s="36"/>
      <c r="C275" s="37"/>
      <c r="D275" s="200" t="s">
        <v>165</v>
      </c>
      <c r="E275" s="37"/>
      <c r="F275" s="201" t="s">
        <v>1494</v>
      </c>
      <c r="G275" s="37"/>
      <c r="H275" s="37"/>
      <c r="I275" s="202"/>
      <c r="J275" s="202"/>
      <c r="K275" s="37"/>
      <c r="L275" s="37"/>
      <c r="M275" s="40"/>
      <c r="N275" s="203"/>
      <c r="O275" s="204"/>
      <c r="P275" s="65"/>
      <c r="Q275" s="65"/>
      <c r="R275" s="65"/>
      <c r="S275" s="65"/>
      <c r="T275" s="65"/>
      <c r="U275" s="65"/>
      <c r="V275" s="65"/>
      <c r="W275" s="65"/>
      <c r="X275" s="66"/>
      <c r="Y275" s="35"/>
      <c r="Z275" s="35"/>
      <c r="AA275" s="35"/>
      <c r="AB275" s="35"/>
      <c r="AC275" s="35"/>
      <c r="AD275" s="35"/>
      <c r="AE275" s="35"/>
      <c r="AT275" s="18" t="s">
        <v>165</v>
      </c>
      <c r="AU275" s="18" t="s">
        <v>81</v>
      </c>
    </row>
    <row r="276" spans="2:51" s="15" customFormat="1" ht="11.25">
      <c r="B276" s="243"/>
      <c r="C276" s="244"/>
      <c r="D276" s="200" t="s">
        <v>1060</v>
      </c>
      <c r="E276" s="245" t="s">
        <v>20</v>
      </c>
      <c r="F276" s="246" t="s">
        <v>1495</v>
      </c>
      <c r="G276" s="244"/>
      <c r="H276" s="245" t="s">
        <v>20</v>
      </c>
      <c r="I276" s="247"/>
      <c r="J276" s="247"/>
      <c r="K276" s="244"/>
      <c r="L276" s="244"/>
      <c r="M276" s="248"/>
      <c r="N276" s="249"/>
      <c r="O276" s="250"/>
      <c r="P276" s="250"/>
      <c r="Q276" s="250"/>
      <c r="R276" s="250"/>
      <c r="S276" s="250"/>
      <c r="T276" s="250"/>
      <c r="U276" s="250"/>
      <c r="V276" s="250"/>
      <c r="W276" s="250"/>
      <c r="X276" s="251"/>
      <c r="AT276" s="252" t="s">
        <v>1060</v>
      </c>
      <c r="AU276" s="252" t="s">
        <v>81</v>
      </c>
      <c r="AV276" s="15" t="s">
        <v>79</v>
      </c>
      <c r="AW276" s="15" t="s">
        <v>5</v>
      </c>
      <c r="AX276" s="15" t="s">
        <v>71</v>
      </c>
      <c r="AY276" s="252" t="s">
        <v>156</v>
      </c>
    </row>
    <row r="277" spans="2:51" s="13" customFormat="1" ht="11.25">
      <c r="B277" s="221"/>
      <c r="C277" s="222"/>
      <c r="D277" s="200" t="s">
        <v>1060</v>
      </c>
      <c r="E277" s="223" t="s">
        <v>20</v>
      </c>
      <c r="F277" s="224" t="s">
        <v>511</v>
      </c>
      <c r="G277" s="222"/>
      <c r="H277" s="225">
        <v>104</v>
      </c>
      <c r="I277" s="226"/>
      <c r="J277" s="226"/>
      <c r="K277" s="222"/>
      <c r="L277" s="222"/>
      <c r="M277" s="227"/>
      <c r="N277" s="228"/>
      <c r="O277" s="229"/>
      <c r="P277" s="229"/>
      <c r="Q277" s="229"/>
      <c r="R277" s="229"/>
      <c r="S277" s="229"/>
      <c r="T277" s="229"/>
      <c r="U277" s="229"/>
      <c r="V277" s="229"/>
      <c r="W277" s="229"/>
      <c r="X277" s="230"/>
      <c r="AT277" s="231" t="s">
        <v>1060</v>
      </c>
      <c r="AU277" s="231" t="s">
        <v>81</v>
      </c>
      <c r="AV277" s="13" t="s">
        <v>81</v>
      </c>
      <c r="AW277" s="13" t="s">
        <v>5</v>
      </c>
      <c r="AX277" s="13" t="s">
        <v>71</v>
      </c>
      <c r="AY277" s="231" t="s">
        <v>156</v>
      </c>
    </row>
    <row r="278" spans="2:51" s="14" customFormat="1" ht="11.25">
      <c r="B278" s="232"/>
      <c r="C278" s="233"/>
      <c r="D278" s="200" t="s">
        <v>1060</v>
      </c>
      <c r="E278" s="234" t="s">
        <v>20</v>
      </c>
      <c r="F278" s="235" t="s">
        <v>1062</v>
      </c>
      <c r="G278" s="233"/>
      <c r="H278" s="236">
        <v>104</v>
      </c>
      <c r="I278" s="237"/>
      <c r="J278" s="237"/>
      <c r="K278" s="233"/>
      <c r="L278" s="233"/>
      <c r="M278" s="238"/>
      <c r="N278" s="239"/>
      <c r="O278" s="240"/>
      <c r="P278" s="240"/>
      <c r="Q278" s="240"/>
      <c r="R278" s="240"/>
      <c r="S278" s="240"/>
      <c r="T278" s="240"/>
      <c r="U278" s="240"/>
      <c r="V278" s="240"/>
      <c r="W278" s="240"/>
      <c r="X278" s="241"/>
      <c r="AT278" s="242" t="s">
        <v>1060</v>
      </c>
      <c r="AU278" s="242" t="s">
        <v>81</v>
      </c>
      <c r="AV278" s="14" t="s">
        <v>164</v>
      </c>
      <c r="AW278" s="14" t="s">
        <v>5</v>
      </c>
      <c r="AX278" s="14" t="s">
        <v>79</v>
      </c>
      <c r="AY278" s="242" t="s">
        <v>156</v>
      </c>
    </row>
    <row r="279" spans="1:65" s="2" customFormat="1" ht="24.2" customHeight="1">
      <c r="A279" s="35"/>
      <c r="B279" s="36"/>
      <c r="C279" s="205" t="s">
        <v>332</v>
      </c>
      <c r="D279" s="205" t="s">
        <v>188</v>
      </c>
      <c r="E279" s="206" t="s">
        <v>1496</v>
      </c>
      <c r="F279" s="207" t="s">
        <v>1497</v>
      </c>
      <c r="G279" s="208" t="s">
        <v>379</v>
      </c>
      <c r="H279" s="209">
        <v>210</v>
      </c>
      <c r="I279" s="210"/>
      <c r="J279" s="210"/>
      <c r="K279" s="211">
        <f>ROUND(P279*H279,2)</f>
        <v>0</v>
      </c>
      <c r="L279" s="207" t="s">
        <v>162</v>
      </c>
      <c r="M279" s="40"/>
      <c r="N279" s="212" t="s">
        <v>20</v>
      </c>
      <c r="O279" s="194" t="s">
        <v>40</v>
      </c>
      <c r="P279" s="195">
        <f>I279+J279</f>
        <v>0</v>
      </c>
      <c r="Q279" s="195">
        <f>ROUND(I279*H279,2)</f>
        <v>0</v>
      </c>
      <c r="R279" s="195">
        <f>ROUND(J279*H279,2)</f>
        <v>0</v>
      </c>
      <c r="S279" s="65"/>
      <c r="T279" s="196">
        <f>S279*H279</f>
        <v>0</v>
      </c>
      <c r="U279" s="196">
        <v>0</v>
      </c>
      <c r="V279" s="196">
        <f>U279*H279</f>
        <v>0</v>
      </c>
      <c r="W279" s="196">
        <v>0</v>
      </c>
      <c r="X279" s="197">
        <f>W279*H279</f>
        <v>0</v>
      </c>
      <c r="Y279" s="35"/>
      <c r="Z279" s="35"/>
      <c r="AA279" s="35"/>
      <c r="AB279" s="35"/>
      <c r="AC279" s="35"/>
      <c r="AD279" s="35"/>
      <c r="AE279" s="35"/>
      <c r="AR279" s="198" t="s">
        <v>164</v>
      </c>
      <c r="AT279" s="198" t="s">
        <v>188</v>
      </c>
      <c r="AU279" s="198" t="s">
        <v>81</v>
      </c>
      <c r="AY279" s="18" t="s">
        <v>156</v>
      </c>
      <c r="BE279" s="199">
        <f>IF(O279="základní",K279,0)</f>
        <v>0</v>
      </c>
      <c r="BF279" s="199">
        <f>IF(O279="snížená",K279,0)</f>
        <v>0</v>
      </c>
      <c r="BG279" s="199">
        <f>IF(O279="zákl. přenesená",K279,0)</f>
        <v>0</v>
      </c>
      <c r="BH279" s="199">
        <f>IF(O279="sníž. přenesená",K279,0)</f>
        <v>0</v>
      </c>
      <c r="BI279" s="199">
        <f>IF(O279="nulová",K279,0)</f>
        <v>0</v>
      </c>
      <c r="BJ279" s="18" t="s">
        <v>79</v>
      </c>
      <c r="BK279" s="199">
        <f>ROUND(P279*H279,2)</f>
        <v>0</v>
      </c>
      <c r="BL279" s="18" t="s">
        <v>164</v>
      </c>
      <c r="BM279" s="198" t="s">
        <v>335</v>
      </c>
    </row>
    <row r="280" spans="1:47" s="2" customFormat="1" ht="39">
      <c r="A280" s="35"/>
      <c r="B280" s="36"/>
      <c r="C280" s="37"/>
      <c r="D280" s="200" t="s">
        <v>165</v>
      </c>
      <c r="E280" s="37"/>
      <c r="F280" s="201" t="s">
        <v>1498</v>
      </c>
      <c r="G280" s="37"/>
      <c r="H280" s="37"/>
      <c r="I280" s="202"/>
      <c r="J280" s="202"/>
      <c r="K280" s="37"/>
      <c r="L280" s="37"/>
      <c r="M280" s="40"/>
      <c r="N280" s="203"/>
      <c r="O280" s="204"/>
      <c r="P280" s="65"/>
      <c r="Q280" s="65"/>
      <c r="R280" s="65"/>
      <c r="S280" s="65"/>
      <c r="T280" s="65"/>
      <c r="U280" s="65"/>
      <c r="V280" s="65"/>
      <c r="W280" s="65"/>
      <c r="X280" s="66"/>
      <c r="Y280" s="35"/>
      <c r="Z280" s="35"/>
      <c r="AA280" s="35"/>
      <c r="AB280" s="35"/>
      <c r="AC280" s="35"/>
      <c r="AD280" s="35"/>
      <c r="AE280" s="35"/>
      <c r="AT280" s="18" t="s">
        <v>165</v>
      </c>
      <c r="AU280" s="18" t="s">
        <v>81</v>
      </c>
    </row>
    <row r="281" spans="2:51" s="15" customFormat="1" ht="11.25">
      <c r="B281" s="243"/>
      <c r="C281" s="244"/>
      <c r="D281" s="200" t="s">
        <v>1060</v>
      </c>
      <c r="E281" s="245" t="s">
        <v>20</v>
      </c>
      <c r="F281" s="246" t="s">
        <v>1499</v>
      </c>
      <c r="G281" s="244"/>
      <c r="H281" s="245" t="s">
        <v>20</v>
      </c>
      <c r="I281" s="247"/>
      <c r="J281" s="247"/>
      <c r="K281" s="244"/>
      <c r="L281" s="244"/>
      <c r="M281" s="248"/>
      <c r="N281" s="249"/>
      <c r="O281" s="250"/>
      <c r="P281" s="250"/>
      <c r="Q281" s="250"/>
      <c r="R281" s="250"/>
      <c r="S281" s="250"/>
      <c r="T281" s="250"/>
      <c r="U281" s="250"/>
      <c r="V281" s="250"/>
      <c r="W281" s="250"/>
      <c r="X281" s="251"/>
      <c r="AT281" s="252" t="s">
        <v>1060</v>
      </c>
      <c r="AU281" s="252" t="s">
        <v>81</v>
      </c>
      <c r="AV281" s="15" t="s">
        <v>79</v>
      </c>
      <c r="AW281" s="15" t="s">
        <v>5</v>
      </c>
      <c r="AX281" s="15" t="s">
        <v>71</v>
      </c>
      <c r="AY281" s="252" t="s">
        <v>156</v>
      </c>
    </row>
    <row r="282" spans="2:51" s="13" customFormat="1" ht="11.25">
      <c r="B282" s="221"/>
      <c r="C282" s="222"/>
      <c r="D282" s="200" t="s">
        <v>1060</v>
      </c>
      <c r="E282" s="223" t="s">
        <v>20</v>
      </c>
      <c r="F282" s="224" t="s">
        <v>705</v>
      </c>
      <c r="G282" s="222"/>
      <c r="H282" s="225">
        <v>105</v>
      </c>
      <c r="I282" s="226"/>
      <c r="J282" s="226"/>
      <c r="K282" s="222"/>
      <c r="L282" s="222"/>
      <c r="M282" s="227"/>
      <c r="N282" s="228"/>
      <c r="O282" s="229"/>
      <c r="P282" s="229"/>
      <c r="Q282" s="229"/>
      <c r="R282" s="229"/>
      <c r="S282" s="229"/>
      <c r="T282" s="229"/>
      <c r="U282" s="229"/>
      <c r="V282" s="229"/>
      <c r="W282" s="229"/>
      <c r="X282" s="230"/>
      <c r="AT282" s="231" t="s">
        <v>1060</v>
      </c>
      <c r="AU282" s="231" t="s">
        <v>81</v>
      </c>
      <c r="AV282" s="13" t="s">
        <v>81</v>
      </c>
      <c r="AW282" s="13" t="s">
        <v>5</v>
      </c>
      <c r="AX282" s="13" t="s">
        <v>71</v>
      </c>
      <c r="AY282" s="231" t="s">
        <v>156</v>
      </c>
    </row>
    <row r="283" spans="2:51" s="15" customFormat="1" ht="11.25">
      <c r="B283" s="243"/>
      <c r="C283" s="244"/>
      <c r="D283" s="200" t="s">
        <v>1060</v>
      </c>
      <c r="E283" s="245" t="s">
        <v>20</v>
      </c>
      <c r="F283" s="246" t="s">
        <v>1500</v>
      </c>
      <c r="G283" s="244"/>
      <c r="H283" s="245" t="s">
        <v>20</v>
      </c>
      <c r="I283" s="247"/>
      <c r="J283" s="247"/>
      <c r="K283" s="244"/>
      <c r="L283" s="244"/>
      <c r="M283" s="248"/>
      <c r="N283" s="249"/>
      <c r="O283" s="250"/>
      <c r="P283" s="250"/>
      <c r="Q283" s="250"/>
      <c r="R283" s="250"/>
      <c r="S283" s="250"/>
      <c r="T283" s="250"/>
      <c r="U283" s="250"/>
      <c r="V283" s="250"/>
      <c r="W283" s="250"/>
      <c r="X283" s="251"/>
      <c r="AT283" s="252" t="s">
        <v>1060</v>
      </c>
      <c r="AU283" s="252" t="s">
        <v>81</v>
      </c>
      <c r="AV283" s="15" t="s">
        <v>79</v>
      </c>
      <c r="AW283" s="15" t="s">
        <v>5</v>
      </c>
      <c r="AX283" s="15" t="s">
        <v>71</v>
      </c>
      <c r="AY283" s="252" t="s">
        <v>156</v>
      </c>
    </row>
    <row r="284" spans="2:51" s="13" customFormat="1" ht="11.25">
      <c r="B284" s="221"/>
      <c r="C284" s="222"/>
      <c r="D284" s="200" t="s">
        <v>1060</v>
      </c>
      <c r="E284" s="223" t="s">
        <v>20</v>
      </c>
      <c r="F284" s="224" t="s">
        <v>705</v>
      </c>
      <c r="G284" s="222"/>
      <c r="H284" s="225">
        <v>105</v>
      </c>
      <c r="I284" s="226"/>
      <c r="J284" s="226"/>
      <c r="K284" s="222"/>
      <c r="L284" s="222"/>
      <c r="M284" s="227"/>
      <c r="N284" s="228"/>
      <c r="O284" s="229"/>
      <c r="P284" s="229"/>
      <c r="Q284" s="229"/>
      <c r="R284" s="229"/>
      <c r="S284" s="229"/>
      <c r="T284" s="229"/>
      <c r="U284" s="229"/>
      <c r="V284" s="229"/>
      <c r="W284" s="229"/>
      <c r="X284" s="230"/>
      <c r="AT284" s="231" t="s">
        <v>1060</v>
      </c>
      <c r="AU284" s="231" t="s">
        <v>81</v>
      </c>
      <c r="AV284" s="13" t="s">
        <v>81</v>
      </c>
      <c r="AW284" s="13" t="s">
        <v>5</v>
      </c>
      <c r="AX284" s="13" t="s">
        <v>71</v>
      </c>
      <c r="AY284" s="231" t="s">
        <v>156</v>
      </c>
    </row>
    <row r="285" spans="2:51" s="14" customFormat="1" ht="11.25">
      <c r="B285" s="232"/>
      <c r="C285" s="233"/>
      <c r="D285" s="200" t="s">
        <v>1060</v>
      </c>
      <c r="E285" s="234" t="s">
        <v>20</v>
      </c>
      <c r="F285" s="235" t="s">
        <v>1062</v>
      </c>
      <c r="G285" s="233"/>
      <c r="H285" s="236">
        <v>210</v>
      </c>
      <c r="I285" s="237"/>
      <c r="J285" s="237"/>
      <c r="K285" s="233"/>
      <c r="L285" s="233"/>
      <c r="M285" s="238"/>
      <c r="N285" s="239"/>
      <c r="O285" s="240"/>
      <c r="P285" s="240"/>
      <c r="Q285" s="240"/>
      <c r="R285" s="240"/>
      <c r="S285" s="240"/>
      <c r="T285" s="240"/>
      <c r="U285" s="240"/>
      <c r="V285" s="240"/>
      <c r="W285" s="240"/>
      <c r="X285" s="241"/>
      <c r="AT285" s="242" t="s">
        <v>1060</v>
      </c>
      <c r="AU285" s="242" t="s">
        <v>81</v>
      </c>
      <c r="AV285" s="14" t="s">
        <v>164</v>
      </c>
      <c r="AW285" s="14" t="s">
        <v>5</v>
      </c>
      <c r="AX285" s="14" t="s">
        <v>79</v>
      </c>
      <c r="AY285" s="242" t="s">
        <v>156</v>
      </c>
    </row>
    <row r="286" spans="1:65" s="2" customFormat="1" ht="24.2" customHeight="1">
      <c r="A286" s="35"/>
      <c r="B286" s="36"/>
      <c r="C286" s="205" t="s">
        <v>239</v>
      </c>
      <c r="D286" s="205" t="s">
        <v>188</v>
      </c>
      <c r="E286" s="206" t="s">
        <v>1501</v>
      </c>
      <c r="F286" s="207" t="s">
        <v>1502</v>
      </c>
      <c r="G286" s="208" t="s">
        <v>379</v>
      </c>
      <c r="H286" s="209">
        <v>500</v>
      </c>
      <c r="I286" s="210"/>
      <c r="J286" s="210"/>
      <c r="K286" s="211">
        <f>ROUND(P286*H286,2)</f>
        <v>0</v>
      </c>
      <c r="L286" s="207" t="s">
        <v>162</v>
      </c>
      <c r="M286" s="40"/>
      <c r="N286" s="212" t="s">
        <v>20</v>
      </c>
      <c r="O286" s="194" t="s">
        <v>40</v>
      </c>
      <c r="P286" s="195">
        <f>I286+J286</f>
        <v>0</v>
      </c>
      <c r="Q286" s="195">
        <f>ROUND(I286*H286,2)</f>
        <v>0</v>
      </c>
      <c r="R286" s="195">
        <f>ROUND(J286*H286,2)</f>
        <v>0</v>
      </c>
      <c r="S286" s="65"/>
      <c r="T286" s="196">
        <f>S286*H286</f>
        <v>0</v>
      </c>
      <c r="U286" s="196">
        <v>0</v>
      </c>
      <c r="V286" s="196">
        <f>U286*H286</f>
        <v>0</v>
      </c>
      <c r="W286" s="196">
        <v>0</v>
      </c>
      <c r="X286" s="197">
        <f>W286*H286</f>
        <v>0</v>
      </c>
      <c r="Y286" s="35"/>
      <c r="Z286" s="35"/>
      <c r="AA286" s="35"/>
      <c r="AB286" s="35"/>
      <c r="AC286" s="35"/>
      <c r="AD286" s="35"/>
      <c r="AE286" s="35"/>
      <c r="AR286" s="198" t="s">
        <v>164</v>
      </c>
      <c r="AT286" s="198" t="s">
        <v>188</v>
      </c>
      <c r="AU286" s="198" t="s">
        <v>81</v>
      </c>
      <c r="AY286" s="18" t="s">
        <v>156</v>
      </c>
      <c r="BE286" s="199">
        <f>IF(O286="základní",K286,0)</f>
        <v>0</v>
      </c>
      <c r="BF286" s="199">
        <f>IF(O286="snížená",K286,0)</f>
        <v>0</v>
      </c>
      <c r="BG286" s="199">
        <f>IF(O286="zákl. přenesená",K286,0)</f>
        <v>0</v>
      </c>
      <c r="BH286" s="199">
        <f>IF(O286="sníž. přenesená",K286,0)</f>
        <v>0</v>
      </c>
      <c r="BI286" s="199">
        <f>IF(O286="nulová",K286,0)</f>
        <v>0</v>
      </c>
      <c r="BJ286" s="18" t="s">
        <v>79</v>
      </c>
      <c r="BK286" s="199">
        <f>ROUND(P286*H286,2)</f>
        <v>0</v>
      </c>
      <c r="BL286" s="18" t="s">
        <v>164</v>
      </c>
      <c r="BM286" s="198" t="s">
        <v>340</v>
      </c>
    </row>
    <row r="287" spans="1:47" s="2" customFormat="1" ht="39">
      <c r="A287" s="35"/>
      <c r="B287" s="36"/>
      <c r="C287" s="37"/>
      <c r="D287" s="200" t="s">
        <v>165</v>
      </c>
      <c r="E287" s="37"/>
      <c r="F287" s="201" t="s">
        <v>1503</v>
      </c>
      <c r="G287" s="37"/>
      <c r="H287" s="37"/>
      <c r="I287" s="202"/>
      <c r="J287" s="202"/>
      <c r="K287" s="37"/>
      <c r="L287" s="37"/>
      <c r="M287" s="40"/>
      <c r="N287" s="203"/>
      <c r="O287" s="204"/>
      <c r="P287" s="65"/>
      <c r="Q287" s="65"/>
      <c r="R287" s="65"/>
      <c r="S287" s="65"/>
      <c r="T287" s="65"/>
      <c r="U287" s="65"/>
      <c r="V287" s="65"/>
      <c r="W287" s="65"/>
      <c r="X287" s="66"/>
      <c r="Y287" s="35"/>
      <c r="Z287" s="35"/>
      <c r="AA287" s="35"/>
      <c r="AB287" s="35"/>
      <c r="AC287" s="35"/>
      <c r="AD287" s="35"/>
      <c r="AE287" s="35"/>
      <c r="AT287" s="18" t="s">
        <v>165</v>
      </c>
      <c r="AU287" s="18" t="s">
        <v>81</v>
      </c>
    </row>
    <row r="288" spans="2:51" s="13" customFormat="1" ht="11.25">
      <c r="B288" s="221"/>
      <c r="C288" s="222"/>
      <c r="D288" s="200" t="s">
        <v>1060</v>
      </c>
      <c r="E288" s="223" t="s">
        <v>20</v>
      </c>
      <c r="F288" s="224" t="s">
        <v>1504</v>
      </c>
      <c r="G288" s="222"/>
      <c r="H288" s="225">
        <v>500</v>
      </c>
      <c r="I288" s="226"/>
      <c r="J288" s="226"/>
      <c r="K288" s="222"/>
      <c r="L288" s="222"/>
      <c r="M288" s="227"/>
      <c r="N288" s="228"/>
      <c r="O288" s="229"/>
      <c r="P288" s="229"/>
      <c r="Q288" s="229"/>
      <c r="R288" s="229"/>
      <c r="S288" s="229"/>
      <c r="T288" s="229"/>
      <c r="U288" s="229"/>
      <c r="V288" s="229"/>
      <c r="W288" s="229"/>
      <c r="X288" s="230"/>
      <c r="AT288" s="231" t="s">
        <v>1060</v>
      </c>
      <c r="AU288" s="231" t="s">
        <v>81</v>
      </c>
      <c r="AV288" s="13" t="s">
        <v>81</v>
      </c>
      <c r="AW288" s="13" t="s">
        <v>5</v>
      </c>
      <c r="AX288" s="13" t="s">
        <v>71</v>
      </c>
      <c r="AY288" s="231" t="s">
        <v>156</v>
      </c>
    </row>
    <row r="289" spans="2:51" s="14" customFormat="1" ht="11.25">
      <c r="B289" s="232"/>
      <c r="C289" s="233"/>
      <c r="D289" s="200" t="s">
        <v>1060</v>
      </c>
      <c r="E289" s="234" t="s">
        <v>20</v>
      </c>
      <c r="F289" s="235" t="s">
        <v>1062</v>
      </c>
      <c r="G289" s="233"/>
      <c r="H289" s="236">
        <v>500</v>
      </c>
      <c r="I289" s="237"/>
      <c r="J289" s="237"/>
      <c r="K289" s="233"/>
      <c r="L289" s="233"/>
      <c r="M289" s="238"/>
      <c r="N289" s="239"/>
      <c r="O289" s="240"/>
      <c r="P289" s="240"/>
      <c r="Q289" s="240"/>
      <c r="R289" s="240"/>
      <c r="S289" s="240"/>
      <c r="T289" s="240"/>
      <c r="U289" s="240"/>
      <c r="V289" s="240"/>
      <c r="W289" s="240"/>
      <c r="X289" s="241"/>
      <c r="AT289" s="242" t="s">
        <v>1060</v>
      </c>
      <c r="AU289" s="242" t="s">
        <v>81</v>
      </c>
      <c r="AV289" s="14" t="s">
        <v>164</v>
      </c>
      <c r="AW289" s="14" t="s">
        <v>5</v>
      </c>
      <c r="AX289" s="14" t="s">
        <v>79</v>
      </c>
      <c r="AY289" s="242" t="s">
        <v>156</v>
      </c>
    </row>
    <row r="290" spans="1:65" s="2" customFormat="1" ht="24.2" customHeight="1">
      <c r="A290" s="35"/>
      <c r="B290" s="36"/>
      <c r="C290" s="205" t="s">
        <v>244</v>
      </c>
      <c r="D290" s="205" t="s">
        <v>188</v>
      </c>
      <c r="E290" s="206" t="s">
        <v>1505</v>
      </c>
      <c r="F290" s="207" t="s">
        <v>1506</v>
      </c>
      <c r="G290" s="208" t="s">
        <v>379</v>
      </c>
      <c r="H290" s="209">
        <v>100</v>
      </c>
      <c r="I290" s="210"/>
      <c r="J290" s="210"/>
      <c r="K290" s="211">
        <f>ROUND(P290*H290,2)</f>
        <v>0</v>
      </c>
      <c r="L290" s="207" t="s">
        <v>162</v>
      </c>
      <c r="M290" s="40"/>
      <c r="N290" s="212" t="s">
        <v>20</v>
      </c>
      <c r="O290" s="194" t="s">
        <v>40</v>
      </c>
      <c r="P290" s="195">
        <f>I290+J290</f>
        <v>0</v>
      </c>
      <c r="Q290" s="195">
        <f>ROUND(I290*H290,2)</f>
        <v>0</v>
      </c>
      <c r="R290" s="195">
        <f>ROUND(J290*H290,2)</f>
        <v>0</v>
      </c>
      <c r="S290" s="65"/>
      <c r="T290" s="196">
        <f>S290*H290</f>
        <v>0</v>
      </c>
      <c r="U290" s="196">
        <v>0</v>
      </c>
      <c r="V290" s="196">
        <f>U290*H290</f>
        <v>0</v>
      </c>
      <c r="W290" s="196">
        <v>0</v>
      </c>
      <c r="X290" s="197">
        <f>W290*H290</f>
        <v>0</v>
      </c>
      <c r="Y290" s="35"/>
      <c r="Z290" s="35"/>
      <c r="AA290" s="35"/>
      <c r="AB290" s="35"/>
      <c r="AC290" s="35"/>
      <c r="AD290" s="35"/>
      <c r="AE290" s="35"/>
      <c r="AR290" s="198" t="s">
        <v>164</v>
      </c>
      <c r="AT290" s="198" t="s">
        <v>188</v>
      </c>
      <c r="AU290" s="198" t="s">
        <v>81</v>
      </c>
      <c r="AY290" s="18" t="s">
        <v>156</v>
      </c>
      <c r="BE290" s="199">
        <f>IF(O290="základní",K290,0)</f>
        <v>0</v>
      </c>
      <c r="BF290" s="199">
        <f>IF(O290="snížená",K290,0)</f>
        <v>0</v>
      </c>
      <c r="BG290" s="199">
        <f>IF(O290="zákl. přenesená",K290,0)</f>
        <v>0</v>
      </c>
      <c r="BH290" s="199">
        <f>IF(O290="sníž. přenesená",K290,0)</f>
        <v>0</v>
      </c>
      <c r="BI290" s="199">
        <f>IF(O290="nulová",K290,0)</f>
        <v>0</v>
      </c>
      <c r="BJ290" s="18" t="s">
        <v>79</v>
      </c>
      <c r="BK290" s="199">
        <f>ROUND(P290*H290,2)</f>
        <v>0</v>
      </c>
      <c r="BL290" s="18" t="s">
        <v>164</v>
      </c>
      <c r="BM290" s="198" t="s">
        <v>344</v>
      </c>
    </row>
    <row r="291" spans="1:47" s="2" customFormat="1" ht="39">
      <c r="A291" s="35"/>
      <c r="B291" s="36"/>
      <c r="C291" s="37"/>
      <c r="D291" s="200" t="s">
        <v>165</v>
      </c>
      <c r="E291" s="37"/>
      <c r="F291" s="201" t="s">
        <v>1507</v>
      </c>
      <c r="G291" s="37"/>
      <c r="H291" s="37"/>
      <c r="I291" s="202"/>
      <c r="J291" s="202"/>
      <c r="K291" s="37"/>
      <c r="L291" s="37"/>
      <c r="M291" s="40"/>
      <c r="N291" s="203"/>
      <c r="O291" s="204"/>
      <c r="P291" s="65"/>
      <c r="Q291" s="65"/>
      <c r="R291" s="65"/>
      <c r="S291" s="65"/>
      <c r="T291" s="65"/>
      <c r="U291" s="65"/>
      <c r="V291" s="65"/>
      <c r="W291" s="65"/>
      <c r="X291" s="66"/>
      <c r="Y291" s="35"/>
      <c r="Z291" s="35"/>
      <c r="AA291" s="35"/>
      <c r="AB291" s="35"/>
      <c r="AC291" s="35"/>
      <c r="AD291" s="35"/>
      <c r="AE291" s="35"/>
      <c r="AT291" s="18" t="s">
        <v>165</v>
      </c>
      <c r="AU291" s="18" t="s">
        <v>81</v>
      </c>
    </row>
    <row r="292" spans="1:47" s="2" customFormat="1" ht="19.5">
      <c r="A292" s="35"/>
      <c r="B292" s="36"/>
      <c r="C292" s="37"/>
      <c r="D292" s="200" t="s">
        <v>880</v>
      </c>
      <c r="E292" s="37"/>
      <c r="F292" s="220" t="s">
        <v>1508</v>
      </c>
      <c r="G292" s="37"/>
      <c r="H292" s="37"/>
      <c r="I292" s="202"/>
      <c r="J292" s="202"/>
      <c r="K292" s="37"/>
      <c r="L292" s="37"/>
      <c r="M292" s="40"/>
      <c r="N292" s="203"/>
      <c r="O292" s="204"/>
      <c r="P292" s="65"/>
      <c r="Q292" s="65"/>
      <c r="R292" s="65"/>
      <c r="S292" s="65"/>
      <c r="T292" s="65"/>
      <c r="U292" s="65"/>
      <c r="V292" s="65"/>
      <c r="W292" s="65"/>
      <c r="X292" s="66"/>
      <c r="Y292" s="35"/>
      <c r="Z292" s="35"/>
      <c r="AA292" s="35"/>
      <c r="AB292" s="35"/>
      <c r="AC292" s="35"/>
      <c r="AD292" s="35"/>
      <c r="AE292" s="35"/>
      <c r="AT292" s="18" t="s">
        <v>880</v>
      </c>
      <c r="AU292" s="18" t="s">
        <v>81</v>
      </c>
    </row>
    <row r="293" spans="1:65" s="2" customFormat="1" ht="24.2" customHeight="1">
      <c r="A293" s="35"/>
      <c r="B293" s="36"/>
      <c r="C293" s="205" t="s">
        <v>350</v>
      </c>
      <c r="D293" s="205" t="s">
        <v>188</v>
      </c>
      <c r="E293" s="206" t="s">
        <v>1509</v>
      </c>
      <c r="F293" s="207" t="s">
        <v>1510</v>
      </c>
      <c r="G293" s="208" t="s">
        <v>297</v>
      </c>
      <c r="H293" s="209">
        <v>30</v>
      </c>
      <c r="I293" s="210"/>
      <c r="J293" s="210"/>
      <c r="K293" s="211">
        <f>ROUND(P293*H293,2)</f>
        <v>0</v>
      </c>
      <c r="L293" s="207" t="s">
        <v>162</v>
      </c>
      <c r="M293" s="40"/>
      <c r="N293" s="212" t="s">
        <v>20</v>
      </c>
      <c r="O293" s="194" t="s">
        <v>40</v>
      </c>
      <c r="P293" s="195">
        <f>I293+J293</f>
        <v>0</v>
      </c>
      <c r="Q293" s="195">
        <f>ROUND(I293*H293,2)</f>
        <v>0</v>
      </c>
      <c r="R293" s="195">
        <f>ROUND(J293*H293,2)</f>
        <v>0</v>
      </c>
      <c r="S293" s="65"/>
      <c r="T293" s="196">
        <f>S293*H293</f>
        <v>0</v>
      </c>
      <c r="U293" s="196">
        <v>0</v>
      </c>
      <c r="V293" s="196">
        <f>U293*H293</f>
        <v>0</v>
      </c>
      <c r="W293" s="196">
        <v>0</v>
      </c>
      <c r="X293" s="197">
        <f>W293*H293</f>
        <v>0</v>
      </c>
      <c r="Y293" s="35"/>
      <c r="Z293" s="35"/>
      <c r="AA293" s="35"/>
      <c r="AB293" s="35"/>
      <c r="AC293" s="35"/>
      <c r="AD293" s="35"/>
      <c r="AE293" s="35"/>
      <c r="AR293" s="198" t="s">
        <v>164</v>
      </c>
      <c r="AT293" s="198" t="s">
        <v>188</v>
      </c>
      <c r="AU293" s="198" t="s">
        <v>81</v>
      </c>
      <c r="AY293" s="18" t="s">
        <v>156</v>
      </c>
      <c r="BE293" s="199">
        <f>IF(O293="základní",K293,0)</f>
        <v>0</v>
      </c>
      <c r="BF293" s="199">
        <f>IF(O293="snížená",K293,0)</f>
        <v>0</v>
      </c>
      <c r="BG293" s="199">
        <f>IF(O293="zákl. přenesená",K293,0)</f>
        <v>0</v>
      </c>
      <c r="BH293" s="199">
        <f>IF(O293="sníž. přenesená",K293,0)</f>
        <v>0</v>
      </c>
      <c r="BI293" s="199">
        <f>IF(O293="nulová",K293,0)</f>
        <v>0</v>
      </c>
      <c r="BJ293" s="18" t="s">
        <v>79</v>
      </c>
      <c r="BK293" s="199">
        <f>ROUND(P293*H293,2)</f>
        <v>0</v>
      </c>
      <c r="BL293" s="18" t="s">
        <v>164</v>
      </c>
      <c r="BM293" s="198" t="s">
        <v>348</v>
      </c>
    </row>
    <row r="294" spans="1:47" s="2" customFormat="1" ht="39">
      <c r="A294" s="35"/>
      <c r="B294" s="36"/>
      <c r="C294" s="37"/>
      <c r="D294" s="200" t="s">
        <v>165</v>
      </c>
      <c r="E294" s="37"/>
      <c r="F294" s="201" t="s">
        <v>1511</v>
      </c>
      <c r="G294" s="37"/>
      <c r="H294" s="37"/>
      <c r="I294" s="202"/>
      <c r="J294" s="202"/>
      <c r="K294" s="37"/>
      <c r="L294" s="37"/>
      <c r="M294" s="40"/>
      <c r="N294" s="203"/>
      <c r="O294" s="204"/>
      <c r="P294" s="65"/>
      <c r="Q294" s="65"/>
      <c r="R294" s="65"/>
      <c r="S294" s="65"/>
      <c r="T294" s="65"/>
      <c r="U294" s="65"/>
      <c r="V294" s="65"/>
      <c r="W294" s="65"/>
      <c r="X294" s="66"/>
      <c r="Y294" s="35"/>
      <c r="Z294" s="35"/>
      <c r="AA294" s="35"/>
      <c r="AB294" s="35"/>
      <c r="AC294" s="35"/>
      <c r="AD294" s="35"/>
      <c r="AE294" s="35"/>
      <c r="AT294" s="18" t="s">
        <v>165</v>
      </c>
      <c r="AU294" s="18" t="s">
        <v>81</v>
      </c>
    </row>
    <row r="295" spans="2:51" s="15" customFormat="1" ht="11.25">
      <c r="B295" s="243"/>
      <c r="C295" s="244"/>
      <c r="D295" s="200" t="s">
        <v>1060</v>
      </c>
      <c r="E295" s="245" t="s">
        <v>20</v>
      </c>
      <c r="F295" s="246" t="s">
        <v>1512</v>
      </c>
      <c r="G295" s="244"/>
      <c r="H295" s="245" t="s">
        <v>20</v>
      </c>
      <c r="I295" s="247"/>
      <c r="J295" s="247"/>
      <c r="K295" s="244"/>
      <c r="L295" s="244"/>
      <c r="M295" s="248"/>
      <c r="N295" s="249"/>
      <c r="O295" s="250"/>
      <c r="P295" s="250"/>
      <c r="Q295" s="250"/>
      <c r="R295" s="250"/>
      <c r="S295" s="250"/>
      <c r="T295" s="250"/>
      <c r="U295" s="250"/>
      <c r="V295" s="250"/>
      <c r="W295" s="250"/>
      <c r="X295" s="251"/>
      <c r="AT295" s="252" t="s">
        <v>1060</v>
      </c>
      <c r="AU295" s="252" t="s">
        <v>81</v>
      </c>
      <c r="AV295" s="15" t="s">
        <v>79</v>
      </c>
      <c r="AW295" s="15" t="s">
        <v>5</v>
      </c>
      <c r="AX295" s="15" t="s">
        <v>71</v>
      </c>
      <c r="AY295" s="252" t="s">
        <v>156</v>
      </c>
    </row>
    <row r="296" spans="2:51" s="13" customFormat="1" ht="11.25">
      <c r="B296" s="221"/>
      <c r="C296" s="222"/>
      <c r="D296" s="200" t="s">
        <v>1060</v>
      </c>
      <c r="E296" s="223" t="s">
        <v>20</v>
      </c>
      <c r="F296" s="224" t="s">
        <v>215</v>
      </c>
      <c r="G296" s="222"/>
      <c r="H296" s="225">
        <v>30</v>
      </c>
      <c r="I296" s="226"/>
      <c r="J296" s="226"/>
      <c r="K296" s="222"/>
      <c r="L296" s="222"/>
      <c r="M296" s="227"/>
      <c r="N296" s="228"/>
      <c r="O296" s="229"/>
      <c r="P296" s="229"/>
      <c r="Q296" s="229"/>
      <c r="R296" s="229"/>
      <c r="S296" s="229"/>
      <c r="T296" s="229"/>
      <c r="U296" s="229"/>
      <c r="V296" s="229"/>
      <c r="W296" s="229"/>
      <c r="X296" s="230"/>
      <c r="AT296" s="231" t="s">
        <v>1060</v>
      </c>
      <c r="AU296" s="231" t="s">
        <v>81</v>
      </c>
      <c r="AV296" s="13" t="s">
        <v>81</v>
      </c>
      <c r="AW296" s="13" t="s">
        <v>5</v>
      </c>
      <c r="AX296" s="13" t="s">
        <v>71</v>
      </c>
      <c r="AY296" s="231" t="s">
        <v>156</v>
      </c>
    </row>
    <row r="297" spans="2:51" s="14" customFormat="1" ht="11.25">
      <c r="B297" s="232"/>
      <c r="C297" s="233"/>
      <c r="D297" s="200" t="s">
        <v>1060</v>
      </c>
      <c r="E297" s="234" t="s">
        <v>20</v>
      </c>
      <c r="F297" s="235" t="s">
        <v>1062</v>
      </c>
      <c r="G297" s="233"/>
      <c r="H297" s="236">
        <v>30</v>
      </c>
      <c r="I297" s="237"/>
      <c r="J297" s="237"/>
      <c r="K297" s="233"/>
      <c r="L297" s="233"/>
      <c r="M297" s="238"/>
      <c r="N297" s="239"/>
      <c r="O297" s="240"/>
      <c r="P297" s="240"/>
      <c r="Q297" s="240"/>
      <c r="R297" s="240"/>
      <c r="S297" s="240"/>
      <c r="T297" s="240"/>
      <c r="U297" s="240"/>
      <c r="V297" s="240"/>
      <c r="W297" s="240"/>
      <c r="X297" s="241"/>
      <c r="AT297" s="242" t="s">
        <v>1060</v>
      </c>
      <c r="AU297" s="242" t="s">
        <v>81</v>
      </c>
      <c r="AV297" s="14" t="s">
        <v>164</v>
      </c>
      <c r="AW297" s="14" t="s">
        <v>5</v>
      </c>
      <c r="AX297" s="14" t="s">
        <v>79</v>
      </c>
      <c r="AY297" s="242" t="s">
        <v>156</v>
      </c>
    </row>
    <row r="298" spans="1:65" s="2" customFormat="1" ht="24.2" customHeight="1">
      <c r="A298" s="35"/>
      <c r="B298" s="36"/>
      <c r="C298" s="205" t="s">
        <v>248</v>
      </c>
      <c r="D298" s="205" t="s">
        <v>188</v>
      </c>
      <c r="E298" s="206" t="s">
        <v>1513</v>
      </c>
      <c r="F298" s="207" t="s">
        <v>1514</v>
      </c>
      <c r="G298" s="208" t="s">
        <v>297</v>
      </c>
      <c r="H298" s="209">
        <v>710</v>
      </c>
      <c r="I298" s="210"/>
      <c r="J298" s="210"/>
      <c r="K298" s="211">
        <f>ROUND(P298*H298,2)</f>
        <v>0</v>
      </c>
      <c r="L298" s="207" t="s">
        <v>162</v>
      </c>
      <c r="M298" s="40"/>
      <c r="N298" s="212" t="s">
        <v>20</v>
      </c>
      <c r="O298" s="194" t="s">
        <v>40</v>
      </c>
      <c r="P298" s="195">
        <f>I298+J298</f>
        <v>0</v>
      </c>
      <c r="Q298" s="195">
        <f>ROUND(I298*H298,2)</f>
        <v>0</v>
      </c>
      <c r="R298" s="195">
        <f>ROUND(J298*H298,2)</f>
        <v>0</v>
      </c>
      <c r="S298" s="65"/>
      <c r="T298" s="196">
        <f>S298*H298</f>
        <v>0</v>
      </c>
      <c r="U298" s="196">
        <v>0</v>
      </c>
      <c r="V298" s="196">
        <f>U298*H298</f>
        <v>0</v>
      </c>
      <c r="W298" s="196">
        <v>0</v>
      </c>
      <c r="X298" s="197">
        <f>W298*H298</f>
        <v>0</v>
      </c>
      <c r="Y298" s="35"/>
      <c r="Z298" s="35"/>
      <c r="AA298" s="35"/>
      <c r="AB298" s="35"/>
      <c r="AC298" s="35"/>
      <c r="AD298" s="35"/>
      <c r="AE298" s="35"/>
      <c r="AR298" s="198" t="s">
        <v>164</v>
      </c>
      <c r="AT298" s="198" t="s">
        <v>188</v>
      </c>
      <c r="AU298" s="198" t="s">
        <v>81</v>
      </c>
      <c r="AY298" s="18" t="s">
        <v>156</v>
      </c>
      <c r="BE298" s="199">
        <f>IF(O298="základní",K298,0)</f>
        <v>0</v>
      </c>
      <c r="BF298" s="199">
        <f>IF(O298="snížená",K298,0)</f>
        <v>0</v>
      </c>
      <c r="BG298" s="199">
        <f>IF(O298="zákl. přenesená",K298,0)</f>
        <v>0</v>
      </c>
      <c r="BH298" s="199">
        <f>IF(O298="sníž. přenesená",K298,0)</f>
        <v>0</v>
      </c>
      <c r="BI298" s="199">
        <f>IF(O298="nulová",K298,0)</f>
        <v>0</v>
      </c>
      <c r="BJ298" s="18" t="s">
        <v>79</v>
      </c>
      <c r="BK298" s="199">
        <f>ROUND(P298*H298,2)</f>
        <v>0</v>
      </c>
      <c r="BL298" s="18" t="s">
        <v>164</v>
      </c>
      <c r="BM298" s="198" t="s">
        <v>353</v>
      </c>
    </row>
    <row r="299" spans="1:47" s="2" customFormat="1" ht="29.25">
      <c r="A299" s="35"/>
      <c r="B299" s="36"/>
      <c r="C299" s="37"/>
      <c r="D299" s="200" t="s">
        <v>165</v>
      </c>
      <c r="E299" s="37"/>
      <c r="F299" s="201" t="s">
        <v>1515</v>
      </c>
      <c r="G299" s="37"/>
      <c r="H299" s="37"/>
      <c r="I299" s="202"/>
      <c r="J299" s="202"/>
      <c r="K299" s="37"/>
      <c r="L299" s="37"/>
      <c r="M299" s="40"/>
      <c r="N299" s="203"/>
      <c r="O299" s="204"/>
      <c r="P299" s="65"/>
      <c r="Q299" s="65"/>
      <c r="R299" s="65"/>
      <c r="S299" s="65"/>
      <c r="T299" s="65"/>
      <c r="U299" s="65"/>
      <c r="V299" s="65"/>
      <c r="W299" s="65"/>
      <c r="X299" s="66"/>
      <c r="Y299" s="35"/>
      <c r="Z299" s="35"/>
      <c r="AA299" s="35"/>
      <c r="AB299" s="35"/>
      <c r="AC299" s="35"/>
      <c r="AD299" s="35"/>
      <c r="AE299" s="35"/>
      <c r="AT299" s="18" t="s">
        <v>165</v>
      </c>
      <c r="AU299" s="18" t="s">
        <v>81</v>
      </c>
    </row>
    <row r="300" spans="2:51" s="15" customFormat="1" ht="11.25">
      <c r="B300" s="243"/>
      <c r="C300" s="244"/>
      <c r="D300" s="200" t="s">
        <v>1060</v>
      </c>
      <c r="E300" s="245" t="s">
        <v>20</v>
      </c>
      <c r="F300" s="246" t="s">
        <v>1516</v>
      </c>
      <c r="G300" s="244"/>
      <c r="H300" s="245" t="s">
        <v>20</v>
      </c>
      <c r="I300" s="247"/>
      <c r="J300" s="247"/>
      <c r="K300" s="244"/>
      <c r="L300" s="244"/>
      <c r="M300" s="248"/>
      <c r="N300" s="249"/>
      <c r="O300" s="250"/>
      <c r="P300" s="250"/>
      <c r="Q300" s="250"/>
      <c r="R300" s="250"/>
      <c r="S300" s="250"/>
      <c r="T300" s="250"/>
      <c r="U300" s="250"/>
      <c r="V300" s="250"/>
      <c r="W300" s="250"/>
      <c r="X300" s="251"/>
      <c r="AT300" s="252" t="s">
        <v>1060</v>
      </c>
      <c r="AU300" s="252" t="s">
        <v>81</v>
      </c>
      <c r="AV300" s="15" t="s">
        <v>79</v>
      </c>
      <c r="AW300" s="15" t="s">
        <v>5</v>
      </c>
      <c r="AX300" s="15" t="s">
        <v>71</v>
      </c>
      <c r="AY300" s="252" t="s">
        <v>156</v>
      </c>
    </row>
    <row r="301" spans="2:51" s="13" customFormat="1" ht="11.25">
      <c r="B301" s="221"/>
      <c r="C301" s="222"/>
      <c r="D301" s="200" t="s">
        <v>1060</v>
      </c>
      <c r="E301" s="223" t="s">
        <v>20</v>
      </c>
      <c r="F301" s="224" t="s">
        <v>1517</v>
      </c>
      <c r="G301" s="222"/>
      <c r="H301" s="225">
        <v>710</v>
      </c>
      <c r="I301" s="226"/>
      <c r="J301" s="226"/>
      <c r="K301" s="222"/>
      <c r="L301" s="222"/>
      <c r="M301" s="227"/>
      <c r="N301" s="228"/>
      <c r="O301" s="229"/>
      <c r="P301" s="229"/>
      <c r="Q301" s="229"/>
      <c r="R301" s="229"/>
      <c r="S301" s="229"/>
      <c r="T301" s="229"/>
      <c r="U301" s="229"/>
      <c r="V301" s="229"/>
      <c r="W301" s="229"/>
      <c r="X301" s="230"/>
      <c r="AT301" s="231" t="s">
        <v>1060</v>
      </c>
      <c r="AU301" s="231" t="s">
        <v>81</v>
      </c>
      <c r="AV301" s="13" t="s">
        <v>81</v>
      </c>
      <c r="AW301" s="13" t="s">
        <v>5</v>
      </c>
      <c r="AX301" s="13" t="s">
        <v>71</v>
      </c>
      <c r="AY301" s="231" t="s">
        <v>156</v>
      </c>
    </row>
    <row r="302" spans="2:51" s="14" customFormat="1" ht="11.25">
      <c r="B302" s="232"/>
      <c r="C302" s="233"/>
      <c r="D302" s="200" t="s">
        <v>1060</v>
      </c>
      <c r="E302" s="234" t="s">
        <v>20</v>
      </c>
      <c r="F302" s="235" t="s">
        <v>1062</v>
      </c>
      <c r="G302" s="233"/>
      <c r="H302" s="236">
        <v>710</v>
      </c>
      <c r="I302" s="237"/>
      <c r="J302" s="237"/>
      <c r="K302" s="233"/>
      <c r="L302" s="233"/>
      <c r="M302" s="238"/>
      <c r="N302" s="239"/>
      <c r="O302" s="240"/>
      <c r="P302" s="240"/>
      <c r="Q302" s="240"/>
      <c r="R302" s="240"/>
      <c r="S302" s="240"/>
      <c r="T302" s="240"/>
      <c r="U302" s="240"/>
      <c r="V302" s="240"/>
      <c r="W302" s="240"/>
      <c r="X302" s="241"/>
      <c r="AT302" s="242" t="s">
        <v>1060</v>
      </c>
      <c r="AU302" s="242" t="s">
        <v>81</v>
      </c>
      <c r="AV302" s="14" t="s">
        <v>164</v>
      </c>
      <c r="AW302" s="14" t="s">
        <v>5</v>
      </c>
      <c r="AX302" s="14" t="s">
        <v>79</v>
      </c>
      <c r="AY302" s="242" t="s">
        <v>156</v>
      </c>
    </row>
    <row r="303" spans="1:65" s="2" customFormat="1" ht="24.2" customHeight="1">
      <c r="A303" s="35"/>
      <c r="B303" s="36"/>
      <c r="C303" s="205" t="s">
        <v>357</v>
      </c>
      <c r="D303" s="205" t="s">
        <v>188</v>
      </c>
      <c r="E303" s="206" t="s">
        <v>1518</v>
      </c>
      <c r="F303" s="207" t="s">
        <v>1519</v>
      </c>
      <c r="G303" s="208" t="s">
        <v>297</v>
      </c>
      <c r="H303" s="209">
        <v>650</v>
      </c>
      <c r="I303" s="210"/>
      <c r="J303" s="210"/>
      <c r="K303" s="211">
        <f>ROUND(P303*H303,2)</f>
        <v>0</v>
      </c>
      <c r="L303" s="207" t="s">
        <v>162</v>
      </c>
      <c r="M303" s="40"/>
      <c r="N303" s="212" t="s">
        <v>20</v>
      </c>
      <c r="O303" s="194" t="s">
        <v>40</v>
      </c>
      <c r="P303" s="195">
        <f>I303+J303</f>
        <v>0</v>
      </c>
      <c r="Q303" s="195">
        <f>ROUND(I303*H303,2)</f>
        <v>0</v>
      </c>
      <c r="R303" s="195">
        <f>ROUND(J303*H303,2)</f>
        <v>0</v>
      </c>
      <c r="S303" s="65"/>
      <c r="T303" s="196">
        <f>S303*H303</f>
        <v>0</v>
      </c>
      <c r="U303" s="196">
        <v>0</v>
      </c>
      <c r="V303" s="196">
        <f>U303*H303</f>
        <v>0</v>
      </c>
      <c r="W303" s="196">
        <v>0</v>
      </c>
      <c r="X303" s="197">
        <f>W303*H303</f>
        <v>0</v>
      </c>
      <c r="Y303" s="35"/>
      <c r="Z303" s="35"/>
      <c r="AA303" s="35"/>
      <c r="AB303" s="35"/>
      <c r="AC303" s="35"/>
      <c r="AD303" s="35"/>
      <c r="AE303" s="35"/>
      <c r="AR303" s="198" t="s">
        <v>164</v>
      </c>
      <c r="AT303" s="198" t="s">
        <v>188</v>
      </c>
      <c r="AU303" s="198" t="s">
        <v>81</v>
      </c>
      <c r="AY303" s="18" t="s">
        <v>156</v>
      </c>
      <c r="BE303" s="199">
        <f>IF(O303="základní",K303,0)</f>
        <v>0</v>
      </c>
      <c r="BF303" s="199">
        <f>IF(O303="snížená",K303,0)</f>
        <v>0</v>
      </c>
      <c r="BG303" s="199">
        <f>IF(O303="zákl. přenesená",K303,0)</f>
        <v>0</v>
      </c>
      <c r="BH303" s="199">
        <f>IF(O303="sníž. přenesená",K303,0)</f>
        <v>0</v>
      </c>
      <c r="BI303" s="199">
        <f>IF(O303="nulová",K303,0)</f>
        <v>0</v>
      </c>
      <c r="BJ303" s="18" t="s">
        <v>79</v>
      </c>
      <c r="BK303" s="199">
        <f>ROUND(P303*H303,2)</f>
        <v>0</v>
      </c>
      <c r="BL303" s="18" t="s">
        <v>164</v>
      </c>
      <c r="BM303" s="198" t="s">
        <v>356</v>
      </c>
    </row>
    <row r="304" spans="1:47" s="2" customFormat="1" ht="39">
      <c r="A304" s="35"/>
      <c r="B304" s="36"/>
      <c r="C304" s="37"/>
      <c r="D304" s="200" t="s">
        <v>165</v>
      </c>
      <c r="E304" s="37"/>
      <c r="F304" s="201" t="s">
        <v>1520</v>
      </c>
      <c r="G304" s="37"/>
      <c r="H304" s="37"/>
      <c r="I304" s="202"/>
      <c r="J304" s="202"/>
      <c r="K304" s="37"/>
      <c r="L304" s="37"/>
      <c r="M304" s="40"/>
      <c r="N304" s="203"/>
      <c r="O304" s="204"/>
      <c r="P304" s="65"/>
      <c r="Q304" s="65"/>
      <c r="R304" s="65"/>
      <c r="S304" s="65"/>
      <c r="T304" s="65"/>
      <c r="U304" s="65"/>
      <c r="V304" s="65"/>
      <c r="W304" s="65"/>
      <c r="X304" s="66"/>
      <c r="Y304" s="35"/>
      <c r="Z304" s="35"/>
      <c r="AA304" s="35"/>
      <c r="AB304" s="35"/>
      <c r="AC304" s="35"/>
      <c r="AD304" s="35"/>
      <c r="AE304" s="35"/>
      <c r="AT304" s="18" t="s">
        <v>165</v>
      </c>
      <c r="AU304" s="18" t="s">
        <v>81</v>
      </c>
    </row>
    <row r="305" spans="1:47" s="2" customFormat="1" ht="19.5">
      <c r="A305" s="35"/>
      <c r="B305" s="36"/>
      <c r="C305" s="37"/>
      <c r="D305" s="200" t="s">
        <v>880</v>
      </c>
      <c r="E305" s="37"/>
      <c r="F305" s="220" t="s">
        <v>1521</v>
      </c>
      <c r="G305" s="37"/>
      <c r="H305" s="37"/>
      <c r="I305" s="202"/>
      <c r="J305" s="202"/>
      <c r="K305" s="37"/>
      <c r="L305" s="37"/>
      <c r="M305" s="40"/>
      <c r="N305" s="203"/>
      <c r="O305" s="204"/>
      <c r="P305" s="65"/>
      <c r="Q305" s="65"/>
      <c r="R305" s="65"/>
      <c r="S305" s="65"/>
      <c r="T305" s="65"/>
      <c r="U305" s="65"/>
      <c r="V305" s="65"/>
      <c r="W305" s="65"/>
      <c r="X305" s="66"/>
      <c r="Y305" s="35"/>
      <c r="Z305" s="35"/>
      <c r="AA305" s="35"/>
      <c r="AB305" s="35"/>
      <c r="AC305" s="35"/>
      <c r="AD305" s="35"/>
      <c r="AE305" s="35"/>
      <c r="AT305" s="18" t="s">
        <v>880</v>
      </c>
      <c r="AU305" s="18" t="s">
        <v>81</v>
      </c>
    </row>
    <row r="306" spans="1:65" s="2" customFormat="1" ht="24.2" customHeight="1">
      <c r="A306" s="35"/>
      <c r="B306" s="36"/>
      <c r="C306" s="205" t="s">
        <v>252</v>
      </c>
      <c r="D306" s="205" t="s">
        <v>188</v>
      </c>
      <c r="E306" s="206" t="s">
        <v>1522</v>
      </c>
      <c r="F306" s="207" t="s">
        <v>1523</v>
      </c>
      <c r="G306" s="208" t="s">
        <v>1096</v>
      </c>
      <c r="H306" s="209">
        <v>1900</v>
      </c>
      <c r="I306" s="210"/>
      <c r="J306" s="210"/>
      <c r="K306" s="211">
        <f>ROUND(P306*H306,2)</f>
        <v>0</v>
      </c>
      <c r="L306" s="207" t="s">
        <v>162</v>
      </c>
      <c r="M306" s="40"/>
      <c r="N306" s="212" t="s">
        <v>20</v>
      </c>
      <c r="O306" s="194" t="s">
        <v>40</v>
      </c>
      <c r="P306" s="195">
        <f>I306+J306</f>
        <v>0</v>
      </c>
      <c r="Q306" s="195">
        <f>ROUND(I306*H306,2)</f>
        <v>0</v>
      </c>
      <c r="R306" s="195">
        <f>ROUND(J306*H306,2)</f>
        <v>0</v>
      </c>
      <c r="S306" s="65"/>
      <c r="T306" s="196">
        <f>S306*H306</f>
        <v>0</v>
      </c>
      <c r="U306" s="196">
        <v>0</v>
      </c>
      <c r="V306" s="196">
        <f>U306*H306</f>
        <v>0</v>
      </c>
      <c r="W306" s="196">
        <v>0</v>
      </c>
      <c r="X306" s="197">
        <f>W306*H306</f>
        <v>0</v>
      </c>
      <c r="Y306" s="35"/>
      <c r="Z306" s="35"/>
      <c r="AA306" s="35"/>
      <c r="AB306" s="35"/>
      <c r="AC306" s="35"/>
      <c r="AD306" s="35"/>
      <c r="AE306" s="35"/>
      <c r="AR306" s="198" t="s">
        <v>164</v>
      </c>
      <c r="AT306" s="198" t="s">
        <v>188</v>
      </c>
      <c r="AU306" s="198" t="s">
        <v>81</v>
      </c>
      <c r="AY306" s="18" t="s">
        <v>156</v>
      </c>
      <c r="BE306" s="199">
        <f>IF(O306="základní",K306,0)</f>
        <v>0</v>
      </c>
      <c r="BF306" s="199">
        <f>IF(O306="snížená",K306,0)</f>
        <v>0</v>
      </c>
      <c r="BG306" s="199">
        <f>IF(O306="zákl. přenesená",K306,0)</f>
        <v>0</v>
      </c>
      <c r="BH306" s="199">
        <f>IF(O306="sníž. přenesená",K306,0)</f>
        <v>0</v>
      </c>
      <c r="BI306" s="199">
        <f>IF(O306="nulová",K306,0)</f>
        <v>0</v>
      </c>
      <c r="BJ306" s="18" t="s">
        <v>79</v>
      </c>
      <c r="BK306" s="199">
        <f>ROUND(P306*H306,2)</f>
        <v>0</v>
      </c>
      <c r="BL306" s="18" t="s">
        <v>164</v>
      </c>
      <c r="BM306" s="198" t="s">
        <v>361</v>
      </c>
    </row>
    <row r="307" spans="1:47" s="2" customFormat="1" ht="29.25">
      <c r="A307" s="35"/>
      <c r="B307" s="36"/>
      <c r="C307" s="37"/>
      <c r="D307" s="200" t="s">
        <v>165</v>
      </c>
      <c r="E307" s="37"/>
      <c r="F307" s="201" t="s">
        <v>1524</v>
      </c>
      <c r="G307" s="37"/>
      <c r="H307" s="37"/>
      <c r="I307" s="202"/>
      <c r="J307" s="202"/>
      <c r="K307" s="37"/>
      <c r="L307" s="37"/>
      <c r="M307" s="40"/>
      <c r="N307" s="203"/>
      <c r="O307" s="204"/>
      <c r="P307" s="65"/>
      <c r="Q307" s="65"/>
      <c r="R307" s="65"/>
      <c r="S307" s="65"/>
      <c r="T307" s="65"/>
      <c r="U307" s="65"/>
      <c r="V307" s="65"/>
      <c r="W307" s="65"/>
      <c r="X307" s="66"/>
      <c r="Y307" s="35"/>
      <c r="Z307" s="35"/>
      <c r="AA307" s="35"/>
      <c r="AB307" s="35"/>
      <c r="AC307" s="35"/>
      <c r="AD307" s="35"/>
      <c r="AE307" s="35"/>
      <c r="AT307" s="18" t="s">
        <v>165</v>
      </c>
      <c r="AU307" s="18" t="s">
        <v>81</v>
      </c>
    </row>
    <row r="308" spans="2:51" s="15" customFormat="1" ht="11.25">
      <c r="B308" s="243"/>
      <c r="C308" s="244"/>
      <c r="D308" s="200" t="s">
        <v>1060</v>
      </c>
      <c r="E308" s="245" t="s">
        <v>20</v>
      </c>
      <c r="F308" s="246" t="s">
        <v>1525</v>
      </c>
      <c r="G308" s="244"/>
      <c r="H308" s="245" t="s">
        <v>20</v>
      </c>
      <c r="I308" s="247"/>
      <c r="J308" s="247"/>
      <c r="K308" s="244"/>
      <c r="L308" s="244"/>
      <c r="M308" s="248"/>
      <c r="N308" s="249"/>
      <c r="O308" s="250"/>
      <c r="P308" s="250"/>
      <c r="Q308" s="250"/>
      <c r="R308" s="250"/>
      <c r="S308" s="250"/>
      <c r="T308" s="250"/>
      <c r="U308" s="250"/>
      <c r="V308" s="250"/>
      <c r="W308" s="250"/>
      <c r="X308" s="251"/>
      <c r="AT308" s="252" t="s">
        <v>1060</v>
      </c>
      <c r="AU308" s="252" t="s">
        <v>81</v>
      </c>
      <c r="AV308" s="15" t="s">
        <v>79</v>
      </c>
      <c r="AW308" s="15" t="s">
        <v>5</v>
      </c>
      <c r="AX308" s="15" t="s">
        <v>71</v>
      </c>
      <c r="AY308" s="252" t="s">
        <v>156</v>
      </c>
    </row>
    <row r="309" spans="2:51" s="13" customFormat="1" ht="11.25">
      <c r="B309" s="221"/>
      <c r="C309" s="222"/>
      <c r="D309" s="200" t="s">
        <v>1060</v>
      </c>
      <c r="E309" s="223" t="s">
        <v>20</v>
      </c>
      <c r="F309" s="224" t="s">
        <v>1526</v>
      </c>
      <c r="G309" s="222"/>
      <c r="H309" s="225">
        <v>1900</v>
      </c>
      <c r="I309" s="226"/>
      <c r="J309" s="226"/>
      <c r="K309" s="222"/>
      <c r="L309" s="222"/>
      <c r="M309" s="227"/>
      <c r="N309" s="228"/>
      <c r="O309" s="229"/>
      <c r="P309" s="229"/>
      <c r="Q309" s="229"/>
      <c r="R309" s="229"/>
      <c r="S309" s="229"/>
      <c r="T309" s="229"/>
      <c r="U309" s="229"/>
      <c r="V309" s="229"/>
      <c r="W309" s="229"/>
      <c r="X309" s="230"/>
      <c r="AT309" s="231" t="s">
        <v>1060</v>
      </c>
      <c r="AU309" s="231" t="s">
        <v>81</v>
      </c>
      <c r="AV309" s="13" t="s">
        <v>81</v>
      </c>
      <c r="AW309" s="13" t="s">
        <v>5</v>
      </c>
      <c r="AX309" s="13" t="s">
        <v>71</v>
      </c>
      <c r="AY309" s="231" t="s">
        <v>156</v>
      </c>
    </row>
    <row r="310" spans="2:51" s="14" customFormat="1" ht="11.25">
      <c r="B310" s="232"/>
      <c r="C310" s="233"/>
      <c r="D310" s="200" t="s">
        <v>1060</v>
      </c>
      <c r="E310" s="234" t="s">
        <v>20</v>
      </c>
      <c r="F310" s="235" t="s">
        <v>1062</v>
      </c>
      <c r="G310" s="233"/>
      <c r="H310" s="236">
        <v>1900</v>
      </c>
      <c r="I310" s="237"/>
      <c r="J310" s="237"/>
      <c r="K310" s="233"/>
      <c r="L310" s="233"/>
      <c r="M310" s="238"/>
      <c r="N310" s="239"/>
      <c r="O310" s="240"/>
      <c r="P310" s="240"/>
      <c r="Q310" s="240"/>
      <c r="R310" s="240"/>
      <c r="S310" s="240"/>
      <c r="T310" s="240"/>
      <c r="U310" s="240"/>
      <c r="V310" s="240"/>
      <c r="W310" s="240"/>
      <c r="X310" s="241"/>
      <c r="AT310" s="242" t="s">
        <v>1060</v>
      </c>
      <c r="AU310" s="242" t="s">
        <v>81</v>
      </c>
      <c r="AV310" s="14" t="s">
        <v>164</v>
      </c>
      <c r="AW310" s="14" t="s">
        <v>5</v>
      </c>
      <c r="AX310" s="14" t="s">
        <v>79</v>
      </c>
      <c r="AY310" s="242" t="s">
        <v>156</v>
      </c>
    </row>
    <row r="311" spans="1:65" s="2" customFormat="1" ht="24.2" customHeight="1">
      <c r="A311" s="35"/>
      <c r="B311" s="36"/>
      <c r="C311" s="205" t="s">
        <v>505</v>
      </c>
      <c r="D311" s="205" t="s">
        <v>188</v>
      </c>
      <c r="E311" s="206" t="s">
        <v>1527</v>
      </c>
      <c r="F311" s="207" t="s">
        <v>1528</v>
      </c>
      <c r="G311" s="208" t="s">
        <v>877</v>
      </c>
      <c r="H311" s="209">
        <v>14.6</v>
      </c>
      <c r="I311" s="210"/>
      <c r="J311" s="210"/>
      <c r="K311" s="211">
        <f>ROUND(P311*H311,2)</f>
        <v>0</v>
      </c>
      <c r="L311" s="207" t="s">
        <v>162</v>
      </c>
      <c r="M311" s="40"/>
      <c r="N311" s="212" t="s">
        <v>20</v>
      </c>
      <c r="O311" s="194" t="s">
        <v>40</v>
      </c>
      <c r="P311" s="195">
        <f>I311+J311</f>
        <v>0</v>
      </c>
      <c r="Q311" s="195">
        <f>ROUND(I311*H311,2)</f>
        <v>0</v>
      </c>
      <c r="R311" s="195">
        <f>ROUND(J311*H311,2)</f>
        <v>0</v>
      </c>
      <c r="S311" s="65"/>
      <c r="T311" s="196">
        <f>S311*H311</f>
        <v>0</v>
      </c>
      <c r="U311" s="196">
        <v>0</v>
      </c>
      <c r="V311" s="196">
        <f>U311*H311</f>
        <v>0</v>
      </c>
      <c r="W311" s="196">
        <v>0</v>
      </c>
      <c r="X311" s="197">
        <f>W311*H311</f>
        <v>0</v>
      </c>
      <c r="Y311" s="35"/>
      <c r="Z311" s="35"/>
      <c r="AA311" s="35"/>
      <c r="AB311" s="35"/>
      <c r="AC311" s="35"/>
      <c r="AD311" s="35"/>
      <c r="AE311" s="35"/>
      <c r="AR311" s="198" t="s">
        <v>164</v>
      </c>
      <c r="AT311" s="198" t="s">
        <v>188</v>
      </c>
      <c r="AU311" s="198" t="s">
        <v>81</v>
      </c>
      <c r="AY311" s="18" t="s">
        <v>156</v>
      </c>
      <c r="BE311" s="199">
        <f>IF(O311="základní",K311,0)</f>
        <v>0</v>
      </c>
      <c r="BF311" s="199">
        <f>IF(O311="snížená",K311,0)</f>
        <v>0</v>
      </c>
      <c r="BG311" s="199">
        <f>IF(O311="zákl. přenesená",K311,0)</f>
        <v>0</v>
      </c>
      <c r="BH311" s="199">
        <f>IF(O311="sníž. přenesená",K311,0)</f>
        <v>0</v>
      </c>
      <c r="BI311" s="199">
        <f>IF(O311="nulová",K311,0)</f>
        <v>0</v>
      </c>
      <c r="BJ311" s="18" t="s">
        <v>79</v>
      </c>
      <c r="BK311" s="199">
        <f>ROUND(P311*H311,2)</f>
        <v>0</v>
      </c>
      <c r="BL311" s="18" t="s">
        <v>164</v>
      </c>
      <c r="BM311" s="198" t="s">
        <v>364</v>
      </c>
    </row>
    <row r="312" spans="1:47" s="2" customFormat="1" ht="29.25">
      <c r="A312" s="35"/>
      <c r="B312" s="36"/>
      <c r="C312" s="37"/>
      <c r="D312" s="200" t="s">
        <v>165</v>
      </c>
      <c r="E312" s="37"/>
      <c r="F312" s="201" t="s">
        <v>1529</v>
      </c>
      <c r="G312" s="37"/>
      <c r="H312" s="37"/>
      <c r="I312" s="202"/>
      <c r="J312" s="202"/>
      <c r="K312" s="37"/>
      <c r="L312" s="37"/>
      <c r="M312" s="40"/>
      <c r="N312" s="203"/>
      <c r="O312" s="204"/>
      <c r="P312" s="65"/>
      <c r="Q312" s="65"/>
      <c r="R312" s="65"/>
      <c r="S312" s="65"/>
      <c r="T312" s="65"/>
      <c r="U312" s="65"/>
      <c r="V312" s="65"/>
      <c r="W312" s="65"/>
      <c r="X312" s="66"/>
      <c r="Y312" s="35"/>
      <c r="Z312" s="35"/>
      <c r="AA312" s="35"/>
      <c r="AB312" s="35"/>
      <c r="AC312" s="35"/>
      <c r="AD312" s="35"/>
      <c r="AE312" s="35"/>
      <c r="AT312" s="18" t="s">
        <v>165</v>
      </c>
      <c r="AU312" s="18" t="s">
        <v>81</v>
      </c>
    </row>
    <row r="313" spans="2:51" s="15" customFormat="1" ht="11.25">
      <c r="B313" s="243"/>
      <c r="C313" s="244"/>
      <c r="D313" s="200" t="s">
        <v>1060</v>
      </c>
      <c r="E313" s="245" t="s">
        <v>20</v>
      </c>
      <c r="F313" s="246" t="s">
        <v>1530</v>
      </c>
      <c r="G313" s="244"/>
      <c r="H313" s="245" t="s">
        <v>20</v>
      </c>
      <c r="I313" s="247"/>
      <c r="J313" s="247"/>
      <c r="K313" s="244"/>
      <c r="L313" s="244"/>
      <c r="M313" s="248"/>
      <c r="N313" s="249"/>
      <c r="O313" s="250"/>
      <c r="P313" s="250"/>
      <c r="Q313" s="250"/>
      <c r="R313" s="250"/>
      <c r="S313" s="250"/>
      <c r="T313" s="250"/>
      <c r="U313" s="250"/>
      <c r="V313" s="250"/>
      <c r="W313" s="250"/>
      <c r="X313" s="251"/>
      <c r="AT313" s="252" t="s">
        <v>1060</v>
      </c>
      <c r="AU313" s="252" t="s">
        <v>81</v>
      </c>
      <c r="AV313" s="15" t="s">
        <v>79</v>
      </c>
      <c r="AW313" s="15" t="s">
        <v>5</v>
      </c>
      <c r="AX313" s="15" t="s">
        <v>71</v>
      </c>
      <c r="AY313" s="252" t="s">
        <v>156</v>
      </c>
    </row>
    <row r="314" spans="2:51" s="13" customFormat="1" ht="11.25">
      <c r="B314" s="221"/>
      <c r="C314" s="222"/>
      <c r="D314" s="200" t="s">
        <v>1060</v>
      </c>
      <c r="E314" s="223" t="s">
        <v>20</v>
      </c>
      <c r="F314" s="224" t="s">
        <v>1531</v>
      </c>
      <c r="G314" s="222"/>
      <c r="H314" s="225">
        <v>14.6</v>
      </c>
      <c r="I314" s="226"/>
      <c r="J314" s="226"/>
      <c r="K314" s="222"/>
      <c r="L314" s="222"/>
      <c r="M314" s="227"/>
      <c r="N314" s="228"/>
      <c r="O314" s="229"/>
      <c r="P314" s="229"/>
      <c r="Q314" s="229"/>
      <c r="R314" s="229"/>
      <c r="S314" s="229"/>
      <c r="T314" s="229"/>
      <c r="U314" s="229"/>
      <c r="V314" s="229"/>
      <c r="W314" s="229"/>
      <c r="X314" s="230"/>
      <c r="AT314" s="231" t="s">
        <v>1060</v>
      </c>
      <c r="AU314" s="231" t="s">
        <v>81</v>
      </c>
      <c r="AV314" s="13" t="s">
        <v>81</v>
      </c>
      <c r="AW314" s="13" t="s">
        <v>5</v>
      </c>
      <c r="AX314" s="13" t="s">
        <v>71</v>
      </c>
      <c r="AY314" s="231" t="s">
        <v>156</v>
      </c>
    </row>
    <row r="315" spans="2:51" s="14" customFormat="1" ht="11.25">
      <c r="B315" s="232"/>
      <c r="C315" s="233"/>
      <c r="D315" s="200" t="s">
        <v>1060</v>
      </c>
      <c r="E315" s="234" t="s">
        <v>20</v>
      </c>
      <c r="F315" s="235" t="s">
        <v>1062</v>
      </c>
      <c r="G315" s="233"/>
      <c r="H315" s="236">
        <v>14.6</v>
      </c>
      <c r="I315" s="237"/>
      <c r="J315" s="237"/>
      <c r="K315" s="233"/>
      <c r="L315" s="233"/>
      <c r="M315" s="238"/>
      <c r="N315" s="239"/>
      <c r="O315" s="240"/>
      <c r="P315" s="240"/>
      <c r="Q315" s="240"/>
      <c r="R315" s="240"/>
      <c r="S315" s="240"/>
      <c r="T315" s="240"/>
      <c r="U315" s="240"/>
      <c r="V315" s="240"/>
      <c r="W315" s="240"/>
      <c r="X315" s="241"/>
      <c r="AT315" s="242" t="s">
        <v>1060</v>
      </c>
      <c r="AU315" s="242" t="s">
        <v>81</v>
      </c>
      <c r="AV315" s="14" t="s">
        <v>164</v>
      </c>
      <c r="AW315" s="14" t="s">
        <v>5</v>
      </c>
      <c r="AX315" s="14" t="s">
        <v>79</v>
      </c>
      <c r="AY315" s="242" t="s">
        <v>156</v>
      </c>
    </row>
    <row r="316" spans="2:63" s="12" customFormat="1" ht="25.9" customHeight="1">
      <c r="B316" s="167"/>
      <c r="C316" s="168"/>
      <c r="D316" s="169" t="s">
        <v>70</v>
      </c>
      <c r="E316" s="170" t="s">
        <v>292</v>
      </c>
      <c r="F316" s="170" t="s">
        <v>293</v>
      </c>
      <c r="G316" s="168"/>
      <c r="H316" s="168"/>
      <c r="I316" s="171"/>
      <c r="J316" s="171"/>
      <c r="K316" s="172">
        <f>BK316</f>
        <v>0</v>
      </c>
      <c r="L316" s="168"/>
      <c r="M316" s="173"/>
      <c r="N316" s="174"/>
      <c r="O316" s="175"/>
      <c r="P316" s="175"/>
      <c r="Q316" s="176">
        <f>SUM(Q317:Q411)</f>
        <v>0</v>
      </c>
      <c r="R316" s="176">
        <f>SUM(R317:R411)</f>
        <v>0</v>
      </c>
      <c r="S316" s="175"/>
      <c r="T316" s="177">
        <f>SUM(T317:T411)</f>
        <v>0</v>
      </c>
      <c r="U316" s="175"/>
      <c r="V316" s="177">
        <f>SUM(V317:V411)</f>
        <v>0</v>
      </c>
      <c r="W316" s="175"/>
      <c r="X316" s="178">
        <f>SUM(X317:X411)</f>
        <v>0</v>
      </c>
      <c r="AR316" s="179" t="s">
        <v>164</v>
      </c>
      <c r="AT316" s="180" t="s">
        <v>70</v>
      </c>
      <c r="AU316" s="180" t="s">
        <v>71</v>
      </c>
      <c r="AY316" s="179" t="s">
        <v>156</v>
      </c>
      <c r="BK316" s="181">
        <f>SUM(BK317:BK411)</f>
        <v>0</v>
      </c>
    </row>
    <row r="317" spans="1:65" s="2" customFormat="1" ht="24.2" customHeight="1">
      <c r="A317" s="35"/>
      <c r="B317" s="36"/>
      <c r="C317" s="205" t="s">
        <v>258</v>
      </c>
      <c r="D317" s="205" t="s">
        <v>188</v>
      </c>
      <c r="E317" s="206" t="s">
        <v>1532</v>
      </c>
      <c r="F317" s="207" t="s">
        <v>1533</v>
      </c>
      <c r="G317" s="208" t="s">
        <v>161</v>
      </c>
      <c r="H317" s="209">
        <v>1</v>
      </c>
      <c r="I317" s="210"/>
      <c r="J317" s="210"/>
      <c r="K317" s="211">
        <f>ROUND(P317*H317,2)</f>
        <v>0</v>
      </c>
      <c r="L317" s="207" t="s">
        <v>162</v>
      </c>
      <c r="M317" s="40"/>
      <c r="N317" s="212" t="s">
        <v>20</v>
      </c>
      <c r="O317" s="194" t="s">
        <v>40</v>
      </c>
      <c r="P317" s="195">
        <f>I317+J317</f>
        <v>0</v>
      </c>
      <c r="Q317" s="195">
        <f>ROUND(I317*H317,2)</f>
        <v>0</v>
      </c>
      <c r="R317" s="195">
        <f>ROUND(J317*H317,2)</f>
        <v>0</v>
      </c>
      <c r="S317" s="65"/>
      <c r="T317" s="196">
        <f>S317*H317</f>
        <v>0</v>
      </c>
      <c r="U317" s="196">
        <v>0</v>
      </c>
      <c r="V317" s="196">
        <f>U317*H317</f>
        <v>0</v>
      </c>
      <c r="W317" s="196">
        <v>0</v>
      </c>
      <c r="X317" s="197">
        <f>W317*H317</f>
        <v>0</v>
      </c>
      <c r="Y317" s="35"/>
      <c r="Z317" s="35"/>
      <c r="AA317" s="35"/>
      <c r="AB317" s="35"/>
      <c r="AC317" s="35"/>
      <c r="AD317" s="35"/>
      <c r="AE317" s="35"/>
      <c r="AR317" s="198" t="s">
        <v>298</v>
      </c>
      <c r="AT317" s="198" t="s">
        <v>188</v>
      </c>
      <c r="AU317" s="198" t="s">
        <v>79</v>
      </c>
      <c r="AY317" s="18" t="s">
        <v>156</v>
      </c>
      <c r="BE317" s="199">
        <f>IF(O317="základní",K317,0)</f>
        <v>0</v>
      </c>
      <c r="BF317" s="199">
        <f>IF(O317="snížená",K317,0)</f>
        <v>0</v>
      </c>
      <c r="BG317" s="199">
        <f>IF(O317="zákl. přenesená",K317,0)</f>
        <v>0</v>
      </c>
      <c r="BH317" s="199">
        <f>IF(O317="sníž. přenesená",K317,0)</f>
        <v>0</v>
      </c>
      <c r="BI317" s="199">
        <f>IF(O317="nulová",K317,0)</f>
        <v>0</v>
      </c>
      <c r="BJ317" s="18" t="s">
        <v>79</v>
      </c>
      <c r="BK317" s="199">
        <f>ROUND(P317*H317,2)</f>
        <v>0</v>
      </c>
      <c r="BL317" s="18" t="s">
        <v>298</v>
      </c>
      <c r="BM317" s="198" t="s">
        <v>508</v>
      </c>
    </row>
    <row r="318" spans="1:47" s="2" customFormat="1" ht="19.5">
      <c r="A318" s="35"/>
      <c r="B318" s="36"/>
      <c r="C318" s="37"/>
      <c r="D318" s="200" t="s">
        <v>165</v>
      </c>
      <c r="E318" s="37"/>
      <c r="F318" s="201" t="s">
        <v>1534</v>
      </c>
      <c r="G318" s="37"/>
      <c r="H318" s="37"/>
      <c r="I318" s="202"/>
      <c r="J318" s="202"/>
      <c r="K318" s="37"/>
      <c r="L318" s="37"/>
      <c r="M318" s="40"/>
      <c r="N318" s="203"/>
      <c r="O318" s="204"/>
      <c r="P318" s="65"/>
      <c r="Q318" s="65"/>
      <c r="R318" s="65"/>
      <c r="S318" s="65"/>
      <c r="T318" s="65"/>
      <c r="U318" s="65"/>
      <c r="V318" s="65"/>
      <c r="W318" s="65"/>
      <c r="X318" s="66"/>
      <c r="Y318" s="35"/>
      <c r="Z318" s="35"/>
      <c r="AA318" s="35"/>
      <c r="AB318" s="35"/>
      <c r="AC318" s="35"/>
      <c r="AD318" s="35"/>
      <c r="AE318" s="35"/>
      <c r="AT318" s="18" t="s">
        <v>165</v>
      </c>
      <c r="AU318" s="18" t="s">
        <v>79</v>
      </c>
    </row>
    <row r="319" spans="1:65" s="2" customFormat="1" ht="16.5" customHeight="1">
      <c r="A319" s="35"/>
      <c r="B319" s="36"/>
      <c r="C319" s="205" t="s">
        <v>513</v>
      </c>
      <c r="D319" s="205" t="s">
        <v>188</v>
      </c>
      <c r="E319" s="206" t="s">
        <v>1535</v>
      </c>
      <c r="F319" s="207" t="s">
        <v>1536</v>
      </c>
      <c r="G319" s="208" t="s">
        <v>161</v>
      </c>
      <c r="H319" s="209">
        <v>1</v>
      </c>
      <c r="I319" s="210"/>
      <c r="J319" s="210"/>
      <c r="K319" s="211">
        <f>ROUND(P319*H319,2)</f>
        <v>0</v>
      </c>
      <c r="L319" s="207" t="s">
        <v>20</v>
      </c>
      <c r="M319" s="40"/>
      <c r="N319" s="212" t="s">
        <v>20</v>
      </c>
      <c r="O319" s="194" t="s">
        <v>40</v>
      </c>
      <c r="P319" s="195">
        <f>I319+J319</f>
        <v>0</v>
      </c>
      <c r="Q319" s="195">
        <f>ROUND(I319*H319,2)</f>
        <v>0</v>
      </c>
      <c r="R319" s="195">
        <f>ROUND(J319*H319,2)</f>
        <v>0</v>
      </c>
      <c r="S319" s="65"/>
      <c r="T319" s="196">
        <f>S319*H319</f>
        <v>0</v>
      </c>
      <c r="U319" s="196">
        <v>0</v>
      </c>
      <c r="V319" s="196">
        <f>U319*H319</f>
        <v>0</v>
      </c>
      <c r="W319" s="196">
        <v>0</v>
      </c>
      <c r="X319" s="197">
        <f>W319*H319</f>
        <v>0</v>
      </c>
      <c r="Y319" s="35"/>
      <c r="Z319" s="35"/>
      <c r="AA319" s="35"/>
      <c r="AB319" s="35"/>
      <c r="AC319" s="35"/>
      <c r="AD319" s="35"/>
      <c r="AE319" s="35"/>
      <c r="AR319" s="198" t="s">
        <v>298</v>
      </c>
      <c r="AT319" s="198" t="s">
        <v>188</v>
      </c>
      <c r="AU319" s="198" t="s">
        <v>79</v>
      </c>
      <c r="AY319" s="18" t="s">
        <v>156</v>
      </c>
      <c r="BE319" s="199">
        <f>IF(O319="základní",K319,0)</f>
        <v>0</v>
      </c>
      <c r="BF319" s="199">
        <f>IF(O319="snížená",K319,0)</f>
        <v>0</v>
      </c>
      <c r="BG319" s="199">
        <f>IF(O319="zákl. přenesená",K319,0)</f>
        <v>0</v>
      </c>
      <c r="BH319" s="199">
        <f>IF(O319="sníž. přenesená",K319,0)</f>
        <v>0</v>
      </c>
      <c r="BI319" s="199">
        <f>IF(O319="nulová",K319,0)</f>
        <v>0</v>
      </c>
      <c r="BJ319" s="18" t="s">
        <v>79</v>
      </c>
      <c r="BK319" s="199">
        <f>ROUND(P319*H319,2)</f>
        <v>0</v>
      </c>
      <c r="BL319" s="18" t="s">
        <v>298</v>
      </c>
      <c r="BM319" s="198" t="s">
        <v>511</v>
      </c>
    </row>
    <row r="320" spans="1:47" s="2" customFormat="1" ht="11.25">
      <c r="A320" s="35"/>
      <c r="B320" s="36"/>
      <c r="C320" s="37"/>
      <c r="D320" s="200" t="s">
        <v>165</v>
      </c>
      <c r="E320" s="37"/>
      <c r="F320" s="201" t="s">
        <v>1536</v>
      </c>
      <c r="G320" s="37"/>
      <c r="H320" s="37"/>
      <c r="I320" s="202"/>
      <c r="J320" s="202"/>
      <c r="K320" s="37"/>
      <c r="L320" s="37"/>
      <c r="M320" s="40"/>
      <c r="N320" s="203"/>
      <c r="O320" s="204"/>
      <c r="P320" s="65"/>
      <c r="Q320" s="65"/>
      <c r="R320" s="65"/>
      <c r="S320" s="65"/>
      <c r="T320" s="65"/>
      <c r="U320" s="65"/>
      <c r="V320" s="65"/>
      <c r="W320" s="65"/>
      <c r="X320" s="66"/>
      <c r="Y320" s="35"/>
      <c r="Z320" s="35"/>
      <c r="AA320" s="35"/>
      <c r="AB320" s="35"/>
      <c r="AC320" s="35"/>
      <c r="AD320" s="35"/>
      <c r="AE320" s="35"/>
      <c r="AT320" s="18" t="s">
        <v>165</v>
      </c>
      <c r="AU320" s="18" t="s">
        <v>79</v>
      </c>
    </row>
    <row r="321" spans="1:65" s="2" customFormat="1" ht="62.65" customHeight="1">
      <c r="A321" s="35"/>
      <c r="B321" s="36"/>
      <c r="C321" s="205" t="s">
        <v>262</v>
      </c>
      <c r="D321" s="205" t="s">
        <v>188</v>
      </c>
      <c r="E321" s="206" t="s">
        <v>1537</v>
      </c>
      <c r="F321" s="207" t="s">
        <v>1538</v>
      </c>
      <c r="G321" s="208" t="s">
        <v>161</v>
      </c>
      <c r="H321" s="209">
        <v>11.92</v>
      </c>
      <c r="I321" s="210"/>
      <c r="J321" s="210"/>
      <c r="K321" s="211">
        <f>ROUND(P321*H321,2)</f>
        <v>0</v>
      </c>
      <c r="L321" s="207" t="s">
        <v>162</v>
      </c>
      <c r="M321" s="40"/>
      <c r="N321" s="212" t="s">
        <v>20</v>
      </c>
      <c r="O321" s="194" t="s">
        <v>40</v>
      </c>
      <c r="P321" s="195">
        <f>I321+J321</f>
        <v>0</v>
      </c>
      <c r="Q321" s="195">
        <f>ROUND(I321*H321,2)</f>
        <v>0</v>
      </c>
      <c r="R321" s="195">
        <f>ROUND(J321*H321,2)</f>
        <v>0</v>
      </c>
      <c r="S321" s="65"/>
      <c r="T321" s="196">
        <f>S321*H321</f>
        <v>0</v>
      </c>
      <c r="U321" s="196">
        <v>0</v>
      </c>
      <c r="V321" s="196">
        <f>U321*H321</f>
        <v>0</v>
      </c>
      <c r="W321" s="196">
        <v>0</v>
      </c>
      <c r="X321" s="197">
        <f>W321*H321</f>
        <v>0</v>
      </c>
      <c r="Y321" s="35"/>
      <c r="Z321" s="35"/>
      <c r="AA321" s="35"/>
      <c r="AB321" s="35"/>
      <c r="AC321" s="35"/>
      <c r="AD321" s="35"/>
      <c r="AE321" s="35"/>
      <c r="AR321" s="198" t="s">
        <v>298</v>
      </c>
      <c r="AT321" s="198" t="s">
        <v>188</v>
      </c>
      <c r="AU321" s="198" t="s">
        <v>79</v>
      </c>
      <c r="AY321" s="18" t="s">
        <v>156</v>
      </c>
      <c r="BE321" s="199">
        <f>IF(O321="základní",K321,0)</f>
        <v>0</v>
      </c>
      <c r="BF321" s="199">
        <f>IF(O321="snížená",K321,0)</f>
        <v>0</v>
      </c>
      <c r="BG321" s="199">
        <f>IF(O321="zákl. přenesená",K321,0)</f>
        <v>0</v>
      </c>
      <c r="BH321" s="199">
        <f>IF(O321="sníž. přenesená",K321,0)</f>
        <v>0</v>
      </c>
      <c r="BI321" s="199">
        <f>IF(O321="nulová",K321,0)</f>
        <v>0</v>
      </c>
      <c r="BJ321" s="18" t="s">
        <v>79</v>
      </c>
      <c r="BK321" s="199">
        <f>ROUND(P321*H321,2)</f>
        <v>0</v>
      </c>
      <c r="BL321" s="18" t="s">
        <v>298</v>
      </c>
      <c r="BM321" s="198" t="s">
        <v>516</v>
      </c>
    </row>
    <row r="322" spans="1:47" s="2" customFormat="1" ht="78">
      <c r="A322" s="35"/>
      <c r="B322" s="36"/>
      <c r="C322" s="37"/>
      <c r="D322" s="200" t="s">
        <v>165</v>
      </c>
      <c r="E322" s="37"/>
      <c r="F322" s="201" t="s">
        <v>1539</v>
      </c>
      <c r="G322" s="37"/>
      <c r="H322" s="37"/>
      <c r="I322" s="202"/>
      <c r="J322" s="202"/>
      <c r="K322" s="37"/>
      <c r="L322" s="37"/>
      <c r="M322" s="40"/>
      <c r="N322" s="203"/>
      <c r="O322" s="204"/>
      <c r="P322" s="65"/>
      <c r="Q322" s="65"/>
      <c r="R322" s="65"/>
      <c r="S322" s="65"/>
      <c r="T322" s="65"/>
      <c r="U322" s="65"/>
      <c r="V322" s="65"/>
      <c r="W322" s="65"/>
      <c r="X322" s="66"/>
      <c r="Y322" s="35"/>
      <c r="Z322" s="35"/>
      <c r="AA322" s="35"/>
      <c r="AB322" s="35"/>
      <c r="AC322" s="35"/>
      <c r="AD322" s="35"/>
      <c r="AE322" s="35"/>
      <c r="AT322" s="18" t="s">
        <v>165</v>
      </c>
      <c r="AU322" s="18" t="s">
        <v>79</v>
      </c>
    </row>
    <row r="323" spans="1:47" s="2" customFormat="1" ht="19.5">
      <c r="A323" s="35"/>
      <c r="B323" s="36"/>
      <c r="C323" s="37"/>
      <c r="D323" s="200" t="s">
        <v>880</v>
      </c>
      <c r="E323" s="37"/>
      <c r="F323" s="220" t="s">
        <v>1239</v>
      </c>
      <c r="G323" s="37"/>
      <c r="H323" s="37"/>
      <c r="I323" s="202"/>
      <c r="J323" s="202"/>
      <c r="K323" s="37"/>
      <c r="L323" s="37"/>
      <c r="M323" s="40"/>
      <c r="N323" s="203"/>
      <c r="O323" s="204"/>
      <c r="P323" s="65"/>
      <c r="Q323" s="65"/>
      <c r="R323" s="65"/>
      <c r="S323" s="65"/>
      <c r="T323" s="65"/>
      <c r="U323" s="65"/>
      <c r="V323" s="65"/>
      <c r="W323" s="65"/>
      <c r="X323" s="66"/>
      <c r="Y323" s="35"/>
      <c r="Z323" s="35"/>
      <c r="AA323" s="35"/>
      <c r="AB323" s="35"/>
      <c r="AC323" s="35"/>
      <c r="AD323" s="35"/>
      <c r="AE323" s="35"/>
      <c r="AT323" s="18" t="s">
        <v>880</v>
      </c>
      <c r="AU323" s="18" t="s">
        <v>79</v>
      </c>
    </row>
    <row r="324" spans="2:51" s="15" customFormat="1" ht="11.25">
      <c r="B324" s="243"/>
      <c r="C324" s="244"/>
      <c r="D324" s="200" t="s">
        <v>1060</v>
      </c>
      <c r="E324" s="245" t="s">
        <v>20</v>
      </c>
      <c r="F324" s="246" t="s">
        <v>1540</v>
      </c>
      <c r="G324" s="244"/>
      <c r="H324" s="245" t="s">
        <v>20</v>
      </c>
      <c r="I324" s="247"/>
      <c r="J324" s="247"/>
      <c r="K324" s="244"/>
      <c r="L324" s="244"/>
      <c r="M324" s="248"/>
      <c r="N324" s="249"/>
      <c r="O324" s="250"/>
      <c r="P324" s="250"/>
      <c r="Q324" s="250"/>
      <c r="R324" s="250"/>
      <c r="S324" s="250"/>
      <c r="T324" s="250"/>
      <c r="U324" s="250"/>
      <c r="V324" s="250"/>
      <c r="W324" s="250"/>
      <c r="X324" s="251"/>
      <c r="AT324" s="252" t="s">
        <v>1060</v>
      </c>
      <c r="AU324" s="252" t="s">
        <v>79</v>
      </c>
      <c r="AV324" s="15" t="s">
        <v>79</v>
      </c>
      <c r="AW324" s="15" t="s">
        <v>5</v>
      </c>
      <c r="AX324" s="15" t="s">
        <v>71</v>
      </c>
      <c r="AY324" s="252" t="s">
        <v>156</v>
      </c>
    </row>
    <row r="325" spans="2:51" s="13" customFormat="1" ht="11.25">
      <c r="B325" s="221"/>
      <c r="C325" s="222"/>
      <c r="D325" s="200" t="s">
        <v>1060</v>
      </c>
      <c r="E325" s="223" t="s">
        <v>20</v>
      </c>
      <c r="F325" s="224" t="s">
        <v>1541</v>
      </c>
      <c r="G325" s="222"/>
      <c r="H325" s="225">
        <v>11.92</v>
      </c>
      <c r="I325" s="226"/>
      <c r="J325" s="226"/>
      <c r="K325" s="222"/>
      <c r="L325" s="222"/>
      <c r="M325" s="227"/>
      <c r="N325" s="228"/>
      <c r="O325" s="229"/>
      <c r="P325" s="229"/>
      <c r="Q325" s="229"/>
      <c r="R325" s="229"/>
      <c r="S325" s="229"/>
      <c r="T325" s="229"/>
      <c r="U325" s="229"/>
      <c r="V325" s="229"/>
      <c r="W325" s="229"/>
      <c r="X325" s="230"/>
      <c r="AT325" s="231" t="s">
        <v>1060</v>
      </c>
      <c r="AU325" s="231" t="s">
        <v>79</v>
      </c>
      <c r="AV325" s="13" t="s">
        <v>81</v>
      </c>
      <c r="AW325" s="13" t="s">
        <v>5</v>
      </c>
      <c r="AX325" s="13" t="s">
        <v>71</v>
      </c>
      <c r="AY325" s="231" t="s">
        <v>156</v>
      </c>
    </row>
    <row r="326" spans="2:51" s="14" customFormat="1" ht="11.25">
      <c r="B326" s="232"/>
      <c r="C326" s="233"/>
      <c r="D326" s="200" t="s">
        <v>1060</v>
      </c>
      <c r="E326" s="234" t="s">
        <v>20</v>
      </c>
      <c r="F326" s="235" t="s">
        <v>1062</v>
      </c>
      <c r="G326" s="233"/>
      <c r="H326" s="236">
        <v>11.92</v>
      </c>
      <c r="I326" s="237"/>
      <c r="J326" s="237"/>
      <c r="K326" s="233"/>
      <c r="L326" s="233"/>
      <c r="M326" s="238"/>
      <c r="N326" s="239"/>
      <c r="O326" s="240"/>
      <c r="P326" s="240"/>
      <c r="Q326" s="240"/>
      <c r="R326" s="240"/>
      <c r="S326" s="240"/>
      <c r="T326" s="240"/>
      <c r="U326" s="240"/>
      <c r="V326" s="240"/>
      <c r="W326" s="240"/>
      <c r="X326" s="241"/>
      <c r="AT326" s="242" t="s">
        <v>1060</v>
      </c>
      <c r="AU326" s="242" t="s">
        <v>79</v>
      </c>
      <c r="AV326" s="14" t="s">
        <v>164</v>
      </c>
      <c r="AW326" s="14" t="s">
        <v>5</v>
      </c>
      <c r="AX326" s="14" t="s">
        <v>79</v>
      </c>
      <c r="AY326" s="242" t="s">
        <v>156</v>
      </c>
    </row>
    <row r="327" spans="1:65" s="2" customFormat="1" ht="55.5" customHeight="1">
      <c r="A327" s="35"/>
      <c r="B327" s="36"/>
      <c r="C327" s="205" t="s">
        <v>522</v>
      </c>
      <c r="D327" s="205" t="s">
        <v>188</v>
      </c>
      <c r="E327" s="206" t="s">
        <v>1242</v>
      </c>
      <c r="F327" s="207" t="s">
        <v>1243</v>
      </c>
      <c r="G327" s="208" t="s">
        <v>877</v>
      </c>
      <c r="H327" s="209">
        <v>744.593</v>
      </c>
      <c r="I327" s="210"/>
      <c r="J327" s="210"/>
      <c r="K327" s="211">
        <f>ROUND(P327*H327,2)</f>
        <v>0</v>
      </c>
      <c r="L327" s="207" t="s">
        <v>162</v>
      </c>
      <c r="M327" s="40"/>
      <c r="N327" s="212" t="s">
        <v>20</v>
      </c>
      <c r="O327" s="194" t="s">
        <v>40</v>
      </c>
      <c r="P327" s="195">
        <f>I327+J327</f>
        <v>0</v>
      </c>
      <c r="Q327" s="195">
        <f>ROUND(I327*H327,2)</f>
        <v>0</v>
      </c>
      <c r="R327" s="195">
        <f>ROUND(J327*H327,2)</f>
        <v>0</v>
      </c>
      <c r="S327" s="65"/>
      <c r="T327" s="196">
        <f>S327*H327</f>
        <v>0</v>
      </c>
      <c r="U327" s="196">
        <v>0</v>
      </c>
      <c r="V327" s="196">
        <f>U327*H327</f>
        <v>0</v>
      </c>
      <c r="W327" s="196">
        <v>0</v>
      </c>
      <c r="X327" s="197">
        <f>W327*H327</f>
        <v>0</v>
      </c>
      <c r="Y327" s="35"/>
      <c r="Z327" s="35"/>
      <c r="AA327" s="35"/>
      <c r="AB327" s="35"/>
      <c r="AC327" s="35"/>
      <c r="AD327" s="35"/>
      <c r="AE327" s="35"/>
      <c r="AR327" s="198" t="s">
        <v>298</v>
      </c>
      <c r="AT327" s="198" t="s">
        <v>188</v>
      </c>
      <c r="AU327" s="198" t="s">
        <v>79</v>
      </c>
      <c r="AY327" s="18" t="s">
        <v>156</v>
      </c>
      <c r="BE327" s="199">
        <f>IF(O327="základní",K327,0)</f>
        <v>0</v>
      </c>
      <c r="BF327" s="199">
        <f>IF(O327="snížená",K327,0)</f>
        <v>0</v>
      </c>
      <c r="BG327" s="199">
        <f>IF(O327="zákl. přenesená",K327,0)</f>
        <v>0</v>
      </c>
      <c r="BH327" s="199">
        <f>IF(O327="sníž. přenesená",K327,0)</f>
        <v>0</v>
      </c>
      <c r="BI327" s="199">
        <f>IF(O327="nulová",K327,0)</f>
        <v>0</v>
      </c>
      <c r="BJ327" s="18" t="s">
        <v>79</v>
      </c>
      <c r="BK327" s="199">
        <f>ROUND(P327*H327,2)</f>
        <v>0</v>
      </c>
      <c r="BL327" s="18" t="s">
        <v>298</v>
      </c>
      <c r="BM327" s="198" t="s">
        <v>521</v>
      </c>
    </row>
    <row r="328" spans="1:47" s="2" customFormat="1" ht="78">
      <c r="A328" s="35"/>
      <c r="B328" s="36"/>
      <c r="C328" s="37"/>
      <c r="D328" s="200" t="s">
        <v>165</v>
      </c>
      <c r="E328" s="37"/>
      <c r="F328" s="201" t="s">
        <v>1244</v>
      </c>
      <c r="G328" s="37"/>
      <c r="H328" s="37"/>
      <c r="I328" s="202"/>
      <c r="J328" s="202"/>
      <c r="K328" s="37"/>
      <c r="L328" s="37"/>
      <c r="M328" s="40"/>
      <c r="N328" s="203"/>
      <c r="O328" s="204"/>
      <c r="P328" s="65"/>
      <c r="Q328" s="65"/>
      <c r="R328" s="65"/>
      <c r="S328" s="65"/>
      <c r="T328" s="65"/>
      <c r="U328" s="65"/>
      <c r="V328" s="65"/>
      <c r="W328" s="65"/>
      <c r="X328" s="66"/>
      <c r="Y328" s="35"/>
      <c r="Z328" s="35"/>
      <c r="AA328" s="35"/>
      <c r="AB328" s="35"/>
      <c r="AC328" s="35"/>
      <c r="AD328" s="35"/>
      <c r="AE328" s="35"/>
      <c r="AT328" s="18" t="s">
        <v>165</v>
      </c>
      <c r="AU328" s="18" t="s">
        <v>79</v>
      </c>
    </row>
    <row r="329" spans="1:47" s="2" customFormat="1" ht="29.25">
      <c r="A329" s="35"/>
      <c r="B329" s="36"/>
      <c r="C329" s="37"/>
      <c r="D329" s="200" t="s">
        <v>880</v>
      </c>
      <c r="E329" s="37"/>
      <c r="F329" s="220" t="s">
        <v>1245</v>
      </c>
      <c r="G329" s="37"/>
      <c r="H329" s="37"/>
      <c r="I329" s="202"/>
      <c r="J329" s="202"/>
      <c r="K329" s="37"/>
      <c r="L329" s="37"/>
      <c r="M329" s="40"/>
      <c r="N329" s="203"/>
      <c r="O329" s="204"/>
      <c r="P329" s="65"/>
      <c r="Q329" s="65"/>
      <c r="R329" s="65"/>
      <c r="S329" s="65"/>
      <c r="T329" s="65"/>
      <c r="U329" s="65"/>
      <c r="V329" s="65"/>
      <c r="W329" s="65"/>
      <c r="X329" s="66"/>
      <c r="Y329" s="35"/>
      <c r="Z329" s="35"/>
      <c r="AA329" s="35"/>
      <c r="AB329" s="35"/>
      <c r="AC329" s="35"/>
      <c r="AD329" s="35"/>
      <c r="AE329" s="35"/>
      <c r="AT329" s="18" t="s">
        <v>880</v>
      </c>
      <c r="AU329" s="18" t="s">
        <v>79</v>
      </c>
    </row>
    <row r="330" spans="2:51" s="15" customFormat="1" ht="11.25">
      <c r="B330" s="243"/>
      <c r="C330" s="244"/>
      <c r="D330" s="200" t="s">
        <v>1060</v>
      </c>
      <c r="E330" s="245" t="s">
        <v>20</v>
      </c>
      <c r="F330" s="246" t="s">
        <v>1542</v>
      </c>
      <c r="G330" s="244"/>
      <c r="H330" s="245" t="s">
        <v>20</v>
      </c>
      <c r="I330" s="247"/>
      <c r="J330" s="247"/>
      <c r="K330" s="244"/>
      <c r="L330" s="244"/>
      <c r="M330" s="248"/>
      <c r="N330" s="249"/>
      <c r="O330" s="250"/>
      <c r="P330" s="250"/>
      <c r="Q330" s="250"/>
      <c r="R330" s="250"/>
      <c r="S330" s="250"/>
      <c r="T330" s="250"/>
      <c r="U330" s="250"/>
      <c r="V330" s="250"/>
      <c r="W330" s="250"/>
      <c r="X330" s="251"/>
      <c r="AT330" s="252" t="s">
        <v>1060</v>
      </c>
      <c r="AU330" s="252" t="s">
        <v>79</v>
      </c>
      <c r="AV330" s="15" t="s">
        <v>79</v>
      </c>
      <c r="AW330" s="15" t="s">
        <v>5</v>
      </c>
      <c r="AX330" s="15" t="s">
        <v>71</v>
      </c>
      <c r="AY330" s="252" t="s">
        <v>156</v>
      </c>
    </row>
    <row r="331" spans="2:51" s="13" customFormat="1" ht="11.25">
      <c r="B331" s="221"/>
      <c r="C331" s="222"/>
      <c r="D331" s="200" t="s">
        <v>1060</v>
      </c>
      <c r="E331" s="223" t="s">
        <v>20</v>
      </c>
      <c r="F331" s="224" t="s">
        <v>1543</v>
      </c>
      <c r="G331" s="222"/>
      <c r="H331" s="225">
        <v>2.328</v>
      </c>
      <c r="I331" s="226"/>
      <c r="J331" s="226"/>
      <c r="K331" s="222"/>
      <c r="L331" s="222"/>
      <c r="M331" s="227"/>
      <c r="N331" s="228"/>
      <c r="O331" s="229"/>
      <c r="P331" s="229"/>
      <c r="Q331" s="229"/>
      <c r="R331" s="229"/>
      <c r="S331" s="229"/>
      <c r="T331" s="229"/>
      <c r="U331" s="229"/>
      <c r="V331" s="229"/>
      <c r="W331" s="229"/>
      <c r="X331" s="230"/>
      <c r="AT331" s="231" t="s">
        <v>1060</v>
      </c>
      <c r="AU331" s="231" t="s">
        <v>79</v>
      </c>
      <c r="AV331" s="13" t="s">
        <v>81</v>
      </c>
      <c r="AW331" s="13" t="s">
        <v>5</v>
      </c>
      <c r="AX331" s="13" t="s">
        <v>71</v>
      </c>
      <c r="AY331" s="231" t="s">
        <v>156</v>
      </c>
    </row>
    <row r="332" spans="2:51" s="13" customFormat="1" ht="11.25">
      <c r="B332" s="221"/>
      <c r="C332" s="222"/>
      <c r="D332" s="200" t="s">
        <v>1060</v>
      </c>
      <c r="E332" s="223" t="s">
        <v>20</v>
      </c>
      <c r="F332" s="224" t="s">
        <v>1544</v>
      </c>
      <c r="G332" s="222"/>
      <c r="H332" s="225">
        <v>29.682</v>
      </c>
      <c r="I332" s="226"/>
      <c r="J332" s="226"/>
      <c r="K332" s="222"/>
      <c r="L332" s="222"/>
      <c r="M332" s="227"/>
      <c r="N332" s="228"/>
      <c r="O332" s="229"/>
      <c r="P332" s="229"/>
      <c r="Q332" s="229"/>
      <c r="R332" s="229"/>
      <c r="S332" s="229"/>
      <c r="T332" s="229"/>
      <c r="U332" s="229"/>
      <c r="V332" s="229"/>
      <c r="W332" s="229"/>
      <c r="X332" s="230"/>
      <c r="AT332" s="231" t="s">
        <v>1060</v>
      </c>
      <c r="AU332" s="231" t="s">
        <v>79</v>
      </c>
      <c r="AV332" s="13" t="s">
        <v>81</v>
      </c>
      <c r="AW332" s="13" t="s">
        <v>5</v>
      </c>
      <c r="AX332" s="13" t="s">
        <v>71</v>
      </c>
      <c r="AY332" s="231" t="s">
        <v>156</v>
      </c>
    </row>
    <row r="333" spans="2:51" s="13" customFormat="1" ht="11.25">
      <c r="B333" s="221"/>
      <c r="C333" s="222"/>
      <c r="D333" s="200" t="s">
        <v>1060</v>
      </c>
      <c r="E333" s="223" t="s">
        <v>20</v>
      </c>
      <c r="F333" s="224" t="s">
        <v>1545</v>
      </c>
      <c r="G333" s="222"/>
      <c r="H333" s="225">
        <v>610.81</v>
      </c>
      <c r="I333" s="226"/>
      <c r="J333" s="226"/>
      <c r="K333" s="222"/>
      <c r="L333" s="222"/>
      <c r="M333" s="227"/>
      <c r="N333" s="228"/>
      <c r="O333" s="229"/>
      <c r="P333" s="229"/>
      <c r="Q333" s="229"/>
      <c r="R333" s="229"/>
      <c r="S333" s="229"/>
      <c r="T333" s="229"/>
      <c r="U333" s="229"/>
      <c r="V333" s="229"/>
      <c r="W333" s="229"/>
      <c r="X333" s="230"/>
      <c r="AT333" s="231" t="s">
        <v>1060</v>
      </c>
      <c r="AU333" s="231" t="s">
        <v>79</v>
      </c>
      <c r="AV333" s="13" t="s">
        <v>81</v>
      </c>
      <c r="AW333" s="13" t="s">
        <v>5</v>
      </c>
      <c r="AX333" s="13" t="s">
        <v>71</v>
      </c>
      <c r="AY333" s="231" t="s">
        <v>156</v>
      </c>
    </row>
    <row r="334" spans="2:51" s="13" customFormat="1" ht="11.25">
      <c r="B334" s="221"/>
      <c r="C334" s="222"/>
      <c r="D334" s="200" t="s">
        <v>1060</v>
      </c>
      <c r="E334" s="223" t="s">
        <v>20</v>
      </c>
      <c r="F334" s="224" t="s">
        <v>1546</v>
      </c>
      <c r="G334" s="222"/>
      <c r="H334" s="225">
        <v>55.85</v>
      </c>
      <c r="I334" s="226"/>
      <c r="J334" s="226"/>
      <c r="K334" s="222"/>
      <c r="L334" s="222"/>
      <c r="M334" s="227"/>
      <c r="N334" s="228"/>
      <c r="O334" s="229"/>
      <c r="P334" s="229"/>
      <c r="Q334" s="229"/>
      <c r="R334" s="229"/>
      <c r="S334" s="229"/>
      <c r="T334" s="229"/>
      <c r="U334" s="229"/>
      <c r="V334" s="229"/>
      <c r="W334" s="229"/>
      <c r="X334" s="230"/>
      <c r="AT334" s="231" t="s">
        <v>1060</v>
      </c>
      <c r="AU334" s="231" t="s">
        <v>79</v>
      </c>
      <c r="AV334" s="13" t="s">
        <v>81</v>
      </c>
      <c r="AW334" s="13" t="s">
        <v>5</v>
      </c>
      <c r="AX334" s="13" t="s">
        <v>71</v>
      </c>
      <c r="AY334" s="231" t="s">
        <v>156</v>
      </c>
    </row>
    <row r="335" spans="2:51" s="13" customFormat="1" ht="11.25">
      <c r="B335" s="221"/>
      <c r="C335" s="222"/>
      <c r="D335" s="200" t="s">
        <v>1060</v>
      </c>
      <c r="E335" s="223" t="s">
        <v>20</v>
      </c>
      <c r="F335" s="224" t="s">
        <v>1547</v>
      </c>
      <c r="G335" s="222"/>
      <c r="H335" s="225">
        <v>38.201</v>
      </c>
      <c r="I335" s="226"/>
      <c r="J335" s="226"/>
      <c r="K335" s="222"/>
      <c r="L335" s="222"/>
      <c r="M335" s="227"/>
      <c r="N335" s="228"/>
      <c r="O335" s="229"/>
      <c r="P335" s="229"/>
      <c r="Q335" s="229"/>
      <c r="R335" s="229"/>
      <c r="S335" s="229"/>
      <c r="T335" s="229"/>
      <c r="U335" s="229"/>
      <c r="V335" s="229"/>
      <c r="W335" s="229"/>
      <c r="X335" s="230"/>
      <c r="AT335" s="231" t="s">
        <v>1060</v>
      </c>
      <c r="AU335" s="231" t="s">
        <v>79</v>
      </c>
      <c r="AV335" s="13" t="s">
        <v>81</v>
      </c>
      <c r="AW335" s="13" t="s">
        <v>5</v>
      </c>
      <c r="AX335" s="13" t="s">
        <v>71</v>
      </c>
      <c r="AY335" s="231" t="s">
        <v>156</v>
      </c>
    </row>
    <row r="336" spans="2:51" s="13" customFormat="1" ht="11.25">
      <c r="B336" s="221"/>
      <c r="C336" s="222"/>
      <c r="D336" s="200" t="s">
        <v>1060</v>
      </c>
      <c r="E336" s="223" t="s">
        <v>20</v>
      </c>
      <c r="F336" s="224" t="s">
        <v>1548</v>
      </c>
      <c r="G336" s="222"/>
      <c r="H336" s="225">
        <v>7.722</v>
      </c>
      <c r="I336" s="226"/>
      <c r="J336" s="226"/>
      <c r="K336" s="222"/>
      <c r="L336" s="222"/>
      <c r="M336" s="227"/>
      <c r="N336" s="228"/>
      <c r="O336" s="229"/>
      <c r="P336" s="229"/>
      <c r="Q336" s="229"/>
      <c r="R336" s="229"/>
      <c r="S336" s="229"/>
      <c r="T336" s="229"/>
      <c r="U336" s="229"/>
      <c r="V336" s="229"/>
      <c r="W336" s="229"/>
      <c r="X336" s="230"/>
      <c r="AT336" s="231" t="s">
        <v>1060</v>
      </c>
      <c r="AU336" s="231" t="s">
        <v>79</v>
      </c>
      <c r="AV336" s="13" t="s">
        <v>81</v>
      </c>
      <c r="AW336" s="13" t="s">
        <v>5</v>
      </c>
      <c r="AX336" s="13" t="s">
        <v>71</v>
      </c>
      <c r="AY336" s="231" t="s">
        <v>156</v>
      </c>
    </row>
    <row r="337" spans="2:51" s="14" customFormat="1" ht="11.25">
      <c r="B337" s="232"/>
      <c r="C337" s="233"/>
      <c r="D337" s="200" t="s">
        <v>1060</v>
      </c>
      <c r="E337" s="234" t="s">
        <v>20</v>
      </c>
      <c r="F337" s="235" t="s">
        <v>1062</v>
      </c>
      <c r="G337" s="233"/>
      <c r="H337" s="236">
        <v>744.593</v>
      </c>
      <c r="I337" s="237"/>
      <c r="J337" s="237"/>
      <c r="K337" s="233"/>
      <c r="L337" s="233"/>
      <c r="M337" s="238"/>
      <c r="N337" s="239"/>
      <c r="O337" s="240"/>
      <c r="P337" s="240"/>
      <c r="Q337" s="240"/>
      <c r="R337" s="240"/>
      <c r="S337" s="240"/>
      <c r="T337" s="240"/>
      <c r="U337" s="240"/>
      <c r="V337" s="240"/>
      <c r="W337" s="240"/>
      <c r="X337" s="241"/>
      <c r="AT337" s="242" t="s">
        <v>1060</v>
      </c>
      <c r="AU337" s="242" t="s">
        <v>79</v>
      </c>
      <c r="AV337" s="14" t="s">
        <v>164</v>
      </c>
      <c r="AW337" s="14" t="s">
        <v>5</v>
      </c>
      <c r="AX337" s="14" t="s">
        <v>79</v>
      </c>
      <c r="AY337" s="242" t="s">
        <v>156</v>
      </c>
    </row>
    <row r="338" spans="1:65" s="2" customFormat="1" ht="62.65" customHeight="1">
      <c r="A338" s="35"/>
      <c r="B338" s="36"/>
      <c r="C338" s="205" t="s">
        <v>265</v>
      </c>
      <c r="D338" s="205" t="s">
        <v>188</v>
      </c>
      <c r="E338" s="206" t="s">
        <v>1549</v>
      </c>
      <c r="F338" s="207" t="s">
        <v>1550</v>
      </c>
      <c r="G338" s="208" t="s">
        <v>161</v>
      </c>
      <c r="H338" s="209">
        <v>433</v>
      </c>
      <c r="I338" s="210"/>
      <c r="J338" s="210"/>
      <c r="K338" s="211">
        <f>ROUND(P338*H338,2)</f>
        <v>0</v>
      </c>
      <c r="L338" s="207" t="s">
        <v>162</v>
      </c>
      <c r="M338" s="40"/>
      <c r="N338" s="212" t="s">
        <v>20</v>
      </c>
      <c r="O338" s="194" t="s">
        <v>40</v>
      </c>
      <c r="P338" s="195">
        <f>I338+J338</f>
        <v>0</v>
      </c>
      <c r="Q338" s="195">
        <f>ROUND(I338*H338,2)</f>
        <v>0</v>
      </c>
      <c r="R338" s="195">
        <f>ROUND(J338*H338,2)</f>
        <v>0</v>
      </c>
      <c r="S338" s="65"/>
      <c r="T338" s="196">
        <f>S338*H338</f>
        <v>0</v>
      </c>
      <c r="U338" s="196">
        <v>0</v>
      </c>
      <c r="V338" s="196">
        <f>U338*H338</f>
        <v>0</v>
      </c>
      <c r="W338" s="196">
        <v>0</v>
      </c>
      <c r="X338" s="197">
        <f>W338*H338</f>
        <v>0</v>
      </c>
      <c r="Y338" s="35"/>
      <c r="Z338" s="35"/>
      <c r="AA338" s="35"/>
      <c r="AB338" s="35"/>
      <c r="AC338" s="35"/>
      <c r="AD338" s="35"/>
      <c r="AE338" s="35"/>
      <c r="AR338" s="198" t="s">
        <v>298</v>
      </c>
      <c r="AT338" s="198" t="s">
        <v>188</v>
      </c>
      <c r="AU338" s="198" t="s">
        <v>79</v>
      </c>
      <c r="AY338" s="18" t="s">
        <v>156</v>
      </c>
      <c r="BE338" s="199">
        <f>IF(O338="základní",K338,0)</f>
        <v>0</v>
      </c>
      <c r="BF338" s="199">
        <f>IF(O338="snížená",K338,0)</f>
        <v>0</v>
      </c>
      <c r="BG338" s="199">
        <f>IF(O338="zákl. přenesená",K338,0)</f>
        <v>0</v>
      </c>
      <c r="BH338" s="199">
        <f>IF(O338="sníž. přenesená",K338,0)</f>
        <v>0</v>
      </c>
      <c r="BI338" s="199">
        <f>IF(O338="nulová",K338,0)</f>
        <v>0</v>
      </c>
      <c r="BJ338" s="18" t="s">
        <v>79</v>
      </c>
      <c r="BK338" s="199">
        <f>ROUND(P338*H338,2)</f>
        <v>0</v>
      </c>
      <c r="BL338" s="18" t="s">
        <v>298</v>
      </c>
      <c r="BM338" s="198" t="s">
        <v>525</v>
      </c>
    </row>
    <row r="339" spans="1:47" s="2" customFormat="1" ht="78">
      <c r="A339" s="35"/>
      <c r="B339" s="36"/>
      <c r="C339" s="37"/>
      <c r="D339" s="200" t="s">
        <v>165</v>
      </c>
      <c r="E339" s="37"/>
      <c r="F339" s="201" t="s">
        <v>1551</v>
      </c>
      <c r="G339" s="37"/>
      <c r="H339" s="37"/>
      <c r="I339" s="202"/>
      <c r="J339" s="202"/>
      <c r="K339" s="37"/>
      <c r="L339" s="37"/>
      <c r="M339" s="40"/>
      <c r="N339" s="203"/>
      <c r="O339" s="204"/>
      <c r="P339" s="65"/>
      <c r="Q339" s="65"/>
      <c r="R339" s="65"/>
      <c r="S339" s="65"/>
      <c r="T339" s="65"/>
      <c r="U339" s="65"/>
      <c r="V339" s="65"/>
      <c r="W339" s="65"/>
      <c r="X339" s="66"/>
      <c r="Y339" s="35"/>
      <c r="Z339" s="35"/>
      <c r="AA339" s="35"/>
      <c r="AB339" s="35"/>
      <c r="AC339" s="35"/>
      <c r="AD339" s="35"/>
      <c r="AE339" s="35"/>
      <c r="AT339" s="18" t="s">
        <v>165</v>
      </c>
      <c r="AU339" s="18" t="s">
        <v>79</v>
      </c>
    </row>
    <row r="340" spans="1:47" s="2" customFormat="1" ht="19.5">
      <c r="A340" s="35"/>
      <c r="B340" s="36"/>
      <c r="C340" s="37"/>
      <c r="D340" s="200" t="s">
        <v>880</v>
      </c>
      <c r="E340" s="37"/>
      <c r="F340" s="220" t="s">
        <v>1239</v>
      </c>
      <c r="G340" s="37"/>
      <c r="H340" s="37"/>
      <c r="I340" s="202"/>
      <c r="J340" s="202"/>
      <c r="K340" s="37"/>
      <c r="L340" s="37"/>
      <c r="M340" s="40"/>
      <c r="N340" s="203"/>
      <c r="O340" s="204"/>
      <c r="P340" s="65"/>
      <c r="Q340" s="65"/>
      <c r="R340" s="65"/>
      <c r="S340" s="65"/>
      <c r="T340" s="65"/>
      <c r="U340" s="65"/>
      <c r="V340" s="65"/>
      <c r="W340" s="65"/>
      <c r="X340" s="66"/>
      <c r="Y340" s="35"/>
      <c r="Z340" s="35"/>
      <c r="AA340" s="35"/>
      <c r="AB340" s="35"/>
      <c r="AC340" s="35"/>
      <c r="AD340" s="35"/>
      <c r="AE340" s="35"/>
      <c r="AT340" s="18" t="s">
        <v>880</v>
      </c>
      <c r="AU340" s="18" t="s">
        <v>79</v>
      </c>
    </row>
    <row r="341" spans="2:51" s="15" customFormat="1" ht="11.25">
      <c r="B341" s="243"/>
      <c r="C341" s="244"/>
      <c r="D341" s="200" t="s">
        <v>1060</v>
      </c>
      <c r="E341" s="245" t="s">
        <v>20</v>
      </c>
      <c r="F341" s="246" t="s">
        <v>1552</v>
      </c>
      <c r="G341" s="244"/>
      <c r="H341" s="245" t="s">
        <v>20</v>
      </c>
      <c r="I341" s="247"/>
      <c r="J341" s="247"/>
      <c r="K341" s="244"/>
      <c r="L341" s="244"/>
      <c r="M341" s="248"/>
      <c r="N341" s="249"/>
      <c r="O341" s="250"/>
      <c r="P341" s="250"/>
      <c r="Q341" s="250"/>
      <c r="R341" s="250"/>
      <c r="S341" s="250"/>
      <c r="T341" s="250"/>
      <c r="U341" s="250"/>
      <c r="V341" s="250"/>
      <c r="W341" s="250"/>
      <c r="X341" s="251"/>
      <c r="AT341" s="252" t="s">
        <v>1060</v>
      </c>
      <c r="AU341" s="252" t="s">
        <v>79</v>
      </c>
      <c r="AV341" s="15" t="s">
        <v>79</v>
      </c>
      <c r="AW341" s="15" t="s">
        <v>5</v>
      </c>
      <c r="AX341" s="15" t="s">
        <v>71</v>
      </c>
      <c r="AY341" s="252" t="s">
        <v>156</v>
      </c>
    </row>
    <row r="342" spans="2:51" s="15" customFormat="1" ht="11.25">
      <c r="B342" s="243"/>
      <c r="C342" s="244"/>
      <c r="D342" s="200" t="s">
        <v>1060</v>
      </c>
      <c r="E342" s="245" t="s">
        <v>20</v>
      </c>
      <c r="F342" s="246" t="s">
        <v>1553</v>
      </c>
      <c r="G342" s="244"/>
      <c r="H342" s="245" t="s">
        <v>20</v>
      </c>
      <c r="I342" s="247"/>
      <c r="J342" s="247"/>
      <c r="K342" s="244"/>
      <c r="L342" s="244"/>
      <c r="M342" s="248"/>
      <c r="N342" s="249"/>
      <c r="O342" s="250"/>
      <c r="P342" s="250"/>
      <c r="Q342" s="250"/>
      <c r="R342" s="250"/>
      <c r="S342" s="250"/>
      <c r="T342" s="250"/>
      <c r="U342" s="250"/>
      <c r="V342" s="250"/>
      <c r="W342" s="250"/>
      <c r="X342" s="251"/>
      <c r="AT342" s="252" t="s">
        <v>1060</v>
      </c>
      <c r="AU342" s="252" t="s">
        <v>79</v>
      </c>
      <c r="AV342" s="15" t="s">
        <v>79</v>
      </c>
      <c r="AW342" s="15" t="s">
        <v>5</v>
      </c>
      <c r="AX342" s="15" t="s">
        <v>71</v>
      </c>
      <c r="AY342" s="252" t="s">
        <v>156</v>
      </c>
    </row>
    <row r="343" spans="2:51" s="13" customFormat="1" ht="11.25">
      <c r="B343" s="221"/>
      <c r="C343" s="222"/>
      <c r="D343" s="200" t="s">
        <v>1060</v>
      </c>
      <c r="E343" s="223" t="s">
        <v>20</v>
      </c>
      <c r="F343" s="224" t="s">
        <v>209</v>
      </c>
      <c r="G343" s="222"/>
      <c r="H343" s="225">
        <v>28</v>
      </c>
      <c r="I343" s="226"/>
      <c r="J343" s="226"/>
      <c r="K343" s="222"/>
      <c r="L343" s="222"/>
      <c r="M343" s="227"/>
      <c r="N343" s="228"/>
      <c r="O343" s="229"/>
      <c r="P343" s="229"/>
      <c r="Q343" s="229"/>
      <c r="R343" s="229"/>
      <c r="S343" s="229"/>
      <c r="T343" s="229"/>
      <c r="U343" s="229"/>
      <c r="V343" s="229"/>
      <c r="W343" s="229"/>
      <c r="X343" s="230"/>
      <c r="AT343" s="231" t="s">
        <v>1060</v>
      </c>
      <c r="AU343" s="231" t="s">
        <v>79</v>
      </c>
      <c r="AV343" s="13" t="s">
        <v>81</v>
      </c>
      <c r="AW343" s="13" t="s">
        <v>5</v>
      </c>
      <c r="AX343" s="13" t="s">
        <v>71</v>
      </c>
      <c r="AY343" s="231" t="s">
        <v>156</v>
      </c>
    </row>
    <row r="344" spans="2:51" s="15" customFormat="1" ht="11.25">
      <c r="B344" s="243"/>
      <c r="C344" s="244"/>
      <c r="D344" s="200" t="s">
        <v>1060</v>
      </c>
      <c r="E344" s="245" t="s">
        <v>20</v>
      </c>
      <c r="F344" s="246" t="s">
        <v>1554</v>
      </c>
      <c r="G344" s="244"/>
      <c r="H344" s="245" t="s">
        <v>20</v>
      </c>
      <c r="I344" s="247"/>
      <c r="J344" s="247"/>
      <c r="K344" s="244"/>
      <c r="L344" s="244"/>
      <c r="M344" s="248"/>
      <c r="N344" s="249"/>
      <c r="O344" s="250"/>
      <c r="P344" s="250"/>
      <c r="Q344" s="250"/>
      <c r="R344" s="250"/>
      <c r="S344" s="250"/>
      <c r="T344" s="250"/>
      <c r="U344" s="250"/>
      <c r="V344" s="250"/>
      <c r="W344" s="250"/>
      <c r="X344" s="251"/>
      <c r="AT344" s="252" t="s">
        <v>1060</v>
      </c>
      <c r="AU344" s="252" t="s">
        <v>79</v>
      </c>
      <c r="AV344" s="15" t="s">
        <v>79</v>
      </c>
      <c r="AW344" s="15" t="s">
        <v>5</v>
      </c>
      <c r="AX344" s="15" t="s">
        <v>71</v>
      </c>
      <c r="AY344" s="252" t="s">
        <v>156</v>
      </c>
    </row>
    <row r="345" spans="2:51" s="13" customFormat="1" ht="11.25">
      <c r="B345" s="221"/>
      <c r="C345" s="222"/>
      <c r="D345" s="200" t="s">
        <v>1060</v>
      </c>
      <c r="E345" s="223" t="s">
        <v>20</v>
      </c>
      <c r="F345" s="224" t="s">
        <v>1555</v>
      </c>
      <c r="G345" s="222"/>
      <c r="H345" s="225">
        <v>405</v>
      </c>
      <c r="I345" s="226"/>
      <c r="J345" s="226"/>
      <c r="K345" s="222"/>
      <c r="L345" s="222"/>
      <c r="M345" s="227"/>
      <c r="N345" s="228"/>
      <c r="O345" s="229"/>
      <c r="P345" s="229"/>
      <c r="Q345" s="229"/>
      <c r="R345" s="229"/>
      <c r="S345" s="229"/>
      <c r="T345" s="229"/>
      <c r="U345" s="229"/>
      <c r="V345" s="229"/>
      <c r="W345" s="229"/>
      <c r="X345" s="230"/>
      <c r="AT345" s="231" t="s">
        <v>1060</v>
      </c>
      <c r="AU345" s="231" t="s">
        <v>79</v>
      </c>
      <c r="AV345" s="13" t="s">
        <v>81</v>
      </c>
      <c r="AW345" s="13" t="s">
        <v>5</v>
      </c>
      <c r="AX345" s="13" t="s">
        <v>71</v>
      </c>
      <c r="AY345" s="231" t="s">
        <v>156</v>
      </c>
    </row>
    <row r="346" spans="2:51" s="14" customFormat="1" ht="11.25">
      <c r="B346" s="232"/>
      <c r="C346" s="233"/>
      <c r="D346" s="200" t="s">
        <v>1060</v>
      </c>
      <c r="E346" s="234" t="s">
        <v>20</v>
      </c>
      <c r="F346" s="235" t="s">
        <v>1062</v>
      </c>
      <c r="G346" s="233"/>
      <c r="H346" s="236">
        <v>433</v>
      </c>
      <c r="I346" s="237"/>
      <c r="J346" s="237"/>
      <c r="K346" s="233"/>
      <c r="L346" s="233"/>
      <c r="M346" s="238"/>
      <c r="N346" s="239"/>
      <c r="O346" s="240"/>
      <c r="P346" s="240"/>
      <c r="Q346" s="240"/>
      <c r="R346" s="240"/>
      <c r="S346" s="240"/>
      <c r="T346" s="240"/>
      <c r="U346" s="240"/>
      <c r="V346" s="240"/>
      <c r="W346" s="240"/>
      <c r="X346" s="241"/>
      <c r="AT346" s="242" t="s">
        <v>1060</v>
      </c>
      <c r="AU346" s="242" t="s">
        <v>79</v>
      </c>
      <c r="AV346" s="14" t="s">
        <v>164</v>
      </c>
      <c r="AW346" s="14" t="s">
        <v>5</v>
      </c>
      <c r="AX346" s="14" t="s">
        <v>79</v>
      </c>
      <c r="AY346" s="242" t="s">
        <v>156</v>
      </c>
    </row>
    <row r="347" spans="1:65" s="2" customFormat="1" ht="62.65" customHeight="1">
      <c r="A347" s="35"/>
      <c r="B347" s="36"/>
      <c r="C347" s="205" t="s">
        <v>529</v>
      </c>
      <c r="D347" s="205" t="s">
        <v>188</v>
      </c>
      <c r="E347" s="206" t="s">
        <v>1236</v>
      </c>
      <c r="F347" s="207" t="s">
        <v>1237</v>
      </c>
      <c r="G347" s="208" t="s">
        <v>161</v>
      </c>
      <c r="H347" s="209">
        <v>1</v>
      </c>
      <c r="I347" s="210"/>
      <c r="J347" s="210"/>
      <c r="K347" s="211">
        <f>ROUND(P347*H347,2)</f>
        <v>0</v>
      </c>
      <c r="L347" s="207" t="s">
        <v>162</v>
      </c>
      <c r="M347" s="40"/>
      <c r="N347" s="212" t="s">
        <v>20</v>
      </c>
      <c r="O347" s="194" t="s">
        <v>40</v>
      </c>
      <c r="P347" s="195">
        <f>I347+J347</f>
        <v>0</v>
      </c>
      <c r="Q347" s="195">
        <f>ROUND(I347*H347,2)</f>
        <v>0</v>
      </c>
      <c r="R347" s="195">
        <f>ROUND(J347*H347,2)</f>
        <v>0</v>
      </c>
      <c r="S347" s="65"/>
      <c r="T347" s="196">
        <f>S347*H347</f>
        <v>0</v>
      </c>
      <c r="U347" s="196">
        <v>0</v>
      </c>
      <c r="V347" s="196">
        <f>U347*H347</f>
        <v>0</v>
      </c>
      <c r="W347" s="196">
        <v>0</v>
      </c>
      <c r="X347" s="197">
        <f>W347*H347</f>
        <v>0</v>
      </c>
      <c r="Y347" s="35"/>
      <c r="Z347" s="35"/>
      <c r="AA347" s="35"/>
      <c r="AB347" s="35"/>
      <c r="AC347" s="35"/>
      <c r="AD347" s="35"/>
      <c r="AE347" s="35"/>
      <c r="AR347" s="198" t="s">
        <v>298</v>
      </c>
      <c r="AT347" s="198" t="s">
        <v>188</v>
      </c>
      <c r="AU347" s="198" t="s">
        <v>79</v>
      </c>
      <c r="AY347" s="18" t="s">
        <v>156</v>
      </c>
      <c r="BE347" s="199">
        <f>IF(O347="základní",K347,0)</f>
        <v>0</v>
      </c>
      <c r="BF347" s="199">
        <f>IF(O347="snížená",K347,0)</f>
        <v>0</v>
      </c>
      <c r="BG347" s="199">
        <f>IF(O347="zákl. přenesená",K347,0)</f>
        <v>0</v>
      </c>
      <c r="BH347" s="199">
        <f>IF(O347="sníž. přenesená",K347,0)</f>
        <v>0</v>
      </c>
      <c r="BI347" s="199">
        <f>IF(O347="nulová",K347,0)</f>
        <v>0</v>
      </c>
      <c r="BJ347" s="18" t="s">
        <v>79</v>
      </c>
      <c r="BK347" s="199">
        <f>ROUND(P347*H347,2)</f>
        <v>0</v>
      </c>
      <c r="BL347" s="18" t="s">
        <v>298</v>
      </c>
      <c r="BM347" s="198" t="s">
        <v>528</v>
      </c>
    </row>
    <row r="348" spans="1:47" s="2" customFormat="1" ht="78">
      <c r="A348" s="35"/>
      <c r="B348" s="36"/>
      <c r="C348" s="37"/>
      <c r="D348" s="200" t="s">
        <v>165</v>
      </c>
      <c r="E348" s="37"/>
      <c r="F348" s="201" t="s">
        <v>1238</v>
      </c>
      <c r="G348" s="37"/>
      <c r="H348" s="37"/>
      <c r="I348" s="202"/>
      <c r="J348" s="202"/>
      <c r="K348" s="37"/>
      <c r="L348" s="37"/>
      <c r="M348" s="40"/>
      <c r="N348" s="203"/>
      <c r="O348" s="204"/>
      <c r="P348" s="65"/>
      <c r="Q348" s="65"/>
      <c r="R348" s="65"/>
      <c r="S348" s="65"/>
      <c r="T348" s="65"/>
      <c r="U348" s="65"/>
      <c r="V348" s="65"/>
      <c r="W348" s="65"/>
      <c r="X348" s="66"/>
      <c r="Y348" s="35"/>
      <c r="Z348" s="35"/>
      <c r="AA348" s="35"/>
      <c r="AB348" s="35"/>
      <c r="AC348" s="35"/>
      <c r="AD348" s="35"/>
      <c r="AE348" s="35"/>
      <c r="AT348" s="18" t="s">
        <v>165</v>
      </c>
      <c r="AU348" s="18" t="s">
        <v>79</v>
      </c>
    </row>
    <row r="349" spans="1:47" s="2" customFormat="1" ht="19.5">
      <c r="A349" s="35"/>
      <c r="B349" s="36"/>
      <c r="C349" s="37"/>
      <c r="D349" s="200" t="s">
        <v>880</v>
      </c>
      <c r="E349" s="37"/>
      <c r="F349" s="220" t="s">
        <v>1239</v>
      </c>
      <c r="G349" s="37"/>
      <c r="H349" s="37"/>
      <c r="I349" s="202"/>
      <c r="J349" s="202"/>
      <c r="K349" s="37"/>
      <c r="L349" s="37"/>
      <c r="M349" s="40"/>
      <c r="N349" s="203"/>
      <c r="O349" s="204"/>
      <c r="P349" s="65"/>
      <c r="Q349" s="65"/>
      <c r="R349" s="65"/>
      <c r="S349" s="65"/>
      <c r="T349" s="65"/>
      <c r="U349" s="65"/>
      <c r="V349" s="65"/>
      <c r="W349" s="65"/>
      <c r="X349" s="66"/>
      <c r="Y349" s="35"/>
      <c r="Z349" s="35"/>
      <c r="AA349" s="35"/>
      <c r="AB349" s="35"/>
      <c r="AC349" s="35"/>
      <c r="AD349" s="35"/>
      <c r="AE349" s="35"/>
      <c r="AT349" s="18" t="s">
        <v>880</v>
      </c>
      <c r="AU349" s="18" t="s">
        <v>79</v>
      </c>
    </row>
    <row r="350" spans="2:51" s="15" customFormat="1" ht="11.25">
      <c r="B350" s="243"/>
      <c r="C350" s="244"/>
      <c r="D350" s="200" t="s">
        <v>1060</v>
      </c>
      <c r="E350" s="245" t="s">
        <v>20</v>
      </c>
      <c r="F350" s="246" t="s">
        <v>1556</v>
      </c>
      <c r="G350" s="244"/>
      <c r="H350" s="245" t="s">
        <v>20</v>
      </c>
      <c r="I350" s="247"/>
      <c r="J350" s="247"/>
      <c r="K350" s="244"/>
      <c r="L350" s="244"/>
      <c r="M350" s="248"/>
      <c r="N350" s="249"/>
      <c r="O350" s="250"/>
      <c r="P350" s="250"/>
      <c r="Q350" s="250"/>
      <c r="R350" s="250"/>
      <c r="S350" s="250"/>
      <c r="T350" s="250"/>
      <c r="U350" s="250"/>
      <c r="V350" s="250"/>
      <c r="W350" s="250"/>
      <c r="X350" s="251"/>
      <c r="AT350" s="252" t="s">
        <v>1060</v>
      </c>
      <c r="AU350" s="252" t="s">
        <v>79</v>
      </c>
      <c r="AV350" s="15" t="s">
        <v>79</v>
      </c>
      <c r="AW350" s="15" t="s">
        <v>5</v>
      </c>
      <c r="AX350" s="15" t="s">
        <v>71</v>
      </c>
      <c r="AY350" s="252" t="s">
        <v>156</v>
      </c>
    </row>
    <row r="351" spans="2:51" s="13" customFormat="1" ht="11.25">
      <c r="B351" s="221"/>
      <c r="C351" s="222"/>
      <c r="D351" s="200" t="s">
        <v>1060</v>
      </c>
      <c r="E351" s="223" t="s">
        <v>20</v>
      </c>
      <c r="F351" s="224" t="s">
        <v>79</v>
      </c>
      <c r="G351" s="222"/>
      <c r="H351" s="225">
        <v>1</v>
      </c>
      <c r="I351" s="226"/>
      <c r="J351" s="226"/>
      <c r="K351" s="222"/>
      <c r="L351" s="222"/>
      <c r="M351" s="227"/>
      <c r="N351" s="228"/>
      <c r="O351" s="229"/>
      <c r="P351" s="229"/>
      <c r="Q351" s="229"/>
      <c r="R351" s="229"/>
      <c r="S351" s="229"/>
      <c r="T351" s="229"/>
      <c r="U351" s="229"/>
      <c r="V351" s="229"/>
      <c r="W351" s="229"/>
      <c r="X351" s="230"/>
      <c r="AT351" s="231" t="s">
        <v>1060</v>
      </c>
      <c r="AU351" s="231" t="s">
        <v>79</v>
      </c>
      <c r="AV351" s="13" t="s">
        <v>81</v>
      </c>
      <c r="AW351" s="13" t="s">
        <v>5</v>
      </c>
      <c r="AX351" s="13" t="s">
        <v>71</v>
      </c>
      <c r="AY351" s="231" t="s">
        <v>156</v>
      </c>
    </row>
    <row r="352" spans="2:51" s="14" customFormat="1" ht="11.25">
      <c r="B352" s="232"/>
      <c r="C352" s="233"/>
      <c r="D352" s="200" t="s">
        <v>1060</v>
      </c>
      <c r="E352" s="234" t="s">
        <v>20</v>
      </c>
      <c r="F352" s="235" t="s">
        <v>1062</v>
      </c>
      <c r="G352" s="233"/>
      <c r="H352" s="236">
        <v>1</v>
      </c>
      <c r="I352" s="237"/>
      <c r="J352" s="237"/>
      <c r="K352" s="233"/>
      <c r="L352" s="233"/>
      <c r="M352" s="238"/>
      <c r="N352" s="239"/>
      <c r="O352" s="240"/>
      <c r="P352" s="240"/>
      <c r="Q352" s="240"/>
      <c r="R352" s="240"/>
      <c r="S352" s="240"/>
      <c r="T352" s="240"/>
      <c r="U352" s="240"/>
      <c r="V352" s="240"/>
      <c r="W352" s="240"/>
      <c r="X352" s="241"/>
      <c r="AT352" s="242" t="s">
        <v>1060</v>
      </c>
      <c r="AU352" s="242" t="s">
        <v>79</v>
      </c>
      <c r="AV352" s="14" t="s">
        <v>164</v>
      </c>
      <c r="AW352" s="14" t="s">
        <v>5</v>
      </c>
      <c r="AX352" s="14" t="s">
        <v>79</v>
      </c>
      <c r="AY352" s="242" t="s">
        <v>156</v>
      </c>
    </row>
    <row r="353" spans="1:65" s="2" customFormat="1" ht="62.65" customHeight="1">
      <c r="A353" s="35"/>
      <c r="B353" s="36"/>
      <c r="C353" s="205" t="s">
        <v>269</v>
      </c>
      <c r="D353" s="205" t="s">
        <v>188</v>
      </c>
      <c r="E353" s="206" t="s">
        <v>1557</v>
      </c>
      <c r="F353" s="207" t="s">
        <v>1558</v>
      </c>
      <c r="G353" s="208" t="s">
        <v>877</v>
      </c>
      <c r="H353" s="209">
        <v>622.8</v>
      </c>
      <c r="I353" s="210"/>
      <c r="J353" s="210"/>
      <c r="K353" s="211">
        <f>ROUND(P353*H353,2)</f>
        <v>0</v>
      </c>
      <c r="L353" s="207" t="s">
        <v>162</v>
      </c>
      <c r="M353" s="40"/>
      <c r="N353" s="212" t="s">
        <v>20</v>
      </c>
      <c r="O353" s="194" t="s">
        <v>40</v>
      </c>
      <c r="P353" s="195">
        <f>I353+J353</f>
        <v>0</v>
      </c>
      <c r="Q353" s="195">
        <f>ROUND(I353*H353,2)</f>
        <v>0</v>
      </c>
      <c r="R353" s="195">
        <f>ROUND(J353*H353,2)</f>
        <v>0</v>
      </c>
      <c r="S353" s="65"/>
      <c r="T353" s="196">
        <f>S353*H353</f>
        <v>0</v>
      </c>
      <c r="U353" s="196">
        <v>0</v>
      </c>
      <c r="V353" s="196">
        <f>U353*H353</f>
        <v>0</v>
      </c>
      <c r="W353" s="196">
        <v>0</v>
      </c>
      <c r="X353" s="197">
        <f>W353*H353</f>
        <v>0</v>
      </c>
      <c r="Y353" s="35"/>
      <c r="Z353" s="35"/>
      <c r="AA353" s="35"/>
      <c r="AB353" s="35"/>
      <c r="AC353" s="35"/>
      <c r="AD353" s="35"/>
      <c r="AE353" s="35"/>
      <c r="AR353" s="198" t="s">
        <v>298</v>
      </c>
      <c r="AT353" s="198" t="s">
        <v>188</v>
      </c>
      <c r="AU353" s="198" t="s">
        <v>79</v>
      </c>
      <c r="AY353" s="18" t="s">
        <v>156</v>
      </c>
      <c r="BE353" s="199">
        <f>IF(O353="základní",K353,0)</f>
        <v>0</v>
      </c>
      <c r="BF353" s="199">
        <f>IF(O353="snížená",K353,0)</f>
        <v>0</v>
      </c>
      <c r="BG353" s="199">
        <f>IF(O353="zákl. přenesená",K353,0)</f>
        <v>0</v>
      </c>
      <c r="BH353" s="199">
        <f>IF(O353="sníž. přenesená",K353,0)</f>
        <v>0</v>
      </c>
      <c r="BI353" s="199">
        <f>IF(O353="nulová",K353,0)</f>
        <v>0</v>
      </c>
      <c r="BJ353" s="18" t="s">
        <v>79</v>
      </c>
      <c r="BK353" s="199">
        <f>ROUND(P353*H353,2)</f>
        <v>0</v>
      </c>
      <c r="BL353" s="18" t="s">
        <v>298</v>
      </c>
      <c r="BM353" s="198" t="s">
        <v>532</v>
      </c>
    </row>
    <row r="354" spans="1:47" s="2" customFormat="1" ht="78">
      <c r="A354" s="35"/>
      <c r="B354" s="36"/>
      <c r="C354" s="37"/>
      <c r="D354" s="200" t="s">
        <v>165</v>
      </c>
      <c r="E354" s="37"/>
      <c r="F354" s="201" t="s">
        <v>1559</v>
      </c>
      <c r="G354" s="37"/>
      <c r="H354" s="37"/>
      <c r="I354" s="202"/>
      <c r="J354" s="202"/>
      <c r="K354" s="37"/>
      <c r="L354" s="37"/>
      <c r="M354" s="40"/>
      <c r="N354" s="203"/>
      <c r="O354" s="204"/>
      <c r="P354" s="65"/>
      <c r="Q354" s="65"/>
      <c r="R354" s="65"/>
      <c r="S354" s="65"/>
      <c r="T354" s="65"/>
      <c r="U354" s="65"/>
      <c r="V354" s="65"/>
      <c r="W354" s="65"/>
      <c r="X354" s="66"/>
      <c r="Y354" s="35"/>
      <c r="Z354" s="35"/>
      <c r="AA354" s="35"/>
      <c r="AB354" s="35"/>
      <c r="AC354" s="35"/>
      <c r="AD354" s="35"/>
      <c r="AE354" s="35"/>
      <c r="AT354" s="18" t="s">
        <v>165</v>
      </c>
      <c r="AU354" s="18" t="s">
        <v>79</v>
      </c>
    </row>
    <row r="355" spans="1:47" s="2" customFormat="1" ht="29.25">
      <c r="A355" s="35"/>
      <c r="B355" s="36"/>
      <c r="C355" s="37"/>
      <c r="D355" s="200" t="s">
        <v>880</v>
      </c>
      <c r="E355" s="37"/>
      <c r="F355" s="220" t="s">
        <v>1245</v>
      </c>
      <c r="G355" s="37"/>
      <c r="H355" s="37"/>
      <c r="I355" s="202"/>
      <c r="J355" s="202"/>
      <c r="K355" s="37"/>
      <c r="L355" s="37"/>
      <c r="M355" s="40"/>
      <c r="N355" s="203"/>
      <c r="O355" s="204"/>
      <c r="P355" s="65"/>
      <c r="Q355" s="65"/>
      <c r="R355" s="65"/>
      <c r="S355" s="65"/>
      <c r="T355" s="65"/>
      <c r="U355" s="65"/>
      <c r="V355" s="65"/>
      <c r="W355" s="65"/>
      <c r="X355" s="66"/>
      <c r="Y355" s="35"/>
      <c r="Z355" s="35"/>
      <c r="AA355" s="35"/>
      <c r="AB355" s="35"/>
      <c r="AC355" s="35"/>
      <c r="AD355" s="35"/>
      <c r="AE355" s="35"/>
      <c r="AT355" s="18" t="s">
        <v>880</v>
      </c>
      <c r="AU355" s="18" t="s">
        <v>79</v>
      </c>
    </row>
    <row r="356" spans="2:51" s="15" customFormat="1" ht="11.25">
      <c r="B356" s="243"/>
      <c r="C356" s="244"/>
      <c r="D356" s="200" t="s">
        <v>1060</v>
      </c>
      <c r="E356" s="245" t="s">
        <v>20</v>
      </c>
      <c r="F356" s="246" t="s">
        <v>1560</v>
      </c>
      <c r="G356" s="244"/>
      <c r="H356" s="245" t="s">
        <v>20</v>
      </c>
      <c r="I356" s="247"/>
      <c r="J356" s="247"/>
      <c r="K356" s="244"/>
      <c r="L356" s="244"/>
      <c r="M356" s="248"/>
      <c r="N356" s="249"/>
      <c r="O356" s="250"/>
      <c r="P356" s="250"/>
      <c r="Q356" s="250"/>
      <c r="R356" s="250"/>
      <c r="S356" s="250"/>
      <c r="T356" s="250"/>
      <c r="U356" s="250"/>
      <c r="V356" s="250"/>
      <c r="W356" s="250"/>
      <c r="X356" s="251"/>
      <c r="AT356" s="252" t="s">
        <v>1060</v>
      </c>
      <c r="AU356" s="252" t="s">
        <v>79</v>
      </c>
      <c r="AV356" s="15" t="s">
        <v>79</v>
      </c>
      <c r="AW356" s="15" t="s">
        <v>5</v>
      </c>
      <c r="AX356" s="15" t="s">
        <v>71</v>
      </c>
      <c r="AY356" s="252" t="s">
        <v>156</v>
      </c>
    </row>
    <row r="357" spans="2:51" s="13" customFormat="1" ht="11.25">
      <c r="B357" s="221"/>
      <c r="C357" s="222"/>
      <c r="D357" s="200" t="s">
        <v>1060</v>
      </c>
      <c r="E357" s="223" t="s">
        <v>20</v>
      </c>
      <c r="F357" s="224" t="s">
        <v>1561</v>
      </c>
      <c r="G357" s="222"/>
      <c r="H357" s="225">
        <v>622.8</v>
      </c>
      <c r="I357" s="226"/>
      <c r="J357" s="226"/>
      <c r="K357" s="222"/>
      <c r="L357" s="222"/>
      <c r="M357" s="227"/>
      <c r="N357" s="228"/>
      <c r="O357" s="229"/>
      <c r="P357" s="229"/>
      <c r="Q357" s="229"/>
      <c r="R357" s="229"/>
      <c r="S357" s="229"/>
      <c r="T357" s="229"/>
      <c r="U357" s="229"/>
      <c r="V357" s="229"/>
      <c r="W357" s="229"/>
      <c r="X357" s="230"/>
      <c r="AT357" s="231" t="s">
        <v>1060</v>
      </c>
      <c r="AU357" s="231" t="s">
        <v>79</v>
      </c>
      <c r="AV357" s="13" t="s">
        <v>81</v>
      </c>
      <c r="AW357" s="13" t="s">
        <v>5</v>
      </c>
      <c r="AX357" s="13" t="s">
        <v>71</v>
      </c>
      <c r="AY357" s="231" t="s">
        <v>156</v>
      </c>
    </row>
    <row r="358" spans="2:51" s="14" customFormat="1" ht="11.25">
      <c r="B358" s="232"/>
      <c r="C358" s="233"/>
      <c r="D358" s="200" t="s">
        <v>1060</v>
      </c>
      <c r="E358" s="234" t="s">
        <v>20</v>
      </c>
      <c r="F358" s="235" t="s">
        <v>1062</v>
      </c>
      <c r="G358" s="233"/>
      <c r="H358" s="236">
        <v>622.8</v>
      </c>
      <c r="I358" s="237"/>
      <c r="J358" s="237"/>
      <c r="K358" s="233"/>
      <c r="L358" s="233"/>
      <c r="M358" s="238"/>
      <c r="N358" s="239"/>
      <c r="O358" s="240"/>
      <c r="P358" s="240"/>
      <c r="Q358" s="240"/>
      <c r="R358" s="240"/>
      <c r="S358" s="240"/>
      <c r="T358" s="240"/>
      <c r="U358" s="240"/>
      <c r="V358" s="240"/>
      <c r="W358" s="240"/>
      <c r="X358" s="241"/>
      <c r="AT358" s="242" t="s">
        <v>1060</v>
      </c>
      <c r="AU358" s="242" t="s">
        <v>79</v>
      </c>
      <c r="AV358" s="14" t="s">
        <v>164</v>
      </c>
      <c r="AW358" s="14" t="s">
        <v>5</v>
      </c>
      <c r="AX358" s="14" t="s">
        <v>79</v>
      </c>
      <c r="AY358" s="242" t="s">
        <v>156</v>
      </c>
    </row>
    <row r="359" spans="1:65" s="2" customFormat="1" ht="66.75" customHeight="1">
      <c r="A359" s="35"/>
      <c r="B359" s="36"/>
      <c r="C359" s="205" t="s">
        <v>536</v>
      </c>
      <c r="D359" s="205" t="s">
        <v>188</v>
      </c>
      <c r="E359" s="206" t="s">
        <v>1267</v>
      </c>
      <c r="F359" s="207" t="s">
        <v>1268</v>
      </c>
      <c r="G359" s="208" t="s">
        <v>877</v>
      </c>
      <c r="H359" s="209">
        <v>142.552</v>
      </c>
      <c r="I359" s="210"/>
      <c r="J359" s="210"/>
      <c r="K359" s="211">
        <f>ROUND(P359*H359,2)</f>
        <v>0</v>
      </c>
      <c r="L359" s="207" t="s">
        <v>162</v>
      </c>
      <c r="M359" s="40"/>
      <c r="N359" s="212" t="s">
        <v>20</v>
      </c>
      <c r="O359" s="194" t="s">
        <v>40</v>
      </c>
      <c r="P359" s="195">
        <f>I359+J359</f>
        <v>0</v>
      </c>
      <c r="Q359" s="195">
        <f>ROUND(I359*H359,2)</f>
        <v>0</v>
      </c>
      <c r="R359" s="195">
        <f>ROUND(J359*H359,2)</f>
        <v>0</v>
      </c>
      <c r="S359" s="65"/>
      <c r="T359" s="196">
        <f>S359*H359</f>
        <v>0</v>
      </c>
      <c r="U359" s="196">
        <v>0</v>
      </c>
      <c r="V359" s="196">
        <f>U359*H359</f>
        <v>0</v>
      </c>
      <c r="W359" s="196">
        <v>0</v>
      </c>
      <c r="X359" s="197">
        <f>W359*H359</f>
        <v>0</v>
      </c>
      <c r="Y359" s="35"/>
      <c r="Z359" s="35"/>
      <c r="AA359" s="35"/>
      <c r="AB359" s="35"/>
      <c r="AC359" s="35"/>
      <c r="AD359" s="35"/>
      <c r="AE359" s="35"/>
      <c r="AR359" s="198" t="s">
        <v>298</v>
      </c>
      <c r="AT359" s="198" t="s">
        <v>188</v>
      </c>
      <c r="AU359" s="198" t="s">
        <v>79</v>
      </c>
      <c r="AY359" s="18" t="s">
        <v>156</v>
      </c>
      <c r="BE359" s="199">
        <f>IF(O359="základní",K359,0)</f>
        <v>0</v>
      </c>
      <c r="BF359" s="199">
        <f>IF(O359="snížená",K359,0)</f>
        <v>0</v>
      </c>
      <c r="BG359" s="199">
        <f>IF(O359="zákl. přenesená",K359,0)</f>
        <v>0</v>
      </c>
      <c r="BH359" s="199">
        <f>IF(O359="sníž. přenesená",K359,0)</f>
        <v>0</v>
      </c>
      <c r="BI359" s="199">
        <f>IF(O359="nulová",K359,0)</f>
        <v>0</v>
      </c>
      <c r="BJ359" s="18" t="s">
        <v>79</v>
      </c>
      <c r="BK359" s="199">
        <f>ROUND(P359*H359,2)</f>
        <v>0</v>
      </c>
      <c r="BL359" s="18" t="s">
        <v>298</v>
      </c>
      <c r="BM359" s="198" t="s">
        <v>535</v>
      </c>
    </row>
    <row r="360" spans="1:47" s="2" customFormat="1" ht="78">
      <c r="A360" s="35"/>
      <c r="B360" s="36"/>
      <c r="C360" s="37"/>
      <c r="D360" s="200" t="s">
        <v>165</v>
      </c>
      <c r="E360" s="37"/>
      <c r="F360" s="201" t="s">
        <v>1269</v>
      </c>
      <c r="G360" s="37"/>
      <c r="H360" s="37"/>
      <c r="I360" s="202"/>
      <c r="J360" s="202"/>
      <c r="K360" s="37"/>
      <c r="L360" s="37"/>
      <c r="M360" s="40"/>
      <c r="N360" s="203"/>
      <c r="O360" s="204"/>
      <c r="P360" s="65"/>
      <c r="Q360" s="65"/>
      <c r="R360" s="65"/>
      <c r="S360" s="65"/>
      <c r="T360" s="65"/>
      <c r="U360" s="65"/>
      <c r="V360" s="65"/>
      <c r="W360" s="65"/>
      <c r="X360" s="66"/>
      <c r="Y360" s="35"/>
      <c r="Z360" s="35"/>
      <c r="AA360" s="35"/>
      <c r="AB360" s="35"/>
      <c r="AC360" s="35"/>
      <c r="AD360" s="35"/>
      <c r="AE360" s="35"/>
      <c r="AT360" s="18" t="s">
        <v>165</v>
      </c>
      <c r="AU360" s="18" t="s">
        <v>79</v>
      </c>
    </row>
    <row r="361" spans="1:47" s="2" customFormat="1" ht="29.25">
      <c r="A361" s="35"/>
      <c r="B361" s="36"/>
      <c r="C361" s="37"/>
      <c r="D361" s="200" t="s">
        <v>880</v>
      </c>
      <c r="E361" s="37"/>
      <c r="F361" s="220" t="s">
        <v>1245</v>
      </c>
      <c r="G361" s="37"/>
      <c r="H361" s="37"/>
      <c r="I361" s="202"/>
      <c r="J361" s="202"/>
      <c r="K361" s="37"/>
      <c r="L361" s="37"/>
      <c r="M361" s="40"/>
      <c r="N361" s="203"/>
      <c r="O361" s="204"/>
      <c r="P361" s="65"/>
      <c r="Q361" s="65"/>
      <c r="R361" s="65"/>
      <c r="S361" s="65"/>
      <c r="T361" s="65"/>
      <c r="U361" s="65"/>
      <c r="V361" s="65"/>
      <c r="W361" s="65"/>
      <c r="X361" s="66"/>
      <c r="Y361" s="35"/>
      <c r="Z361" s="35"/>
      <c r="AA361" s="35"/>
      <c r="AB361" s="35"/>
      <c r="AC361" s="35"/>
      <c r="AD361" s="35"/>
      <c r="AE361" s="35"/>
      <c r="AT361" s="18" t="s">
        <v>880</v>
      </c>
      <c r="AU361" s="18" t="s">
        <v>79</v>
      </c>
    </row>
    <row r="362" spans="2:51" s="15" customFormat="1" ht="11.25">
      <c r="B362" s="243"/>
      <c r="C362" s="244"/>
      <c r="D362" s="200" t="s">
        <v>1060</v>
      </c>
      <c r="E362" s="245" t="s">
        <v>20</v>
      </c>
      <c r="F362" s="246" t="s">
        <v>1562</v>
      </c>
      <c r="G362" s="244"/>
      <c r="H362" s="245" t="s">
        <v>20</v>
      </c>
      <c r="I362" s="247"/>
      <c r="J362" s="247"/>
      <c r="K362" s="244"/>
      <c r="L362" s="244"/>
      <c r="M362" s="248"/>
      <c r="N362" s="249"/>
      <c r="O362" s="250"/>
      <c r="P362" s="250"/>
      <c r="Q362" s="250"/>
      <c r="R362" s="250"/>
      <c r="S362" s="250"/>
      <c r="T362" s="250"/>
      <c r="U362" s="250"/>
      <c r="V362" s="250"/>
      <c r="W362" s="250"/>
      <c r="X362" s="251"/>
      <c r="AT362" s="252" t="s">
        <v>1060</v>
      </c>
      <c r="AU362" s="252" t="s">
        <v>79</v>
      </c>
      <c r="AV362" s="15" t="s">
        <v>79</v>
      </c>
      <c r="AW362" s="15" t="s">
        <v>5</v>
      </c>
      <c r="AX362" s="15" t="s">
        <v>71</v>
      </c>
      <c r="AY362" s="252" t="s">
        <v>156</v>
      </c>
    </row>
    <row r="363" spans="2:51" s="13" customFormat="1" ht="11.25">
      <c r="B363" s="221"/>
      <c r="C363" s="222"/>
      <c r="D363" s="200" t="s">
        <v>1060</v>
      </c>
      <c r="E363" s="223" t="s">
        <v>20</v>
      </c>
      <c r="F363" s="224" t="s">
        <v>1563</v>
      </c>
      <c r="G363" s="222"/>
      <c r="H363" s="225">
        <v>56.496</v>
      </c>
      <c r="I363" s="226"/>
      <c r="J363" s="226"/>
      <c r="K363" s="222"/>
      <c r="L363" s="222"/>
      <c r="M363" s="227"/>
      <c r="N363" s="228"/>
      <c r="O363" s="229"/>
      <c r="P363" s="229"/>
      <c r="Q363" s="229"/>
      <c r="R363" s="229"/>
      <c r="S363" s="229"/>
      <c r="T363" s="229"/>
      <c r="U363" s="229"/>
      <c r="V363" s="229"/>
      <c r="W363" s="229"/>
      <c r="X363" s="230"/>
      <c r="AT363" s="231" t="s">
        <v>1060</v>
      </c>
      <c r="AU363" s="231" t="s">
        <v>79</v>
      </c>
      <c r="AV363" s="13" t="s">
        <v>81</v>
      </c>
      <c r="AW363" s="13" t="s">
        <v>5</v>
      </c>
      <c r="AX363" s="13" t="s">
        <v>71</v>
      </c>
      <c r="AY363" s="231" t="s">
        <v>156</v>
      </c>
    </row>
    <row r="364" spans="2:51" s="15" customFormat="1" ht="11.25">
      <c r="B364" s="243"/>
      <c r="C364" s="244"/>
      <c r="D364" s="200" t="s">
        <v>1060</v>
      </c>
      <c r="E364" s="245" t="s">
        <v>20</v>
      </c>
      <c r="F364" s="246" t="s">
        <v>1564</v>
      </c>
      <c r="G364" s="244"/>
      <c r="H364" s="245" t="s">
        <v>20</v>
      </c>
      <c r="I364" s="247"/>
      <c r="J364" s="247"/>
      <c r="K364" s="244"/>
      <c r="L364" s="244"/>
      <c r="M364" s="248"/>
      <c r="N364" s="249"/>
      <c r="O364" s="250"/>
      <c r="P364" s="250"/>
      <c r="Q364" s="250"/>
      <c r="R364" s="250"/>
      <c r="S364" s="250"/>
      <c r="T364" s="250"/>
      <c r="U364" s="250"/>
      <c r="V364" s="250"/>
      <c r="W364" s="250"/>
      <c r="X364" s="251"/>
      <c r="AT364" s="252" t="s">
        <v>1060</v>
      </c>
      <c r="AU364" s="252" t="s">
        <v>79</v>
      </c>
      <c r="AV364" s="15" t="s">
        <v>79</v>
      </c>
      <c r="AW364" s="15" t="s">
        <v>5</v>
      </c>
      <c r="AX364" s="15" t="s">
        <v>71</v>
      </c>
      <c r="AY364" s="252" t="s">
        <v>156</v>
      </c>
    </row>
    <row r="365" spans="2:51" s="13" customFormat="1" ht="11.25">
      <c r="B365" s="221"/>
      <c r="C365" s="222"/>
      <c r="D365" s="200" t="s">
        <v>1060</v>
      </c>
      <c r="E365" s="223" t="s">
        <v>20</v>
      </c>
      <c r="F365" s="224" t="s">
        <v>1565</v>
      </c>
      <c r="G365" s="222"/>
      <c r="H365" s="225">
        <v>0.8</v>
      </c>
      <c r="I365" s="226"/>
      <c r="J365" s="226"/>
      <c r="K365" s="222"/>
      <c r="L365" s="222"/>
      <c r="M365" s="227"/>
      <c r="N365" s="228"/>
      <c r="O365" s="229"/>
      <c r="P365" s="229"/>
      <c r="Q365" s="229"/>
      <c r="R365" s="229"/>
      <c r="S365" s="229"/>
      <c r="T365" s="229"/>
      <c r="U365" s="229"/>
      <c r="V365" s="229"/>
      <c r="W365" s="229"/>
      <c r="X365" s="230"/>
      <c r="AT365" s="231" t="s">
        <v>1060</v>
      </c>
      <c r="AU365" s="231" t="s">
        <v>79</v>
      </c>
      <c r="AV365" s="13" t="s">
        <v>81</v>
      </c>
      <c r="AW365" s="13" t="s">
        <v>5</v>
      </c>
      <c r="AX365" s="13" t="s">
        <v>71</v>
      </c>
      <c r="AY365" s="231" t="s">
        <v>156</v>
      </c>
    </row>
    <row r="366" spans="2:51" s="15" customFormat="1" ht="11.25">
      <c r="B366" s="243"/>
      <c r="C366" s="244"/>
      <c r="D366" s="200" t="s">
        <v>1060</v>
      </c>
      <c r="E366" s="245" t="s">
        <v>20</v>
      </c>
      <c r="F366" s="246" t="s">
        <v>1542</v>
      </c>
      <c r="G366" s="244"/>
      <c r="H366" s="245" t="s">
        <v>20</v>
      </c>
      <c r="I366" s="247"/>
      <c r="J366" s="247"/>
      <c r="K366" s="244"/>
      <c r="L366" s="244"/>
      <c r="M366" s="248"/>
      <c r="N366" s="249"/>
      <c r="O366" s="250"/>
      <c r="P366" s="250"/>
      <c r="Q366" s="250"/>
      <c r="R366" s="250"/>
      <c r="S366" s="250"/>
      <c r="T366" s="250"/>
      <c r="U366" s="250"/>
      <c r="V366" s="250"/>
      <c r="W366" s="250"/>
      <c r="X366" s="251"/>
      <c r="AT366" s="252" t="s">
        <v>1060</v>
      </c>
      <c r="AU366" s="252" t="s">
        <v>79</v>
      </c>
      <c r="AV366" s="15" t="s">
        <v>79</v>
      </c>
      <c r="AW366" s="15" t="s">
        <v>5</v>
      </c>
      <c r="AX366" s="15" t="s">
        <v>71</v>
      </c>
      <c r="AY366" s="252" t="s">
        <v>156</v>
      </c>
    </row>
    <row r="367" spans="2:51" s="15" customFormat="1" ht="11.25">
      <c r="B367" s="243"/>
      <c r="C367" s="244"/>
      <c r="D367" s="200" t="s">
        <v>1060</v>
      </c>
      <c r="E367" s="245" t="s">
        <v>20</v>
      </c>
      <c r="F367" s="246" t="s">
        <v>1475</v>
      </c>
      <c r="G367" s="244"/>
      <c r="H367" s="245" t="s">
        <v>20</v>
      </c>
      <c r="I367" s="247"/>
      <c r="J367" s="247"/>
      <c r="K367" s="244"/>
      <c r="L367" s="244"/>
      <c r="M367" s="248"/>
      <c r="N367" s="249"/>
      <c r="O367" s="250"/>
      <c r="P367" s="250"/>
      <c r="Q367" s="250"/>
      <c r="R367" s="250"/>
      <c r="S367" s="250"/>
      <c r="T367" s="250"/>
      <c r="U367" s="250"/>
      <c r="V367" s="250"/>
      <c r="W367" s="250"/>
      <c r="X367" s="251"/>
      <c r="AT367" s="252" t="s">
        <v>1060</v>
      </c>
      <c r="AU367" s="252" t="s">
        <v>79</v>
      </c>
      <c r="AV367" s="15" t="s">
        <v>79</v>
      </c>
      <c r="AW367" s="15" t="s">
        <v>5</v>
      </c>
      <c r="AX367" s="15" t="s">
        <v>71</v>
      </c>
      <c r="AY367" s="252" t="s">
        <v>156</v>
      </c>
    </row>
    <row r="368" spans="2:51" s="13" customFormat="1" ht="11.25">
      <c r="B368" s="221"/>
      <c r="C368" s="222"/>
      <c r="D368" s="200" t="s">
        <v>1060</v>
      </c>
      <c r="E368" s="223" t="s">
        <v>20</v>
      </c>
      <c r="F368" s="224" t="s">
        <v>1566</v>
      </c>
      <c r="G368" s="222"/>
      <c r="H368" s="225">
        <v>3.256</v>
      </c>
      <c r="I368" s="226"/>
      <c r="J368" s="226"/>
      <c r="K368" s="222"/>
      <c r="L368" s="222"/>
      <c r="M368" s="227"/>
      <c r="N368" s="228"/>
      <c r="O368" s="229"/>
      <c r="P368" s="229"/>
      <c r="Q368" s="229"/>
      <c r="R368" s="229"/>
      <c r="S368" s="229"/>
      <c r="T368" s="229"/>
      <c r="U368" s="229"/>
      <c r="V368" s="229"/>
      <c r="W368" s="229"/>
      <c r="X368" s="230"/>
      <c r="AT368" s="231" t="s">
        <v>1060</v>
      </c>
      <c r="AU368" s="231" t="s">
        <v>79</v>
      </c>
      <c r="AV368" s="13" t="s">
        <v>81</v>
      </c>
      <c r="AW368" s="13" t="s">
        <v>5</v>
      </c>
      <c r="AX368" s="13" t="s">
        <v>71</v>
      </c>
      <c r="AY368" s="231" t="s">
        <v>156</v>
      </c>
    </row>
    <row r="369" spans="2:51" s="15" customFormat="1" ht="11.25">
      <c r="B369" s="243"/>
      <c r="C369" s="244"/>
      <c r="D369" s="200" t="s">
        <v>1060</v>
      </c>
      <c r="E369" s="245" t="s">
        <v>20</v>
      </c>
      <c r="F369" s="246" t="s">
        <v>1567</v>
      </c>
      <c r="G369" s="244"/>
      <c r="H369" s="245" t="s">
        <v>20</v>
      </c>
      <c r="I369" s="247"/>
      <c r="J369" s="247"/>
      <c r="K369" s="244"/>
      <c r="L369" s="244"/>
      <c r="M369" s="248"/>
      <c r="N369" s="249"/>
      <c r="O369" s="250"/>
      <c r="P369" s="250"/>
      <c r="Q369" s="250"/>
      <c r="R369" s="250"/>
      <c r="S369" s="250"/>
      <c r="T369" s="250"/>
      <c r="U369" s="250"/>
      <c r="V369" s="250"/>
      <c r="W369" s="250"/>
      <c r="X369" s="251"/>
      <c r="AT369" s="252" t="s">
        <v>1060</v>
      </c>
      <c r="AU369" s="252" t="s">
        <v>79</v>
      </c>
      <c r="AV369" s="15" t="s">
        <v>79</v>
      </c>
      <c r="AW369" s="15" t="s">
        <v>5</v>
      </c>
      <c r="AX369" s="15" t="s">
        <v>71</v>
      </c>
      <c r="AY369" s="252" t="s">
        <v>156</v>
      </c>
    </row>
    <row r="370" spans="2:51" s="13" customFormat="1" ht="11.25">
      <c r="B370" s="221"/>
      <c r="C370" s="222"/>
      <c r="D370" s="200" t="s">
        <v>1060</v>
      </c>
      <c r="E370" s="223" t="s">
        <v>20</v>
      </c>
      <c r="F370" s="224" t="s">
        <v>326</v>
      </c>
      <c r="G370" s="222"/>
      <c r="H370" s="225">
        <v>82</v>
      </c>
      <c r="I370" s="226"/>
      <c r="J370" s="226"/>
      <c r="K370" s="222"/>
      <c r="L370" s="222"/>
      <c r="M370" s="227"/>
      <c r="N370" s="228"/>
      <c r="O370" s="229"/>
      <c r="P370" s="229"/>
      <c r="Q370" s="229"/>
      <c r="R370" s="229"/>
      <c r="S370" s="229"/>
      <c r="T370" s="229"/>
      <c r="U370" s="229"/>
      <c r="V370" s="229"/>
      <c r="W370" s="229"/>
      <c r="X370" s="230"/>
      <c r="AT370" s="231" t="s">
        <v>1060</v>
      </c>
      <c r="AU370" s="231" t="s">
        <v>79</v>
      </c>
      <c r="AV370" s="13" t="s">
        <v>81</v>
      </c>
      <c r="AW370" s="13" t="s">
        <v>5</v>
      </c>
      <c r="AX370" s="13" t="s">
        <v>71</v>
      </c>
      <c r="AY370" s="231" t="s">
        <v>156</v>
      </c>
    </row>
    <row r="371" spans="2:51" s="14" customFormat="1" ht="11.25">
      <c r="B371" s="232"/>
      <c r="C371" s="233"/>
      <c r="D371" s="200" t="s">
        <v>1060</v>
      </c>
      <c r="E371" s="234" t="s">
        <v>20</v>
      </c>
      <c r="F371" s="235" t="s">
        <v>1062</v>
      </c>
      <c r="G371" s="233"/>
      <c r="H371" s="236">
        <v>142.552</v>
      </c>
      <c r="I371" s="237"/>
      <c r="J371" s="237"/>
      <c r="K371" s="233"/>
      <c r="L371" s="233"/>
      <c r="M371" s="238"/>
      <c r="N371" s="239"/>
      <c r="O371" s="240"/>
      <c r="P371" s="240"/>
      <c r="Q371" s="240"/>
      <c r="R371" s="240"/>
      <c r="S371" s="240"/>
      <c r="T371" s="240"/>
      <c r="U371" s="240"/>
      <c r="V371" s="240"/>
      <c r="W371" s="240"/>
      <c r="X371" s="241"/>
      <c r="AT371" s="242" t="s">
        <v>1060</v>
      </c>
      <c r="AU371" s="242" t="s">
        <v>79</v>
      </c>
      <c r="AV371" s="14" t="s">
        <v>164</v>
      </c>
      <c r="AW371" s="14" t="s">
        <v>5</v>
      </c>
      <c r="AX371" s="14" t="s">
        <v>79</v>
      </c>
      <c r="AY371" s="242" t="s">
        <v>156</v>
      </c>
    </row>
    <row r="372" spans="1:65" s="2" customFormat="1" ht="66.75" customHeight="1">
      <c r="A372" s="35"/>
      <c r="B372" s="36"/>
      <c r="C372" s="205" t="s">
        <v>273</v>
      </c>
      <c r="D372" s="205" t="s">
        <v>188</v>
      </c>
      <c r="E372" s="206" t="s">
        <v>1272</v>
      </c>
      <c r="F372" s="207" t="s">
        <v>1273</v>
      </c>
      <c r="G372" s="208" t="s">
        <v>877</v>
      </c>
      <c r="H372" s="209">
        <v>404.08</v>
      </c>
      <c r="I372" s="210"/>
      <c r="J372" s="210"/>
      <c r="K372" s="211">
        <f>ROUND(P372*H372,2)</f>
        <v>0</v>
      </c>
      <c r="L372" s="207" t="s">
        <v>162</v>
      </c>
      <c r="M372" s="40"/>
      <c r="N372" s="212" t="s">
        <v>20</v>
      </c>
      <c r="O372" s="194" t="s">
        <v>40</v>
      </c>
      <c r="P372" s="195">
        <f>I372+J372</f>
        <v>0</v>
      </c>
      <c r="Q372" s="195">
        <f>ROUND(I372*H372,2)</f>
        <v>0</v>
      </c>
      <c r="R372" s="195">
        <f>ROUND(J372*H372,2)</f>
        <v>0</v>
      </c>
      <c r="S372" s="65"/>
      <c r="T372" s="196">
        <f>S372*H372</f>
        <v>0</v>
      </c>
      <c r="U372" s="196">
        <v>0</v>
      </c>
      <c r="V372" s="196">
        <f>U372*H372</f>
        <v>0</v>
      </c>
      <c r="W372" s="196">
        <v>0</v>
      </c>
      <c r="X372" s="197">
        <f>W372*H372</f>
        <v>0</v>
      </c>
      <c r="Y372" s="35"/>
      <c r="Z372" s="35"/>
      <c r="AA372" s="35"/>
      <c r="AB372" s="35"/>
      <c r="AC372" s="35"/>
      <c r="AD372" s="35"/>
      <c r="AE372" s="35"/>
      <c r="AR372" s="198" t="s">
        <v>298</v>
      </c>
      <c r="AT372" s="198" t="s">
        <v>188</v>
      </c>
      <c r="AU372" s="198" t="s">
        <v>79</v>
      </c>
      <c r="AY372" s="18" t="s">
        <v>156</v>
      </c>
      <c r="BE372" s="199">
        <f>IF(O372="základní",K372,0)</f>
        <v>0</v>
      </c>
      <c r="BF372" s="199">
        <f>IF(O372="snížená",K372,0)</f>
        <v>0</v>
      </c>
      <c r="BG372" s="199">
        <f>IF(O372="zákl. přenesená",K372,0)</f>
        <v>0</v>
      </c>
      <c r="BH372" s="199">
        <f>IF(O372="sníž. přenesená",K372,0)</f>
        <v>0</v>
      </c>
      <c r="BI372" s="199">
        <f>IF(O372="nulová",K372,0)</f>
        <v>0</v>
      </c>
      <c r="BJ372" s="18" t="s">
        <v>79</v>
      </c>
      <c r="BK372" s="199">
        <f>ROUND(P372*H372,2)</f>
        <v>0</v>
      </c>
      <c r="BL372" s="18" t="s">
        <v>298</v>
      </c>
      <c r="BM372" s="198" t="s">
        <v>539</v>
      </c>
    </row>
    <row r="373" spans="1:47" s="2" customFormat="1" ht="78">
      <c r="A373" s="35"/>
      <c r="B373" s="36"/>
      <c r="C373" s="37"/>
      <c r="D373" s="200" t="s">
        <v>165</v>
      </c>
      <c r="E373" s="37"/>
      <c r="F373" s="201" t="s">
        <v>1274</v>
      </c>
      <c r="G373" s="37"/>
      <c r="H373" s="37"/>
      <c r="I373" s="202"/>
      <c r="J373" s="202"/>
      <c r="K373" s="37"/>
      <c r="L373" s="37"/>
      <c r="M373" s="40"/>
      <c r="N373" s="203"/>
      <c r="O373" s="204"/>
      <c r="P373" s="65"/>
      <c r="Q373" s="65"/>
      <c r="R373" s="65"/>
      <c r="S373" s="65"/>
      <c r="T373" s="65"/>
      <c r="U373" s="65"/>
      <c r="V373" s="65"/>
      <c r="W373" s="65"/>
      <c r="X373" s="66"/>
      <c r="Y373" s="35"/>
      <c r="Z373" s="35"/>
      <c r="AA373" s="35"/>
      <c r="AB373" s="35"/>
      <c r="AC373" s="35"/>
      <c r="AD373" s="35"/>
      <c r="AE373" s="35"/>
      <c r="AT373" s="18" t="s">
        <v>165</v>
      </c>
      <c r="AU373" s="18" t="s">
        <v>79</v>
      </c>
    </row>
    <row r="374" spans="1:47" s="2" customFormat="1" ht="29.25">
      <c r="A374" s="35"/>
      <c r="B374" s="36"/>
      <c r="C374" s="37"/>
      <c r="D374" s="200" t="s">
        <v>880</v>
      </c>
      <c r="E374" s="37"/>
      <c r="F374" s="220" t="s">
        <v>1245</v>
      </c>
      <c r="G374" s="37"/>
      <c r="H374" s="37"/>
      <c r="I374" s="202"/>
      <c r="J374" s="202"/>
      <c r="K374" s="37"/>
      <c r="L374" s="37"/>
      <c r="M374" s="40"/>
      <c r="N374" s="203"/>
      <c r="O374" s="204"/>
      <c r="P374" s="65"/>
      <c r="Q374" s="65"/>
      <c r="R374" s="65"/>
      <c r="S374" s="65"/>
      <c r="T374" s="65"/>
      <c r="U374" s="65"/>
      <c r="V374" s="65"/>
      <c r="W374" s="65"/>
      <c r="X374" s="66"/>
      <c r="Y374" s="35"/>
      <c r="Z374" s="35"/>
      <c r="AA374" s="35"/>
      <c r="AB374" s="35"/>
      <c r="AC374" s="35"/>
      <c r="AD374" s="35"/>
      <c r="AE374" s="35"/>
      <c r="AT374" s="18" t="s">
        <v>880</v>
      </c>
      <c r="AU374" s="18" t="s">
        <v>79</v>
      </c>
    </row>
    <row r="375" spans="2:51" s="15" customFormat="1" ht="11.25">
      <c r="B375" s="243"/>
      <c r="C375" s="244"/>
      <c r="D375" s="200" t="s">
        <v>1060</v>
      </c>
      <c r="E375" s="245" t="s">
        <v>20</v>
      </c>
      <c r="F375" s="246" t="s">
        <v>1568</v>
      </c>
      <c r="G375" s="244"/>
      <c r="H375" s="245" t="s">
        <v>20</v>
      </c>
      <c r="I375" s="247"/>
      <c r="J375" s="247"/>
      <c r="K375" s="244"/>
      <c r="L375" s="244"/>
      <c r="M375" s="248"/>
      <c r="N375" s="249"/>
      <c r="O375" s="250"/>
      <c r="P375" s="250"/>
      <c r="Q375" s="250"/>
      <c r="R375" s="250"/>
      <c r="S375" s="250"/>
      <c r="T375" s="250"/>
      <c r="U375" s="250"/>
      <c r="V375" s="250"/>
      <c r="W375" s="250"/>
      <c r="X375" s="251"/>
      <c r="AT375" s="252" t="s">
        <v>1060</v>
      </c>
      <c r="AU375" s="252" t="s">
        <v>79</v>
      </c>
      <c r="AV375" s="15" t="s">
        <v>79</v>
      </c>
      <c r="AW375" s="15" t="s">
        <v>5</v>
      </c>
      <c r="AX375" s="15" t="s">
        <v>71</v>
      </c>
      <c r="AY375" s="252" t="s">
        <v>156</v>
      </c>
    </row>
    <row r="376" spans="2:51" s="13" customFormat="1" ht="11.25">
      <c r="B376" s="221"/>
      <c r="C376" s="222"/>
      <c r="D376" s="200" t="s">
        <v>1060</v>
      </c>
      <c r="E376" s="223" t="s">
        <v>20</v>
      </c>
      <c r="F376" s="224" t="s">
        <v>1569</v>
      </c>
      <c r="G376" s="222"/>
      <c r="H376" s="225">
        <v>78.78</v>
      </c>
      <c r="I376" s="226"/>
      <c r="J376" s="226"/>
      <c r="K376" s="222"/>
      <c r="L376" s="222"/>
      <c r="M376" s="227"/>
      <c r="N376" s="228"/>
      <c r="O376" s="229"/>
      <c r="P376" s="229"/>
      <c r="Q376" s="229"/>
      <c r="R376" s="229"/>
      <c r="S376" s="229"/>
      <c r="T376" s="229"/>
      <c r="U376" s="229"/>
      <c r="V376" s="229"/>
      <c r="W376" s="229"/>
      <c r="X376" s="230"/>
      <c r="AT376" s="231" t="s">
        <v>1060</v>
      </c>
      <c r="AU376" s="231" t="s">
        <v>79</v>
      </c>
      <c r="AV376" s="13" t="s">
        <v>81</v>
      </c>
      <c r="AW376" s="13" t="s">
        <v>5</v>
      </c>
      <c r="AX376" s="13" t="s">
        <v>71</v>
      </c>
      <c r="AY376" s="231" t="s">
        <v>156</v>
      </c>
    </row>
    <row r="377" spans="2:51" s="15" customFormat="1" ht="11.25">
      <c r="B377" s="243"/>
      <c r="C377" s="244"/>
      <c r="D377" s="200" t="s">
        <v>1060</v>
      </c>
      <c r="E377" s="245" t="s">
        <v>20</v>
      </c>
      <c r="F377" s="246" t="s">
        <v>1570</v>
      </c>
      <c r="G377" s="244"/>
      <c r="H377" s="245" t="s">
        <v>20</v>
      </c>
      <c r="I377" s="247"/>
      <c r="J377" s="247"/>
      <c r="K377" s="244"/>
      <c r="L377" s="244"/>
      <c r="M377" s="248"/>
      <c r="N377" s="249"/>
      <c r="O377" s="250"/>
      <c r="P377" s="250"/>
      <c r="Q377" s="250"/>
      <c r="R377" s="250"/>
      <c r="S377" s="250"/>
      <c r="T377" s="250"/>
      <c r="U377" s="250"/>
      <c r="V377" s="250"/>
      <c r="W377" s="250"/>
      <c r="X377" s="251"/>
      <c r="AT377" s="252" t="s">
        <v>1060</v>
      </c>
      <c r="AU377" s="252" t="s">
        <v>79</v>
      </c>
      <c r="AV377" s="15" t="s">
        <v>79</v>
      </c>
      <c r="AW377" s="15" t="s">
        <v>5</v>
      </c>
      <c r="AX377" s="15" t="s">
        <v>71</v>
      </c>
      <c r="AY377" s="252" t="s">
        <v>156</v>
      </c>
    </row>
    <row r="378" spans="2:51" s="13" customFormat="1" ht="11.25">
      <c r="B378" s="221"/>
      <c r="C378" s="222"/>
      <c r="D378" s="200" t="s">
        <v>1060</v>
      </c>
      <c r="E378" s="223" t="s">
        <v>20</v>
      </c>
      <c r="F378" s="224" t="s">
        <v>1571</v>
      </c>
      <c r="G378" s="222"/>
      <c r="H378" s="225">
        <v>255</v>
      </c>
      <c r="I378" s="226"/>
      <c r="J378" s="226"/>
      <c r="K378" s="222"/>
      <c r="L378" s="222"/>
      <c r="M378" s="227"/>
      <c r="N378" s="228"/>
      <c r="O378" s="229"/>
      <c r="P378" s="229"/>
      <c r="Q378" s="229"/>
      <c r="R378" s="229"/>
      <c r="S378" s="229"/>
      <c r="T378" s="229"/>
      <c r="U378" s="229"/>
      <c r="V378" s="229"/>
      <c r="W378" s="229"/>
      <c r="X378" s="230"/>
      <c r="AT378" s="231" t="s">
        <v>1060</v>
      </c>
      <c r="AU378" s="231" t="s">
        <v>79</v>
      </c>
      <c r="AV378" s="13" t="s">
        <v>81</v>
      </c>
      <c r="AW378" s="13" t="s">
        <v>5</v>
      </c>
      <c r="AX378" s="13" t="s">
        <v>71</v>
      </c>
      <c r="AY378" s="231" t="s">
        <v>156</v>
      </c>
    </row>
    <row r="379" spans="2:51" s="15" customFormat="1" ht="11.25">
      <c r="B379" s="243"/>
      <c r="C379" s="244"/>
      <c r="D379" s="200" t="s">
        <v>1060</v>
      </c>
      <c r="E379" s="245" t="s">
        <v>20</v>
      </c>
      <c r="F379" s="246" t="s">
        <v>1572</v>
      </c>
      <c r="G379" s="244"/>
      <c r="H379" s="245" t="s">
        <v>20</v>
      </c>
      <c r="I379" s="247"/>
      <c r="J379" s="247"/>
      <c r="K379" s="244"/>
      <c r="L379" s="244"/>
      <c r="M379" s="248"/>
      <c r="N379" s="249"/>
      <c r="O379" s="250"/>
      <c r="P379" s="250"/>
      <c r="Q379" s="250"/>
      <c r="R379" s="250"/>
      <c r="S379" s="250"/>
      <c r="T379" s="250"/>
      <c r="U379" s="250"/>
      <c r="V379" s="250"/>
      <c r="W379" s="250"/>
      <c r="X379" s="251"/>
      <c r="AT379" s="252" t="s">
        <v>1060</v>
      </c>
      <c r="AU379" s="252" t="s">
        <v>79</v>
      </c>
      <c r="AV379" s="15" t="s">
        <v>79</v>
      </c>
      <c r="AW379" s="15" t="s">
        <v>5</v>
      </c>
      <c r="AX379" s="15" t="s">
        <v>71</v>
      </c>
      <c r="AY379" s="252" t="s">
        <v>156</v>
      </c>
    </row>
    <row r="380" spans="2:51" s="13" customFormat="1" ht="11.25">
      <c r="B380" s="221"/>
      <c r="C380" s="222"/>
      <c r="D380" s="200" t="s">
        <v>1060</v>
      </c>
      <c r="E380" s="223" t="s">
        <v>20</v>
      </c>
      <c r="F380" s="224" t="s">
        <v>1573</v>
      </c>
      <c r="G380" s="222"/>
      <c r="H380" s="225">
        <v>65.8</v>
      </c>
      <c r="I380" s="226"/>
      <c r="J380" s="226"/>
      <c r="K380" s="222"/>
      <c r="L380" s="222"/>
      <c r="M380" s="227"/>
      <c r="N380" s="228"/>
      <c r="O380" s="229"/>
      <c r="P380" s="229"/>
      <c r="Q380" s="229"/>
      <c r="R380" s="229"/>
      <c r="S380" s="229"/>
      <c r="T380" s="229"/>
      <c r="U380" s="229"/>
      <c r="V380" s="229"/>
      <c r="W380" s="229"/>
      <c r="X380" s="230"/>
      <c r="AT380" s="231" t="s">
        <v>1060</v>
      </c>
      <c r="AU380" s="231" t="s">
        <v>79</v>
      </c>
      <c r="AV380" s="13" t="s">
        <v>81</v>
      </c>
      <c r="AW380" s="13" t="s">
        <v>5</v>
      </c>
      <c r="AX380" s="13" t="s">
        <v>71</v>
      </c>
      <c r="AY380" s="231" t="s">
        <v>156</v>
      </c>
    </row>
    <row r="381" spans="2:51" s="15" customFormat="1" ht="11.25">
      <c r="B381" s="243"/>
      <c r="C381" s="244"/>
      <c r="D381" s="200" t="s">
        <v>1060</v>
      </c>
      <c r="E381" s="245" t="s">
        <v>20</v>
      </c>
      <c r="F381" s="246" t="s">
        <v>1574</v>
      </c>
      <c r="G381" s="244"/>
      <c r="H381" s="245" t="s">
        <v>20</v>
      </c>
      <c r="I381" s="247"/>
      <c r="J381" s="247"/>
      <c r="K381" s="244"/>
      <c r="L381" s="244"/>
      <c r="M381" s="248"/>
      <c r="N381" s="249"/>
      <c r="O381" s="250"/>
      <c r="P381" s="250"/>
      <c r="Q381" s="250"/>
      <c r="R381" s="250"/>
      <c r="S381" s="250"/>
      <c r="T381" s="250"/>
      <c r="U381" s="250"/>
      <c r="V381" s="250"/>
      <c r="W381" s="250"/>
      <c r="X381" s="251"/>
      <c r="AT381" s="252" t="s">
        <v>1060</v>
      </c>
      <c r="AU381" s="252" t="s">
        <v>79</v>
      </c>
      <c r="AV381" s="15" t="s">
        <v>79</v>
      </c>
      <c r="AW381" s="15" t="s">
        <v>5</v>
      </c>
      <c r="AX381" s="15" t="s">
        <v>71</v>
      </c>
      <c r="AY381" s="252" t="s">
        <v>156</v>
      </c>
    </row>
    <row r="382" spans="2:51" s="13" customFormat="1" ht="11.25">
      <c r="B382" s="221"/>
      <c r="C382" s="222"/>
      <c r="D382" s="200" t="s">
        <v>1060</v>
      </c>
      <c r="E382" s="223" t="s">
        <v>20</v>
      </c>
      <c r="F382" s="224" t="s">
        <v>1575</v>
      </c>
      <c r="G382" s="222"/>
      <c r="H382" s="225">
        <v>4.5</v>
      </c>
      <c r="I382" s="226"/>
      <c r="J382" s="226"/>
      <c r="K382" s="222"/>
      <c r="L382" s="222"/>
      <c r="M382" s="227"/>
      <c r="N382" s="228"/>
      <c r="O382" s="229"/>
      <c r="P382" s="229"/>
      <c r="Q382" s="229"/>
      <c r="R382" s="229"/>
      <c r="S382" s="229"/>
      <c r="T382" s="229"/>
      <c r="U382" s="229"/>
      <c r="V382" s="229"/>
      <c r="W382" s="229"/>
      <c r="X382" s="230"/>
      <c r="AT382" s="231" t="s">
        <v>1060</v>
      </c>
      <c r="AU382" s="231" t="s">
        <v>79</v>
      </c>
      <c r="AV382" s="13" t="s">
        <v>81</v>
      </c>
      <c r="AW382" s="13" t="s">
        <v>5</v>
      </c>
      <c r="AX382" s="13" t="s">
        <v>71</v>
      </c>
      <c r="AY382" s="231" t="s">
        <v>156</v>
      </c>
    </row>
    <row r="383" spans="2:51" s="14" customFormat="1" ht="11.25">
      <c r="B383" s="232"/>
      <c r="C383" s="233"/>
      <c r="D383" s="200" t="s">
        <v>1060</v>
      </c>
      <c r="E383" s="234" t="s">
        <v>20</v>
      </c>
      <c r="F383" s="235" t="s">
        <v>1062</v>
      </c>
      <c r="G383" s="233"/>
      <c r="H383" s="236">
        <v>404.08</v>
      </c>
      <c r="I383" s="237"/>
      <c r="J383" s="237"/>
      <c r="K383" s="233"/>
      <c r="L383" s="233"/>
      <c r="M383" s="238"/>
      <c r="N383" s="239"/>
      <c r="O383" s="240"/>
      <c r="P383" s="240"/>
      <c r="Q383" s="240"/>
      <c r="R383" s="240"/>
      <c r="S383" s="240"/>
      <c r="T383" s="240"/>
      <c r="U383" s="240"/>
      <c r="V383" s="240"/>
      <c r="W383" s="240"/>
      <c r="X383" s="241"/>
      <c r="AT383" s="242" t="s">
        <v>1060</v>
      </c>
      <c r="AU383" s="242" t="s">
        <v>79</v>
      </c>
      <c r="AV383" s="14" t="s">
        <v>164</v>
      </c>
      <c r="AW383" s="14" t="s">
        <v>5</v>
      </c>
      <c r="AX383" s="14" t="s">
        <v>79</v>
      </c>
      <c r="AY383" s="242" t="s">
        <v>156</v>
      </c>
    </row>
    <row r="384" spans="1:65" s="2" customFormat="1" ht="24">
      <c r="A384" s="35"/>
      <c r="B384" s="36"/>
      <c r="C384" s="205" t="s">
        <v>543</v>
      </c>
      <c r="D384" s="205" t="s">
        <v>188</v>
      </c>
      <c r="E384" s="206" t="s">
        <v>1284</v>
      </c>
      <c r="F384" s="207" t="s">
        <v>1285</v>
      </c>
      <c r="G384" s="208" t="s">
        <v>877</v>
      </c>
      <c r="H384" s="209">
        <v>1257</v>
      </c>
      <c r="I384" s="210"/>
      <c r="J384" s="210"/>
      <c r="K384" s="211">
        <f>ROUND(P384*H384,2)</f>
        <v>0</v>
      </c>
      <c r="L384" s="207" t="s">
        <v>162</v>
      </c>
      <c r="M384" s="40"/>
      <c r="N384" s="212" t="s">
        <v>20</v>
      </c>
      <c r="O384" s="194" t="s">
        <v>40</v>
      </c>
      <c r="P384" s="195">
        <f>I384+J384</f>
        <v>0</v>
      </c>
      <c r="Q384" s="195">
        <f>ROUND(I384*H384,2)</f>
        <v>0</v>
      </c>
      <c r="R384" s="195">
        <f>ROUND(J384*H384,2)</f>
        <v>0</v>
      </c>
      <c r="S384" s="65"/>
      <c r="T384" s="196">
        <f>S384*H384</f>
        <v>0</v>
      </c>
      <c r="U384" s="196">
        <v>0</v>
      </c>
      <c r="V384" s="196">
        <f>U384*H384</f>
        <v>0</v>
      </c>
      <c r="W384" s="196">
        <v>0</v>
      </c>
      <c r="X384" s="197">
        <f>W384*H384</f>
        <v>0</v>
      </c>
      <c r="Y384" s="35"/>
      <c r="Z384" s="35"/>
      <c r="AA384" s="35"/>
      <c r="AB384" s="35"/>
      <c r="AC384" s="35"/>
      <c r="AD384" s="35"/>
      <c r="AE384" s="35"/>
      <c r="AR384" s="198" t="s">
        <v>298</v>
      </c>
      <c r="AT384" s="198" t="s">
        <v>188</v>
      </c>
      <c r="AU384" s="198" t="s">
        <v>79</v>
      </c>
      <c r="AY384" s="18" t="s">
        <v>156</v>
      </c>
      <c r="BE384" s="199">
        <f>IF(O384="základní",K384,0)</f>
        <v>0</v>
      </c>
      <c r="BF384" s="199">
        <f>IF(O384="snížená",K384,0)</f>
        <v>0</v>
      </c>
      <c r="BG384" s="199">
        <f>IF(O384="zákl. přenesená",K384,0)</f>
        <v>0</v>
      </c>
      <c r="BH384" s="199">
        <f>IF(O384="sníž. přenesená",K384,0)</f>
        <v>0</v>
      </c>
      <c r="BI384" s="199">
        <f>IF(O384="nulová",K384,0)</f>
        <v>0</v>
      </c>
      <c r="BJ384" s="18" t="s">
        <v>79</v>
      </c>
      <c r="BK384" s="199">
        <f>ROUND(P384*H384,2)</f>
        <v>0</v>
      </c>
      <c r="BL384" s="18" t="s">
        <v>298</v>
      </c>
      <c r="BM384" s="198" t="s">
        <v>542</v>
      </c>
    </row>
    <row r="385" spans="1:47" s="2" customFormat="1" ht="48.75">
      <c r="A385" s="35"/>
      <c r="B385" s="36"/>
      <c r="C385" s="37"/>
      <c r="D385" s="200" t="s">
        <v>165</v>
      </c>
      <c r="E385" s="37"/>
      <c r="F385" s="201" t="s">
        <v>1286</v>
      </c>
      <c r="G385" s="37"/>
      <c r="H385" s="37"/>
      <c r="I385" s="202"/>
      <c r="J385" s="202"/>
      <c r="K385" s="37"/>
      <c r="L385" s="37"/>
      <c r="M385" s="40"/>
      <c r="N385" s="203"/>
      <c r="O385" s="204"/>
      <c r="P385" s="65"/>
      <c r="Q385" s="65"/>
      <c r="R385" s="65"/>
      <c r="S385" s="65"/>
      <c r="T385" s="65"/>
      <c r="U385" s="65"/>
      <c r="V385" s="65"/>
      <c r="W385" s="65"/>
      <c r="X385" s="66"/>
      <c r="Y385" s="35"/>
      <c r="Z385" s="35"/>
      <c r="AA385" s="35"/>
      <c r="AB385" s="35"/>
      <c r="AC385" s="35"/>
      <c r="AD385" s="35"/>
      <c r="AE385" s="35"/>
      <c r="AT385" s="18" t="s">
        <v>165</v>
      </c>
      <c r="AU385" s="18" t="s">
        <v>79</v>
      </c>
    </row>
    <row r="386" spans="2:51" s="15" customFormat="1" ht="11.25">
      <c r="B386" s="243"/>
      <c r="C386" s="244"/>
      <c r="D386" s="200" t="s">
        <v>1060</v>
      </c>
      <c r="E386" s="245" t="s">
        <v>20</v>
      </c>
      <c r="F386" s="246" t="s">
        <v>1576</v>
      </c>
      <c r="G386" s="244"/>
      <c r="H386" s="245" t="s">
        <v>20</v>
      </c>
      <c r="I386" s="247"/>
      <c r="J386" s="247"/>
      <c r="K386" s="244"/>
      <c r="L386" s="244"/>
      <c r="M386" s="248"/>
      <c r="N386" s="249"/>
      <c r="O386" s="250"/>
      <c r="P386" s="250"/>
      <c r="Q386" s="250"/>
      <c r="R386" s="250"/>
      <c r="S386" s="250"/>
      <c r="T386" s="250"/>
      <c r="U386" s="250"/>
      <c r="V386" s="250"/>
      <c r="W386" s="250"/>
      <c r="X386" s="251"/>
      <c r="AT386" s="252" t="s">
        <v>1060</v>
      </c>
      <c r="AU386" s="252" t="s">
        <v>79</v>
      </c>
      <c r="AV386" s="15" t="s">
        <v>79</v>
      </c>
      <c r="AW386" s="15" t="s">
        <v>5</v>
      </c>
      <c r="AX386" s="15" t="s">
        <v>71</v>
      </c>
      <c r="AY386" s="252" t="s">
        <v>156</v>
      </c>
    </row>
    <row r="387" spans="2:51" s="13" customFormat="1" ht="11.25">
      <c r="B387" s="221"/>
      <c r="C387" s="222"/>
      <c r="D387" s="200" t="s">
        <v>1060</v>
      </c>
      <c r="E387" s="223" t="s">
        <v>20</v>
      </c>
      <c r="F387" s="224" t="s">
        <v>209</v>
      </c>
      <c r="G387" s="222"/>
      <c r="H387" s="225">
        <v>28</v>
      </c>
      <c r="I387" s="226"/>
      <c r="J387" s="226"/>
      <c r="K387" s="222"/>
      <c r="L387" s="222"/>
      <c r="M387" s="227"/>
      <c r="N387" s="228"/>
      <c r="O387" s="229"/>
      <c r="P387" s="229"/>
      <c r="Q387" s="229"/>
      <c r="R387" s="229"/>
      <c r="S387" s="229"/>
      <c r="T387" s="229"/>
      <c r="U387" s="229"/>
      <c r="V387" s="229"/>
      <c r="W387" s="229"/>
      <c r="X387" s="230"/>
      <c r="AT387" s="231" t="s">
        <v>1060</v>
      </c>
      <c r="AU387" s="231" t="s">
        <v>79</v>
      </c>
      <c r="AV387" s="13" t="s">
        <v>81</v>
      </c>
      <c r="AW387" s="13" t="s">
        <v>5</v>
      </c>
      <c r="AX387" s="13" t="s">
        <v>71</v>
      </c>
      <c r="AY387" s="231" t="s">
        <v>156</v>
      </c>
    </row>
    <row r="388" spans="2:51" s="15" customFormat="1" ht="11.25">
      <c r="B388" s="243"/>
      <c r="C388" s="244"/>
      <c r="D388" s="200" t="s">
        <v>1060</v>
      </c>
      <c r="E388" s="245" t="s">
        <v>20</v>
      </c>
      <c r="F388" s="246" t="s">
        <v>1577</v>
      </c>
      <c r="G388" s="244"/>
      <c r="H388" s="245" t="s">
        <v>20</v>
      </c>
      <c r="I388" s="247"/>
      <c r="J388" s="247"/>
      <c r="K388" s="244"/>
      <c r="L388" s="244"/>
      <c r="M388" s="248"/>
      <c r="N388" s="249"/>
      <c r="O388" s="250"/>
      <c r="P388" s="250"/>
      <c r="Q388" s="250"/>
      <c r="R388" s="250"/>
      <c r="S388" s="250"/>
      <c r="T388" s="250"/>
      <c r="U388" s="250"/>
      <c r="V388" s="250"/>
      <c r="W388" s="250"/>
      <c r="X388" s="251"/>
      <c r="AT388" s="252" t="s">
        <v>1060</v>
      </c>
      <c r="AU388" s="252" t="s">
        <v>79</v>
      </c>
      <c r="AV388" s="15" t="s">
        <v>79</v>
      </c>
      <c r="AW388" s="15" t="s">
        <v>5</v>
      </c>
      <c r="AX388" s="15" t="s">
        <v>71</v>
      </c>
      <c r="AY388" s="252" t="s">
        <v>156</v>
      </c>
    </row>
    <row r="389" spans="2:51" s="13" customFormat="1" ht="11.25">
      <c r="B389" s="221"/>
      <c r="C389" s="222"/>
      <c r="D389" s="200" t="s">
        <v>1060</v>
      </c>
      <c r="E389" s="223" t="s">
        <v>20</v>
      </c>
      <c r="F389" s="224" t="s">
        <v>173</v>
      </c>
      <c r="G389" s="222"/>
      <c r="H389" s="225">
        <v>5</v>
      </c>
      <c r="I389" s="226"/>
      <c r="J389" s="226"/>
      <c r="K389" s="222"/>
      <c r="L389" s="222"/>
      <c r="M389" s="227"/>
      <c r="N389" s="228"/>
      <c r="O389" s="229"/>
      <c r="P389" s="229"/>
      <c r="Q389" s="229"/>
      <c r="R389" s="229"/>
      <c r="S389" s="229"/>
      <c r="T389" s="229"/>
      <c r="U389" s="229"/>
      <c r="V389" s="229"/>
      <c r="W389" s="229"/>
      <c r="X389" s="230"/>
      <c r="AT389" s="231" t="s">
        <v>1060</v>
      </c>
      <c r="AU389" s="231" t="s">
        <v>79</v>
      </c>
      <c r="AV389" s="13" t="s">
        <v>81</v>
      </c>
      <c r="AW389" s="13" t="s">
        <v>5</v>
      </c>
      <c r="AX389" s="13" t="s">
        <v>71</v>
      </c>
      <c r="AY389" s="231" t="s">
        <v>156</v>
      </c>
    </row>
    <row r="390" spans="2:51" s="15" customFormat="1" ht="11.25">
      <c r="B390" s="243"/>
      <c r="C390" s="244"/>
      <c r="D390" s="200" t="s">
        <v>1060</v>
      </c>
      <c r="E390" s="245" t="s">
        <v>20</v>
      </c>
      <c r="F390" s="246" t="s">
        <v>1578</v>
      </c>
      <c r="G390" s="244"/>
      <c r="H390" s="245" t="s">
        <v>20</v>
      </c>
      <c r="I390" s="247"/>
      <c r="J390" s="247"/>
      <c r="K390" s="244"/>
      <c r="L390" s="244"/>
      <c r="M390" s="248"/>
      <c r="N390" s="249"/>
      <c r="O390" s="250"/>
      <c r="P390" s="250"/>
      <c r="Q390" s="250"/>
      <c r="R390" s="250"/>
      <c r="S390" s="250"/>
      <c r="T390" s="250"/>
      <c r="U390" s="250"/>
      <c r="V390" s="250"/>
      <c r="W390" s="250"/>
      <c r="X390" s="251"/>
      <c r="AT390" s="252" t="s">
        <v>1060</v>
      </c>
      <c r="AU390" s="252" t="s">
        <v>79</v>
      </c>
      <c r="AV390" s="15" t="s">
        <v>79</v>
      </c>
      <c r="AW390" s="15" t="s">
        <v>5</v>
      </c>
      <c r="AX390" s="15" t="s">
        <v>71</v>
      </c>
      <c r="AY390" s="252" t="s">
        <v>156</v>
      </c>
    </row>
    <row r="391" spans="2:51" s="13" customFormat="1" ht="11.25">
      <c r="B391" s="221"/>
      <c r="C391" s="222"/>
      <c r="D391" s="200" t="s">
        <v>1060</v>
      </c>
      <c r="E391" s="223" t="s">
        <v>20</v>
      </c>
      <c r="F391" s="224" t="s">
        <v>1579</v>
      </c>
      <c r="G391" s="222"/>
      <c r="H391" s="225">
        <v>405</v>
      </c>
      <c r="I391" s="226"/>
      <c r="J391" s="226"/>
      <c r="K391" s="222"/>
      <c r="L391" s="222"/>
      <c r="M391" s="227"/>
      <c r="N391" s="228"/>
      <c r="O391" s="229"/>
      <c r="P391" s="229"/>
      <c r="Q391" s="229"/>
      <c r="R391" s="229"/>
      <c r="S391" s="229"/>
      <c r="T391" s="229"/>
      <c r="U391" s="229"/>
      <c r="V391" s="229"/>
      <c r="W391" s="229"/>
      <c r="X391" s="230"/>
      <c r="AT391" s="231" t="s">
        <v>1060</v>
      </c>
      <c r="AU391" s="231" t="s">
        <v>79</v>
      </c>
      <c r="AV391" s="13" t="s">
        <v>81</v>
      </c>
      <c r="AW391" s="13" t="s">
        <v>5</v>
      </c>
      <c r="AX391" s="13" t="s">
        <v>71</v>
      </c>
      <c r="AY391" s="231" t="s">
        <v>156</v>
      </c>
    </row>
    <row r="392" spans="2:51" s="15" customFormat="1" ht="11.25">
      <c r="B392" s="243"/>
      <c r="C392" s="244"/>
      <c r="D392" s="200" t="s">
        <v>1060</v>
      </c>
      <c r="E392" s="245" t="s">
        <v>20</v>
      </c>
      <c r="F392" s="246" t="s">
        <v>1580</v>
      </c>
      <c r="G392" s="244"/>
      <c r="H392" s="245" t="s">
        <v>20</v>
      </c>
      <c r="I392" s="247"/>
      <c r="J392" s="247"/>
      <c r="K392" s="244"/>
      <c r="L392" s="244"/>
      <c r="M392" s="248"/>
      <c r="N392" s="249"/>
      <c r="O392" s="250"/>
      <c r="P392" s="250"/>
      <c r="Q392" s="250"/>
      <c r="R392" s="250"/>
      <c r="S392" s="250"/>
      <c r="T392" s="250"/>
      <c r="U392" s="250"/>
      <c r="V392" s="250"/>
      <c r="W392" s="250"/>
      <c r="X392" s="251"/>
      <c r="AT392" s="252" t="s">
        <v>1060</v>
      </c>
      <c r="AU392" s="252" t="s">
        <v>79</v>
      </c>
      <c r="AV392" s="15" t="s">
        <v>79</v>
      </c>
      <c r="AW392" s="15" t="s">
        <v>5</v>
      </c>
      <c r="AX392" s="15" t="s">
        <v>71</v>
      </c>
      <c r="AY392" s="252" t="s">
        <v>156</v>
      </c>
    </row>
    <row r="393" spans="2:51" s="13" customFormat="1" ht="11.25">
      <c r="B393" s="221"/>
      <c r="C393" s="222"/>
      <c r="D393" s="200" t="s">
        <v>1060</v>
      </c>
      <c r="E393" s="223" t="s">
        <v>20</v>
      </c>
      <c r="F393" s="224" t="s">
        <v>1581</v>
      </c>
      <c r="G393" s="222"/>
      <c r="H393" s="225">
        <v>819</v>
      </c>
      <c r="I393" s="226"/>
      <c r="J393" s="226"/>
      <c r="K393" s="222"/>
      <c r="L393" s="222"/>
      <c r="M393" s="227"/>
      <c r="N393" s="228"/>
      <c r="O393" s="229"/>
      <c r="P393" s="229"/>
      <c r="Q393" s="229"/>
      <c r="R393" s="229"/>
      <c r="S393" s="229"/>
      <c r="T393" s="229"/>
      <c r="U393" s="229"/>
      <c r="V393" s="229"/>
      <c r="W393" s="229"/>
      <c r="X393" s="230"/>
      <c r="AT393" s="231" t="s">
        <v>1060</v>
      </c>
      <c r="AU393" s="231" t="s">
        <v>79</v>
      </c>
      <c r="AV393" s="13" t="s">
        <v>81</v>
      </c>
      <c r="AW393" s="13" t="s">
        <v>5</v>
      </c>
      <c r="AX393" s="13" t="s">
        <v>71</v>
      </c>
      <c r="AY393" s="231" t="s">
        <v>156</v>
      </c>
    </row>
    <row r="394" spans="2:51" s="14" customFormat="1" ht="11.25">
      <c r="B394" s="232"/>
      <c r="C394" s="233"/>
      <c r="D394" s="200" t="s">
        <v>1060</v>
      </c>
      <c r="E394" s="234" t="s">
        <v>20</v>
      </c>
      <c r="F394" s="235" t="s">
        <v>1062</v>
      </c>
      <c r="G394" s="233"/>
      <c r="H394" s="236">
        <v>1257</v>
      </c>
      <c r="I394" s="237"/>
      <c r="J394" s="237"/>
      <c r="K394" s="233"/>
      <c r="L394" s="233"/>
      <c r="M394" s="238"/>
      <c r="N394" s="239"/>
      <c r="O394" s="240"/>
      <c r="P394" s="240"/>
      <c r="Q394" s="240"/>
      <c r="R394" s="240"/>
      <c r="S394" s="240"/>
      <c r="T394" s="240"/>
      <c r="U394" s="240"/>
      <c r="V394" s="240"/>
      <c r="W394" s="240"/>
      <c r="X394" s="241"/>
      <c r="AT394" s="242" t="s">
        <v>1060</v>
      </c>
      <c r="AU394" s="242" t="s">
        <v>79</v>
      </c>
      <c r="AV394" s="14" t="s">
        <v>164</v>
      </c>
      <c r="AW394" s="14" t="s">
        <v>5</v>
      </c>
      <c r="AX394" s="14" t="s">
        <v>79</v>
      </c>
      <c r="AY394" s="242" t="s">
        <v>156</v>
      </c>
    </row>
    <row r="395" spans="1:65" s="2" customFormat="1" ht="24.2" customHeight="1">
      <c r="A395" s="35"/>
      <c r="B395" s="36"/>
      <c r="C395" s="205" t="s">
        <v>277</v>
      </c>
      <c r="D395" s="205" t="s">
        <v>188</v>
      </c>
      <c r="E395" s="206" t="s">
        <v>1289</v>
      </c>
      <c r="F395" s="207" t="s">
        <v>1290</v>
      </c>
      <c r="G395" s="208" t="s">
        <v>877</v>
      </c>
      <c r="H395" s="209">
        <v>68.416</v>
      </c>
      <c r="I395" s="210"/>
      <c r="J395" s="210"/>
      <c r="K395" s="211">
        <f>ROUND(P395*H395,2)</f>
        <v>0</v>
      </c>
      <c r="L395" s="207" t="s">
        <v>162</v>
      </c>
      <c r="M395" s="40"/>
      <c r="N395" s="212" t="s">
        <v>20</v>
      </c>
      <c r="O395" s="194" t="s">
        <v>40</v>
      </c>
      <c r="P395" s="195">
        <f>I395+J395</f>
        <v>0</v>
      </c>
      <c r="Q395" s="195">
        <f>ROUND(I395*H395,2)</f>
        <v>0</v>
      </c>
      <c r="R395" s="195">
        <f>ROUND(J395*H395,2)</f>
        <v>0</v>
      </c>
      <c r="S395" s="65"/>
      <c r="T395" s="196">
        <f>S395*H395</f>
        <v>0</v>
      </c>
      <c r="U395" s="196">
        <v>0</v>
      </c>
      <c r="V395" s="196">
        <f>U395*H395</f>
        <v>0</v>
      </c>
      <c r="W395" s="196">
        <v>0</v>
      </c>
      <c r="X395" s="197">
        <f>W395*H395</f>
        <v>0</v>
      </c>
      <c r="Y395" s="35"/>
      <c r="Z395" s="35"/>
      <c r="AA395" s="35"/>
      <c r="AB395" s="35"/>
      <c r="AC395" s="35"/>
      <c r="AD395" s="35"/>
      <c r="AE395" s="35"/>
      <c r="AR395" s="198" t="s">
        <v>298</v>
      </c>
      <c r="AT395" s="198" t="s">
        <v>188</v>
      </c>
      <c r="AU395" s="198" t="s">
        <v>79</v>
      </c>
      <c r="AY395" s="18" t="s">
        <v>156</v>
      </c>
      <c r="BE395" s="199">
        <f>IF(O395="základní",K395,0)</f>
        <v>0</v>
      </c>
      <c r="BF395" s="199">
        <f>IF(O395="snížená",K395,0)</f>
        <v>0</v>
      </c>
      <c r="BG395" s="199">
        <f>IF(O395="zákl. přenesená",K395,0)</f>
        <v>0</v>
      </c>
      <c r="BH395" s="199">
        <f>IF(O395="sníž. přenesená",K395,0)</f>
        <v>0</v>
      </c>
      <c r="BI395" s="199">
        <f>IF(O395="nulová",K395,0)</f>
        <v>0</v>
      </c>
      <c r="BJ395" s="18" t="s">
        <v>79</v>
      </c>
      <c r="BK395" s="199">
        <f>ROUND(P395*H395,2)</f>
        <v>0</v>
      </c>
      <c r="BL395" s="18" t="s">
        <v>298</v>
      </c>
      <c r="BM395" s="198" t="s">
        <v>546</v>
      </c>
    </row>
    <row r="396" spans="1:47" s="2" customFormat="1" ht="48.75">
      <c r="A396" s="35"/>
      <c r="B396" s="36"/>
      <c r="C396" s="37"/>
      <c r="D396" s="200" t="s">
        <v>165</v>
      </c>
      <c r="E396" s="37"/>
      <c r="F396" s="201" t="s">
        <v>1291</v>
      </c>
      <c r="G396" s="37"/>
      <c r="H396" s="37"/>
      <c r="I396" s="202"/>
      <c r="J396" s="202"/>
      <c r="K396" s="37"/>
      <c r="L396" s="37"/>
      <c r="M396" s="40"/>
      <c r="N396" s="203"/>
      <c r="O396" s="204"/>
      <c r="P396" s="65"/>
      <c r="Q396" s="65"/>
      <c r="R396" s="65"/>
      <c r="S396" s="65"/>
      <c r="T396" s="65"/>
      <c r="U396" s="65"/>
      <c r="V396" s="65"/>
      <c r="W396" s="65"/>
      <c r="X396" s="66"/>
      <c r="Y396" s="35"/>
      <c r="Z396" s="35"/>
      <c r="AA396" s="35"/>
      <c r="AB396" s="35"/>
      <c r="AC396" s="35"/>
      <c r="AD396" s="35"/>
      <c r="AE396" s="35"/>
      <c r="AT396" s="18" t="s">
        <v>165</v>
      </c>
      <c r="AU396" s="18" t="s">
        <v>79</v>
      </c>
    </row>
    <row r="397" spans="2:51" s="15" customFormat="1" ht="11.25">
      <c r="B397" s="243"/>
      <c r="C397" s="244"/>
      <c r="D397" s="200" t="s">
        <v>1060</v>
      </c>
      <c r="E397" s="245" t="s">
        <v>20</v>
      </c>
      <c r="F397" s="246" t="s">
        <v>1582</v>
      </c>
      <c r="G397" s="244"/>
      <c r="H397" s="245" t="s">
        <v>20</v>
      </c>
      <c r="I397" s="247"/>
      <c r="J397" s="247"/>
      <c r="K397" s="244"/>
      <c r="L397" s="244"/>
      <c r="M397" s="248"/>
      <c r="N397" s="249"/>
      <c r="O397" s="250"/>
      <c r="P397" s="250"/>
      <c r="Q397" s="250"/>
      <c r="R397" s="250"/>
      <c r="S397" s="250"/>
      <c r="T397" s="250"/>
      <c r="U397" s="250"/>
      <c r="V397" s="250"/>
      <c r="W397" s="250"/>
      <c r="X397" s="251"/>
      <c r="AT397" s="252" t="s">
        <v>1060</v>
      </c>
      <c r="AU397" s="252" t="s">
        <v>79</v>
      </c>
      <c r="AV397" s="15" t="s">
        <v>79</v>
      </c>
      <c r="AW397" s="15" t="s">
        <v>5</v>
      </c>
      <c r="AX397" s="15" t="s">
        <v>71</v>
      </c>
      <c r="AY397" s="252" t="s">
        <v>156</v>
      </c>
    </row>
    <row r="398" spans="2:51" s="13" customFormat="1" ht="11.25">
      <c r="B398" s="221"/>
      <c r="C398" s="222"/>
      <c r="D398" s="200" t="s">
        <v>1060</v>
      </c>
      <c r="E398" s="223" t="s">
        <v>20</v>
      </c>
      <c r="F398" s="224" t="s">
        <v>1583</v>
      </c>
      <c r="G398" s="222"/>
      <c r="H398" s="225">
        <v>11.92</v>
      </c>
      <c r="I398" s="226"/>
      <c r="J398" s="226"/>
      <c r="K398" s="222"/>
      <c r="L398" s="222"/>
      <c r="M398" s="227"/>
      <c r="N398" s="228"/>
      <c r="O398" s="229"/>
      <c r="P398" s="229"/>
      <c r="Q398" s="229"/>
      <c r="R398" s="229"/>
      <c r="S398" s="229"/>
      <c r="T398" s="229"/>
      <c r="U398" s="229"/>
      <c r="V398" s="229"/>
      <c r="W398" s="229"/>
      <c r="X398" s="230"/>
      <c r="AT398" s="231" t="s">
        <v>1060</v>
      </c>
      <c r="AU398" s="231" t="s">
        <v>79</v>
      </c>
      <c r="AV398" s="13" t="s">
        <v>81</v>
      </c>
      <c r="AW398" s="13" t="s">
        <v>5</v>
      </c>
      <c r="AX398" s="13" t="s">
        <v>71</v>
      </c>
      <c r="AY398" s="231" t="s">
        <v>156</v>
      </c>
    </row>
    <row r="399" spans="2:51" s="15" customFormat="1" ht="11.25">
      <c r="B399" s="243"/>
      <c r="C399" s="244"/>
      <c r="D399" s="200" t="s">
        <v>1060</v>
      </c>
      <c r="E399" s="245" t="s">
        <v>20</v>
      </c>
      <c r="F399" s="246" t="s">
        <v>1584</v>
      </c>
      <c r="G399" s="244"/>
      <c r="H399" s="245" t="s">
        <v>20</v>
      </c>
      <c r="I399" s="247"/>
      <c r="J399" s="247"/>
      <c r="K399" s="244"/>
      <c r="L399" s="244"/>
      <c r="M399" s="248"/>
      <c r="N399" s="249"/>
      <c r="O399" s="250"/>
      <c r="P399" s="250"/>
      <c r="Q399" s="250"/>
      <c r="R399" s="250"/>
      <c r="S399" s="250"/>
      <c r="T399" s="250"/>
      <c r="U399" s="250"/>
      <c r="V399" s="250"/>
      <c r="W399" s="250"/>
      <c r="X399" s="251"/>
      <c r="AT399" s="252" t="s">
        <v>1060</v>
      </c>
      <c r="AU399" s="252" t="s">
        <v>79</v>
      </c>
      <c r="AV399" s="15" t="s">
        <v>79</v>
      </c>
      <c r="AW399" s="15" t="s">
        <v>5</v>
      </c>
      <c r="AX399" s="15" t="s">
        <v>71</v>
      </c>
      <c r="AY399" s="252" t="s">
        <v>156</v>
      </c>
    </row>
    <row r="400" spans="2:51" s="13" customFormat="1" ht="11.25">
      <c r="B400" s="221"/>
      <c r="C400" s="222"/>
      <c r="D400" s="200" t="s">
        <v>1060</v>
      </c>
      <c r="E400" s="223" t="s">
        <v>20</v>
      </c>
      <c r="F400" s="224" t="s">
        <v>1585</v>
      </c>
      <c r="G400" s="222"/>
      <c r="H400" s="225">
        <v>56.496</v>
      </c>
      <c r="I400" s="226"/>
      <c r="J400" s="226"/>
      <c r="K400" s="222"/>
      <c r="L400" s="222"/>
      <c r="M400" s="227"/>
      <c r="N400" s="228"/>
      <c r="O400" s="229"/>
      <c r="P400" s="229"/>
      <c r="Q400" s="229"/>
      <c r="R400" s="229"/>
      <c r="S400" s="229"/>
      <c r="T400" s="229"/>
      <c r="U400" s="229"/>
      <c r="V400" s="229"/>
      <c r="W400" s="229"/>
      <c r="X400" s="230"/>
      <c r="AT400" s="231" t="s">
        <v>1060</v>
      </c>
      <c r="AU400" s="231" t="s">
        <v>79</v>
      </c>
      <c r="AV400" s="13" t="s">
        <v>81</v>
      </c>
      <c r="AW400" s="13" t="s">
        <v>5</v>
      </c>
      <c r="AX400" s="13" t="s">
        <v>71</v>
      </c>
      <c r="AY400" s="231" t="s">
        <v>156</v>
      </c>
    </row>
    <row r="401" spans="2:51" s="14" customFormat="1" ht="11.25">
      <c r="B401" s="232"/>
      <c r="C401" s="233"/>
      <c r="D401" s="200" t="s">
        <v>1060</v>
      </c>
      <c r="E401" s="234" t="s">
        <v>20</v>
      </c>
      <c r="F401" s="235" t="s">
        <v>1062</v>
      </c>
      <c r="G401" s="233"/>
      <c r="H401" s="236">
        <v>68.416</v>
      </c>
      <c r="I401" s="237"/>
      <c r="J401" s="237"/>
      <c r="K401" s="233"/>
      <c r="L401" s="233"/>
      <c r="M401" s="238"/>
      <c r="N401" s="239"/>
      <c r="O401" s="240"/>
      <c r="P401" s="240"/>
      <c r="Q401" s="240"/>
      <c r="R401" s="240"/>
      <c r="S401" s="240"/>
      <c r="T401" s="240"/>
      <c r="U401" s="240"/>
      <c r="V401" s="240"/>
      <c r="W401" s="240"/>
      <c r="X401" s="241"/>
      <c r="AT401" s="242" t="s">
        <v>1060</v>
      </c>
      <c r="AU401" s="242" t="s">
        <v>79</v>
      </c>
      <c r="AV401" s="14" t="s">
        <v>164</v>
      </c>
      <c r="AW401" s="14" t="s">
        <v>5</v>
      </c>
      <c r="AX401" s="14" t="s">
        <v>79</v>
      </c>
      <c r="AY401" s="242" t="s">
        <v>156</v>
      </c>
    </row>
    <row r="402" spans="1:65" s="2" customFormat="1" ht="24.2" customHeight="1">
      <c r="A402" s="35"/>
      <c r="B402" s="36"/>
      <c r="C402" s="205" t="s">
        <v>551</v>
      </c>
      <c r="D402" s="205" t="s">
        <v>188</v>
      </c>
      <c r="E402" s="206" t="s">
        <v>1305</v>
      </c>
      <c r="F402" s="207" t="s">
        <v>1306</v>
      </c>
      <c r="G402" s="208" t="s">
        <v>877</v>
      </c>
      <c r="H402" s="209">
        <v>0.8</v>
      </c>
      <c r="I402" s="210"/>
      <c r="J402" s="210"/>
      <c r="K402" s="211">
        <f>ROUND(P402*H402,2)</f>
        <v>0</v>
      </c>
      <c r="L402" s="207" t="s">
        <v>162</v>
      </c>
      <c r="M402" s="40"/>
      <c r="N402" s="212" t="s">
        <v>20</v>
      </c>
      <c r="O402" s="194" t="s">
        <v>40</v>
      </c>
      <c r="P402" s="195">
        <f>I402+J402</f>
        <v>0</v>
      </c>
      <c r="Q402" s="195">
        <f>ROUND(I402*H402,2)</f>
        <v>0</v>
      </c>
      <c r="R402" s="195">
        <f>ROUND(J402*H402,2)</f>
        <v>0</v>
      </c>
      <c r="S402" s="65"/>
      <c r="T402" s="196">
        <f>S402*H402</f>
        <v>0</v>
      </c>
      <c r="U402" s="196">
        <v>0</v>
      </c>
      <c r="V402" s="196">
        <f>U402*H402</f>
        <v>0</v>
      </c>
      <c r="W402" s="196">
        <v>0</v>
      </c>
      <c r="X402" s="197">
        <f>W402*H402</f>
        <v>0</v>
      </c>
      <c r="Y402" s="35"/>
      <c r="Z402" s="35"/>
      <c r="AA402" s="35"/>
      <c r="AB402" s="35"/>
      <c r="AC402" s="35"/>
      <c r="AD402" s="35"/>
      <c r="AE402" s="35"/>
      <c r="AR402" s="198" t="s">
        <v>298</v>
      </c>
      <c r="AT402" s="198" t="s">
        <v>188</v>
      </c>
      <c r="AU402" s="198" t="s">
        <v>79</v>
      </c>
      <c r="AY402" s="18" t="s">
        <v>156</v>
      </c>
      <c r="BE402" s="199">
        <f>IF(O402="základní",K402,0)</f>
        <v>0</v>
      </c>
      <c r="BF402" s="199">
        <f>IF(O402="snížená",K402,0)</f>
        <v>0</v>
      </c>
      <c r="BG402" s="199">
        <f>IF(O402="zákl. přenesená",K402,0)</f>
        <v>0</v>
      </c>
      <c r="BH402" s="199">
        <f>IF(O402="sníž. přenesená",K402,0)</f>
        <v>0</v>
      </c>
      <c r="BI402" s="199">
        <f>IF(O402="nulová",K402,0)</f>
        <v>0</v>
      </c>
      <c r="BJ402" s="18" t="s">
        <v>79</v>
      </c>
      <c r="BK402" s="199">
        <f>ROUND(P402*H402,2)</f>
        <v>0</v>
      </c>
      <c r="BL402" s="18" t="s">
        <v>298</v>
      </c>
      <c r="BM402" s="198" t="s">
        <v>549</v>
      </c>
    </row>
    <row r="403" spans="1:47" s="2" customFormat="1" ht="48.75">
      <c r="A403" s="35"/>
      <c r="B403" s="36"/>
      <c r="C403" s="37"/>
      <c r="D403" s="200" t="s">
        <v>165</v>
      </c>
      <c r="E403" s="37"/>
      <c r="F403" s="201" t="s">
        <v>1307</v>
      </c>
      <c r="G403" s="37"/>
      <c r="H403" s="37"/>
      <c r="I403" s="202"/>
      <c r="J403" s="202"/>
      <c r="K403" s="37"/>
      <c r="L403" s="37"/>
      <c r="M403" s="40"/>
      <c r="N403" s="203"/>
      <c r="O403" s="204"/>
      <c r="P403" s="65"/>
      <c r="Q403" s="65"/>
      <c r="R403" s="65"/>
      <c r="S403" s="65"/>
      <c r="T403" s="65"/>
      <c r="U403" s="65"/>
      <c r="V403" s="65"/>
      <c r="W403" s="65"/>
      <c r="X403" s="66"/>
      <c r="Y403" s="35"/>
      <c r="Z403" s="35"/>
      <c r="AA403" s="35"/>
      <c r="AB403" s="35"/>
      <c r="AC403" s="35"/>
      <c r="AD403" s="35"/>
      <c r="AE403" s="35"/>
      <c r="AT403" s="18" t="s">
        <v>165</v>
      </c>
      <c r="AU403" s="18" t="s">
        <v>79</v>
      </c>
    </row>
    <row r="404" spans="1:47" s="2" customFormat="1" ht="19.5">
      <c r="A404" s="35"/>
      <c r="B404" s="36"/>
      <c r="C404" s="37"/>
      <c r="D404" s="200" t="s">
        <v>880</v>
      </c>
      <c r="E404" s="37"/>
      <c r="F404" s="220" t="s">
        <v>1586</v>
      </c>
      <c r="G404" s="37"/>
      <c r="H404" s="37"/>
      <c r="I404" s="202"/>
      <c r="J404" s="202"/>
      <c r="K404" s="37"/>
      <c r="L404" s="37"/>
      <c r="M404" s="40"/>
      <c r="N404" s="203"/>
      <c r="O404" s="204"/>
      <c r="P404" s="65"/>
      <c r="Q404" s="65"/>
      <c r="R404" s="65"/>
      <c r="S404" s="65"/>
      <c r="T404" s="65"/>
      <c r="U404" s="65"/>
      <c r="V404" s="65"/>
      <c r="W404" s="65"/>
      <c r="X404" s="66"/>
      <c r="Y404" s="35"/>
      <c r="Z404" s="35"/>
      <c r="AA404" s="35"/>
      <c r="AB404" s="35"/>
      <c r="AC404" s="35"/>
      <c r="AD404" s="35"/>
      <c r="AE404" s="35"/>
      <c r="AT404" s="18" t="s">
        <v>880</v>
      </c>
      <c r="AU404" s="18" t="s">
        <v>79</v>
      </c>
    </row>
    <row r="405" spans="1:65" s="2" customFormat="1" ht="24.2" customHeight="1">
      <c r="A405" s="35"/>
      <c r="B405" s="36"/>
      <c r="C405" s="205" t="s">
        <v>282</v>
      </c>
      <c r="D405" s="205" t="s">
        <v>188</v>
      </c>
      <c r="E405" s="206" t="s">
        <v>1308</v>
      </c>
      <c r="F405" s="207" t="s">
        <v>1309</v>
      </c>
      <c r="G405" s="208" t="s">
        <v>877</v>
      </c>
      <c r="H405" s="209">
        <v>56.496</v>
      </c>
      <c r="I405" s="210"/>
      <c r="J405" s="210"/>
      <c r="K405" s="211">
        <f>ROUND(P405*H405,2)</f>
        <v>0</v>
      </c>
      <c r="L405" s="207" t="s">
        <v>162</v>
      </c>
      <c r="M405" s="40"/>
      <c r="N405" s="212" t="s">
        <v>20</v>
      </c>
      <c r="O405" s="194" t="s">
        <v>40</v>
      </c>
      <c r="P405" s="195">
        <f>I405+J405</f>
        <v>0</v>
      </c>
      <c r="Q405" s="195">
        <f>ROUND(I405*H405,2)</f>
        <v>0</v>
      </c>
      <c r="R405" s="195">
        <f>ROUND(J405*H405,2)</f>
        <v>0</v>
      </c>
      <c r="S405" s="65"/>
      <c r="T405" s="196">
        <f>S405*H405</f>
        <v>0</v>
      </c>
      <c r="U405" s="196">
        <v>0</v>
      </c>
      <c r="V405" s="196">
        <f>U405*H405</f>
        <v>0</v>
      </c>
      <c r="W405" s="196">
        <v>0</v>
      </c>
      <c r="X405" s="197">
        <f>W405*H405</f>
        <v>0</v>
      </c>
      <c r="Y405" s="35"/>
      <c r="Z405" s="35"/>
      <c r="AA405" s="35"/>
      <c r="AB405" s="35"/>
      <c r="AC405" s="35"/>
      <c r="AD405" s="35"/>
      <c r="AE405" s="35"/>
      <c r="AR405" s="198" t="s">
        <v>298</v>
      </c>
      <c r="AT405" s="198" t="s">
        <v>188</v>
      </c>
      <c r="AU405" s="198" t="s">
        <v>79</v>
      </c>
      <c r="AY405" s="18" t="s">
        <v>156</v>
      </c>
      <c r="BE405" s="199">
        <f>IF(O405="základní",K405,0)</f>
        <v>0</v>
      </c>
      <c r="BF405" s="199">
        <f>IF(O405="snížená",K405,0)</f>
        <v>0</v>
      </c>
      <c r="BG405" s="199">
        <f>IF(O405="zákl. přenesená",K405,0)</f>
        <v>0</v>
      </c>
      <c r="BH405" s="199">
        <f>IF(O405="sníž. přenesená",K405,0)</f>
        <v>0</v>
      </c>
      <c r="BI405" s="199">
        <f>IF(O405="nulová",K405,0)</f>
        <v>0</v>
      </c>
      <c r="BJ405" s="18" t="s">
        <v>79</v>
      </c>
      <c r="BK405" s="199">
        <f>ROUND(P405*H405,2)</f>
        <v>0</v>
      </c>
      <c r="BL405" s="18" t="s">
        <v>298</v>
      </c>
      <c r="BM405" s="198" t="s">
        <v>554</v>
      </c>
    </row>
    <row r="406" spans="1:47" s="2" customFormat="1" ht="58.5">
      <c r="A406" s="35"/>
      <c r="B406" s="36"/>
      <c r="C406" s="37"/>
      <c r="D406" s="200" t="s">
        <v>165</v>
      </c>
      <c r="E406" s="37"/>
      <c r="F406" s="201" t="s">
        <v>1310</v>
      </c>
      <c r="G406" s="37"/>
      <c r="H406" s="37"/>
      <c r="I406" s="202"/>
      <c r="J406" s="202"/>
      <c r="K406" s="37"/>
      <c r="L406" s="37"/>
      <c r="M406" s="40"/>
      <c r="N406" s="203"/>
      <c r="O406" s="204"/>
      <c r="P406" s="65"/>
      <c r="Q406" s="65"/>
      <c r="R406" s="65"/>
      <c r="S406" s="65"/>
      <c r="T406" s="65"/>
      <c r="U406" s="65"/>
      <c r="V406" s="65"/>
      <c r="W406" s="65"/>
      <c r="X406" s="66"/>
      <c r="Y406" s="35"/>
      <c r="Z406" s="35"/>
      <c r="AA406" s="35"/>
      <c r="AB406" s="35"/>
      <c r="AC406" s="35"/>
      <c r="AD406" s="35"/>
      <c r="AE406" s="35"/>
      <c r="AT406" s="18" t="s">
        <v>165</v>
      </c>
      <c r="AU406" s="18" t="s">
        <v>79</v>
      </c>
    </row>
    <row r="407" spans="1:65" s="2" customFormat="1" ht="24.2" customHeight="1">
      <c r="A407" s="35"/>
      <c r="B407" s="36"/>
      <c r="C407" s="205" t="s">
        <v>559</v>
      </c>
      <c r="D407" s="205" t="s">
        <v>188</v>
      </c>
      <c r="E407" s="206" t="s">
        <v>1336</v>
      </c>
      <c r="F407" s="207" t="s">
        <v>1337</v>
      </c>
      <c r="G407" s="208" t="s">
        <v>877</v>
      </c>
      <c r="H407" s="209">
        <v>33</v>
      </c>
      <c r="I407" s="210"/>
      <c r="J407" s="210"/>
      <c r="K407" s="211">
        <f>ROUND(P407*H407,2)</f>
        <v>0</v>
      </c>
      <c r="L407" s="207" t="s">
        <v>162</v>
      </c>
      <c r="M407" s="40"/>
      <c r="N407" s="212" t="s">
        <v>20</v>
      </c>
      <c r="O407" s="194" t="s">
        <v>40</v>
      </c>
      <c r="P407" s="195">
        <f>I407+J407</f>
        <v>0</v>
      </c>
      <c r="Q407" s="195">
        <f>ROUND(I407*H407,2)</f>
        <v>0</v>
      </c>
      <c r="R407" s="195">
        <f>ROUND(J407*H407,2)</f>
        <v>0</v>
      </c>
      <c r="S407" s="65"/>
      <c r="T407" s="196">
        <f>S407*H407</f>
        <v>0</v>
      </c>
      <c r="U407" s="196">
        <v>0</v>
      </c>
      <c r="V407" s="196">
        <f>U407*H407</f>
        <v>0</v>
      </c>
      <c r="W407" s="196">
        <v>0</v>
      </c>
      <c r="X407" s="197">
        <f>W407*H407</f>
        <v>0</v>
      </c>
      <c r="Y407" s="35"/>
      <c r="Z407" s="35"/>
      <c r="AA407" s="35"/>
      <c r="AB407" s="35"/>
      <c r="AC407" s="35"/>
      <c r="AD407" s="35"/>
      <c r="AE407" s="35"/>
      <c r="AR407" s="198" t="s">
        <v>298</v>
      </c>
      <c r="AT407" s="198" t="s">
        <v>188</v>
      </c>
      <c r="AU407" s="198" t="s">
        <v>79</v>
      </c>
      <c r="AY407" s="18" t="s">
        <v>156</v>
      </c>
      <c r="BE407" s="199">
        <f>IF(O407="základní",K407,0)</f>
        <v>0</v>
      </c>
      <c r="BF407" s="199">
        <f>IF(O407="snížená",K407,0)</f>
        <v>0</v>
      </c>
      <c r="BG407" s="199">
        <f>IF(O407="zákl. přenesená",K407,0)</f>
        <v>0</v>
      </c>
      <c r="BH407" s="199">
        <f>IF(O407="sníž. přenesená",K407,0)</f>
        <v>0</v>
      </c>
      <c r="BI407" s="199">
        <f>IF(O407="nulová",K407,0)</f>
        <v>0</v>
      </c>
      <c r="BJ407" s="18" t="s">
        <v>79</v>
      </c>
      <c r="BK407" s="199">
        <f>ROUND(P407*H407,2)</f>
        <v>0</v>
      </c>
      <c r="BL407" s="18" t="s">
        <v>298</v>
      </c>
      <c r="BM407" s="198" t="s">
        <v>558</v>
      </c>
    </row>
    <row r="408" spans="1:47" s="2" customFormat="1" ht="58.5">
      <c r="A408" s="35"/>
      <c r="B408" s="36"/>
      <c r="C408" s="37"/>
      <c r="D408" s="200" t="s">
        <v>165</v>
      </c>
      <c r="E408" s="37"/>
      <c r="F408" s="201" t="s">
        <v>1338</v>
      </c>
      <c r="G408" s="37"/>
      <c r="H408" s="37"/>
      <c r="I408" s="202"/>
      <c r="J408" s="202"/>
      <c r="K408" s="37"/>
      <c r="L408" s="37"/>
      <c r="M408" s="40"/>
      <c r="N408" s="203"/>
      <c r="O408" s="204"/>
      <c r="P408" s="65"/>
      <c r="Q408" s="65"/>
      <c r="R408" s="65"/>
      <c r="S408" s="65"/>
      <c r="T408" s="65"/>
      <c r="U408" s="65"/>
      <c r="V408" s="65"/>
      <c r="W408" s="65"/>
      <c r="X408" s="66"/>
      <c r="Y408" s="35"/>
      <c r="Z408" s="35"/>
      <c r="AA408" s="35"/>
      <c r="AB408" s="35"/>
      <c r="AC408" s="35"/>
      <c r="AD408" s="35"/>
      <c r="AE408" s="35"/>
      <c r="AT408" s="18" t="s">
        <v>165</v>
      </c>
      <c r="AU408" s="18" t="s">
        <v>79</v>
      </c>
    </row>
    <row r="409" spans="1:47" s="2" customFormat="1" ht="19.5">
      <c r="A409" s="35"/>
      <c r="B409" s="36"/>
      <c r="C409" s="37"/>
      <c r="D409" s="200" t="s">
        <v>880</v>
      </c>
      <c r="E409" s="37"/>
      <c r="F409" s="220" t="s">
        <v>1587</v>
      </c>
      <c r="G409" s="37"/>
      <c r="H409" s="37"/>
      <c r="I409" s="202"/>
      <c r="J409" s="202"/>
      <c r="K409" s="37"/>
      <c r="L409" s="37"/>
      <c r="M409" s="40"/>
      <c r="N409" s="203"/>
      <c r="O409" s="204"/>
      <c r="P409" s="65"/>
      <c r="Q409" s="65"/>
      <c r="R409" s="65"/>
      <c r="S409" s="65"/>
      <c r="T409" s="65"/>
      <c r="U409" s="65"/>
      <c r="V409" s="65"/>
      <c r="W409" s="65"/>
      <c r="X409" s="66"/>
      <c r="Y409" s="35"/>
      <c r="Z409" s="35"/>
      <c r="AA409" s="35"/>
      <c r="AB409" s="35"/>
      <c r="AC409" s="35"/>
      <c r="AD409" s="35"/>
      <c r="AE409" s="35"/>
      <c r="AT409" s="18" t="s">
        <v>880</v>
      </c>
      <c r="AU409" s="18" t="s">
        <v>79</v>
      </c>
    </row>
    <row r="410" spans="1:65" s="2" customFormat="1" ht="24.2" customHeight="1">
      <c r="A410" s="35"/>
      <c r="B410" s="36"/>
      <c r="C410" s="205" t="s">
        <v>287</v>
      </c>
      <c r="D410" s="205" t="s">
        <v>188</v>
      </c>
      <c r="E410" s="206" t="s">
        <v>1588</v>
      </c>
      <c r="F410" s="207" t="s">
        <v>1589</v>
      </c>
      <c r="G410" s="208" t="s">
        <v>877</v>
      </c>
      <c r="H410" s="209">
        <v>405</v>
      </c>
      <c r="I410" s="210"/>
      <c r="J410" s="210"/>
      <c r="K410" s="211">
        <f>ROUND(P410*H410,2)</f>
        <v>0</v>
      </c>
      <c r="L410" s="207" t="s">
        <v>162</v>
      </c>
      <c r="M410" s="40"/>
      <c r="N410" s="212" t="s">
        <v>20</v>
      </c>
      <c r="O410" s="194" t="s">
        <v>40</v>
      </c>
      <c r="P410" s="195">
        <f>I410+J410</f>
        <v>0</v>
      </c>
      <c r="Q410" s="195">
        <f>ROUND(I410*H410,2)</f>
        <v>0</v>
      </c>
      <c r="R410" s="195">
        <f>ROUND(J410*H410,2)</f>
        <v>0</v>
      </c>
      <c r="S410" s="65"/>
      <c r="T410" s="196">
        <f>S410*H410</f>
        <v>0</v>
      </c>
      <c r="U410" s="196">
        <v>0</v>
      </c>
      <c r="V410" s="196">
        <f>U410*H410</f>
        <v>0</v>
      </c>
      <c r="W410" s="196">
        <v>0</v>
      </c>
      <c r="X410" s="197">
        <f>W410*H410</f>
        <v>0</v>
      </c>
      <c r="Y410" s="35"/>
      <c r="Z410" s="35"/>
      <c r="AA410" s="35"/>
      <c r="AB410" s="35"/>
      <c r="AC410" s="35"/>
      <c r="AD410" s="35"/>
      <c r="AE410" s="35"/>
      <c r="AR410" s="198" t="s">
        <v>298</v>
      </c>
      <c r="AT410" s="198" t="s">
        <v>188</v>
      </c>
      <c r="AU410" s="198" t="s">
        <v>79</v>
      </c>
      <c r="AY410" s="18" t="s">
        <v>156</v>
      </c>
      <c r="BE410" s="199">
        <f>IF(O410="základní",K410,0)</f>
        <v>0</v>
      </c>
      <c r="BF410" s="199">
        <f>IF(O410="snížená",K410,0)</f>
        <v>0</v>
      </c>
      <c r="BG410" s="199">
        <f>IF(O410="zákl. přenesená",K410,0)</f>
        <v>0</v>
      </c>
      <c r="BH410" s="199">
        <f>IF(O410="sníž. přenesená",K410,0)</f>
        <v>0</v>
      </c>
      <c r="BI410" s="199">
        <f>IF(O410="nulová",K410,0)</f>
        <v>0</v>
      </c>
      <c r="BJ410" s="18" t="s">
        <v>79</v>
      </c>
      <c r="BK410" s="199">
        <f>ROUND(P410*H410,2)</f>
        <v>0</v>
      </c>
      <c r="BL410" s="18" t="s">
        <v>298</v>
      </c>
      <c r="BM410" s="198" t="s">
        <v>562</v>
      </c>
    </row>
    <row r="411" spans="1:47" s="2" customFormat="1" ht="48.75">
      <c r="A411" s="35"/>
      <c r="B411" s="36"/>
      <c r="C411" s="37"/>
      <c r="D411" s="200" t="s">
        <v>165</v>
      </c>
      <c r="E411" s="37"/>
      <c r="F411" s="201" t="s">
        <v>1590</v>
      </c>
      <c r="G411" s="37"/>
      <c r="H411" s="37"/>
      <c r="I411" s="202"/>
      <c r="J411" s="202"/>
      <c r="K411" s="37"/>
      <c r="L411" s="37"/>
      <c r="M411" s="40"/>
      <c r="N411" s="214"/>
      <c r="O411" s="215"/>
      <c r="P411" s="216"/>
      <c r="Q411" s="216"/>
      <c r="R411" s="216"/>
      <c r="S411" s="216"/>
      <c r="T411" s="216"/>
      <c r="U411" s="216"/>
      <c r="V411" s="216"/>
      <c r="W411" s="216"/>
      <c r="X411" s="217"/>
      <c r="Y411" s="35"/>
      <c r="Z411" s="35"/>
      <c r="AA411" s="35"/>
      <c r="AB411" s="35"/>
      <c r="AC411" s="35"/>
      <c r="AD411" s="35"/>
      <c r="AE411" s="35"/>
      <c r="AT411" s="18" t="s">
        <v>165</v>
      </c>
      <c r="AU411" s="18" t="s">
        <v>79</v>
      </c>
    </row>
    <row r="412" spans="1:31" s="2" customFormat="1" ht="6.95" customHeight="1">
      <c r="A412" s="35"/>
      <c r="B412" s="48"/>
      <c r="C412" s="49"/>
      <c r="D412" s="49"/>
      <c r="E412" s="49"/>
      <c r="F412" s="49"/>
      <c r="G412" s="49"/>
      <c r="H412" s="49"/>
      <c r="I412" s="49"/>
      <c r="J412" s="49"/>
      <c r="K412" s="49"/>
      <c r="L412" s="49"/>
      <c r="M412" s="40"/>
      <c r="N412" s="35"/>
      <c r="P412" s="35"/>
      <c r="Q412" s="35"/>
      <c r="R412" s="35"/>
      <c r="S412" s="35"/>
      <c r="T412" s="35"/>
      <c r="U412" s="35"/>
      <c r="V412" s="35"/>
      <c r="W412" s="35"/>
      <c r="X412" s="35"/>
      <c r="Y412" s="35"/>
      <c r="Z412" s="35"/>
      <c r="AA412" s="35"/>
      <c r="AB412" s="35"/>
      <c r="AC412" s="35"/>
      <c r="AD412" s="35"/>
      <c r="AE412" s="35"/>
    </row>
  </sheetData>
  <sheetProtection algorithmName="SHA-512" hashValue="n/Zs71Xc0RMfxuudlZ+BdFp874J0qCFRO7jylJ5Ra83OYO99d7ypdKc+YMxTWNcsgyiN/4jdoXiYNKP7cjrQYw==" saltValue="u6d5aGXMgG9zwvig3QZdL6LaAhTXw+/4LAz8kWxt/JzXljhUI2dGSr5NFpYURWx9mLJo7rL+GjkU21XUWcSQhQ==" spinCount="100000" sheet="1" objects="1" scenarios="1" formatColumns="0" formatRows="0" autoFilter="0"/>
  <autoFilter ref="C83:L411"/>
  <mergeCells count="9">
    <mergeCell ref="E52:H52"/>
    <mergeCell ref="E74:H74"/>
    <mergeCell ref="E76:H76"/>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99</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1591</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ROUND(K84,2)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ROUND((SUM(BE84:BE242)),2)</f>
        <v>0</v>
      </c>
      <c r="G35" s="35"/>
      <c r="H35" s="35"/>
      <c r="I35" s="128">
        <v>0.21</v>
      </c>
      <c r="J35" s="35"/>
      <c r="K35" s="123">
        <f>ROUND(((SUM(BE84:BE242))*I35),2)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ROUND((SUM(BF84:BF242)),2)</f>
        <v>0</v>
      </c>
      <c r="G36" s="35"/>
      <c r="H36" s="35"/>
      <c r="I36" s="128">
        <v>0.15</v>
      </c>
      <c r="J36" s="35"/>
      <c r="K36" s="123">
        <f>ROUND(((SUM(BF84:BF242))*I36),2)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ROUND((SUM(BG84:BG242)),2)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ROUND((SUM(BH84:BH242)),2)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ROUND((SUM(BI84:BI242)),2)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02-11.1 - Provizorní přístupy a nástupiště</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Q84</f>
        <v>0</v>
      </c>
      <c r="J61" s="78">
        <f t="shared" si="0"/>
        <v>0</v>
      </c>
      <c r="K61" s="78">
        <f>K84</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 t="shared" si="0"/>
        <v>0</v>
      </c>
      <c r="J62" s="148">
        <f t="shared" si="0"/>
        <v>0</v>
      </c>
      <c r="K62" s="148">
        <f>K85</f>
        <v>0</v>
      </c>
      <c r="L62" s="145"/>
      <c r="M62" s="149"/>
    </row>
    <row r="63" spans="2:13" s="10" customFormat="1" ht="19.9" customHeight="1">
      <c r="B63" s="150"/>
      <c r="C63" s="101"/>
      <c r="D63" s="151" t="s">
        <v>1056</v>
      </c>
      <c r="E63" s="152"/>
      <c r="F63" s="152"/>
      <c r="G63" s="152"/>
      <c r="H63" s="152"/>
      <c r="I63" s="153">
        <f t="shared" si="0"/>
        <v>0</v>
      </c>
      <c r="J63" s="153">
        <f t="shared" si="0"/>
        <v>0</v>
      </c>
      <c r="K63" s="153">
        <f>K86</f>
        <v>0</v>
      </c>
      <c r="L63" s="101"/>
      <c r="M63" s="154"/>
    </row>
    <row r="64" spans="2:13" s="9" customFormat="1" ht="24.95" customHeight="1">
      <c r="B64" s="144"/>
      <c r="C64" s="145"/>
      <c r="D64" s="146" t="s">
        <v>135</v>
      </c>
      <c r="E64" s="147"/>
      <c r="F64" s="147"/>
      <c r="G64" s="147"/>
      <c r="H64" s="147"/>
      <c r="I64" s="148">
        <f>Q183</f>
        <v>0</v>
      </c>
      <c r="J64" s="148">
        <f>R183</f>
        <v>0</v>
      </c>
      <c r="K64" s="148">
        <f>K183</f>
        <v>0</v>
      </c>
      <c r="L64" s="145"/>
      <c r="M64" s="149"/>
    </row>
    <row r="65" spans="1:31" s="2" customFormat="1" ht="21.75" customHeight="1">
      <c r="A65" s="35"/>
      <c r="B65" s="36"/>
      <c r="C65" s="37"/>
      <c r="D65" s="37"/>
      <c r="E65" s="37"/>
      <c r="F65" s="37"/>
      <c r="G65" s="37"/>
      <c r="H65" s="37"/>
      <c r="I65" s="37"/>
      <c r="J65" s="37"/>
      <c r="K65" s="37"/>
      <c r="L65" s="37"/>
      <c r="M65" s="117"/>
      <c r="S65" s="35"/>
      <c r="T65" s="35"/>
      <c r="U65" s="35"/>
      <c r="V65" s="35"/>
      <c r="W65" s="35"/>
      <c r="X65" s="35"/>
      <c r="Y65" s="35"/>
      <c r="Z65" s="35"/>
      <c r="AA65" s="35"/>
      <c r="AB65" s="35"/>
      <c r="AC65" s="35"/>
      <c r="AD65" s="35"/>
      <c r="AE65" s="35"/>
    </row>
    <row r="66" spans="1:31" s="2" customFormat="1" ht="6.95" customHeight="1">
      <c r="A66" s="35"/>
      <c r="B66" s="48"/>
      <c r="C66" s="49"/>
      <c r="D66" s="49"/>
      <c r="E66" s="49"/>
      <c r="F66" s="49"/>
      <c r="G66" s="49"/>
      <c r="H66" s="49"/>
      <c r="I66" s="49"/>
      <c r="J66" s="49"/>
      <c r="K66" s="49"/>
      <c r="L66" s="49"/>
      <c r="M66" s="117"/>
      <c r="S66" s="35"/>
      <c r="T66" s="35"/>
      <c r="U66" s="35"/>
      <c r="V66" s="35"/>
      <c r="W66" s="35"/>
      <c r="X66" s="35"/>
      <c r="Y66" s="35"/>
      <c r="Z66" s="35"/>
      <c r="AA66" s="35"/>
      <c r="AB66" s="35"/>
      <c r="AC66" s="35"/>
      <c r="AD66" s="35"/>
      <c r="AE66" s="35"/>
    </row>
    <row r="70" spans="1:31" s="2" customFormat="1" ht="6.95" customHeight="1">
      <c r="A70" s="35"/>
      <c r="B70" s="50"/>
      <c r="C70" s="51"/>
      <c r="D70" s="51"/>
      <c r="E70" s="51"/>
      <c r="F70" s="51"/>
      <c r="G70" s="51"/>
      <c r="H70" s="51"/>
      <c r="I70" s="51"/>
      <c r="J70" s="51"/>
      <c r="K70" s="51"/>
      <c r="L70" s="51"/>
      <c r="M70" s="117"/>
      <c r="S70" s="35"/>
      <c r="T70" s="35"/>
      <c r="U70" s="35"/>
      <c r="V70" s="35"/>
      <c r="W70" s="35"/>
      <c r="X70" s="35"/>
      <c r="Y70" s="35"/>
      <c r="Z70" s="35"/>
      <c r="AA70" s="35"/>
      <c r="AB70" s="35"/>
      <c r="AC70" s="35"/>
      <c r="AD70" s="35"/>
      <c r="AE70" s="35"/>
    </row>
    <row r="71" spans="1:31" s="2" customFormat="1" ht="24.95" customHeight="1">
      <c r="A71" s="35"/>
      <c r="B71" s="36"/>
      <c r="C71" s="24" t="s">
        <v>137</v>
      </c>
      <c r="D71" s="37"/>
      <c r="E71" s="37"/>
      <c r="F71" s="37"/>
      <c r="G71" s="37"/>
      <c r="H71" s="37"/>
      <c r="I71" s="37"/>
      <c r="J71" s="37"/>
      <c r="K71" s="37"/>
      <c r="L71" s="37"/>
      <c r="M71" s="117"/>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37"/>
      <c r="J72" s="37"/>
      <c r="K72" s="37"/>
      <c r="L72" s="37"/>
      <c r="M72" s="117"/>
      <c r="S72" s="35"/>
      <c r="T72" s="35"/>
      <c r="U72" s="35"/>
      <c r="V72" s="35"/>
      <c r="W72" s="35"/>
      <c r="X72" s="35"/>
      <c r="Y72" s="35"/>
      <c r="Z72" s="35"/>
      <c r="AA72" s="35"/>
      <c r="AB72" s="35"/>
      <c r="AC72" s="35"/>
      <c r="AD72" s="35"/>
      <c r="AE72" s="35"/>
    </row>
    <row r="73" spans="1:31" s="2" customFormat="1" ht="12" customHeight="1">
      <c r="A73" s="35"/>
      <c r="B73" s="36"/>
      <c r="C73" s="30" t="s">
        <v>17</v>
      </c>
      <c r="D73" s="37"/>
      <c r="E73" s="37"/>
      <c r="F73" s="37"/>
      <c r="G73" s="37"/>
      <c r="H73" s="37"/>
      <c r="I73" s="37"/>
      <c r="J73" s="37"/>
      <c r="K73" s="37"/>
      <c r="L73" s="37"/>
      <c r="M73" s="117"/>
      <c r="S73" s="35"/>
      <c r="T73" s="35"/>
      <c r="U73" s="35"/>
      <c r="V73" s="35"/>
      <c r="W73" s="35"/>
      <c r="X73" s="35"/>
      <c r="Y73" s="35"/>
      <c r="Z73" s="35"/>
      <c r="AA73" s="35"/>
      <c r="AB73" s="35"/>
      <c r="AC73" s="35"/>
      <c r="AD73" s="35"/>
      <c r="AE73" s="35"/>
    </row>
    <row r="74" spans="1:31" s="2" customFormat="1" ht="16.5" customHeight="1">
      <c r="A74" s="35"/>
      <c r="B74" s="36"/>
      <c r="C74" s="37"/>
      <c r="D74" s="37"/>
      <c r="E74" s="392" t="str">
        <f>E7</f>
        <v>Oprava nástupiště v žst. Rumburk 1_K NACENĚNÍ_OPRAVA č.1</v>
      </c>
      <c r="F74" s="393"/>
      <c r="G74" s="393"/>
      <c r="H74" s="393"/>
      <c r="I74" s="37"/>
      <c r="J74" s="37"/>
      <c r="K74" s="37"/>
      <c r="L74" s="37"/>
      <c r="M74" s="117"/>
      <c r="S74" s="35"/>
      <c r="T74" s="35"/>
      <c r="U74" s="35"/>
      <c r="V74" s="35"/>
      <c r="W74" s="35"/>
      <c r="X74" s="35"/>
      <c r="Y74" s="35"/>
      <c r="Z74" s="35"/>
      <c r="AA74" s="35"/>
      <c r="AB74" s="35"/>
      <c r="AC74" s="35"/>
      <c r="AD74" s="35"/>
      <c r="AE74" s="35"/>
    </row>
    <row r="75" spans="1:31" s="2" customFormat="1" ht="12" customHeight="1">
      <c r="A75" s="35"/>
      <c r="B75" s="36"/>
      <c r="C75" s="30" t="s">
        <v>121</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16.5" customHeight="1">
      <c r="A76" s="35"/>
      <c r="B76" s="36"/>
      <c r="C76" s="37"/>
      <c r="D76" s="37"/>
      <c r="E76" s="345" t="str">
        <f>E9</f>
        <v>SO 02-11.1 - Provizorní přístupy a nástupiště</v>
      </c>
      <c r="F76" s="394"/>
      <c r="G76" s="394"/>
      <c r="H76" s="394"/>
      <c r="I76" s="37"/>
      <c r="J76" s="37"/>
      <c r="K76" s="37"/>
      <c r="L76" s="37"/>
      <c r="M76" s="117"/>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 xml:space="preserve"> </v>
      </c>
      <c r="G78" s="37"/>
      <c r="H78" s="37"/>
      <c r="I78" s="30" t="s">
        <v>24</v>
      </c>
      <c r="J78" s="60" t="str">
        <f>IF(J12="","",J12)</f>
        <v>4. 10. 2022</v>
      </c>
      <c r="K78" s="37"/>
      <c r="L78" s="37"/>
      <c r="M78" s="11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5.2" customHeight="1">
      <c r="A80" s="35"/>
      <c r="B80" s="36"/>
      <c r="C80" s="30" t="s">
        <v>26</v>
      </c>
      <c r="D80" s="37"/>
      <c r="E80" s="37"/>
      <c r="F80" s="28" t="str">
        <f>E15</f>
        <v xml:space="preserve"> </v>
      </c>
      <c r="G80" s="37"/>
      <c r="H80" s="37"/>
      <c r="I80" s="30" t="s">
        <v>31</v>
      </c>
      <c r="J80" s="33" t="str">
        <f>E21</f>
        <v xml:space="preserve"> </v>
      </c>
      <c r="K80" s="37"/>
      <c r="L80" s="37"/>
      <c r="M80" s="117"/>
      <c r="S80" s="35"/>
      <c r="T80" s="35"/>
      <c r="U80" s="35"/>
      <c r="V80" s="35"/>
      <c r="W80" s="35"/>
      <c r="X80" s="35"/>
      <c r="Y80" s="35"/>
      <c r="Z80" s="35"/>
      <c r="AA80" s="35"/>
      <c r="AB80" s="35"/>
      <c r="AC80" s="35"/>
      <c r="AD80" s="35"/>
      <c r="AE80" s="35"/>
    </row>
    <row r="81" spans="1:31" s="2" customFormat="1" ht="15.2" customHeight="1">
      <c r="A81" s="35"/>
      <c r="B81" s="36"/>
      <c r="C81" s="30" t="s">
        <v>29</v>
      </c>
      <c r="D81" s="37"/>
      <c r="E81" s="37"/>
      <c r="F81" s="28" t="str">
        <f>IF(E18="","",E18)</f>
        <v>Vyplň údaj</v>
      </c>
      <c r="G81" s="37"/>
      <c r="H81" s="37"/>
      <c r="I81" s="30" t="s">
        <v>32</v>
      </c>
      <c r="J81" s="33" t="str">
        <f>E24</f>
        <v xml:space="preserve"> </v>
      </c>
      <c r="K81" s="37"/>
      <c r="L81" s="37"/>
      <c r="M81" s="117"/>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37"/>
      <c r="J82" s="37"/>
      <c r="K82" s="37"/>
      <c r="L82" s="37"/>
      <c r="M82" s="117"/>
      <c r="S82" s="35"/>
      <c r="T82" s="35"/>
      <c r="U82" s="35"/>
      <c r="V82" s="35"/>
      <c r="W82" s="35"/>
      <c r="X82" s="35"/>
      <c r="Y82" s="35"/>
      <c r="Z82" s="35"/>
      <c r="AA82" s="35"/>
      <c r="AB82" s="35"/>
      <c r="AC82" s="35"/>
      <c r="AD82" s="35"/>
      <c r="AE82" s="35"/>
    </row>
    <row r="83" spans="1:31" s="11" customFormat="1" ht="29.25" customHeight="1">
      <c r="A83" s="155"/>
      <c r="B83" s="156"/>
      <c r="C83" s="157" t="s">
        <v>138</v>
      </c>
      <c r="D83" s="158" t="s">
        <v>54</v>
      </c>
      <c r="E83" s="158" t="s">
        <v>50</v>
      </c>
      <c r="F83" s="158" t="s">
        <v>51</v>
      </c>
      <c r="G83" s="158" t="s">
        <v>139</v>
      </c>
      <c r="H83" s="158" t="s">
        <v>140</v>
      </c>
      <c r="I83" s="158" t="s">
        <v>141</v>
      </c>
      <c r="J83" s="158" t="s">
        <v>142</v>
      </c>
      <c r="K83" s="158" t="s">
        <v>129</v>
      </c>
      <c r="L83" s="159" t="s">
        <v>143</v>
      </c>
      <c r="M83" s="160"/>
      <c r="N83" s="69" t="s">
        <v>20</v>
      </c>
      <c r="O83" s="70" t="s">
        <v>39</v>
      </c>
      <c r="P83" s="70" t="s">
        <v>144</v>
      </c>
      <c r="Q83" s="70" t="s">
        <v>145</v>
      </c>
      <c r="R83" s="70" t="s">
        <v>146</v>
      </c>
      <c r="S83" s="70" t="s">
        <v>147</v>
      </c>
      <c r="T83" s="70" t="s">
        <v>148</v>
      </c>
      <c r="U83" s="70" t="s">
        <v>149</v>
      </c>
      <c r="V83" s="70" t="s">
        <v>150</v>
      </c>
      <c r="W83" s="70" t="s">
        <v>151</v>
      </c>
      <c r="X83" s="71" t="s">
        <v>152</v>
      </c>
      <c r="Y83" s="155"/>
      <c r="Z83" s="155"/>
      <c r="AA83" s="155"/>
      <c r="AB83" s="155"/>
      <c r="AC83" s="155"/>
      <c r="AD83" s="155"/>
      <c r="AE83" s="155"/>
    </row>
    <row r="84" spans="1:63" s="2" customFormat="1" ht="22.9" customHeight="1">
      <c r="A84" s="35"/>
      <c r="B84" s="36"/>
      <c r="C84" s="76" t="s">
        <v>153</v>
      </c>
      <c r="D84" s="37"/>
      <c r="E84" s="37"/>
      <c r="F84" s="37"/>
      <c r="G84" s="37"/>
      <c r="H84" s="37"/>
      <c r="I84" s="37"/>
      <c r="J84" s="37"/>
      <c r="K84" s="161">
        <f>BK84</f>
        <v>0</v>
      </c>
      <c r="L84" s="37"/>
      <c r="M84" s="40"/>
      <c r="N84" s="72"/>
      <c r="O84" s="162"/>
      <c r="P84" s="73"/>
      <c r="Q84" s="163">
        <f>Q85+Q183</f>
        <v>0</v>
      </c>
      <c r="R84" s="163">
        <f>R85+R183</f>
        <v>0</v>
      </c>
      <c r="S84" s="73"/>
      <c r="T84" s="164">
        <f>T85+T183</f>
        <v>0</v>
      </c>
      <c r="U84" s="73"/>
      <c r="V84" s="164">
        <f>V85+V183</f>
        <v>45.9434</v>
      </c>
      <c r="W84" s="73"/>
      <c r="X84" s="165">
        <f>X85+X183</f>
        <v>0</v>
      </c>
      <c r="Y84" s="35"/>
      <c r="Z84" s="35"/>
      <c r="AA84" s="35"/>
      <c r="AB84" s="35"/>
      <c r="AC84" s="35"/>
      <c r="AD84" s="35"/>
      <c r="AE84" s="35"/>
      <c r="AT84" s="18" t="s">
        <v>70</v>
      </c>
      <c r="AU84" s="18" t="s">
        <v>130</v>
      </c>
      <c r="BK84" s="166">
        <f>BK85+BK183</f>
        <v>0</v>
      </c>
    </row>
    <row r="85" spans="2:63" s="12" customFormat="1" ht="25.9" customHeight="1">
      <c r="B85" s="167"/>
      <c r="C85" s="168"/>
      <c r="D85" s="169" t="s">
        <v>70</v>
      </c>
      <c r="E85" s="170" t="s">
        <v>375</v>
      </c>
      <c r="F85" s="170" t="s">
        <v>376</v>
      </c>
      <c r="G85" s="168"/>
      <c r="H85" s="168"/>
      <c r="I85" s="171"/>
      <c r="J85" s="171"/>
      <c r="K85" s="172">
        <f>BK85</f>
        <v>0</v>
      </c>
      <c r="L85" s="168"/>
      <c r="M85" s="173"/>
      <c r="N85" s="174"/>
      <c r="O85" s="175"/>
      <c r="P85" s="175"/>
      <c r="Q85" s="176">
        <f>Q86</f>
        <v>0</v>
      </c>
      <c r="R85" s="176">
        <f>R86</f>
        <v>0</v>
      </c>
      <c r="S85" s="175"/>
      <c r="T85" s="177">
        <f>T86</f>
        <v>0</v>
      </c>
      <c r="U85" s="175"/>
      <c r="V85" s="177">
        <f>V86</f>
        <v>45.9434</v>
      </c>
      <c r="W85" s="175"/>
      <c r="X85" s="178">
        <f>X86</f>
        <v>0</v>
      </c>
      <c r="AR85" s="179" t="s">
        <v>79</v>
      </c>
      <c r="AT85" s="180" t="s">
        <v>70</v>
      </c>
      <c r="AU85" s="180" t="s">
        <v>71</v>
      </c>
      <c r="AY85" s="179" t="s">
        <v>156</v>
      </c>
      <c r="BK85" s="181">
        <f>BK86</f>
        <v>0</v>
      </c>
    </row>
    <row r="86" spans="2:63" s="12" customFormat="1" ht="22.9" customHeight="1">
      <c r="B86" s="167"/>
      <c r="C86" s="168"/>
      <c r="D86" s="169" t="s">
        <v>70</v>
      </c>
      <c r="E86" s="182" t="s">
        <v>173</v>
      </c>
      <c r="F86" s="182" t="s">
        <v>1057</v>
      </c>
      <c r="G86" s="168"/>
      <c r="H86" s="168"/>
      <c r="I86" s="171"/>
      <c r="J86" s="171"/>
      <c r="K86" s="183">
        <f>BK86</f>
        <v>0</v>
      </c>
      <c r="L86" s="168"/>
      <c r="M86" s="173"/>
      <c r="N86" s="174"/>
      <c r="O86" s="175"/>
      <c r="P86" s="175"/>
      <c r="Q86" s="176">
        <f>SUM(Q87:Q182)</f>
        <v>0</v>
      </c>
      <c r="R86" s="176">
        <f>SUM(R87:R182)</f>
        <v>0</v>
      </c>
      <c r="S86" s="175"/>
      <c r="T86" s="177">
        <f>SUM(T87:T182)</f>
        <v>0</v>
      </c>
      <c r="U86" s="175"/>
      <c r="V86" s="177">
        <f>SUM(V87:V182)</f>
        <v>45.9434</v>
      </c>
      <c r="W86" s="175"/>
      <c r="X86" s="178">
        <f>SUM(X87:X182)</f>
        <v>0</v>
      </c>
      <c r="AR86" s="179" t="s">
        <v>79</v>
      </c>
      <c r="AT86" s="180" t="s">
        <v>70</v>
      </c>
      <c r="AU86" s="180" t="s">
        <v>79</v>
      </c>
      <c r="AY86" s="179" t="s">
        <v>156</v>
      </c>
      <c r="BK86" s="181">
        <f>SUM(BK87:BK182)</f>
        <v>0</v>
      </c>
    </row>
    <row r="87" spans="1:65" s="2" customFormat="1" ht="21.75" customHeight="1">
      <c r="A87" s="35"/>
      <c r="B87" s="36"/>
      <c r="C87" s="184" t="s">
        <v>79</v>
      </c>
      <c r="D87" s="184" t="s">
        <v>154</v>
      </c>
      <c r="E87" s="185" t="s">
        <v>1592</v>
      </c>
      <c r="F87" s="186" t="s">
        <v>1593</v>
      </c>
      <c r="G87" s="187" t="s">
        <v>161</v>
      </c>
      <c r="H87" s="188">
        <v>2</v>
      </c>
      <c r="I87" s="189"/>
      <c r="J87" s="190"/>
      <c r="K87" s="191">
        <f>ROUND(P87*H87,2)</f>
        <v>0</v>
      </c>
      <c r="L87" s="186" t="s">
        <v>20</v>
      </c>
      <c r="M87" s="192"/>
      <c r="N87" s="193" t="s">
        <v>20</v>
      </c>
      <c r="O87" s="194" t="s">
        <v>40</v>
      </c>
      <c r="P87" s="195">
        <f>I87+J87</f>
        <v>0</v>
      </c>
      <c r="Q87" s="195">
        <f>ROUND(I87*H87,2)</f>
        <v>0</v>
      </c>
      <c r="R87" s="195">
        <f>ROUND(J87*H87,2)</f>
        <v>0</v>
      </c>
      <c r="S87" s="65"/>
      <c r="T87" s="196">
        <f>S87*H87</f>
        <v>0</v>
      </c>
      <c r="U87" s="196">
        <v>0</v>
      </c>
      <c r="V87" s="196">
        <f>U87*H87</f>
        <v>0</v>
      </c>
      <c r="W87" s="196">
        <v>0</v>
      </c>
      <c r="X87" s="197">
        <f>W87*H87</f>
        <v>0</v>
      </c>
      <c r="Y87" s="35"/>
      <c r="Z87" s="35"/>
      <c r="AA87" s="35"/>
      <c r="AB87" s="35"/>
      <c r="AC87" s="35"/>
      <c r="AD87" s="35"/>
      <c r="AE87" s="35"/>
      <c r="AR87" s="198" t="s">
        <v>163</v>
      </c>
      <c r="AT87" s="198" t="s">
        <v>154</v>
      </c>
      <c r="AU87" s="198" t="s">
        <v>81</v>
      </c>
      <c r="AY87" s="18" t="s">
        <v>156</v>
      </c>
      <c r="BE87" s="199">
        <f>IF(O87="základní",K87,0)</f>
        <v>0</v>
      </c>
      <c r="BF87" s="199">
        <f>IF(O87="snížená",K87,0)</f>
        <v>0</v>
      </c>
      <c r="BG87" s="199">
        <f>IF(O87="zákl. přenesená",K87,0)</f>
        <v>0</v>
      </c>
      <c r="BH87" s="199">
        <f>IF(O87="sníž. přenesená",K87,0)</f>
        <v>0</v>
      </c>
      <c r="BI87" s="199">
        <f>IF(O87="nulová",K87,0)</f>
        <v>0</v>
      </c>
      <c r="BJ87" s="18" t="s">
        <v>79</v>
      </c>
      <c r="BK87" s="199">
        <f>ROUND(P87*H87,2)</f>
        <v>0</v>
      </c>
      <c r="BL87" s="18" t="s">
        <v>164</v>
      </c>
      <c r="BM87" s="198" t="s">
        <v>81</v>
      </c>
    </row>
    <row r="88" spans="1:47" s="2" customFormat="1" ht="11.25">
      <c r="A88" s="35"/>
      <c r="B88" s="36"/>
      <c r="C88" s="37"/>
      <c r="D88" s="200" t="s">
        <v>165</v>
      </c>
      <c r="E88" s="37"/>
      <c r="F88" s="201" t="s">
        <v>1593</v>
      </c>
      <c r="G88" s="37"/>
      <c r="H88" s="37"/>
      <c r="I88" s="202"/>
      <c r="J88" s="202"/>
      <c r="K88" s="37"/>
      <c r="L88" s="37"/>
      <c r="M88" s="40"/>
      <c r="N88" s="203"/>
      <c r="O88" s="204"/>
      <c r="P88" s="65"/>
      <c r="Q88" s="65"/>
      <c r="R88" s="65"/>
      <c r="S88" s="65"/>
      <c r="T88" s="65"/>
      <c r="U88" s="65"/>
      <c r="V88" s="65"/>
      <c r="W88" s="65"/>
      <c r="X88" s="66"/>
      <c r="Y88" s="35"/>
      <c r="Z88" s="35"/>
      <c r="AA88" s="35"/>
      <c r="AB88" s="35"/>
      <c r="AC88" s="35"/>
      <c r="AD88" s="35"/>
      <c r="AE88" s="35"/>
      <c r="AT88" s="18" t="s">
        <v>165</v>
      </c>
      <c r="AU88" s="18" t="s">
        <v>81</v>
      </c>
    </row>
    <row r="89" spans="2:51" s="15" customFormat="1" ht="11.25">
      <c r="B89" s="243"/>
      <c r="C89" s="244"/>
      <c r="D89" s="200" t="s">
        <v>1060</v>
      </c>
      <c r="E89" s="245" t="s">
        <v>20</v>
      </c>
      <c r="F89" s="246" t="s">
        <v>1594</v>
      </c>
      <c r="G89" s="244"/>
      <c r="H89" s="245" t="s">
        <v>20</v>
      </c>
      <c r="I89" s="247"/>
      <c r="J89" s="247"/>
      <c r="K89" s="244"/>
      <c r="L89" s="244"/>
      <c r="M89" s="248"/>
      <c r="N89" s="249"/>
      <c r="O89" s="250"/>
      <c r="P89" s="250"/>
      <c r="Q89" s="250"/>
      <c r="R89" s="250"/>
      <c r="S89" s="250"/>
      <c r="T89" s="250"/>
      <c r="U89" s="250"/>
      <c r="V89" s="250"/>
      <c r="W89" s="250"/>
      <c r="X89" s="251"/>
      <c r="AT89" s="252" t="s">
        <v>1060</v>
      </c>
      <c r="AU89" s="252" t="s">
        <v>81</v>
      </c>
      <c r="AV89" s="15" t="s">
        <v>79</v>
      </c>
      <c r="AW89" s="15" t="s">
        <v>5</v>
      </c>
      <c r="AX89" s="15" t="s">
        <v>71</v>
      </c>
      <c r="AY89" s="252" t="s">
        <v>156</v>
      </c>
    </row>
    <row r="90" spans="2:51" s="13" customFormat="1" ht="11.25">
      <c r="B90" s="221"/>
      <c r="C90" s="222"/>
      <c r="D90" s="200" t="s">
        <v>1060</v>
      </c>
      <c r="E90" s="223" t="s">
        <v>20</v>
      </c>
      <c r="F90" s="224" t="s">
        <v>81</v>
      </c>
      <c r="G90" s="222"/>
      <c r="H90" s="225">
        <v>2</v>
      </c>
      <c r="I90" s="226"/>
      <c r="J90" s="226"/>
      <c r="K90" s="222"/>
      <c r="L90" s="222"/>
      <c r="M90" s="227"/>
      <c r="N90" s="228"/>
      <c r="O90" s="229"/>
      <c r="P90" s="229"/>
      <c r="Q90" s="229"/>
      <c r="R90" s="229"/>
      <c r="S90" s="229"/>
      <c r="T90" s="229"/>
      <c r="U90" s="229"/>
      <c r="V90" s="229"/>
      <c r="W90" s="229"/>
      <c r="X90" s="230"/>
      <c r="AT90" s="231" t="s">
        <v>1060</v>
      </c>
      <c r="AU90" s="231" t="s">
        <v>81</v>
      </c>
      <c r="AV90" s="13" t="s">
        <v>81</v>
      </c>
      <c r="AW90" s="13" t="s">
        <v>5</v>
      </c>
      <c r="AX90" s="13" t="s">
        <v>71</v>
      </c>
      <c r="AY90" s="231" t="s">
        <v>156</v>
      </c>
    </row>
    <row r="91" spans="2:51" s="14" customFormat="1" ht="11.25">
      <c r="B91" s="232"/>
      <c r="C91" s="233"/>
      <c r="D91" s="200" t="s">
        <v>1060</v>
      </c>
      <c r="E91" s="234" t="s">
        <v>20</v>
      </c>
      <c r="F91" s="235" t="s">
        <v>1062</v>
      </c>
      <c r="G91" s="233"/>
      <c r="H91" s="236">
        <v>2</v>
      </c>
      <c r="I91" s="237"/>
      <c r="J91" s="237"/>
      <c r="K91" s="233"/>
      <c r="L91" s="233"/>
      <c r="M91" s="238"/>
      <c r="N91" s="239"/>
      <c r="O91" s="240"/>
      <c r="P91" s="240"/>
      <c r="Q91" s="240"/>
      <c r="R91" s="240"/>
      <c r="S91" s="240"/>
      <c r="T91" s="240"/>
      <c r="U91" s="240"/>
      <c r="V91" s="240"/>
      <c r="W91" s="240"/>
      <c r="X91" s="241"/>
      <c r="AT91" s="242" t="s">
        <v>1060</v>
      </c>
      <c r="AU91" s="242" t="s">
        <v>81</v>
      </c>
      <c r="AV91" s="14" t="s">
        <v>164</v>
      </c>
      <c r="AW91" s="14" t="s">
        <v>5</v>
      </c>
      <c r="AX91" s="14" t="s">
        <v>79</v>
      </c>
      <c r="AY91" s="242" t="s">
        <v>156</v>
      </c>
    </row>
    <row r="92" spans="1:65" s="2" customFormat="1" ht="24.2" customHeight="1">
      <c r="A92" s="35"/>
      <c r="B92" s="36"/>
      <c r="C92" s="184" t="s">
        <v>81</v>
      </c>
      <c r="D92" s="184" t="s">
        <v>154</v>
      </c>
      <c r="E92" s="185" t="s">
        <v>1595</v>
      </c>
      <c r="F92" s="186" t="s">
        <v>1596</v>
      </c>
      <c r="G92" s="187" t="s">
        <v>161</v>
      </c>
      <c r="H92" s="188">
        <v>40</v>
      </c>
      <c r="I92" s="189"/>
      <c r="J92" s="190"/>
      <c r="K92" s="191">
        <f>ROUND(P92*H92,2)</f>
        <v>0</v>
      </c>
      <c r="L92" s="186" t="s">
        <v>162</v>
      </c>
      <c r="M92" s="192"/>
      <c r="N92" s="193" t="s">
        <v>20</v>
      </c>
      <c r="O92" s="194" t="s">
        <v>40</v>
      </c>
      <c r="P92" s="195">
        <f>I92+J92</f>
        <v>0</v>
      </c>
      <c r="Q92" s="195">
        <f>ROUND(I92*H92,2)</f>
        <v>0</v>
      </c>
      <c r="R92" s="195">
        <f>ROUND(J92*H92,2)</f>
        <v>0</v>
      </c>
      <c r="S92" s="65"/>
      <c r="T92" s="196">
        <f>S92*H92</f>
        <v>0</v>
      </c>
      <c r="U92" s="196">
        <v>0</v>
      </c>
      <c r="V92" s="196">
        <f>U92*H92</f>
        <v>0</v>
      </c>
      <c r="W92" s="196">
        <v>0</v>
      </c>
      <c r="X92" s="197">
        <f>W92*H92</f>
        <v>0</v>
      </c>
      <c r="Y92" s="35"/>
      <c r="Z92" s="35"/>
      <c r="AA92" s="35"/>
      <c r="AB92" s="35"/>
      <c r="AC92" s="35"/>
      <c r="AD92" s="35"/>
      <c r="AE92" s="35"/>
      <c r="AR92" s="198" t="s">
        <v>163</v>
      </c>
      <c r="AT92" s="198" t="s">
        <v>154</v>
      </c>
      <c r="AU92" s="198" t="s">
        <v>81</v>
      </c>
      <c r="AY92" s="18" t="s">
        <v>156</v>
      </c>
      <c r="BE92" s="199">
        <f>IF(O92="základní",K92,0)</f>
        <v>0</v>
      </c>
      <c r="BF92" s="199">
        <f>IF(O92="snížená",K92,0)</f>
        <v>0</v>
      </c>
      <c r="BG92" s="199">
        <f>IF(O92="zákl. přenesená",K92,0)</f>
        <v>0</v>
      </c>
      <c r="BH92" s="199">
        <f>IF(O92="sníž. přenesená",K92,0)</f>
        <v>0</v>
      </c>
      <c r="BI92" s="199">
        <f>IF(O92="nulová",K92,0)</f>
        <v>0</v>
      </c>
      <c r="BJ92" s="18" t="s">
        <v>79</v>
      </c>
      <c r="BK92" s="199">
        <f>ROUND(P92*H92,2)</f>
        <v>0</v>
      </c>
      <c r="BL92" s="18" t="s">
        <v>164</v>
      </c>
      <c r="BM92" s="198" t="s">
        <v>164</v>
      </c>
    </row>
    <row r="93" spans="1:47" s="2" customFormat="1" ht="11.25">
      <c r="A93" s="35"/>
      <c r="B93" s="36"/>
      <c r="C93" s="37"/>
      <c r="D93" s="200" t="s">
        <v>165</v>
      </c>
      <c r="E93" s="37"/>
      <c r="F93" s="201" t="s">
        <v>1596</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165</v>
      </c>
      <c r="AU93" s="18" t="s">
        <v>81</v>
      </c>
    </row>
    <row r="94" spans="1:47" s="2" customFormat="1" ht="19.5">
      <c r="A94" s="35"/>
      <c r="B94" s="36"/>
      <c r="C94" s="37"/>
      <c r="D94" s="200" t="s">
        <v>880</v>
      </c>
      <c r="E94" s="37"/>
      <c r="F94" s="220" t="s">
        <v>1597</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880</v>
      </c>
      <c r="AU94" s="18" t="s">
        <v>81</v>
      </c>
    </row>
    <row r="95" spans="1:65" s="2" customFormat="1" ht="16.5" customHeight="1">
      <c r="A95" s="35"/>
      <c r="B95" s="36"/>
      <c r="C95" s="184" t="s">
        <v>155</v>
      </c>
      <c r="D95" s="184" t="s">
        <v>154</v>
      </c>
      <c r="E95" s="185" t="s">
        <v>1598</v>
      </c>
      <c r="F95" s="186" t="s">
        <v>1599</v>
      </c>
      <c r="G95" s="187" t="s">
        <v>877</v>
      </c>
      <c r="H95" s="188">
        <v>418.2</v>
      </c>
      <c r="I95" s="189"/>
      <c r="J95" s="190"/>
      <c r="K95" s="191">
        <f>ROUND(P95*H95,2)</f>
        <v>0</v>
      </c>
      <c r="L95" s="186" t="s">
        <v>20</v>
      </c>
      <c r="M95" s="192"/>
      <c r="N95" s="193" t="s">
        <v>20</v>
      </c>
      <c r="O95" s="194" t="s">
        <v>40</v>
      </c>
      <c r="P95" s="195">
        <f>I95+J95</f>
        <v>0</v>
      </c>
      <c r="Q95" s="195">
        <f>ROUND(I95*H95,2)</f>
        <v>0</v>
      </c>
      <c r="R95" s="195">
        <f>ROUND(J95*H95,2)</f>
        <v>0</v>
      </c>
      <c r="S95" s="65"/>
      <c r="T95" s="196">
        <f>S95*H95</f>
        <v>0</v>
      </c>
      <c r="U95" s="196">
        <v>0</v>
      </c>
      <c r="V95" s="196">
        <f>U95*H95</f>
        <v>0</v>
      </c>
      <c r="W95" s="196">
        <v>0</v>
      </c>
      <c r="X95" s="197">
        <f>W95*H95</f>
        <v>0</v>
      </c>
      <c r="Y95" s="35"/>
      <c r="Z95" s="35"/>
      <c r="AA95" s="35"/>
      <c r="AB95" s="35"/>
      <c r="AC95" s="35"/>
      <c r="AD95" s="35"/>
      <c r="AE95" s="35"/>
      <c r="AR95" s="198" t="s">
        <v>163</v>
      </c>
      <c r="AT95" s="198" t="s">
        <v>154</v>
      </c>
      <c r="AU95" s="198" t="s">
        <v>81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164</v>
      </c>
      <c r="BM95" s="198" t="s">
        <v>170</v>
      </c>
    </row>
    <row r="96" spans="1:47" s="2" customFormat="1" ht="11.25">
      <c r="A96" s="35"/>
      <c r="B96" s="36"/>
      <c r="C96" s="37"/>
      <c r="D96" s="200" t="s">
        <v>165</v>
      </c>
      <c r="E96" s="37"/>
      <c r="F96" s="201" t="s">
        <v>1599</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81</v>
      </c>
    </row>
    <row r="97" spans="2:51" s="15" customFormat="1" ht="11.25">
      <c r="B97" s="243"/>
      <c r="C97" s="244"/>
      <c r="D97" s="200" t="s">
        <v>1060</v>
      </c>
      <c r="E97" s="245" t="s">
        <v>20</v>
      </c>
      <c r="F97" s="246" t="s">
        <v>1600</v>
      </c>
      <c r="G97" s="244"/>
      <c r="H97" s="245" t="s">
        <v>20</v>
      </c>
      <c r="I97" s="247"/>
      <c r="J97" s="247"/>
      <c r="K97" s="244"/>
      <c r="L97" s="244"/>
      <c r="M97" s="248"/>
      <c r="N97" s="249"/>
      <c r="O97" s="250"/>
      <c r="P97" s="250"/>
      <c r="Q97" s="250"/>
      <c r="R97" s="250"/>
      <c r="S97" s="250"/>
      <c r="T97" s="250"/>
      <c r="U97" s="250"/>
      <c r="V97" s="250"/>
      <c r="W97" s="250"/>
      <c r="X97" s="251"/>
      <c r="AT97" s="252" t="s">
        <v>1060</v>
      </c>
      <c r="AU97" s="252" t="s">
        <v>81</v>
      </c>
      <c r="AV97" s="15" t="s">
        <v>79</v>
      </c>
      <c r="AW97" s="15" t="s">
        <v>5</v>
      </c>
      <c r="AX97" s="15" t="s">
        <v>71</v>
      </c>
      <c r="AY97" s="252" t="s">
        <v>156</v>
      </c>
    </row>
    <row r="98" spans="2:51" s="13" customFormat="1" ht="11.25">
      <c r="B98" s="221"/>
      <c r="C98" s="222"/>
      <c r="D98" s="200" t="s">
        <v>1060</v>
      </c>
      <c r="E98" s="223" t="s">
        <v>20</v>
      </c>
      <c r="F98" s="224" t="s">
        <v>1601</v>
      </c>
      <c r="G98" s="222"/>
      <c r="H98" s="225">
        <v>35.7</v>
      </c>
      <c r="I98" s="226"/>
      <c r="J98" s="226"/>
      <c r="K98" s="222"/>
      <c r="L98" s="222"/>
      <c r="M98" s="227"/>
      <c r="N98" s="228"/>
      <c r="O98" s="229"/>
      <c r="P98" s="229"/>
      <c r="Q98" s="229"/>
      <c r="R98" s="229"/>
      <c r="S98" s="229"/>
      <c r="T98" s="229"/>
      <c r="U98" s="229"/>
      <c r="V98" s="229"/>
      <c r="W98" s="229"/>
      <c r="X98" s="230"/>
      <c r="AT98" s="231" t="s">
        <v>1060</v>
      </c>
      <c r="AU98" s="231" t="s">
        <v>81</v>
      </c>
      <c r="AV98" s="13" t="s">
        <v>81</v>
      </c>
      <c r="AW98" s="13" t="s">
        <v>5</v>
      </c>
      <c r="AX98" s="13" t="s">
        <v>71</v>
      </c>
      <c r="AY98" s="231" t="s">
        <v>156</v>
      </c>
    </row>
    <row r="99" spans="2:51" s="15" customFormat="1" ht="11.25">
      <c r="B99" s="243"/>
      <c r="C99" s="244"/>
      <c r="D99" s="200" t="s">
        <v>1060</v>
      </c>
      <c r="E99" s="245" t="s">
        <v>20</v>
      </c>
      <c r="F99" s="246" t="s">
        <v>1602</v>
      </c>
      <c r="G99" s="244"/>
      <c r="H99" s="245" t="s">
        <v>20</v>
      </c>
      <c r="I99" s="247"/>
      <c r="J99" s="247"/>
      <c r="K99" s="244"/>
      <c r="L99" s="244"/>
      <c r="M99" s="248"/>
      <c r="N99" s="249"/>
      <c r="O99" s="250"/>
      <c r="P99" s="250"/>
      <c r="Q99" s="250"/>
      <c r="R99" s="250"/>
      <c r="S99" s="250"/>
      <c r="T99" s="250"/>
      <c r="U99" s="250"/>
      <c r="V99" s="250"/>
      <c r="W99" s="250"/>
      <c r="X99" s="251"/>
      <c r="AT99" s="252" t="s">
        <v>1060</v>
      </c>
      <c r="AU99" s="252" t="s">
        <v>81</v>
      </c>
      <c r="AV99" s="15" t="s">
        <v>79</v>
      </c>
      <c r="AW99" s="15" t="s">
        <v>5</v>
      </c>
      <c r="AX99" s="15" t="s">
        <v>71</v>
      </c>
      <c r="AY99" s="252" t="s">
        <v>156</v>
      </c>
    </row>
    <row r="100" spans="2:51" s="13" customFormat="1" ht="11.25">
      <c r="B100" s="221"/>
      <c r="C100" s="222"/>
      <c r="D100" s="200" t="s">
        <v>1060</v>
      </c>
      <c r="E100" s="223" t="s">
        <v>20</v>
      </c>
      <c r="F100" s="224" t="s">
        <v>1603</v>
      </c>
      <c r="G100" s="222"/>
      <c r="H100" s="225">
        <v>382.5</v>
      </c>
      <c r="I100" s="226"/>
      <c r="J100" s="226"/>
      <c r="K100" s="222"/>
      <c r="L100" s="222"/>
      <c r="M100" s="227"/>
      <c r="N100" s="228"/>
      <c r="O100" s="229"/>
      <c r="P100" s="229"/>
      <c r="Q100" s="229"/>
      <c r="R100" s="229"/>
      <c r="S100" s="229"/>
      <c r="T100" s="229"/>
      <c r="U100" s="229"/>
      <c r="V100" s="229"/>
      <c r="W100" s="229"/>
      <c r="X100" s="230"/>
      <c r="AT100" s="231" t="s">
        <v>1060</v>
      </c>
      <c r="AU100" s="231" t="s">
        <v>81</v>
      </c>
      <c r="AV100" s="13" t="s">
        <v>81</v>
      </c>
      <c r="AW100" s="13" t="s">
        <v>5</v>
      </c>
      <c r="AX100" s="13" t="s">
        <v>71</v>
      </c>
      <c r="AY100" s="231" t="s">
        <v>156</v>
      </c>
    </row>
    <row r="101" spans="2:51" s="14" customFormat="1" ht="11.25">
      <c r="B101" s="232"/>
      <c r="C101" s="233"/>
      <c r="D101" s="200" t="s">
        <v>1060</v>
      </c>
      <c r="E101" s="234" t="s">
        <v>20</v>
      </c>
      <c r="F101" s="235" t="s">
        <v>1062</v>
      </c>
      <c r="G101" s="233"/>
      <c r="H101" s="236">
        <v>418.2</v>
      </c>
      <c r="I101" s="237"/>
      <c r="J101" s="237"/>
      <c r="K101" s="233"/>
      <c r="L101" s="233"/>
      <c r="M101" s="238"/>
      <c r="N101" s="239"/>
      <c r="O101" s="240"/>
      <c r="P101" s="240"/>
      <c r="Q101" s="240"/>
      <c r="R101" s="240"/>
      <c r="S101" s="240"/>
      <c r="T101" s="240"/>
      <c r="U101" s="240"/>
      <c r="V101" s="240"/>
      <c r="W101" s="240"/>
      <c r="X101" s="241"/>
      <c r="AT101" s="242" t="s">
        <v>1060</v>
      </c>
      <c r="AU101" s="242" t="s">
        <v>81</v>
      </c>
      <c r="AV101" s="14" t="s">
        <v>164</v>
      </c>
      <c r="AW101" s="14" t="s">
        <v>5</v>
      </c>
      <c r="AX101" s="14" t="s">
        <v>79</v>
      </c>
      <c r="AY101" s="242" t="s">
        <v>156</v>
      </c>
    </row>
    <row r="102" spans="1:65" s="2" customFormat="1" ht="24.2" customHeight="1">
      <c r="A102" s="35"/>
      <c r="B102" s="36"/>
      <c r="C102" s="184" t="s">
        <v>164</v>
      </c>
      <c r="D102" s="184" t="s">
        <v>154</v>
      </c>
      <c r="E102" s="185" t="s">
        <v>1393</v>
      </c>
      <c r="F102" s="186" t="s">
        <v>1394</v>
      </c>
      <c r="G102" s="187" t="s">
        <v>877</v>
      </c>
      <c r="H102" s="188">
        <v>45.9</v>
      </c>
      <c r="I102" s="189"/>
      <c r="J102" s="190"/>
      <c r="K102" s="191">
        <f>ROUND(P102*H102,2)</f>
        <v>0</v>
      </c>
      <c r="L102" s="186" t="s">
        <v>162</v>
      </c>
      <c r="M102" s="192"/>
      <c r="N102" s="193" t="s">
        <v>20</v>
      </c>
      <c r="O102" s="194" t="s">
        <v>40</v>
      </c>
      <c r="P102" s="195">
        <f>I102+J102</f>
        <v>0</v>
      </c>
      <c r="Q102" s="195">
        <f>ROUND(I102*H102,2)</f>
        <v>0</v>
      </c>
      <c r="R102" s="195">
        <f>ROUND(J102*H102,2)</f>
        <v>0</v>
      </c>
      <c r="S102" s="65"/>
      <c r="T102" s="196">
        <f>S102*H102</f>
        <v>0</v>
      </c>
      <c r="U102" s="196">
        <v>1</v>
      </c>
      <c r="V102" s="196">
        <f>U102*H102</f>
        <v>45.9</v>
      </c>
      <c r="W102" s="196">
        <v>0</v>
      </c>
      <c r="X102" s="197">
        <f>W102*H102</f>
        <v>0</v>
      </c>
      <c r="Y102" s="35"/>
      <c r="Z102" s="35"/>
      <c r="AA102" s="35"/>
      <c r="AB102" s="35"/>
      <c r="AC102" s="35"/>
      <c r="AD102" s="35"/>
      <c r="AE102" s="35"/>
      <c r="AR102" s="198" t="s">
        <v>163</v>
      </c>
      <c r="AT102" s="198" t="s">
        <v>154</v>
      </c>
      <c r="AU102" s="198" t="s">
        <v>81</v>
      </c>
      <c r="AY102" s="18" t="s">
        <v>156</v>
      </c>
      <c r="BE102" s="199">
        <f>IF(O102="základní",K102,0)</f>
        <v>0</v>
      </c>
      <c r="BF102" s="199">
        <f>IF(O102="snížená",K102,0)</f>
        <v>0</v>
      </c>
      <c r="BG102" s="199">
        <f>IF(O102="zákl. přenesená",K102,0)</f>
        <v>0</v>
      </c>
      <c r="BH102" s="199">
        <f>IF(O102="sníž. přenesená",K102,0)</f>
        <v>0</v>
      </c>
      <c r="BI102" s="199">
        <f>IF(O102="nulová",K102,0)</f>
        <v>0</v>
      </c>
      <c r="BJ102" s="18" t="s">
        <v>79</v>
      </c>
      <c r="BK102" s="199">
        <f>ROUND(P102*H102,2)</f>
        <v>0</v>
      </c>
      <c r="BL102" s="18" t="s">
        <v>164</v>
      </c>
      <c r="BM102" s="198" t="s">
        <v>163</v>
      </c>
    </row>
    <row r="103" spans="1:47" s="2" customFormat="1" ht="11.25">
      <c r="A103" s="35"/>
      <c r="B103" s="36"/>
      <c r="C103" s="37"/>
      <c r="D103" s="200" t="s">
        <v>165</v>
      </c>
      <c r="E103" s="37"/>
      <c r="F103" s="201" t="s">
        <v>1394</v>
      </c>
      <c r="G103" s="37"/>
      <c r="H103" s="37"/>
      <c r="I103" s="202"/>
      <c r="J103" s="202"/>
      <c r="K103" s="37"/>
      <c r="L103" s="37"/>
      <c r="M103" s="40"/>
      <c r="N103" s="203"/>
      <c r="O103" s="204"/>
      <c r="P103" s="65"/>
      <c r="Q103" s="65"/>
      <c r="R103" s="65"/>
      <c r="S103" s="65"/>
      <c r="T103" s="65"/>
      <c r="U103" s="65"/>
      <c r="V103" s="65"/>
      <c r="W103" s="65"/>
      <c r="X103" s="66"/>
      <c r="Y103" s="35"/>
      <c r="Z103" s="35"/>
      <c r="AA103" s="35"/>
      <c r="AB103" s="35"/>
      <c r="AC103" s="35"/>
      <c r="AD103" s="35"/>
      <c r="AE103" s="35"/>
      <c r="AT103" s="18" t="s">
        <v>165</v>
      </c>
      <c r="AU103" s="18" t="s">
        <v>81</v>
      </c>
    </row>
    <row r="104" spans="2:51" s="15" customFormat="1" ht="11.25">
      <c r="B104" s="243"/>
      <c r="C104" s="244"/>
      <c r="D104" s="200" t="s">
        <v>1060</v>
      </c>
      <c r="E104" s="245" t="s">
        <v>20</v>
      </c>
      <c r="F104" s="246" t="s">
        <v>1604</v>
      </c>
      <c r="G104" s="244"/>
      <c r="H104" s="245" t="s">
        <v>20</v>
      </c>
      <c r="I104" s="247"/>
      <c r="J104" s="247"/>
      <c r="K104" s="244"/>
      <c r="L104" s="244"/>
      <c r="M104" s="248"/>
      <c r="N104" s="249"/>
      <c r="O104" s="250"/>
      <c r="P104" s="250"/>
      <c r="Q104" s="250"/>
      <c r="R104" s="250"/>
      <c r="S104" s="250"/>
      <c r="T104" s="250"/>
      <c r="U104" s="250"/>
      <c r="V104" s="250"/>
      <c r="W104" s="250"/>
      <c r="X104" s="251"/>
      <c r="AT104" s="252" t="s">
        <v>1060</v>
      </c>
      <c r="AU104" s="252" t="s">
        <v>81</v>
      </c>
      <c r="AV104" s="15" t="s">
        <v>79</v>
      </c>
      <c r="AW104" s="15" t="s">
        <v>5</v>
      </c>
      <c r="AX104" s="15" t="s">
        <v>71</v>
      </c>
      <c r="AY104" s="252" t="s">
        <v>156</v>
      </c>
    </row>
    <row r="105" spans="2:51" s="13" customFormat="1" ht="11.25">
      <c r="B105" s="221"/>
      <c r="C105" s="222"/>
      <c r="D105" s="200" t="s">
        <v>1060</v>
      </c>
      <c r="E105" s="223" t="s">
        <v>20</v>
      </c>
      <c r="F105" s="224" t="s">
        <v>1605</v>
      </c>
      <c r="G105" s="222"/>
      <c r="H105" s="225">
        <v>45.9</v>
      </c>
      <c r="I105" s="226"/>
      <c r="J105" s="226"/>
      <c r="K105" s="222"/>
      <c r="L105" s="222"/>
      <c r="M105" s="227"/>
      <c r="N105" s="228"/>
      <c r="O105" s="229"/>
      <c r="P105" s="229"/>
      <c r="Q105" s="229"/>
      <c r="R105" s="229"/>
      <c r="S105" s="229"/>
      <c r="T105" s="229"/>
      <c r="U105" s="229"/>
      <c r="V105" s="229"/>
      <c r="W105" s="229"/>
      <c r="X105" s="230"/>
      <c r="AT105" s="231" t="s">
        <v>1060</v>
      </c>
      <c r="AU105" s="231" t="s">
        <v>81</v>
      </c>
      <c r="AV105" s="13" t="s">
        <v>81</v>
      </c>
      <c r="AW105" s="13" t="s">
        <v>5</v>
      </c>
      <c r="AX105" s="13" t="s">
        <v>71</v>
      </c>
      <c r="AY105" s="231" t="s">
        <v>156</v>
      </c>
    </row>
    <row r="106" spans="2:51" s="14" customFormat="1" ht="11.25">
      <c r="B106" s="232"/>
      <c r="C106" s="233"/>
      <c r="D106" s="200" t="s">
        <v>1060</v>
      </c>
      <c r="E106" s="234" t="s">
        <v>20</v>
      </c>
      <c r="F106" s="235" t="s">
        <v>1062</v>
      </c>
      <c r="G106" s="233"/>
      <c r="H106" s="236">
        <v>45.9</v>
      </c>
      <c r="I106" s="237"/>
      <c r="J106" s="237"/>
      <c r="K106" s="233"/>
      <c r="L106" s="233"/>
      <c r="M106" s="238"/>
      <c r="N106" s="239"/>
      <c r="O106" s="240"/>
      <c r="P106" s="240"/>
      <c r="Q106" s="240"/>
      <c r="R106" s="240"/>
      <c r="S106" s="240"/>
      <c r="T106" s="240"/>
      <c r="U106" s="240"/>
      <c r="V106" s="240"/>
      <c r="W106" s="240"/>
      <c r="X106" s="241"/>
      <c r="AT106" s="242" t="s">
        <v>1060</v>
      </c>
      <c r="AU106" s="242" t="s">
        <v>81</v>
      </c>
      <c r="AV106" s="14" t="s">
        <v>164</v>
      </c>
      <c r="AW106" s="14" t="s">
        <v>5</v>
      </c>
      <c r="AX106" s="14" t="s">
        <v>79</v>
      </c>
      <c r="AY106" s="242" t="s">
        <v>156</v>
      </c>
    </row>
    <row r="107" spans="1:65" s="2" customFormat="1" ht="24.2" customHeight="1">
      <c r="A107" s="35"/>
      <c r="B107" s="36"/>
      <c r="C107" s="184" t="s">
        <v>173</v>
      </c>
      <c r="D107" s="184" t="s">
        <v>154</v>
      </c>
      <c r="E107" s="185" t="s">
        <v>1606</v>
      </c>
      <c r="F107" s="186" t="s">
        <v>1607</v>
      </c>
      <c r="G107" s="187" t="s">
        <v>1096</v>
      </c>
      <c r="H107" s="188">
        <v>784</v>
      </c>
      <c r="I107" s="189"/>
      <c r="J107" s="190"/>
      <c r="K107" s="191">
        <f>ROUND(P107*H107,2)</f>
        <v>0</v>
      </c>
      <c r="L107" s="186" t="s">
        <v>162</v>
      </c>
      <c r="M107" s="192"/>
      <c r="N107" s="193"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163</v>
      </c>
      <c r="AT107" s="198" t="s">
        <v>154</v>
      </c>
      <c r="AU107" s="198" t="s">
        <v>81</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164</v>
      </c>
      <c r="BM107" s="198" t="s">
        <v>176</v>
      </c>
    </row>
    <row r="108" spans="1:47" s="2" customFormat="1" ht="11.25">
      <c r="A108" s="35"/>
      <c r="B108" s="36"/>
      <c r="C108" s="37"/>
      <c r="D108" s="200" t="s">
        <v>165</v>
      </c>
      <c r="E108" s="37"/>
      <c r="F108" s="201" t="s">
        <v>1607</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81</v>
      </c>
    </row>
    <row r="109" spans="2:51" s="15" customFormat="1" ht="11.25">
      <c r="B109" s="243"/>
      <c r="C109" s="244"/>
      <c r="D109" s="200" t="s">
        <v>1060</v>
      </c>
      <c r="E109" s="245" t="s">
        <v>20</v>
      </c>
      <c r="F109" s="246" t="s">
        <v>1608</v>
      </c>
      <c r="G109" s="244"/>
      <c r="H109" s="245" t="s">
        <v>20</v>
      </c>
      <c r="I109" s="247"/>
      <c r="J109" s="247"/>
      <c r="K109" s="244"/>
      <c r="L109" s="244"/>
      <c r="M109" s="248"/>
      <c r="N109" s="249"/>
      <c r="O109" s="250"/>
      <c r="P109" s="250"/>
      <c r="Q109" s="250"/>
      <c r="R109" s="250"/>
      <c r="S109" s="250"/>
      <c r="T109" s="250"/>
      <c r="U109" s="250"/>
      <c r="V109" s="250"/>
      <c r="W109" s="250"/>
      <c r="X109" s="251"/>
      <c r="AT109" s="252" t="s">
        <v>1060</v>
      </c>
      <c r="AU109" s="252" t="s">
        <v>81</v>
      </c>
      <c r="AV109" s="15" t="s">
        <v>79</v>
      </c>
      <c r="AW109" s="15" t="s">
        <v>5</v>
      </c>
      <c r="AX109" s="15" t="s">
        <v>71</v>
      </c>
      <c r="AY109" s="252" t="s">
        <v>156</v>
      </c>
    </row>
    <row r="110" spans="2:51" s="13" customFormat="1" ht="11.25">
      <c r="B110" s="221"/>
      <c r="C110" s="222"/>
      <c r="D110" s="200" t="s">
        <v>1060</v>
      </c>
      <c r="E110" s="223" t="s">
        <v>20</v>
      </c>
      <c r="F110" s="224" t="s">
        <v>580</v>
      </c>
      <c r="G110" s="222"/>
      <c r="H110" s="225">
        <v>140</v>
      </c>
      <c r="I110" s="226"/>
      <c r="J110" s="226"/>
      <c r="K110" s="222"/>
      <c r="L110" s="222"/>
      <c r="M110" s="227"/>
      <c r="N110" s="228"/>
      <c r="O110" s="229"/>
      <c r="P110" s="229"/>
      <c r="Q110" s="229"/>
      <c r="R110" s="229"/>
      <c r="S110" s="229"/>
      <c r="T110" s="229"/>
      <c r="U110" s="229"/>
      <c r="V110" s="229"/>
      <c r="W110" s="229"/>
      <c r="X110" s="230"/>
      <c r="AT110" s="231" t="s">
        <v>1060</v>
      </c>
      <c r="AU110" s="231" t="s">
        <v>81</v>
      </c>
      <c r="AV110" s="13" t="s">
        <v>81</v>
      </c>
      <c r="AW110" s="13" t="s">
        <v>5</v>
      </c>
      <c r="AX110" s="13" t="s">
        <v>71</v>
      </c>
      <c r="AY110" s="231" t="s">
        <v>156</v>
      </c>
    </row>
    <row r="111" spans="2:51" s="15" customFormat="1" ht="11.25">
      <c r="B111" s="243"/>
      <c r="C111" s="244"/>
      <c r="D111" s="200" t="s">
        <v>1060</v>
      </c>
      <c r="E111" s="245" t="s">
        <v>20</v>
      </c>
      <c r="F111" s="246" t="s">
        <v>1609</v>
      </c>
      <c r="G111" s="244"/>
      <c r="H111" s="245" t="s">
        <v>20</v>
      </c>
      <c r="I111" s="247"/>
      <c r="J111" s="247"/>
      <c r="K111" s="244"/>
      <c r="L111" s="244"/>
      <c r="M111" s="248"/>
      <c r="N111" s="249"/>
      <c r="O111" s="250"/>
      <c r="P111" s="250"/>
      <c r="Q111" s="250"/>
      <c r="R111" s="250"/>
      <c r="S111" s="250"/>
      <c r="T111" s="250"/>
      <c r="U111" s="250"/>
      <c r="V111" s="250"/>
      <c r="W111" s="250"/>
      <c r="X111" s="251"/>
      <c r="AT111" s="252" t="s">
        <v>1060</v>
      </c>
      <c r="AU111" s="252" t="s">
        <v>81</v>
      </c>
      <c r="AV111" s="15" t="s">
        <v>79</v>
      </c>
      <c r="AW111" s="15" t="s">
        <v>5</v>
      </c>
      <c r="AX111" s="15" t="s">
        <v>71</v>
      </c>
      <c r="AY111" s="252" t="s">
        <v>156</v>
      </c>
    </row>
    <row r="112" spans="2:51" s="13" customFormat="1" ht="11.25">
      <c r="B112" s="221"/>
      <c r="C112" s="222"/>
      <c r="D112" s="200" t="s">
        <v>1060</v>
      </c>
      <c r="E112" s="223" t="s">
        <v>20</v>
      </c>
      <c r="F112" s="224" t="s">
        <v>1610</v>
      </c>
      <c r="G112" s="222"/>
      <c r="H112" s="225">
        <v>644</v>
      </c>
      <c r="I112" s="226"/>
      <c r="J112" s="226"/>
      <c r="K112" s="222"/>
      <c r="L112" s="222"/>
      <c r="M112" s="227"/>
      <c r="N112" s="228"/>
      <c r="O112" s="229"/>
      <c r="P112" s="229"/>
      <c r="Q112" s="229"/>
      <c r="R112" s="229"/>
      <c r="S112" s="229"/>
      <c r="T112" s="229"/>
      <c r="U112" s="229"/>
      <c r="V112" s="229"/>
      <c r="W112" s="229"/>
      <c r="X112" s="230"/>
      <c r="AT112" s="231" t="s">
        <v>1060</v>
      </c>
      <c r="AU112" s="231" t="s">
        <v>81</v>
      </c>
      <c r="AV112" s="13" t="s">
        <v>81</v>
      </c>
      <c r="AW112" s="13" t="s">
        <v>5</v>
      </c>
      <c r="AX112" s="13" t="s">
        <v>71</v>
      </c>
      <c r="AY112" s="231" t="s">
        <v>156</v>
      </c>
    </row>
    <row r="113" spans="2:51" s="14" customFormat="1" ht="11.25">
      <c r="B113" s="232"/>
      <c r="C113" s="233"/>
      <c r="D113" s="200" t="s">
        <v>1060</v>
      </c>
      <c r="E113" s="234" t="s">
        <v>20</v>
      </c>
      <c r="F113" s="235" t="s">
        <v>1062</v>
      </c>
      <c r="G113" s="233"/>
      <c r="H113" s="236">
        <v>784</v>
      </c>
      <c r="I113" s="237"/>
      <c r="J113" s="237"/>
      <c r="K113" s="233"/>
      <c r="L113" s="233"/>
      <c r="M113" s="238"/>
      <c r="N113" s="239"/>
      <c r="O113" s="240"/>
      <c r="P113" s="240"/>
      <c r="Q113" s="240"/>
      <c r="R113" s="240"/>
      <c r="S113" s="240"/>
      <c r="T113" s="240"/>
      <c r="U113" s="240"/>
      <c r="V113" s="240"/>
      <c r="W113" s="240"/>
      <c r="X113" s="241"/>
      <c r="AT113" s="242" t="s">
        <v>1060</v>
      </c>
      <c r="AU113" s="242" t="s">
        <v>81</v>
      </c>
      <c r="AV113" s="14" t="s">
        <v>164</v>
      </c>
      <c r="AW113" s="14" t="s">
        <v>5</v>
      </c>
      <c r="AX113" s="14" t="s">
        <v>79</v>
      </c>
      <c r="AY113" s="242" t="s">
        <v>156</v>
      </c>
    </row>
    <row r="114" spans="1:65" s="2" customFormat="1" ht="24.2" customHeight="1">
      <c r="A114" s="35"/>
      <c r="B114" s="36"/>
      <c r="C114" s="184" t="s">
        <v>170</v>
      </c>
      <c r="D114" s="184" t="s">
        <v>154</v>
      </c>
      <c r="E114" s="185" t="s">
        <v>1611</v>
      </c>
      <c r="F114" s="186" t="s">
        <v>1612</v>
      </c>
      <c r="G114" s="187" t="s">
        <v>1096</v>
      </c>
      <c r="H114" s="188">
        <v>140</v>
      </c>
      <c r="I114" s="189"/>
      <c r="J114" s="190"/>
      <c r="K114" s="191">
        <f>ROUND(P114*H114,2)</f>
        <v>0</v>
      </c>
      <c r="L114" s="186" t="s">
        <v>162</v>
      </c>
      <c r="M114" s="192"/>
      <c r="N114" s="193" t="s">
        <v>20</v>
      </c>
      <c r="O114" s="194" t="s">
        <v>40</v>
      </c>
      <c r="P114" s="195">
        <f>I114+J114</f>
        <v>0</v>
      </c>
      <c r="Q114" s="195">
        <f>ROUND(I114*H114,2)</f>
        <v>0</v>
      </c>
      <c r="R114" s="195">
        <f>ROUND(J114*H114,2)</f>
        <v>0</v>
      </c>
      <c r="S114" s="65"/>
      <c r="T114" s="196">
        <f>S114*H114</f>
        <v>0</v>
      </c>
      <c r="U114" s="196">
        <v>0.00031</v>
      </c>
      <c r="V114" s="196">
        <f>U114*H114</f>
        <v>0.0434</v>
      </c>
      <c r="W114" s="196">
        <v>0</v>
      </c>
      <c r="X114" s="197">
        <f>W114*H114</f>
        <v>0</v>
      </c>
      <c r="Y114" s="35"/>
      <c r="Z114" s="35"/>
      <c r="AA114" s="35"/>
      <c r="AB114" s="35"/>
      <c r="AC114" s="35"/>
      <c r="AD114" s="35"/>
      <c r="AE114" s="35"/>
      <c r="AR114" s="198" t="s">
        <v>163</v>
      </c>
      <c r="AT114" s="198" t="s">
        <v>154</v>
      </c>
      <c r="AU114" s="198" t="s">
        <v>81</v>
      </c>
      <c r="AY114" s="18" t="s">
        <v>156</v>
      </c>
      <c r="BE114" s="199">
        <f>IF(O114="základní",K114,0)</f>
        <v>0</v>
      </c>
      <c r="BF114" s="199">
        <f>IF(O114="snížená",K114,0)</f>
        <v>0</v>
      </c>
      <c r="BG114" s="199">
        <f>IF(O114="zákl. přenesená",K114,0)</f>
        <v>0</v>
      </c>
      <c r="BH114" s="199">
        <f>IF(O114="sníž. přenesená",K114,0)</f>
        <v>0</v>
      </c>
      <c r="BI114" s="199">
        <f>IF(O114="nulová",K114,0)</f>
        <v>0</v>
      </c>
      <c r="BJ114" s="18" t="s">
        <v>79</v>
      </c>
      <c r="BK114" s="199">
        <f>ROUND(P114*H114,2)</f>
        <v>0</v>
      </c>
      <c r="BL114" s="18" t="s">
        <v>164</v>
      </c>
      <c r="BM114" s="198" t="s">
        <v>179</v>
      </c>
    </row>
    <row r="115" spans="1:47" s="2" customFormat="1" ht="11.25">
      <c r="A115" s="35"/>
      <c r="B115" s="36"/>
      <c r="C115" s="37"/>
      <c r="D115" s="200" t="s">
        <v>165</v>
      </c>
      <c r="E115" s="37"/>
      <c r="F115" s="201" t="s">
        <v>1612</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165</v>
      </c>
      <c r="AU115" s="18" t="s">
        <v>81</v>
      </c>
    </row>
    <row r="116" spans="1:47" s="2" customFormat="1" ht="19.5">
      <c r="A116" s="35"/>
      <c r="B116" s="36"/>
      <c r="C116" s="37"/>
      <c r="D116" s="200" t="s">
        <v>880</v>
      </c>
      <c r="E116" s="37"/>
      <c r="F116" s="220" t="s">
        <v>1613</v>
      </c>
      <c r="G116" s="37"/>
      <c r="H116" s="37"/>
      <c r="I116" s="202"/>
      <c r="J116" s="202"/>
      <c r="K116" s="37"/>
      <c r="L116" s="37"/>
      <c r="M116" s="40"/>
      <c r="N116" s="203"/>
      <c r="O116" s="204"/>
      <c r="P116" s="65"/>
      <c r="Q116" s="65"/>
      <c r="R116" s="65"/>
      <c r="S116" s="65"/>
      <c r="T116" s="65"/>
      <c r="U116" s="65"/>
      <c r="V116" s="65"/>
      <c r="W116" s="65"/>
      <c r="X116" s="66"/>
      <c r="Y116" s="35"/>
      <c r="Z116" s="35"/>
      <c r="AA116" s="35"/>
      <c r="AB116" s="35"/>
      <c r="AC116" s="35"/>
      <c r="AD116" s="35"/>
      <c r="AE116" s="35"/>
      <c r="AT116" s="18" t="s">
        <v>880</v>
      </c>
      <c r="AU116" s="18" t="s">
        <v>81</v>
      </c>
    </row>
    <row r="117" spans="1:65" s="2" customFormat="1" ht="24.2" customHeight="1">
      <c r="A117" s="35"/>
      <c r="B117" s="36"/>
      <c r="C117" s="184" t="s">
        <v>180</v>
      </c>
      <c r="D117" s="184" t="s">
        <v>154</v>
      </c>
      <c r="E117" s="185" t="s">
        <v>1614</v>
      </c>
      <c r="F117" s="186" t="s">
        <v>1615</v>
      </c>
      <c r="G117" s="187" t="s">
        <v>379</v>
      </c>
      <c r="H117" s="188">
        <v>18</v>
      </c>
      <c r="I117" s="189"/>
      <c r="J117" s="190"/>
      <c r="K117" s="191">
        <f>ROUND(P117*H117,2)</f>
        <v>0</v>
      </c>
      <c r="L117" s="186" t="s">
        <v>162</v>
      </c>
      <c r="M117" s="192"/>
      <c r="N117" s="193" t="s">
        <v>20</v>
      </c>
      <c r="O117" s="194" t="s">
        <v>40</v>
      </c>
      <c r="P117" s="195">
        <f>I117+J117</f>
        <v>0</v>
      </c>
      <c r="Q117" s="195">
        <f>ROUND(I117*H117,2)</f>
        <v>0</v>
      </c>
      <c r="R117" s="195">
        <f>ROUND(J117*H117,2)</f>
        <v>0</v>
      </c>
      <c r="S117" s="65"/>
      <c r="T117" s="196">
        <f>S117*H117</f>
        <v>0</v>
      </c>
      <c r="U117" s="196">
        <v>0</v>
      </c>
      <c r="V117" s="196">
        <f>U117*H117</f>
        <v>0</v>
      </c>
      <c r="W117" s="196">
        <v>0</v>
      </c>
      <c r="X117" s="197">
        <f>W117*H117</f>
        <v>0</v>
      </c>
      <c r="Y117" s="35"/>
      <c r="Z117" s="35"/>
      <c r="AA117" s="35"/>
      <c r="AB117" s="35"/>
      <c r="AC117" s="35"/>
      <c r="AD117" s="35"/>
      <c r="AE117" s="35"/>
      <c r="AR117" s="198" t="s">
        <v>163</v>
      </c>
      <c r="AT117" s="198" t="s">
        <v>154</v>
      </c>
      <c r="AU117" s="198" t="s">
        <v>81</v>
      </c>
      <c r="AY117" s="18" t="s">
        <v>156</v>
      </c>
      <c r="BE117" s="199">
        <f>IF(O117="základní",K117,0)</f>
        <v>0</v>
      </c>
      <c r="BF117" s="199">
        <f>IF(O117="snížená",K117,0)</f>
        <v>0</v>
      </c>
      <c r="BG117" s="199">
        <f>IF(O117="zákl. přenesená",K117,0)</f>
        <v>0</v>
      </c>
      <c r="BH117" s="199">
        <f>IF(O117="sníž. přenesená",K117,0)</f>
        <v>0</v>
      </c>
      <c r="BI117" s="199">
        <f>IF(O117="nulová",K117,0)</f>
        <v>0</v>
      </c>
      <c r="BJ117" s="18" t="s">
        <v>79</v>
      </c>
      <c r="BK117" s="199">
        <f>ROUND(P117*H117,2)</f>
        <v>0</v>
      </c>
      <c r="BL117" s="18" t="s">
        <v>164</v>
      </c>
      <c r="BM117" s="198" t="s">
        <v>183</v>
      </c>
    </row>
    <row r="118" spans="1:47" s="2" customFormat="1" ht="11.25">
      <c r="A118" s="35"/>
      <c r="B118" s="36"/>
      <c r="C118" s="37"/>
      <c r="D118" s="200" t="s">
        <v>165</v>
      </c>
      <c r="E118" s="37"/>
      <c r="F118" s="201" t="s">
        <v>1615</v>
      </c>
      <c r="G118" s="37"/>
      <c r="H118" s="37"/>
      <c r="I118" s="202"/>
      <c r="J118" s="202"/>
      <c r="K118" s="37"/>
      <c r="L118" s="37"/>
      <c r="M118" s="40"/>
      <c r="N118" s="203"/>
      <c r="O118" s="204"/>
      <c r="P118" s="65"/>
      <c r="Q118" s="65"/>
      <c r="R118" s="65"/>
      <c r="S118" s="65"/>
      <c r="T118" s="65"/>
      <c r="U118" s="65"/>
      <c r="V118" s="65"/>
      <c r="W118" s="65"/>
      <c r="X118" s="66"/>
      <c r="Y118" s="35"/>
      <c r="Z118" s="35"/>
      <c r="AA118" s="35"/>
      <c r="AB118" s="35"/>
      <c r="AC118" s="35"/>
      <c r="AD118" s="35"/>
      <c r="AE118" s="35"/>
      <c r="AT118" s="18" t="s">
        <v>165</v>
      </c>
      <c r="AU118" s="18" t="s">
        <v>81</v>
      </c>
    </row>
    <row r="119" spans="1:47" s="2" customFormat="1" ht="19.5">
      <c r="A119" s="35"/>
      <c r="B119" s="36"/>
      <c r="C119" s="37"/>
      <c r="D119" s="200" t="s">
        <v>880</v>
      </c>
      <c r="E119" s="37"/>
      <c r="F119" s="220" t="s">
        <v>1616</v>
      </c>
      <c r="G119" s="37"/>
      <c r="H119" s="37"/>
      <c r="I119" s="202"/>
      <c r="J119" s="202"/>
      <c r="K119" s="37"/>
      <c r="L119" s="37"/>
      <c r="M119" s="40"/>
      <c r="N119" s="203"/>
      <c r="O119" s="204"/>
      <c r="P119" s="65"/>
      <c r="Q119" s="65"/>
      <c r="R119" s="65"/>
      <c r="S119" s="65"/>
      <c r="T119" s="65"/>
      <c r="U119" s="65"/>
      <c r="V119" s="65"/>
      <c r="W119" s="65"/>
      <c r="X119" s="66"/>
      <c r="Y119" s="35"/>
      <c r="Z119" s="35"/>
      <c r="AA119" s="35"/>
      <c r="AB119" s="35"/>
      <c r="AC119" s="35"/>
      <c r="AD119" s="35"/>
      <c r="AE119" s="35"/>
      <c r="AT119" s="18" t="s">
        <v>880</v>
      </c>
      <c r="AU119" s="18" t="s">
        <v>81</v>
      </c>
    </row>
    <row r="120" spans="2:51" s="13" customFormat="1" ht="11.25">
      <c r="B120" s="221"/>
      <c r="C120" s="222"/>
      <c r="D120" s="200" t="s">
        <v>1060</v>
      </c>
      <c r="E120" s="223" t="s">
        <v>20</v>
      </c>
      <c r="F120" s="224" t="s">
        <v>192</v>
      </c>
      <c r="G120" s="222"/>
      <c r="H120" s="225">
        <v>18</v>
      </c>
      <c r="I120" s="226"/>
      <c r="J120" s="226"/>
      <c r="K120" s="222"/>
      <c r="L120" s="222"/>
      <c r="M120" s="227"/>
      <c r="N120" s="228"/>
      <c r="O120" s="229"/>
      <c r="P120" s="229"/>
      <c r="Q120" s="229"/>
      <c r="R120" s="229"/>
      <c r="S120" s="229"/>
      <c r="T120" s="229"/>
      <c r="U120" s="229"/>
      <c r="V120" s="229"/>
      <c r="W120" s="229"/>
      <c r="X120" s="230"/>
      <c r="AT120" s="231" t="s">
        <v>1060</v>
      </c>
      <c r="AU120" s="231" t="s">
        <v>81</v>
      </c>
      <c r="AV120" s="13" t="s">
        <v>81</v>
      </c>
      <c r="AW120" s="13" t="s">
        <v>5</v>
      </c>
      <c r="AX120" s="13" t="s">
        <v>71</v>
      </c>
      <c r="AY120" s="231" t="s">
        <v>156</v>
      </c>
    </row>
    <row r="121" spans="2:51" s="14" customFormat="1" ht="11.25">
      <c r="B121" s="232"/>
      <c r="C121" s="233"/>
      <c r="D121" s="200" t="s">
        <v>1060</v>
      </c>
      <c r="E121" s="234" t="s">
        <v>20</v>
      </c>
      <c r="F121" s="235" t="s">
        <v>1062</v>
      </c>
      <c r="G121" s="233"/>
      <c r="H121" s="236">
        <v>18</v>
      </c>
      <c r="I121" s="237"/>
      <c r="J121" s="237"/>
      <c r="K121" s="233"/>
      <c r="L121" s="233"/>
      <c r="M121" s="238"/>
      <c r="N121" s="239"/>
      <c r="O121" s="240"/>
      <c r="P121" s="240"/>
      <c r="Q121" s="240"/>
      <c r="R121" s="240"/>
      <c r="S121" s="240"/>
      <c r="T121" s="240"/>
      <c r="U121" s="240"/>
      <c r="V121" s="240"/>
      <c r="W121" s="240"/>
      <c r="X121" s="241"/>
      <c r="AT121" s="242" t="s">
        <v>1060</v>
      </c>
      <c r="AU121" s="242" t="s">
        <v>81</v>
      </c>
      <c r="AV121" s="14" t="s">
        <v>164</v>
      </c>
      <c r="AW121" s="14" t="s">
        <v>5</v>
      </c>
      <c r="AX121" s="14" t="s">
        <v>79</v>
      </c>
      <c r="AY121" s="242" t="s">
        <v>156</v>
      </c>
    </row>
    <row r="122" spans="1:65" s="2" customFormat="1" ht="24.2" customHeight="1">
      <c r="A122" s="35"/>
      <c r="B122" s="36"/>
      <c r="C122" s="205" t="s">
        <v>163</v>
      </c>
      <c r="D122" s="205" t="s">
        <v>188</v>
      </c>
      <c r="E122" s="206" t="s">
        <v>1421</v>
      </c>
      <c r="F122" s="207" t="s">
        <v>1422</v>
      </c>
      <c r="G122" s="208" t="s">
        <v>161</v>
      </c>
      <c r="H122" s="209">
        <v>40</v>
      </c>
      <c r="I122" s="210"/>
      <c r="J122" s="210"/>
      <c r="K122" s="211">
        <f>ROUND(P122*H122,2)</f>
        <v>0</v>
      </c>
      <c r="L122" s="207" t="s">
        <v>162</v>
      </c>
      <c r="M122" s="40"/>
      <c r="N122" s="212" t="s">
        <v>20</v>
      </c>
      <c r="O122" s="194" t="s">
        <v>40</v>
      </c>
      <c r="P122" s="195">
        <f>I122+J122</f>
        <v>0</v>
      </c>
      <c r="Q122" s="195">
        <f>ROUND(I122*H122,2)</f>
        <v>0</v>
      </c>
      <c r="R122" s="195">
        <f>ROUND(J122*H122,2)</f>
        <v>0</v>
      </c>
      <c r="S122" s="65"/>
      <c r="T122" s="196">
        <f>S122*H122</f>
        <v>0</v>
      </c>
      <c r="U122" s="196">
        <v>0</v>
      </c>
      <c r="V122" s="196">
        <f>U122*H122</f>
        <v>0</v>
      </c>
      <c r="W122" s="196">
        <v>0</v>
      </c>
      <c r="X122" s="197">
        <f>W122*H122</f>
        <v>0</v>
      </c>
      <c r="Y122" s="35"/>
      <c r="Z122" s="35"/>
      <c r="AA122" s="35"/>
      <c r="AB122" s="35"/>
      <c r="AC122" s="35"/>
      <c r="AD122" s="35"/>
      <c r="AE122" s="35"/>
      <c r="AR122" s="198" t="s">
        <v>164</v>
      </c>
      <c r="AT122" s="198" t="s">
        <v>188</v>
      </c>
      <c r="AU122" s="198" t="s">
        <v>81</v>
      </c>
      <c r="AY122" s="18" t="s">
        <v>156</v>
      </c>
      <c r="BE122" s="199">
        <f>IF(O122="základní",K122,0)</f>
        <v>0</v>
      </c>
      <c r="BF122" s="199">
        <f>IF(O122="snížená",K122,0)</f>
        <v>0</v>
      </c>
      <c r="BG122" s="199">
        <f>IF(O122="zákl. přenesená",K122,0)</f>
        <v>0</v>
      </c>
      <c r="BH122" s="199">
        <f>IF(O122="sníž. přenesená",K122,0)</f>
        <v>0</v>
      </c>
      <c r="BI122" s="199">
        <f>IF(O122="nulová",K122,0)</f>
        <v>0</v>
      </c>
      <c r="BJ122" s="18" t="s">
        <v>79</v>
      </c>
      <c r="BK122" s="199">
        <f>ROUND(P122*H122,2)</f>
        <v>0</v>
      </c>
      <c r="BL122" s="18" t="s">
        <v>164</v>
      </c>
      <c r="BM122" s="198" t="s">
        <v>186</v>
      </c>
    </row>
    <row r="123" spans="1:47" s="2" customFormat="1" ht="29.25">
      <c r="A123" s="35"/>
      <c r="B123" s="36"/>
      <c r="C123" s="37"/>
      <c r="D123" s="200" t="s">
        <v>165</v>
      </c>
      <c r="E123" s="37"/>
      <c r="F123" s="201" t="s">
        <v>1423</v>
      </c>
      <c r="G123" s="37"/>
      <c r="H123" s="37"/>
      <c r="I123" s="202"/>
      <c r="J123" s="202"/>
      <c r="K123" s="37"/>
      <c r="L123" s="37"/>
      <c r="M123" s="40"/>
      <c r="N123" s="203"/>
      <c r="O123" s="204"/>
      <c r="P123" s="65"/>
      <c r="Q123" s="65"/>
      <c r="R123" s="65"/>
      <c r="S123" s="65"/>
      <c r="T123" s="65"/>
      <c r="U123" s="65"/>
      <c r="V123" s="65"/>
      <c r="W123" s="65"/>
      <c r="X123" s="66"/>
      <c r="Y123" s="35"/>
      <c r="Z123" s="35"/>
      <c r="AA123" s="35"/>
      <c r="AB123" s="35"/>
      <c r="AC123" s="35"/>
      <c r="AD123" s="35"/>
      <c r="AE123" s="35"/>
      <c r="AT123" s="18" t="s">
        <v>165</v>
      </c>
      <c r="AU123" s="18" t="s">
        <v>81</v>
      </c>
    </row>
    <row r="124" spans="1:47" s="2" customFormat="1" ht="19.5">
      <c r="A124" s="35"/>
      <c r="B124" s="36"/>
      <c r="C124" s="37"/>
      <c r="D124" s="200" t="s">
        <v>880</v>
      </c>
      <c r="E124" s="37"/>
      <c r="F124" s="220" t="s">
        <v>1617</v>
      </c>
      <c r="G124" s="37"/>
      <c r="H124" s="37"/>
      <c r="I124" s="202"/>
      <c r="J124" s="202"/>
      <c r="K124" s="37"/>
      <c r="L124" s="37"/>
      <c r="M124" s="40"/>
      <c r="N124" s="203"/>
      <c r="O124" s="204"/>
      <c r="P124" s="65"/>
      <c r="Q124" s="65"/>
      <c r="R124" s="65"/>
      <c r="S124" s="65"/>
      <c r="T124" s="65"/>
      <c r="U124" s="65"/>
      <c r="V124" s="65"/>
      <c r="W124" s="65"/>
      <c r="X124" s="66"/>
      <c r="Y124" s="35"/>
      <c r="Z124" s="35"/>
      <c r="AA124" s="35"/>
      <c r="AB124" s="35"/>
      <c r="AC124" s="35"/>
      <c r="AD124" s="35"/>
      <c r="AE124" s="35"/>
      <c r="AT124" s="18" t="s">
        <v>880</v>
      </c>
      <c r="AU124" s="18" t="s">
        <v>81</v>
      </c>
    </row>
    <row r="125" spans="1:65" s="2" customFormat="1" ht="24.2" customHeight="1">
      <c r="A125" s="35"/>
      <c r="B125" s="36"/>
      <c r="C125" s="205" t="s">
        <v>187</v>
      </c>
      <c r="D125" s="205" t="s">
        <v>188</v>
      </c>
      <c r="E125" s="206" t="s">
        <v>1425</v>
      </c>
      <c r="F125" s="207" t="s">
        <v>1426</v>
      </c>
      <c r="G125" s="208" t="s">
        <v>161</v>
      </c>
      <c r="H125" s="209">
        <v>2</v>
      </c>
      <c r="I125" s="210"/>
      <c r="J125" s="210"/>
      <c r="K125" s="211">
        <f>ROUND(P125*H125,2)</f>
        <v>0</v>
      </c>
      <c r="L125" s="207" t="s">
        <v>162</v>
      </c>
      <c r="M125" s="40"/>
      <c r="N125" s="212" t="s">
        <v>20</v>
      </c>
      <c r="O125" s="194" t="s">
        <v>40</v>
      </c>
      <c r="P125" s="195">
        <f>I125+J125</f>
        <v>0</v>
      </c>
      <c r="Q125" s="195">
        <f>ROUND(I125*H125,2)</f>
        <v>0</v>
      </c>
      <c r="R125" s="195">
        <f>ROUND(J125*H125,2)</f>
        <v>0</v>
      </c>
      <c r="S125" s="65"/>
      <c r="T125" s="196">
        <f>S125*H125</f>
        <v>0</v>
      </c>
      <c r="U125" s="196">
        <v>0</v>
      </c>
      <c r="V125" s="196">
        <f>U125*H125</f>
        <v>0</v>
      </c>
      <c r="W125" s="196">
        <v>0</v>
      </c>
      <c r="X125" s="197">
        <f>W125*H125</f>
        <v>0</v>
      </c>
      <c r="Y125" s="35"/>
      <c r="Z125" s="35"/>
      <c r="AA125" s="35"/>
      <c r="AB125" s="35"/>
      <c r="AC125" s="35"/>
      <c r="AD125" s="35"/>
      <c r="AE125" s="35"/>
      <c r="AR125" s="198" t="s">
        <v>164</v>
      </c>
      <c r="AT125" s="198" t="s">
        <v>188</v>
      </c>
      <c r="AU125" s="198" t="s">
        <v>81</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192</v>
      </c>
    </row>
    <row r="126" spans="1:47" s="2" customFormat="1" ht="29.25">
      <c r="A126" s="35"/>
      <c r="B126" s="36"/>
      <c r="C126" s="37"/>
      <c r="D126" s="200" t="s">
        <v>165</v>
      </c>
      <c r="E126" s="37"/>
      <c r="F126" s="201" t="s">
        <v>1427</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81</v>
      </c>
    </row>
    <row r="127" spans="2:51" s="15" customFormat="1" ht="11.25">
      <c r="B127" s="243"/>
      <c r="C127" s="244"/>
      <c r="D127" s="200" t="s">
        <v>1060</v>
      </c>
      <c r="E127" s="245" t="s">
        <v>20</v>
      </c>
      <c r="F127" s="246" t="s">
        <v>1618</v>
      </c>
      <c r="G127" s="244"/>
      <c r="H127" s="245" t="s">
        <v>20</v>
      </c>
      <c r="I127" s="247"/>
      <c r="J127" s="247"/>
      <c r="K127" s="244"/>
      <c r="L127" s="244"/>
      <c r="M127" s="248"/>
      <c r="N127" s="249"/>
      <c r="O127" s="250"/>
      <c r="P127" s="250"/>
      <c r="Q127" s="250"/>
      <c r="R127" s="250"/>
      <c r="S127" s="250"/>
      <c r="T127" s="250"/>
      <c r="U127" s="250"/>
      <c r="V127" s="250"/>
      <c r="W127" s="250"/>
      <c r="X127" s="251"/>
      <c r="AT127" s="252" t="s">
        <v>1060</v>
      </c>
      <c r="AU127" s="252" t="s">
        <v>81</v>
      </c>
      <c r="AV127" s="15" t="s">
        <v>79</v>
      </c>
      <c r="AW127" s="15" t="s">
        <v>5</v>
      </c>
      <c r="AX127" s="15" t="s">
        <v>71</v>
      </c>
      <c r="AY127" s="252" t="s">
        <v>156</v>
      </c>
    </row>
    <row r="128" spans="2:51" s="13" customFormat="1" ht="11.25">
      <c r="B128" s="221"/>
      <c r="C128" s="222"/>
      <c r="D128" s="200" t="s">
        <v>1060</v>
      </c>
      <c r="E128" s="223" t="s">
        <v>20</v>
      </c>
      <c r="F128" s="224" t="s">
        <v>81</v>
      </c>
      <c r="G128" s="222"/>
      <c r="H128" s="225">
        <v>2</v>
      </c>
      <c r="I128" s="226"/>
      <c r="J128" s="226"/>
      <c r="K128" s="222"/>
      <c r="L128" s="222"/>
      <c r="M128" s="227"/>
      <c r="N128" s="228"/>
      <c r="O128" s="229"/>
      <c r="P128" s="229"/>
      <c r="Q128" s="229"/>
      <c r="R128" s="229"/>
      <c r="S128" s="229"/>
      <c r="T128" s="229"/>
      <c r="U128" s="229"/>
      <c r="V128" s="229"/>
      <c r="W128" s="229"/>
      <c r="X128" s="230"/>
      <c r="AT128" s="231" t="s">
        <v>1060</v>
      </c>
      <c r="AU128" s="231" t="s">
        <v>81</v>
      </c>
      <c r="AV128" s="13" t="s">
        <v>81</v>
      </c>
      <c r="AW128" s="13" t="s">
        <v>5</v>
      </c>
      <c r="AX128" s="13" t="s">
        <v>71</v>
      </c>
      <c r="AY128" s="231" t="s">
        <v>156</v>
      </c>
    </row>
    <row r="129" spans="2:51" s="14" customFormat="1" ht="11.25">
      <c r="B129" s="232"/>
      <c r="C129" s="233"/>
      <c r="D129" s="200" t="s">
        <v>1060</v>
      </c>
      <c r="E129" s="234" t="s">
        <v>20</v>
      </c>
      <c r="F129" s="235" t="s">
        <v>1062</v>
      </c>
      <c r="G129" s="233"/>
      <c r="H129" s="236">
        <v>2</v>
      </c>
      <c r="I129" s="237"/>
      <c r="J129" s="237"/>
      <c r="K129" s="233"/>
      <c r="L129" s="233"/>
      <c r="M129" s="238"/>
      <c r="N129" s="239"/>
      <c r="O129" s="240"/>
      <c r="P129" s="240"/>
      <c r="Q129" s="240"/>
      <c r="R129" s="240"/>
      <c r="S129" s="240"/>
      <c r="T129" s="240"/>
      <c r="U129" s="240"/>
      <c r="V129" s="240"/>
      <c r="W129" s="240"/>
      <c r="X129" s="241"/>
      <c r="AT129" s="242" t="s">
        <v>1060</v>
      </c>
      <c r="AU129" s="242" t="s">
        <v>81</v>
      </c>
      <c r="AV129" s="14" t="s">
        <v>164</v>
      </c>
      <c r="AW129" s="14" t="s">
        <v>5</v>
      </c>
      <c r="AX129" s="14" t="s">
        <v>79</v>
      </c>
      <c r="AY129" s="242" t="s">
        <v>156</v>
      </c>
    </row>
    <row r="130" spans="1:65" s="2" customFormat="1" ht="24.2" customHeight="1">
      <c r="A130" s="35"/>
      <c r="B130" s="36"/>
      <c r="C130" s="205" t="s">
        <v>176</v>
      </c>
      <c r="D130" s="205" t="s">
        <v>188</v>
      </c>
      <c r="E130" s="206" t="s">
        <v>1428</v>
      </c>
      <c r="F130" s="207" t="s">
        <v>1429</v>
      </c>
      <c r="G130" s="208" t="s">
        <v>161</v>
      </c>
      <c r="H130" s="209">
        <v>40</v>
      </c>
      <c r="I130" s="210"/>
      <c r="J130" s="210"/>
      <c r="K130" s="211">
        <f>ROUND(P130*H130,2)</f>
        <v>0</v>
      </c>
      <c r="L130" s="207" t="s">
        <v>162</v>
      </c>
      <c r="M130" s="40"/>
      <c r="N130" s="212" t="s">
        <v>20</v>
      </c>
      <c r="O130" s="194" t="s">
        <v>40</v>
      </c>
      <c r="P130" s="195">
        <f>I130+J130</f>
        <v>0</v>
      </c>
      <c r="Q130" s="195">
        <f>ROUND(I130*H130,2)</f>
        <v>0</v>
      </c>
      <c r="R130" s="195">
        <f>ROUND(J130*H130,2)</f>
        <v>0</v>
      </c>
      <c r="S130" s="65"/>
      <c r="T130" s="196">
        <f>S130*H130</f>
        <v>0</v>
      </c>
      <c r="U130" s="196">
        <v>0</v>
      </c>
      <c r="V130" s="196">
        <f>U130*H130</f>
        <v>0</v>
      </c>
      <c r="W130" s="196">
        <v>0</v>
      </c>
      <c r="X130" s="197">
        <f>W130*H130</f>
        <v>0</v>
      </c>
      <c r="Y130" s="35"/>
      <c r="Z130" s="35"/>
      <c r="AA130" s="35"/>
      <c r="AB130" s="35"/>
      <c r="AC130" s="35"/>
      <c r="AD130" s="35"/>
      <c r="AE130" s="35"/>
      <c r="AR130" s="198" t="s">
        <v>164</v>
      </c>
      <c r="AT130" s="198" t="s">
        <v>188</v>
      </c>
      <c r="AU130" s="198" t="s">
        <v>81</v>
      </c>
      <c r="AY130" s="18" t="s">
        <v>156</v>
      </c>
      <c r="BE130" s="199">
        <f>IF(O130="základní",K130,0)</f>
        <v>0</v>
      </c>
      <c r="BF130" s="199">
        <f>IF(O130="snížená",K130,0)</f>
        <v>0</v>
      </c>
      <c r="BG130" s="199">
        <f>IF(O130="zákl. přenesená",K130,0)</f>
        <v>0</v>
      </c>
      <c r="BH130" s="199">
        <f>IF(O130="sníž. přenesená",K130,0)</f>
        <v>0</v>
      </c>
      <c r="BI130" s="199">
        <f>IF(O130="nulová",K130,0)</f>
        <v>0</v>
      </c>
      <c r="BJ130" s="18" t="s">
        <v>79</v>
      </c>
      <c r="BK130" s="199">
        <f>ROUND(P130*H130,2)</f>
        <v>0</v>
      </c>
      <c r="BL130" s="18" t="s">
        <v>164</v>
      </c>
      <c r="BM130" s="198" t="s">
        <v>195</v>
      </c>
    </row>
    <row r="131" spans="1:47" s="2" customFormat="1" ht="29.25">
      <c r="A131" s="35"/>
      <c r="B131" s="36"/>
      <c r="C131" s="37"/>
      <c r="D131" s="200" t="s">
        <v>165</v>
      </c>
      <c r="E131" s="37"/>
      <c r="F131" s="201" t="s">
        <v>1430</v>
      </c>
      <c r="G131" s="37"/>
      <c r="H131" s="37"/>
      <c r="I131" s="202"/>
      <c r="J131" s="202"/>
      <c r="K131" s="37"/>
      <c r="L131" s="37"/>
      <c r="M131" s="40"/>
      <c r="N131" s="203"/>
      <c r="O131" s="204"/>
      <c r="P131" s="65"/>
      <c r="Q131" s="65"/>
      <c r="R131" s="65"/>
      <c r="S131" s="65"/>
      <c r="T131" s="65"/>
      <c r="U131" s="65"/>
      <c r="V131" s="65"/>
      <c r="W131" s="65"/>
      <c r="X131" s="66"/>
      <c r="Y131" s="35"/>
      <c r="Z131" s="35"/>
      <c r="AA131" s="35"/>
      <c r="AB131" s="35"/>
      <c r="AC131" s="35"/>
      <c r="AD131" s="35"/>
      <c r="AE131" s="35"/>
      <c r="AT131" s="18" t="s">
        <v>165</v>
      </c>
      <c r="AU131" s="18" t="s">
        <v>81</v>
      </c>
    </row>
    <row r="132" spans="2:51" s="15" customFormat="1" ht="11.25">
      <c r="B132" s="243"/>
      <c r="C132" s="244"/>
      <c r="D132" s="200" t="s">
        <v>1060</v>
      </c>
      <c r="E132" s="245" t="s">
        <v>20</v>
      </c>
      <c r="F132" s="246" t="s">
        <v>1619</v>
      </c>
      <c r="G132" s="244"/>
      <c r="H132" s="245" t="s">
        <v>20</v>
      </c>
      <c r="I132" s="247"/>
      <c r="J132" s="247"/>
      <c r="K132" s="244"/>
      <c r="L132" s="244"/>
      <c r="M132" s="248"/>
      <c r="N132" s="249"/>
      <c r="O132" s="250"/>
      <c r="P132" s="250"/>
      <c r="Q132" s="250"/>
      <c r="R132" s="250"/>
      <c r="S132" s="250"/>
      <c r="T132" s="250"/>
      <c r="U132" s="250"/>
      <c r="V132" s="250"/>
      <c r="W132" s="250"/>
      <c r="X132" s="251"/>
      <c r="AT132" s="252" t="s">
        <v>1060</v>
      </c>
      <c r="AU132" s="252" t="s">
        <v>81</v>
      </c>
      <c r="AV132" s="15" t="s">
        <v>79</v>
      </c>
      <c r="AW132" s="15" t="s">
        <v>5</v>
      </c>
      <c r="AX132" s="15" t="s">
        <v>71</v>
      </c>
      <c r="AY132" s="252" t="s">
        <v>156</v>
      </c>
    </row>
    <row r="133" spans="2:51" s="13" customFormat="1" ht="11.25">
      <c r="B133" s="221"/>
      <c r="C133" s="222"/>
      <c r="D133" s="200" t="s">
        <v>1060</v>
      </c>
      <c r="E133" s="223" t="s">
        <v>20</v>
      </c>
      <c r="F133" s="224" t="s">
        <v>232</v>
      </c>
      <c r="G133" s="222"/>
      <c r="H133" s="225">
        <v>40</v>
      </c>
      <c r="I133" s="226"/>
      <c r="J133" s="226"/>
      <c r="K133" s="222"/>
      <c r="L133" s="222"/>
      <c r="M133" s="227"/>
      <c r="N133" s="228"/>
      <c r="O133" s="229"/>
      <c r="P133" s="229"/>
      <c r="Q133" s="229"/>
      <c r="R133" s="229"/>
      <c r="S133" s="229"/>
      <c r="T133" s="229"/>
      <c r="U133" s="229"/>
      <c r="V133" s="229"/>
      <c r="W133" s="229"/>
      <c r="X133" s="230"/>
      <c r="AT133" s="231" t="s">
        <v>1060</v>
      </c>
      <c r="AU133" s="231" t="s">
        <v>81</v>
      </c>
      <c r="AV133" s="13" t="s">
        <v>81</v>
      </c>
      <c r="AW133" s="13" t="s">
        <v>5</v>
      </c>
      <c r="AX133" s="13" t="s">
        <v>71</v>
      </c>
      <c r="AY133" s="231" t="s">
        <v>156</v>
      </c>
    </row>
    <row r="134" spans="2:51" s="14" customFormat="1" ht="11.25">
      <c r="B134" s="232"/>
      <c r="C134" s="233"/>
      <c r="D134" s="200" t="s">
        <v>1060</v>
      </c>
      <c r="E134" s="234" t="s">
        <v>20</v>
      </c>
      <c r="F134" s="235" t="s">
        <v>1062</v>
      </c>
      <c r="G134" s="233"/>
      <c r="H134" s="236">
        <v>40</v>
      </c>
      <c r="I134" s="237"/>
      <c r="J134" s="237"/>
      <c r="K134" s="233"/>
      <c r="L134" s="233"/>
      <c r="M134" s="238"/>
      <c r="N134" s="239"/>
      <c r="O134" s="240"/>
      <c r="P134" s="240"/>
      <c r="Q134" s="240"/>
      <c r="R134" s="240"/>
      <c r="S134" s="240"/>
      <c r="T134" s="240"/>
      <c r="U134" s="240"/>
      <c r="V134" s="240"/>
      <c r="W134" s="240"/>
      <c r="X134" s="241"/>
      <c r="AT134" s="242" t="s">
        <v>1060</v>
      </c>
      <c r="AU134" s="242" t="s">
        <v>81</v>
      </c>
      <c r="AV134" s="14" t="s">
        <v>164</v>
      </c>
      <c r="AW134" s="14" t="s">
        <v>5</v>
      </c>
      <c r="AX134" s="14" t="s">
        <v>79</v>
      </c>
      <c r="AY134" s="242" t="s">
        <v>156</v>
      </c>
    </row>
    <row r="135" spans="1:65" s="2" customFormat="1" ht="24.2" customHeight="1">
      <c r="A135" s="35"/>
      <c r="B135" s="36"/>
      <c r="C135" s="205" t="s">
        <v>196</v>
      </c>
      <c r="D135" s="205" t="s">
        <v>188</v>
      </c>
      <c r="E135" s="206" t="s">
        <v>1432</v>
      </c>
      <c r="F135" s="207" t="s">
        <v>1433</v>
      </c>
      <c r="G135" s="208" t="s">
        <v>161</v>
      </c>
      <c r="H135" s="209">
        <v>2</v>
      </c>
      <c r="I135" s="210"/>
      <c r="J135" s="210"/>
      <c r="K135" s="211">
        <f>ROUND(P135*H135,2)</f>
        <v>0</v>
      </c>
      <c r="L135" s="207" t="s">
        <v>162</v>
      </c>
      <c r="M135" s="40"/>
      <c r="N135" s="212" t="s">
        <v>20</v>
      </c>
      <c r="O135" s="194" t="s">
        <v>40</v>
      </c>
      <c r="P135" s="195">
        <f>I135+J135</f>
        <v>0</v>
      </c>
      <c r="Q135" s="195">
        <f>ROUND(I135*H135,2)</f>
        <v>0</v>
      </c>
      <c r="R135" s="195">
        <f>ROUND(J135*H135,2)</f>
        <v>0</v>
      </c>
      <c r="S135" s="65"/>
      <c r="T135" s="196">
        <f>S135*H135</f>
        <v>0</v>
      </c>
      <c r="U135" s="196">
        <v>0</v>
      </c>
      <c r="V135" s="196">
        <f>U135*H135</f>
        <v>0</v>
      </c>
      <c r="W135" s="196">
        <v>0</v>
      </c>
      <c r="X135" s="197">
        <f>W135*H135</f>
        <v>0</v>
      </c>
      <c r="Y135" s="35"/>
      <c r="Z135" s="35"/>
      <c r="AA135" s="35"/>
      <c r="AB135" s="35"/>
      <c r="AC135" s="35"/>
      <c r="AD135" s="35"/>
      <c r="AE135" s="35"/>
      <c r="AR135" s="198" t="s">
        <v>164</v>
      </c>
      <c r="AT135" s="198" t="s">
        <v>188</v>
      </c>
      <c r="AU135" s="198" t="s">
        <v>81</v>
      </c>
      <c r="AY135" s="18" t="s">
        <v>156</v>
      </c>
      <c r="BE135" s="199">
        <f>IF(O135="základní",K135,0)</f>
        <v>0</v>
      </c>
      <c r="BF135" s="199">
        <f>IF(O135="snížená",K135,0)</f>
        <v>0</v>
      </c>
      <c r="BG135" s="199">
        <f>IF(O135="zákl. přenesená",K135,0)</f>
        <v>0</v>
      </c>
      <c r="BH135" s="199">
        <f>IF(O135="sníž. přenesená",K135,0)</f>
        <v>0</v>
      </c>
      <c r="BI135" s="199">
        <f>IF(O135="nulová",K135,0)</f>
        <v>0</v>
      </c>
      <c r="BJ135" s="18" t="s">
        <v>79</v>
      </c>
      <c r="BK135" s="199">
        <f>ROUND(P135*H135,2)</f>
        <v>0</v>
      </c>
      <c r="BL135" s="18" t="s">
        <v>164</v>
      </c>
      <c r="BM135" s="198" t="s">
        <v>199</v>
      </c>
    </row>
    <row r="136" spans="1:47" s="2" customFormat="1" ht="29.25">
      <c r="A136" s="35"/>
      <c r="B136" s="36"/>
      <c r="C136" s="37"/>
      <c r="D136" s="200" t="s">
        <v>165</v>
      </c>
      <c r="E136" s="37"/>
      <c r="F136" s="201" t="s">
        <v>1434</v>
      </c>
      <c r="G136" s="37"/>
      <c r="H136" s="37"/>
      <c r="I136" s="202"/>
      <c r="J136" s="202"/>
      <c r="K136" s="37"/>
      <c r="L136" s="37"/>
      <c r="M136" s="40"/>
      <c r="N136" s="203"/>
      <c r="O136" s="204"/>
      <c r="P136" s="65"/>
      <c r="Q136" s="65"/>
      <c r="R136" s="65"/>
      <c r="S136" s="65"/>
      <c r="T136" s="65"/>
      <c r="U136" s="65"/>
      <c r="V136" s="65"/>
      <c r="W136" s="65"/>
      <c r="X136" s="66"/>
      <c r="Y136" s="35"/>
      <c r="Z136" s="35"/>
      <c r="AA136" s="35"/>
      <c r="AB136" s="35"/>
      <c r="AC136" s="35"/>
      <c r="AD136" s="35"/>
      <c r="AE136" s="35"/>
      <c r="AT136" s="18" t="s">
        <v>165</v>
      </c>
      <c r="AU136" s="18" t="s">
        <v>81</v>
      </c>
    </row>
    <row r="137" spans="1:47" s="2" customFormat="1" ht="19.5">
      <c r="A137" s="35"/>
      <c r="B137" s="36"/>
      <c r="C137" s="37"/>
      <c r="D137" s="200" t="s">
        <v>880</v>
      </c>
      <c r="E137" s="37"/>
      <c r="F137" s="220" t="s">
        <v>1620</v>
      </c>
      <c r="G137" s="37"/>
      <c r="H137" s="37"/>
      <c r="I137" s="202"/>
      <c r="J137" s="202"/>
      <c r="K137" s="37"/>
      <c r="L137" s="37"/>
      <c r="M137" s="40"/>
      <c r="N137" s="203"/>
      <c r="O137" s="204"/>
      <c r="P137" s="65"/>
      <c r="Q137" s="65"/>
      <c r="R137" s="65"/>
      <c r="S137" s="65"/>
      <c r="T137" s="65"/>
      <c r="U137" s="65"/>
      <c r="V137" s="65"/>
      <c r="W137" s="65"/>
      <c r="X137" s="66"/>
      <c r="Y137" s="35"/>
      <c r="Z137" s="35"/>
      <c r="AA137" s="35"/>
      <c r="AB137" s="35"/>
      <c r="AC137" s="35"/>
      <c r="AD137" s="35"/>
      <c r="AE137" s="35"/>
      <c r="AT137" s="18" t="s">
        <v>880</v>
      </c>
      <c r="AU137" s="18" t="s">
        <v>81</v>
      </c>
    </row>
    <row r="138" spans="1:65" s="2" customFormat="1" ht="24.2" customHeight="1">
      <c r="A138" s="35"/>
      <c r="B138" s="36"/>
      <c r="C138" s="205" t="s">
        <v>179</v>
      </c>
      <c r="D138" s="205" t="s">
        <v>188</v>
      </c>
      <c r="E138" s="206" t="s">
        <v>1621</v>
      </c>
      <c r="F138" s="207" t="s">
        <v>1622</v>
      </c>
      <c r="G138" s="208" t="s">
        <v>1096</v>
      </c>
      <c r="H138" s="209">
        <v>36</v>
      </c>
      <c r="I138" s="210"/>
      <c r="J138" s="210"/>
      <c r="K138" s="211">
        <f>ROUND(P138*H138,2)</f>
        <v>0</v>
      </c>
      <c r="L138" s="207" t="s">
        <v>162</v>
      </c>
      <c r="M138" s="40"/>
      <c r="N138" s="212" t="s">
        <v>20</v>
      </c>
      <c r="O138" s="194" t="s">
        <v>40</v>
      </c>
      <c r="P138" s="195">
        <f>I138+J138</f>
        <v>0</v>
      </c>
      <c r="Q138" s="195">
        <f>ROUND(I138*H138,2)</f>
        <v>0</v>
      </c>
      <c r="R138" s="195">
        <f>ROUND(J138*H138,2)</f>
        <v>0</v>
      </c>
      <c r="S138" s="65"/>
      <c r="T138" s="196">
        <f>S138*H138</f>
        <v>0</v>
      </c>
      <c r="U138" s="196">
        <v>0</v>
      </c>
      <c r="V138" s="196">
        <f>U138*H138</f>
        <v>0</v>
      </c>
      <c r="W138" s="196">
        <v>0</v>
      </c>
      <c r="X138" s="197">
        <f>W138*H138</f>
        <v>0</v>
      </c>
      <c r="Y138" s="35"/>
      <c r="Z138" s="35"/>
      <c r="AA138" s="35"/>
      <c r="AB138" s="35"/>
      <c r="AC138" s="35"/>
      <c r="AD138" s="35"/>
      <c r="AE138" s="35"/>
      <c r="AR138" s="198" t="s">
        <v>164</v>
      </c>
      <c r="AT138" s="198" t="s">
        <v>188</v>
      </c>
      <c r="AU138" s="198" t="s">
        <v>81</v>
      </c>
      <c r="AY138" s="18" t="s">
        <v>156</v>
      </c>
      <c r="BE138" s="199">
        <f>IF(O138="základní",K138,0)</f>
        <v>0</v>
      </c>
      <c r="BF138" s="199">
        <f>IF(O138="snížená",K138,0)</f>
        <v>0</v>
      </c>
      <c r="BG138" s="199">
        <f>IF(O138="zákl. přenesená",K138,0)</f>
        <v>0</v>
      </c>
      <c r="BH138" s="199">
        <f>IF(O138="sníž. přenesená",K138,0)</f>
        <v>0</v>
      </c>
      <c r="BI138" s="199">
        <f>IF(O138="nulová",K138,0)</f>
        <v>0</v>
      </c>
      <c r="BJ138" s="18" t="s">
        <v>79</v>
      </c>
      <c r="BK138" s="199">
        <f>ROUND(P138*H138,2)</f>
        <v>0</v>
      </c>
      <c r="BL138" s="18" t="s">
        <v>164</v>
      </c>
      <c r="BM138" s="198" t="s">
        <v>202</v>
      </c>
    </row>
    <row r="139" spans="1:47" s="2" customFormat="1" ht="29.25">
      <c r="A139" s="35"/>
      <c r="B139" s="36"/>
      <c r="C139" s="37"/>
      <c r="D139" s="200" t="s">
        <v>165</v>
      </c>
      <c r="E139" s="37"/>
      <c r="F139" s="201" t="s">
        <v>1623</v>
      </c>
      <c r="G139" s="37"/>
      <c r="H139" s="37"/>
      <c r="I139" s="202"/>
      <c r="J139" s="202"/>
      <c r="K139" s="37"/>
      <c r="L139" s="37"/>
      <c r="M139" s="40"/>
      <c r="N139" s="203"/>
      <c r="O139" s="204"/>
      <c r="P139" s="65"/>
      <c r="Q139" s="65"/>
      <c r="R139" s="65"/>
      <c r="S139" s="65"/>
      <c r="T139" s="65"/>
      <c r="U139" s="65"/>
      <c r="V139" s="65"/>
      <c r="W139" s="65"/>
      <c r="X139" s="66"/>
      <c r="Y139" s="35"/>
      <c r="Z139" s="35"/>
      <c r="AA139" s="35"/>
      <c r="AB139" s="35"/>
      <c r="AC139" s="35"/>
      <c r="AD139" s="35"/>
      <c r="AE139" s="35"/>
      <c r="AT139" s="18" t="s">
        <v>165</v>
      </c>
      <c r="AU139" s="18" t="s">
        <v>81</v>
      </c>
    </row>
    <row r="140" spans="1:47" s="2" customFormat="1" ht="19.5">
      <c r="A140" s="35"/>
      <c r="B140" s="36"/>
      <c r="C140" s="37"/>
      <c r="D140" s="200" t="s">
        <v>880</v>
      </c>
      <c r="E140" s="37"/>
      <c r="F140" s="220" t="s">
        <v>1624</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880</v>
      </c>
      <c r="AU140" s="18" t="s">
        <v>81</v>
      </c>
    </row>
    <row r="141" spans="1:65" s="2" customFormat="1" ht="24.2" customHeight="1">
      <c r="A141" s="35"/>
      <c r="B141" s="36"/>
      <c r="C141" s="205" t="s">
        <v>203</v>
      </c>
      <c r="D141" s="205" t="s">
        <v>188</v>
      </c>
      <c r="E141" s="206" t="s">
        <v>1625</v>
      </c>
      <c r="F141" s="207" t="s">
        <v>1626</v>
      </c>
      <c r="G141" s="208" t="s">
        <v>1096</v>
      </c>
      <c r="H141" s="209">
        <v>36</v>
      </c>
      <c r="I141" s="210"/>
      <c r="J141" s="210"/>
      <c r="K141" s="211">
        <f>ROUND(P141*H141,2)</f>
        <v>0</v>
      </c>
      <c r="L141" s="207" t="s">
        <v>162</v>
      </c>
      <c r="M141" s="40"/>
      <c r="N141" s="212" t="s">
        <v>20</v>
      </c>
      <c r="O141" s="194" t="s">
        <v>40</v>
      </c>
      <c r="P141" s="195">
        <f>I141+J141</f>
        <v>0</v>
      </c>
      <c r="Q141" s="195">
        <f>ROUND(I141*H141,2)</f>
        <v>0</v>
      </c>
      <c r="R141" s="195">
        <f>ROUND(J141*H141,2)</f>
        <v>0</v>
      </c>
      <c r="S141" s="65"/>
      <c r="T141" s="196">
        <f>S141*H141</f>
        <v>0</v>
      </c>
      <c r="U141" s="196">
        <v>0</v>
      </c>
      <c r="V141" s="196">
        <f>U141*H141</f>
        <v>0</v>
      </c>
      <c r="W141" s="196">
        <v>0</v>
      </c>
      <c r="X141" s="197">
        <f>W141*H141</f>
        <v>0</v>
      </c>
      <c r="Y141" s="35"/>
      <c r="Z141" s="35"/>
      <c r="AA141" s="35"/>
      <c r="AB141" s="35"/>
      <c r="AC141" s="35"/>
      <c r="AD141" s="35"/>
      <c r="AE141" s="35"/>
      <c r="AR141" s="198" t="s">
        <v>164</v>
      </c>
      <c r="AT141" s="198" t="s">
        <v>188</v>
      </c>
      <c r="AU141" s="198" t="s">
        <v>81</v>
      </c>
      <c r="AY141" s="18" t="s">
        <v>156</v>
      </c>
      <c r="BE141" s="199">
        <f>IF(O141="základní",K141,0)</f>
        <v>0</v>
      </c>
      <c r="BF141" s="199">
        <f>IF(O141="snížená",K141,0)</f>
        <v>0</v>
      </c>
      <c r="BG141" s="199">
        <f>IF(O141="zákl. přenesená",K141,0)</f>
        <v>0</v>
      </c>
      <c r="BH141" s="199">
        <f>IF(O141="sníž. přenesená",K141,0)</f>
        <v>0</v>
      </c>
      <c r="BI141" s="199">
        <f>IF(O141="nulová",K141,0)</f>
        <v>0</v>
      </c>
      <c r="BJ141" s="18" t="s">
        <v>79</v>
      </c>
      <c r="BK141" s="199">
        <f>ROUND(P141*H141,2)</f>
        <v>0</v>
      </c>
      <c r="BL141" s="18" t="s">
        <v>164</v>
      </c>
      <c r="BM141" s="198" t="s">
        <v>206</v>
      </c>
    </row>
    <row r="142" spans="1:47" s="2" customFormat="1" ht="39">
      <c r="A142" s="35"/>
      <c r="B142" s="36"/>
      <c r="C142" s="37"/>
      <c r="D142" s="200" t="s">
        <v>165</v>
      </c>
      <c r="E142" s="37"/>
      <c r="F142" s="201" t="s">
        <v>1627</v>
      </c>
      <c r="G142" s="37"/>
      <c r="H142" s="37"/>
      <c r="I142" s="202"/>
      <c r="J142" s="202"/>
      <c r="K142" s="37"/>
      <c r="L142" s="37"/>
      <c r="M142" s="40"/>
      <c r="N142" s="203"/>
      <c r="O142" s="204"/>
      <c r="P142" s="65"/>
      <c r="Q142" s="65"/>
      <c r="R142" s="65"/>
      <c r="S142" s="65"/>
      <c r="T142" s="65"/>
      <c r="U142" s="65"/>
      <c r="V142" s="65"/>
      <c r="W142" s="65"/>
      <c r="X142" s="66"/>
      <c r="Y142" s="35"/>
      <c r="Z142" s="35"/>
      <c r="AA142" s="35"/>
      <c r="AB142" s="35"/>
      <c r="AC142" s="35"/>
      <c r="AD142" s="35"/>
      <c r="AE142" s="35"/>
      <c r="AT142" s="18" t="s">
        <v>165</v>
      </c>
      <c r="AU142" s="18" t="s">
        <v>81</v>
      </c>
    </row>
    <row r="143" spans="2:51" s="15" customFormat="1" ht="11.25">
      <c r="B143" s="243"/>
      <c r="C143" s="244"/>
      <c r="D143" s="200" t="s">
        <v>1060</v>
      </c>
      <c r="E143" s="245" t="s">
        <v>20</v>
      </c>
      <c r="F143" s="246" t="s">
        <v>1628</v>
      </c>
      <c r="G143" s="244"/>
      <c r="H143" s="245" t="s">
        <v>20</v>
      </c>
      <c r="I143" s="247"/>
      <c r="J143" s="247"/>
      <c r="K143" s="244"/>
      <c r="L143" s="244"/>
      <c r="M143" s="248"/>
      <c r="N143" s="249"/>
      <c r="O143" s="250"/>
      <c r="P143" s="250"/>
      <c r="Q143" s="250"/>
      <c r="R143" s="250"/>
      <c r="S143" s="250"/>
      <c r="T143" s="250"/>
      <c r="U143" s="250"/>
      <c r="V143" s="250"/>
      <c r="W143" s="250"/>
      <c r="X143" s="251"/>
      <c r="AT143" s="252" t="s">
        <v>1060</v>
      </c>
      <c r="AU143" s="252" t="s">
        <v>81</v>
      </c>
      <c r="AV143" s="15" t="s">
        <v>79</v>
      </c>
      <c r="AW143" s="15" t="s">
        <v>5</v>
      </c>
      <c r="AX143" s="15" t="s">
        <v>71</v>
      </c>
      <c r="AY143" s="252" t="s">
        <v>156</v>
      </c>
    </row>
    <row r="144" spans="2:51" s="13" customFormat="1" ht="11.25">
      <c r="B144" s="221"/>
      <c r="C144" s="222"/>
      <c r="D144" s="200" t="s">
        <v>1060</v>
      </c>
      <c r="E144" s="223" t="s">
        <v>20</v>
      </c>
      <c r="F144" s="224" t="s">
        <v>206</v>
      </c>
      <c r="G144" s="222"/>
      <c r="H144" s="225">
        <v>26</v>
      </c>
      <c r="I144" s="226"/>
      <c r="J144" s="226"/>
      <c r="K144" s="222"/>
      <c r="L144" s="222"/>
      <c r="M144" s="227"/>
      <c r="N144" s="228"/>
      <c r="O144" s="229"/>
      <c r="P144" s="229"/>
      <c r="Q144" s="229"/>
      <c r="R144" s="229"/>
      <c r="S144" s="229"/>
      <c r="T144" s="229"/>
      <c r="U144" s="229"/>
      <c r="V144" s="229"/>
      <c r="W144" s="229"/>
      <c r="X144" s="230"/>
      <c r="AT144" s="231" t="s">
        <v>1060</v>
      </c>
      <c r="AU144" s="231" t="s">
        <v>81</v>
      </c>
      <c r="AV144" s="13" t="s">
        <v>81</v>
      </c>
      <c r="AW144" s="13" t="s">
        <v>5</v>
      </c>
      <c r="AX144" s="13" t="s">
        <v>71</v>
      </c>
      <c r="AY144" s="231" t="s">
        <v>156</v>
      </c>
    </row>
    <row r="145" spans="2:51" s="15" customFormat="1" ht="11.25">
      <c r="B145" s="243"/>
      <c r="C145" s="244"/>
      <c r="D145" s="200" t="s">
        <v>1060</v>
      </c>
      <c r="E145" s="245" t="s">
        <v>20</v>
      </c>
      <c r="F145" s="246" t="s">
        <v>1629</v>
      </c>
      <c r="G145" s="244"/>
      <c r="H145" s="245" t="s">
        <v>20</v>
      </c>
      <c r="I145" s="247"/>
      <c r="J145" s="247"/>
      <c r="K145" s="244"/>
      <c r="L145" s="244"/>
      <c r="M145" s="248"/>
      <c r="N145" s="249"/>
      <c r="O145" s="250"/>
      <c r="P145" s="250"/>
      <c r="Q145" s="250"/>
      <c r="R145" s="250"/>
      <c r="S145" s="250"/>
      <c r="T145" s="250"/>
      <c r="U145" s="250"/>
      <c r="V145" s="250"/>
      <c r="W145" s="250"/>
      <c r="X145" s="251"/>
      <c r="AT145" s="252" t="s">
        <v>1060</v>
      </c>
      <c r="AU145" s="252" t="s">
        <v>81</v>
      </c>
      <c r="AV145" s="15" t="s">
        <v>79</v>
      </c>
      <c r="AW145" s="15" t="s">
        <v>5</v>
      </c>
      <c r="AX145" s="15" t="s">
        <v>71</v>
      </c>
      <c r="AY145" s="252" t="s">
        <v>156</v>
      </c>
    </row>
    <row r="146" spans="2:51" s="13" customFormat="1" ht="11.25">
      <c r="B146" s="221"/>
      <c r="C146" s="222"/>
      <c r="D146" s="200" t="s">
        <v>1060</v>
      </c>
      <c r="E146" s="223" t="s">
        <v>20</v>
      </c>
      <c r="F146" s="224" t="s">
        <v>1630</v>
      </c>
      <c r="G146" s="222"/>
      <c r="H146" s="225">
        <v>10</v>
      </c>
      <c r="I146" s="226"/>
      <c r="J146" s="226"/>
      <c r="K146" s="222"/>
      <c r="L146" s="222"/>
      <c r="M146" s="227"/>
      <c r="N146" s="228"/>
      <c r="O146" s="229"/>
      <c r="P146" s="229"/>
      <c r="Q146" s="229"/>
      <c r="R146" s="229"/>
      <c r="S146" s="229"/>
      <c r="T146" s="229"/>
      <c r="U146" s="229"/>
      <c r="V146" s="229"/>
      <c r="W146" s="229"/>
      <c r="X146" s="230"/>
      <c r="AT146" s="231" t="s">
        <v>1060</v>
      </c>
      <c r="AU146" s="231" t="s">
        <v>81</v>
      </c>
      <c r="AV146" s="13" t="s">
        <v>81</v>
      </c>
      <c r="AW146" s="13" t="s">
        <v>5</v>
      </c>
      <c r="AX146" s="13" t="s">
        <v>71</v>
      </c>
      <c r="AY146" s="231" t="s">
        <v>156</v>
      </c>
    </row>
    <row r="147" spans="2:51" s="14" customFormat="1" ht="11.25">
      <c r="B147" s="232"/>
      <c r="C147" s="233"/>
      <c r="D147" s="200" t="s">
        <v>1060</v>
      </c>
      <c r="E147" s="234" t="s">
        <v>20</v>
      </c>
      <c r="F147" s="235" t="s">
        <v>1062</v>
      </c>
      <c r="G147" s="233"/>
      <c r="H147" s="236">
        <v>36</v>
      </c>
      <c r="I147" s="237"/>
      <c r="J147" s="237"/>
      <c r="K147" s="233"/>
      <c r="L147" s="233"/>
      <c r="M147" s="238"/>
      <c r="N147" s="239"/>
      <c r="O147" s="240"/>
      <c r="P147" s="240"/>
      <c r="Q147" s="240"/>
      <c r="R147" s="240"/>
      <c r="S147" s="240"/>
      <c r="T147" s="240"/>
      <c r="U147" s="240"/>
      <c r="V147" s="240"/>
      <c r="W147" s="240"/>
      <c r="X147" s="241"/>
      <c r="AT147" s="242" t="s">
        <v>1060</v>
      </c>
      <c r="AU147" s="242" t="s">
        <v>81</v>
      </c>
      <c r="AV147" s="14" t="s">
        <v>164</v>
      </c>
      <c r="AW147" s="14" t="s">
        <v>5</v>
      </c>
      <c r="AX147" s="14" t="s">
        <v>79</v>
      </c>
      <c r="AY147" s="242" t="s">
        <v>156</v>
      </c>
    </row>
    <row r="148" spans="1:65" s="2" customFormat="1" ht="24.2" customHeight="1">
      <c r="A148" s="35"/>
      <c r="B148" s="36"/>
      <c r="C148" s="205" t="s">
        <v>183</v>
      </c>
      <c r="D148" s="205" t="s">
        <v>188</v>
      </c>
      <c r="E148" s="206" t="s">
        <v>1631</v>
      </c>
      <c r="F148" s="207" t="s">
        <v>1632</v>
      </c>
      <c r="G148" s="208" t="s">
        <v>1096</v>
      </c>
      <c r="H148" s="209">
        <v>924</v>
      </c>
      <c r="I148" s="210"/>
      <c r="J148" s="210"/>
      <c r="K148" s="211">
        <f>ROUND(P148*H148,2)</f>
        <v>0</v>
      </c>
      <c r="L148" s="207" t="s">
        <v>162</v>
      </c>
      <c r="M148" s="40"/>
      <c r="N148" s="212" t="s">
        <v>20</v>
      </c>
      <c r="O148" s="194" t="s">
        <v>40</v>
      </c>
      <c r="P148" s="195">
        <f>I148+J148</f>
        <v>0</v>
      </c>
      <c r="Q148" s="195">
        <f>ROUND(I148*H148,2)</f>
        <v>0</v>
      </c>
      <c r="R148" s="195">
        <f>ROUND(J148*H148,2)</f>
        <v>0</v>
      </c>
      <c r="S148" s="65"/>
      <c r="T148" s="196">
        <f>S148*H148</f>
        <v>0</v>
      </c>
      <c r="U148" s="196">
        <v>0</v>
      </c>
      <c r="V148" s="196">
        <f>U148*H148</f>
        <v>0</v>
      </c>
      <c r="W148" s="196">
        <v>0</v>
      </c>
      <c r="X148" s="197">
        <f>W148*H148</f>
        <v>0</v>
      </c>
      <c r="Y148" s="35"/>
      <c r="Z148" s="35"/>
      <c r="AA148" s="35"/>
      <c r="AB148" s="35"/>
      <c r="AC148" s="35"/>
      <c r="AD148" s="35"/>
      <c r="AE148" s="35"/>
      <c r="AR148" s="198" t="s">
        <v>164</v>
      </c>
      <c r="AT148" s="198" t="s">
        <v>188</v>
      </c>
      <c r="AU148" s="198" t="s">
        <v>81</v>
      </c>
      <c r="AY148" s="18" t="s">
        <v>156</v>
      </c>
      <c r="BE148" s="199">
        <f>IF(O148="základní",K148,0)</f>
        <v>0</v>
      </c>
      <c r="BF148" s="199">
        <f>IF(O148="snížená",K148,0)</f>
        <v>0</v>
      </c>
      <c r="BG148" s="199">
        <f>IF(O148="zákl. přenesená",K148,0)</f>
        <v>0</v>
      </c>
      <c r="BH148" s="199">
        <f>IF(O148="sníž. přenesená",K148,0)</f>
        <v>0</v>
      </c>
      <c r="BI148" s="199">
        <f>IF(O148="nulová",K148,0)</f>
        <v>0</v>
      </c>
      <c r="BJ148" s="18" t="s">
        <v>79</v>
      </c>
      <c r="BK148" s="199">
        <f>ROUND(P148*H148,2)</f>
        <v>0</v>
      </c>
      <c r="BL148" s="18" t="s">
        <v>164</v>
      </c>
      <c r="BM148" s="198" t="s">
        <v>209</v>
      </c>
    </row>
    <row r="149" spans="1:47" s="2" customFormat="1" ht="39">
      <c r="A149" s="35"/>
      <c r="B149" s="36"/>
      <c r="C149" s="37"/>
      <c r="D149" s="200" t="s">
        <v>165</v>
      </c>
      <c r="E149" s="37"/>
      <c r="F149" s="201" t="s">
        <v>1633</v>
      </c>
      <c r="G149" s="37"/>
      <c r="H149" s="37"/>
      <c r="I149" s="202"/>
      <c r="J149" s="202"/>
      <c r="K149" s="37"/>
      <c r="L149" s="37"/>
      <c r="M149" s="40"/>
      <c r="N149" s="203"/>
      <c r="O149" s="204"/>
      <c r="P149" s="65"/>
      <c r="Q149" s="65"/>
      <c r="R149" s="65"/>
      <c r="S149" s="65"/>
      <c r="T149" s="65"/>
      <c r="U149" s="65"/>
      <c r="V149" s="65"/>
      <c r="W149" s="65"/>
      <c r="X149" s="66"/>
      <c r="Y149" s="35"/>
      <c r="Z149" s="35"/>
      <c r="AA149" s="35"/>
      <c r="AB149" s="35"/>
      <c r="AC149" s="35"/>
      <c r="AD149" s="35"/>
      <c r="AE149" s="35"/>
      <c r="AT149" s="18" t="s">
        <v>165</v>
      </c>
      <c r="AU149" s="18" t="s">
        <v>81</v>
      </c>
    </row>
    <row r="150" spans="2:51" s="15" customFormat="1" ht="11.25">
      <c r="B150" s="243"/>
      <c r="C150" s="244"/>
      <c r="D150" s="200" t="s">
        <v>1060</v>
      </c>
      <c r="E150" s="245" t="s">
        <v>20</v>
      </c>
      <c r="F150" s="246" t="s">
        <v>1634</v>
      </c>
      <c r="G150" s="244"/>
      <c r="H150" s="245" t="s">
        <v>20</v>
      </c>
      <c r="I150" s="247"/>
      <c r="J150" s="247"/>
      <c r="K150" s="244"/>
      <c r="L150" s="244"/>
      <c r="M150" s="248"/>
      <c r="N150" s="249"/>
      <c r="O150" s="250"/>
      <c r="P150" s="250"/>
      <c r="Q150" s="250"/>
      <c r="R150" s="250"/>
      <c r="S150" s="250"/>
      <c r="T150" s="250"/>
      <c r="U150" s="250"/>
      <c r="V150" s="250"/>
      <c r="W150" s="250"/>
      <c r="X150" s="251"/>
      <c r="AT150" s="252" t="s">
        <v>1060</v>
      </c>
      <c r="AU150" s="252" t="s">
        <v>81</v>
      </c>
      <c r="AV150" s="15" t="s">
        <v>79</v>
      </c>
      <c r="AW150" s="15" t="s">
        <v>5</v>
      </c>
      <c r="AX150" s="15" t="s">
        <v>71</v>
      </c>
      <c r="AY150" s="252" t="s">
        <v>156</v>
      </c>
    </row>
    <row r="151" spans="2:51" s="13" customFormat="1" ht="11.25">
      <c r="B151" s="221"/>
      <c r="C151" s="222"/>
      <c r="D151" s="200" t="s">
        <v>1060</v>
      </c>
      <c r="E151" s="223" t="s">
        <v>20</v>
      </c>
      <c r="F151" s="224" t="s">
        <v>580</v>
      </c>
      <c r="G151" s="222"/>
      <c r="H151" s="225">
        <v>140</v>
      </c>
      <c r="I151" s="226"/>
      <c r="J151" s="226"/>
      <c r="K151" s="222"/>
      <c r="L151" s="222"/>
      <c r="M151" s="227"/>
      <c r="N151" s="228"/>
      <c r="O151" s="229"/>
      <c r="P151" s="229"/>
      <c r="Q151" s="229"/>
      <c r="R151" s="229"/>
      <c r="S151" s="229"/>
      <c r="T151" s="229"/>
      <c r="U151" s="229"/>
      <c r="V151" s="229"/>
      <c r="W151" s="229"/>
      <c r="X151" s="230"/>
      <c r="AT151" s="231" t="s">
        <v>1060</v>
      </c>
      <c r="AU151" s="231" t="s">
        <v>81</v>
      </c>
      <c r="AV151" s="13" t="s">
        <v>81</v>
      </c>
      <c r="AW151" s="13" t="s">
        <v>5</v>
      </c>
      <c r="AX151" s="13" t="s">
        <v>71</v>
      </c>
      <c r="AY151" s="231" t="s">
        <v>156</v>
      </c>
    </row>
    <row r="152" spans="2:51" s="15" customFormat="1" ht="11.25">
      <c r="B152" s="243"/>
      <c r="C152" s="244"/>
      <c r="D152" s="200" t="s">
        <v>1060</v>
      </c>
      <c r="E152" s="245" t="s">
        <v>20</v>
      </c>
      <c r="F152" s="246" t="s">
        <v>1635</v>
      </c>
      <c r="G152" s="244"/>
      <c r="H152" s="245" t="s">
        <v>20</v>
      </c>
      <c r="I152" s="247"/>
      <c r="J152" s="247"/>
      <c r="K152" s="244"/>
      <c r="L152" s="244"/>
      <c r="M152" s="248"/>
      <c r="N152" s="249"/>
      <c r="O152" s="250"/>
      <c r="P152" s="250"/>
      <c r="Q152" s="250"/>
      <c r="R152" s="250"/>
      <c r="S152" s="250"/>
      <c r="T152" s="250"/>
      <c r="U152" s="250"/>
      <c r="V152" s="250"/>
      <c r="W152" s="250"/>
      <c r="X152" s="251"/>
      <c r="AT152" s="252" t="s">
        <v>1060</v>
      </c>
      <c r="AU152" s="252" t="s">
        <v>81</v>
      </c>
      <c r="AV152" s="15" t="s">
        <v>79</v>
      </c>
      <c r="AW152" s="15" t="s">
        <v>5</v>
      </c>
      <c r="AX152" s="15" t="s">
        <v>71</v>
      </c>
      <c r="AY152" s="252" t="s">
        <v>156</v>
      </c>
    </row>
    <row r="153" spans="2:51" s="13" customFormat="1" ht="11.25">
      <c r="B153" s="221"/>
      <c r="C153" s="222"/>
      <c r="D153" s="200" t="s">
        <v>1060</v>
      </c>
      <c r="E153" s="223" t="s">
        <v>20</v>
      </c>
      <c r="F153" s="224" t="s">
        <v>1636</v>
      </c>
      <c r="G153" s="222"/>
      <c r="H153" s="225">
        <v>784</v>
      </c>
      <c r="I153" s="226"/>
      <c r="J153" s="226"/>
      <c r="K153" s="222"/>
      <c r="L153" s="222"/>
      <c r="M153" s="227"/>
      <c r="N153" s="228"/>
      <c r="O153" s="229"/>
      <c r="P153" s="229"/>
      <c r="Q153" s="229"/>
      <c r="R153" s="229"/>
      <c r="S153" s="229"/>
      <c r="T153" s="229"/>
      <c r="U153" s="229"/>
      <c r="V153" s="229"/>
      <c r="W153" s="229"/>
      <c r="X153" s="230"/>
      <c r="AT153" s="231" t="s">
        <v>1060</v>
      </c>
      <c r="AU153" s="231" t="s">
        <v>81</v>
      </c>
      <c r="AV153" s="13" t="s">
        <v>81</v>
      </c>
      <c r="AW153" s="13" t="s">
        <v>5</v>
      </c>
      <c r="AX153" s="13" t="s">
        <v>71</v>
      </c>
      <c r="AY153" s="231" t="s">
        <v>156</v>
      </c>
    </row>
    <row r="154" spans="2:51" s="14" customFormat="1" ht="11.25">
      <c r="B154" s="232"/>
      <c r="C154" s="233"/>
      <c r="D154" s="200" t="s">
        <v>1060</v>
      </c>
      <c r="E154" s="234" t="s">
        <v>20</v>
      </c>
      <c r="F154" s="235" t="s">
        <v>1062</v>
      </c>
      <c r="G154" s="233"/>
      <c r="H154" s="236">
        <v>924</v>
      </c>
      <c r="I154" s="237"/>
      <c r="J154" s="237"/>
      <c r="K154" s="233"/>
      <c r="L154" s="233"/>
      <c r="M154" s="238"/>
      <c r="N154" s="239"/>
      <c r="O154" s="240"/>
      <c r="P154" s="240"/>
      <c r="Q154" s="240"/>
      <c r="R154" s="240"/>
      <c r="S154" s="240"/>
      <c r="T154" s="240"/>
      <c r="U154" s="240"/>
      <c r="V154" s="240"/>
      <c r="W154" s="240"/>
      <c r="X154" s="241"/>
      <c r="AT154" s="242" t="s">
        <v>1060</v>
      </c>
      <c r="AU154" s="242" t="s">
        <v>81</v>
      </c>
      <c r="AV154" s="14" t="s">
        <v>164</v>
      </c>
      <c r="AW154" s="14" t="s">
        <v>5</v>
      </c>
      <c r="AX154" s="14" t="s">
        <v>79</v>
      </c>
      <c r="AY154" s="242" t="s">
        <v>156</v>
      </c>
    </row>
    <row r="155" spans="1:65" s="2" customFormat="1" ht="24.2" customHeight="1">
      <c r="A155" s="35"/>
      <c r="B155" s="36"/>
      <c r="C155" s="205" t="s">
        <v>9</v>
      </c>
      <c r="D155" s="205" t="s">
        <v>188</v>
      </c>
      <c r="E155" s="206" t="s">
        <v>1483</v>
      </c>
      <c r="F155" s="207" t="s">
        <v>1484</v>
      </c>
      <c r="G155" s="208" t="s">
        <v>1096</v>
      </c>
      <c r="H155" s="209">
        <v>120</v>
      </c>
      <c r="I155" s="210"/>
      <c r="J155" s="210"/>
      <c r="K155" s="211">
        <f>ROUND(P155*H155,2)</f>
        <v>0</v>
      </c>
      <c r="L155" s="207" t="s">
        <v>162</v>
      </c>
      <c r="M155" s="40"/>
      <c r="N155" s="212" t="s">
        <v>20</v>
      </c>
      <c r="O155" s="194" t="s">
        <v>40</v>
      </c>
      <c r="P155" s="195">
        <f>I155+J155</f>
        <v>0</v>
      </c>
      <c r="Q155" s="195">
        <f>ROUND(I155*H155,2)</f>
        <v>0</v>
      </c>
      <c r="R155" s="195">
        <f>ROUND(J155*H155,2)</f>
        <v>0</v>
      </c>
      <c r="S155" s="65"/>
      <c r="T155" s="196">
        <f>S155*H155</f>
        <v>0</v>
      </c>
      <c r="U155" s="196">
        <v>0</v>
      </c>
      <c r="V155" s="196">
        <f>U155*H155</f>
        <v>0</v>
      </c>
      <c r="W155" s="196">
        <v>0</v>
      </c>
      <c r="X155" s="197">
        <f>W155*H155</f>
        <v>0</v>
      </c>
      <c r="Y155" s="35"/>
      <c r="Z155" s="35"/>
      <c r="AA155" s="35"/>
      <c r="AB155" s="35"/>
      <c r="AC155" s="35"/>
      <c r="AD155" s="35"/>
      <c r="AE155" s="35"/>
      <c r="AR155" s="198" t="s">
        <v>164</v>
      </c>
      <c r="AT155" s="198" t="s">
        <v>188</v>
      </c>
      <c r="AU155" s="198" t="s">
        <v>81</v>
      </c>
      <c r="AY155" s="18" t="s">
        <v>156</v>
      </c>
      <c r="BE155" s="199">
        <f>IF(O155="základní",K155,0)</f>
        <v>0</v>
      </c>
      <c r="BF155" s="199">
        <f>IF(O155="snížená",K155,0)</f>
        <v>0</v>
      </c>
      <c r="BG155" s="199">
        <f>IF(O155="zákl. přenesená",K155,0)</f>
        <v>0</v>
      </c>
      <c r="BH155" s="199">
        <f>IF(O155="sníž. přenesená",K155,0)</f>
        <v>0</v>
      </c>
      <c r="BI155" s="199">
        <f>IF(O155="nulová",K155,0)</f>
        <v>0</v>
      </c>
      <c r="BJ155" s="18" t="s">
        <v>79</v>
      </c>
      <c r="BK155" s="199">
        <f>ROUND(P155*H155,2)</f>
        <v>0</v>
      </c>
      <c r="BL155" s="18" t="s">
        <v>164</v>
      </c>
      <c r="BM155" s="198" t="s">
        <v>215</v>
      </c>
    </row>
    <row r="156" spans="1:47" s="2" customFormat="1" ht="29.25">
      <c r="A156" s="35"/>
      <c r="B156" s="36"/>
      <c r="C156" s="37"/>
      <c r="D156" s="200" t="s">
        <v>165</v>
      </c>
      <c r="E156" s="37"/>
      <c r="F156" s="201" t="s">
        <v>1485</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165</v>
      </c>
      <c r="AU156" s="18" t="s">
        <v>81</v>
      </c>
    </row>
    <row r="157" spans="1:47" s="2" customFormat="1" ht="19.5">
      <c r="A157" s="35"/>
      <c r="B157" s="36"/>
      <c r="C157" s="37"/>
      <c r="D157" s="200" t="s">
        <v>880</v>
      </c>
      <c r="E157" s="37"/>
      <c r="F157" s="220" t="s">
        <v>1637</v>
      </c>
      <c r="G157" s="37"/>
      <c r="H157" s="37"/>
      <c r="I157" s="202"/>
      <c r="J157" s="202"/>
      <c r="K157" s="37"/>
      <c r="L157" s="37"/>
      <c r="M157" s="40"/>
      <c r="N157" s="203"/>
      <c r="O157" s="204"/>
      <c r="P157" s="65"/>
      <c r="Q157" s="65"/>
      <c r="R157" s="65"/>
      <c r="S157" s="65"/>
      <c r="T157" s="65"/>
      <c r="U157" s="65"/>
      <c r="V157" s="65"/>
      <c r="W157" s="65"/>
      <c r="X157" s="66"/>
      <c r="Y157" s="35"/>
      <c r="Z157" s="35"/>
      <c r="AA157" s="35"/>
      <c r="AB157" s="35"/>
      <c r="AC157" s="35"/>
      <c r="AD157" s="35"/>
      <c r="AE157" s="35"/>
      <c r="AT157" s="18" t="s">
        <v>880</v>
      </c>
      <c r="AU157" s="18" t="s">
        <v>81</v>
      </c>
    </row>
    <row r="158" spans="2:51" s="15" customFormat="1" ht="11.25">
      <c r="B158" s="243"/>
      <c r="C158" s="244"/>
      <c r="D158" s="200" t="s">
        <v>1060</v>
      </c>
      <c r="E158" s="245" t="s">
        <v>20</v>
      </c>
      <c r="F158" s="246" t="s">
        <v>1600</v>
      </c>
      <c r="G158" s="244"/>
      <c r="H158" s="245" t="s">
        <v>20</v>
      </c>
      <c r="I158" s="247"/>
      <c r="J158" s="247"/>
      <c r="K158" s="244"/>
      <c r="L158" s="244"/>
      <c r="M158" s="248"/>
      <c r="N158" s="249"/>
      <c r="O158" s="250"/>
      <c r="P158" s="250"/>
      <c r="Q158" s="250"/>
      <c r="R158" s="250"/>
      <c r="S158" s="250"/>
      <c r="T158" s="250"/>
      <c r="U158" s="250"/>
      <c r="V158" s="250"/>
      <c r="W158" s="250"/>
      <c r="X158" s="251"/>
      <c r="AT158" s="252" t="s">
        <v>1060</v>
      </c>
      <c r="AU158" s="252" t="s">
        <v>81</v>
      </c>
      <c r="AV158" s="15" t="s">
        <v>79</v>
      </c>
      <c r="AW158" s="15" t="s">
        <v>5</v>
      </c>
      <c r="AX158" s="15" t="s">
        <v>71</v>
      </c>
      <c r="AY158" s="252" t="s">
        <v>156</v>
      </c>
    </row>
    <row r="159" spans="2:51" s="13" customFormat="1" ht="11.25">
      <c r="B159" s="221"/>
      <c r="C159" s="222"/>
      <c r="D159" s="200" t="s">
        <v>1060</v>
      </c>
      <c r="E159" s="223" t="s">
        <v>20</v>
      </c>
      <c r="F159" s="224" t="s">
        <v>542</v>
      </c>
      <c r="G159" s="222"/>
      <c r="H159" s="225">
        <v>120</v>
      </c>
      <c r="I159" s="226"/>
      <c r="J159" s="226"/>
      <c r="K159" s="222"/>
      <c r="L159" s="222"/>
      <c r="M159" s="227"/>
      <c r="N159" s="228"/>
      <c r="O159" s="229"/>
      <c r="P159" s="229"/>
      <c r="Q159" s="229"/>
      <c r="R159" s="229"/>
      <c r="S159" s="229"/>
      <c r="T159" s="229"/>
      <c r="U159" s="229"/>
      <c r="V159" s="229"/>
      <c r="W159" s="229"/>
      <c r="X159" s="230"/>
      <c r="AT159" s="231" t="s">
        <v>1060</v>
      </c>
      <c r="AU159" s="231" t="s">
        <v>81</v>
      </c>
      <c r="AV159" s="13" t="s">
        <v>81</v>
      </c>
      <c r="AW159" s="13" t="s">
        <v>5</v>
      </c>
      <c r="AX159" s="13" t="s">
        <v>71</v>
      </c>
      <c r="AY159" s="231" t="s">
        <v>156</v>
      </c>
    </row>
    <row r="160" spans="2:51" s="14" customFormat="1" ht="11.25">
      <c r="B160" s="232"/>
      <c r="C160" s="233"/>
      <c r="D160" s="200" t="s">
        <v>1060</v>
      </c>
      <c r="E160" s="234" t="s">
        <v>20</v>
      </c>
      <c r="F160" s="235" t="s">
        <v>1062</v>
      </c>
      <c r="G160" s="233"/>
      <c r="H160" s="236">
        <v>120</v>
      </c>
      <c r="I160" s="237"/>
      <c r="J160" s="237"/>
      <c r="K160" s="233"/>
      <c r="L160" s="233"/>
      <c r="M160" s="238"/>
      <c r="N160" s="239"/>
      <c r="O160" s="240"/>
      <c r="P160" s="240"/>
      <c r="Q160" s="240"/>
      <c r="R160" s="240"/>
      <c r="S160" s="240"/>
      <c r="T160" s="240"/>
      <c r="U160" s="240"/>
      <c r="V160" s="240"/>
      <c r="W160" s="240"/>
      <c r="X160" s="241"/>
      <c r="AT160" s="242" t="s">
        <v>1060</v>
      </c>
      <c r="AU160" s="242" t="s">
        <v>81</v>
      </c>
      <c r="AV160" s="14" t="s">
        <v>164</v>
      </c>
      <c r="AW160" s="14" t="s">
        <v>5</v>
      </c>
      <c r="AX160" s="14" t="s">
        <v>79</v>
      </c>
      <c r="AY160" s="242" t="s">
        <v>156</v>
      </c>
    </row>
    <row r="161" spans="1:65" s="2" customFormat="1" ht="24">
      <c r="A161" s="35"/>
      <c r="B161" s="36"/>
      <c r="C161" s="205" t="s">
        <v>186</v>
      </c>
      <c r="D161" s="205" t="s">
        <v>188</v>
      </c>
      <c r="E161" s="206" t="s">
        <v>1638</v>
      </c>
      <c r="F161" s="207" t="s">
        <v>1639</v>
      </c>
      <c r="G161" s="208" t="s">
        <v>379</v>
      </c>
      <c r="H161" s="209">
        <v>160</v>
      </c>
      <c r="I161" s="210"/>
      <c r="J161" s="210"/>
      <c r="K161" s="211">
        <f>ROUND(P161*H161,2)</f>
        <v>0</v>
      </c>
      <c r="L161" s="207" t="s">
        <v>162</v>
      </c>
      <c r="M161" s="40"/>
      <c r="N161" s="212" t="s">
        <v>20</v>
      </c>
      <c r="O161" s="194" t="s">
        <v>40</v>
      </c>
      <c r="P161" s="195">
        <f>I161+J161</f>
        <v>0</v>
      </c>
      <c r="Q161" s="195">
        <f>ROUND(I161*H161,2)</f>
        <v>0</v>
      </c>
      <c r="R161" s="195">
        <f>ROUND(J161*H161,2)</f>
        <v>0</v>
      </c>
      <c r="S161" s="65"/>
      <c r="T161" s="196">
        <f>S161*H161</f>
        <v>0</v>
      </c>
      <c r="U161" s="196">
        <v>0</v>
      </c>
      <c r="V161" s="196">
        <f>U161*H161</f>
        <v>0</v>
      </c>
      <c r="W161" s="196">
        <v>0</v>
      </c>
      <c r="X161" s="197">
        <f>W161*H161</f>
        <v>0</v>
      </c>
      <c r="Y161" s="35"/>
      <c r="Z161" s="35"/>
      <c r="AA161" s="35"/>
      <c r="AB161" s="35"/>
      <c r="AC161" s="35"/>
      <c r="AD161" s="35"/>
      <c r="AE161" s="35"/>
      <c r="AR161" s="198" t="s">
        <v>164</v>
      </c>
      <c r="AT161" s="198" t="s">
        <v>188</v>
      </c>
      <c r="AU161" s="198" t="s">
        <v>81</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164</v>
      </c>
      <c r="BM161" s="198" t="s">
        <v>218</v>
      </c>
    </row>
    <row r="162" spans="1:47" s="2" customFormat="1" ht="39">
      <c r="A162" s="35"/>
      <c r="B162" s="36"/>
      <c r="C162" s="37"/>
      <c r="D162" s="200" t="s">
        <v>165</v>
      </c>
      <c r="E162" s="37"/>
      <c r="F162" s="201" t="s">
        <v>1640</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81</v>
      </c>
    </row>
    <row r="163" spans="2:51" s="15" customFormat="1" ht="11.25">
      <c r="B163" s="243"/>
      <c r="C163" s="244"/>
      <c r="D163" s="200" t="s">
        <v>1060</v>
      </c>
      <c r="E163" s="245" t="s">
        <v>20</v>
      </c>
      <c r="F163" s="246" t="s">
        <v>1641</v>
      </c>
      <c r="G163" s="244"/>
      <c r="H163" s="245" t="s">
        <v>20</v>
      </c>
      <c r="I163" s="247"/>
      <c r="J163" s="247"/>
      <c r="K163" s="244"/>
      <c r="L163" s="244"/>
      <c r="M163" s="248"/>
      <c r="N163" s="249"/>
      <c r="O163" s="250"/>
      <c r="P163" s="250"/>
      <c r="Q163" s="250"/>
      <c r="R163" s="250"/>
      <c r="S163" s="250"/>
      <c r="T163" s="250"/>
      <c r="U163" s="250"/>
      <c r="V163" s="250"/>
      <c r="W163" s="250"/>
      <c r="X163" s="251"/>
      <c r="AT163" s="252" t="s">
        <v>1060</v>
      </c>
      <c r="AU163" s="252" t="s">
        <v>81</v>
      </c>
      <c r="AV163" s="15" t="s">
        <v>79</v>
      </c>
      <c r="AW163" s="15" t="s">
        <v>5</v>
      </c>
      <c r="AX163" s="15" t="s">
        <v>71</v>
      </c>
      <c r="AY163" s="252" t="s">
        <v>156</v>
      </c>
    </row>
    <row r="164" spans="2:51" s="13" customFormat="1" ht="11.25">
      <c r="B164" s="221"/>
      <c r="C164" s="222"/>
      <c r="D164" s="200" t="s">
        <v>1060</v>
      </c>
      <c r="E164" s="223" t="s">
        <v>20</v>
      </c>
      <c r="F164" s="224" t="s">
        <v>1642</v>
      </c>
      <c r="G164" s="222"/>
      <c r="H164" s="225">
        <v>160</v>
      </c>
      <c r="I164" s="226"/>
      <c r="J164" s="226"/>
      <c r="K164" s="222"/>
      <c r="L164" s="222"/>
      <c r="M164" s="227"/>
      <c r="N164" s="228"/>
      <c r="O164" s="229"/>
      <c r="P164" s="229"/>
      <c r="Q164" s="229"/>
      <c r="R164" s="229"/>
      <c r="S164" s="229"/>
      <c r="T164" s="229"/>
      <c r="U164" s="229"/>
      <c r="V164" s="229"/>
      <c r="W164" s="229"/>
      <c r="X164" s="230"/>
      <c r="AT164" s="231" t="s">
        <v>1060</v>
      </c>
      <c r="AU164" s="231" t="s">
        <v>81</v>
      </c>
      <c r="AV164" s="13" t="s">
        <v>81</v>
      </c>
      <c r="AW164" s="13" t="s">
        <v>5</v>
      </c>
      <c r="AX164" s="13" t="s">
        <v>71</v>
      </c>
      <c r="AY164" s="231" t="s">
        <v>156</v>
      </c>
    </row>
    <row r="165" spans="2:51" s="14" customFormat="1" ht="11.25">
      <c r="B165" s="232"/>
      <c r="C165" s="233"/>
      <c r="D165" s="200" t="s">
        <v>1060</v>
      </c>
      <c r="E165" s="234" t="s">
        <v>20</v>
      </c>
      <c r="F165" s="235" t="s">
        <v>1062</v>
      </c>
      <c r="G165" s="233"/>
      <c r="H165" s="236">
        <v>160</v>
      </c>
      <c r="I165" s="237"/>
      <c r="J165" s="237"/>
      <c r="K165" s="233"/>
      <c r="L165" s="233"/>
      <c r="M165" s="238"/>
      <c r="N165" s="239"/>
      <c r="O165" s="240"/>
      <c r="P165" s="240"/>
      <c r="Q165" s="240"/>
      <c r="R165" s="240"/>
      <c r="S165" s="240"/>
      <c r="T165" s="240"/>
      <c r="U165" s="240"/>
      <c r="V165" s="240"/>
      <c r="W165" s="240"/>
      <c r="X165" s="241"/>
      <c r="AT165" s="242" t="s">
        <v>1060</v>
      </c>
      <c r="AU165" s="242" t="s">
        <v>81</v>
      </c>
      <c r="AV165" s="14" t="s">
        <v>164</v>
      </c>
      <c r="AW165" s="14" t="s">
        <v>5</v>
      </c>
      <c r="AX165" s="14" t="s">
        <v>79</v>
      </c>
      <c r="AY165" s="242" t="s">
        <v>156</v>
      </c>
    </row>
    <row r="166" spans="1:65" s="2" customFormat="1" ht="24">
      <c r="A166" s="35"/>
      <c r="B166" s="36"/>
      <c r="C166" s="205" t="s">
        <v>219</v>
      </c>
      <c r="D166" s="205" t="s">
        <v>188</v>
      </c>
      <c r="E166" s="206" t="s">
        <v>1643</v>
      </c>
      <c r="F166" s="207" t="s">
        <v>1644</v>
      </c>
      <c r="G166" s="208" t="s">
        <v>379</v>
      </c>
      <c r="H166" s="209">
        <v>160</v>
      </c>
      <c r="I166" s="210"/>
      <c r="J166" s="210"/>
      <c r="K166" s="211">
        <f>ROUND(P166*H166,2)</f>
        <v>0</v>
      </c>
      <c r="L166" s="207" t="s">
        <v>162</v>
      </c>
      <c r="M166" s="40"/>
      <c r="N166" s="212" t="s">
        <v>20</v>
      </c>
      <c r="O166" s="194" t="s">
        <v>40</v>
      </c>
      <c r="P166" s="195">
        <f>I166+J166</f>
        <v>0</v>
      </c>
      <c r="Q166" s="195">
        <f>ROUND(I166*H166,2)</f>
        <v>0</v>
      </c>
      <c r="R166" s="195">
        <f>ROUND(J166*H166,2)</f>
        <v>0</v>
      </c>
      <c r="S166" s="65"/>
      <c r="T166" s="196">
        <f>S166*H166</f>
        <v>0</v>
      </c>
      <c r="U166" s="196">
        <v>0</v>
      </c>
      <c r="V166" s="196">
        <f>U166*H166</f>
        <v>0</v>
      </c>
      <c r="W166" s="196">
        <v>0</v>
      </c>
      <c r="X166" s="197">
        <f>W166*H166</f>
        <v>0</v>
      </c>
      <c r="Y166" s="35"/>
      <c r="Z166" s="35"/>
      <c r="AA166" s="35"/>
      <c r="AB166" s="35"/>
      <c r="AC166" s="35"/>
      <c r="AD166" s="35"/>
      <c r="AE166" s="35"/>
      <c r="AR166" s="198" t="s">
        <v>164</v>
      </c>
      <c r="AT166" s="198" t="s">
        <v>188</v>
      </c>
      <c r="AU166" s="198" t="s">
        <v>81</v>
      </c>
      <c r="AY166" s="18" t="s">
        <v>156</v>
      </c>
      <c r="BE166" s="199">
        <f>IF(O166="základní",K166,0)</f>
        <v>0</v>
      </c>
      <c r="BF166" s="199">
        <f>IF(O166="snížená",K166,0)</f>
        <v>0</v>
      </c>
      <c r="BG166" s="199">
        <f>IF(O166="zákl. přenesená",K166,0)</f>
        <v>0</v>
      </c>
      <c r="BH166" s="199">
        <f>IF(O166="sníž. přenesená",K166,0)</f>
        <v>0</v>
      </c>
      <c r="BI166" s="199">
        <f>IF(O166="nulová",K166,0)</f>
        <v>0</v>
      </c>
      <c r="BJ166" s="18" t="s">
        <v>79</v>
      </c>
      <c r="BK166" s="199">
        <f>ROUND(P166*H166,2)</f>
        <v>0</v>
      </c>
      <c r="BL166" s="18" t="s">
        <v>164</v>
      </c>
      <c r="BM166" s="198" t="s">
        <v>222</v>
      </c>
    </row>
    <row r="167" spans="1:47" s="2" customFormat="1" ht="39">
      <c r="A167" s="35"/>
      <c r="B167" s="36"/>
      <c r="C167" s="37"/>
      <c r="D167" s="200" t="s">
        <v>165</v>
      </c>
      <c r="E167" s="37"/>
      <c r="F167" s="201" t="s">
        <v>1645</v>
      </c>
      <c r="G167" s="37"/>
      <c r="H167" s="37"/>
      <c r="I167" s="202"/>
      <c r="J167" s="202"/>
      <c r="K167" s="37"/>
      <c r="L167" s="37"/>
      <c r="M167" s="40"/>
      <c r="N167" s="203"/>
      <c r="O167" s="204"/>
      <c r="P167" s="65"/>
      <c r="Q167" s="65"/>
      <c r="R167" s="65"/>
      <c r="S167" s="65"/>
      <c r="T167" s="65"/>
      <c r="U167" s="65"/>
      <c r="V167" s="65"/>
      <c r="W167" s="65"/>
      <c r="X167" s="66"/>
      <c r="Y167" s="35"/>
      <c r="Z167" s="35"/>
      <c r="AA167" s="35"/>
      <c r="AB167" s="35"/>
      <c r="AC167" s="35"/>
      <c r="AD167" s="35"/>
      <c r="AE167" s="35"/>
      <c r="AT167" s="18" t="s">
        <v>165</v>
      </c>
      <c r="AU167" s="18" t="s">
        <v>81</v>
      </c>
    </row>
    <row r="168" spans="2:51" s="15" customFormat="1" ht="11.25">
      <c r="B168" s="243"/>
      <c r="C168" s="244"/>
      <c r="D168" s="200" t="s">
        <v>1060</v>
      </c>
      <c r="E168" s="245" t="s">
        <v>20</v>
      </c>
      <c r="F168" s="246" t="s">
        <v>1641</v>
      </c>
      <c r="G168" s="244"/>
      <c r="H168" s="245" t="s">
        <v>20</v>
      </c>
      <c r="I168" s="247"/>
      <c r="J168" s="247"/>
      <c r="K168" s="244"/>
      <c r="L168" s="244"/>
      <c r="M168" s="248"/>
      <c r="N168" s="249"/>
      <c r="O168" s="250"/>
      <c r="P168" s="250"/>
      <c r="Q168" s="250"/>
      <c r="R168" s="250"/>
      <c r="S168" s="250"/>
      <c r="T168" s="250"/>
      <c r="U168" s="250"/>
      <c r="V168" s="250"/>
      <c r="W168" s="250"/>
      <c r="X168" s="251"/>
      <c r="AT168" s="252" t="s">
        <v>1060</v>
      </c>
      <c r="AU168" s="252" t="s">
        <v>81</v>
      </c>
      <c r="AV168" s="15" t="s">
        <v>79</v>
      </c>
      <c r="AW168" s="15" t="s">
        <v>5</v>
      </c>
      <c r="AX168" s="15" t="s">
        <v>71</v>
      </c>
      <c r="AY168" s="252" t="s">
        <v>156</v>
      </c>
    </row>
    <row r="169" spans="2:51" s="13" customFormat="1" ht="11.25">
      <c r="B169" s="221"/>
      <c r="C169" s="222"/>
      <c r="D169" s="200" t="s">
        <v>1060</v>
      </c>
      <c r="E169" s="223" t="s">
        <v>20</v>
      </c>
      <c r="F169" s="224" t="s">
        <v>1642</v>
      </c>
      <c r="G169" s="222"/>
      <c r="H169" s="225">
        <v>160</v>
      </c>
      <c r="I169" s="226"/>
      <c r="J169" s="226"/>
      <c r="K169" s="222"/>
      <c r="L169" s="222"/>
      <c r="M169" s="227"/>
      <c r="N169" s="228"/>
      <c r="O169" s="229"/>
      <c r="P169" s="229"/>
      <c r="Q169" s="229"/>
      <c r="R169" s="229"/>
      <c r="S169" s="229"/>
      <c r="T169" s="229"/>
      <c r="U169" s="229"/>
      <c r="V169" s="229"/>
      <c r="W169" s="229"/>
      <c r="X169" s="230"/>
      <c r="AT169" s="231" t="s">
        <v>1060</v>
      </c>
      <c r="AU169" s="231" t="s">
        <v>81</v>
      </c>
      <c r="AV169" s="13" t="s">
        <v>81</v>
      </c>
      <c r="AW169" s="13" t="s">
        <v>5</v>
      </c>
      <c r="AX169" s="13" t="s">
        <v>71</v>
      </c>
      <c r="AY169" s="231" t="s">
        <v>156</v>
      </c>
    </row>
    <row r="170" spans="2:51" s="14" customFormat="1" ht="11.25">
      <c r="B170" s="232"/>
      <c r="C170" s="233"/>
      <c r="D170" s="200" t="s">
        <v>1060</v>
      </c>
      <c r="E170" s="234" t="s">
        <v>20</v>
      </c>
      <c r="F170" s="235" t="s">
        <v>1062</v>
      </c>
      <c r="G170" s="233"/>
      <c r="H170" s="236">
        <v>160</v>
      </c>
      <c r="I170" s="237"/>
      <c r="J170" s="237"/>
      <c r="K170" s="233"/>
      <c r="L170" s="233"/>
      <c r="M170" s="238"/>
      <c r="N170" s="239"/>
      <c r="O170" s="240"/>
      <c r="P170" s="240"/>
      <c r="Q170" s="240"/>
      <c r="R170" s="240"/>
      <c r="S170" s="240"/>
      <c r="T170" s="240"/>
      <c r="U170" s="240"/>
      <c r="V170" s="240"/>
      <c r="W170" s="240"/>
      <c r="X170" s="241"/>
      <c r="AT170" s="242" t="s">
        <v>1060</v>
      </c>
      <c r="AU170" s="242" t="s">
        <v>81</v>
      </c>
      <c r="AV170" s="14" t="s">
        <v>164</v>
      </c>
      <c r="AW170" s="14" t="s">
        <v>5</v>
      </c>
      <c r="AX170" s="14" t="s">
        <v>79</v>
      </c>
      <c r="AY170" s="242" t="s">
        <v>156</v>
      </c>
    </row>
    <row r="171" spans="1:65" s="2" customFormat="1" ht="24.2" customHeight="1">
      <c r="A171" s="35"/>
      <c r="B171" s="36"/>
      <c r="C171" s="205" t="s">
        <v>192</v>
      </c>
      <c r="D171" s="205" t="s">
        <v>188</v>
      </c>
      <c r="E171" s="206" t="s">
        <v>1518</v>
      </c>
      <c r="F171" s="207" t="s">
        <v>1519</v>
      </c>
      <c r="G171" s="208" t="s">
        <v>297</v>
      </c>
      <c r="H171" s="209">
        <v>18</v>
      </c>
      <c r="I171" s="210"/>
      <c r="J171" s="210"/>
      <c r="K171" s="211">
        <f>ROUND(P171*H171,2)</f>
        <v>0</v>
      </c>
      <c r="L171" s="207" t="s">
        <v>162</v>
      </c>
      <c r="M171" s="40"/>
      <c r="N171" s="212" t="s">
        <v>20</v>
      </c>
      <c r="O171" s="194" t="s">
        <v>40</v>
      </c>
      <c r="P171" s="195">
        <f>I171+J171</f>
        <v>0</v>
      </c>
      <c r="Q171" s="195">
        <f>ROUND(I171*H171,2)</f>
        <v>0</v>
      </c>
      <c r="R171" s="195">
        <f>ROUND(J171*H171,2)</f>
        <v>0</v>
      </c>
      <c r="S171" s="65"/>
      <c r="T171" s="196">
        <f>S171*H171</f>
        <v>0</v>
      </c>
      <c r="U171" s="196">
        <v>0</v>
      </c>
      <c r="V171" s="196">
        <f>U171*H171</f>
        <v>0</v>
      </c>
      <c r="W171" s="196">
        <v>0</v>
      </c>
      <c r="X171" s="197">
        <f>W171*H171</f>
        <v>0</v>
      </c>
      <c r="Y171" s="35"/>
      <c r="Z171" s="35"/>
      <c r="AA171" s="35"/>
      <c r="AB171" s="35"/>
      <c r="AC171" s="35"/>
      <c r="AD171" s="35"/>
      <c r="AE171" s="35"/>
      <c r="AR171" s="198" t="s">
        <v>164</v>
      </c>
      <c r="AT171" s="198" t="s">
        <v>188</v>
      </c>
      <c r="AU171" s="198" t="s">
        <v>81</v>
      </c>
      <c r="AY171" s="18" t="s">
        <v>156</v>
      </c>
      <c r="BE171" s="199">
        <f>IF(O171="základní",K171,0)</f>
        <v>0</v>
      </c>
      <c r="BF171" s="199">
        <f>IF(O171="snížená",K171,0)</f>
        <v>0</v>
      </c>
      <c r="BG171" s="199">
        <f>IF(O171="zákl. přenesená",K171,0)</f>
        <v>0</v>
      </c>
      <c r="BH171" s="199">
        <f>IF(O171="sníž. přenesená",K171,0)</f>
        <v>0</v>
      </c>
      <c r="BI171" s="199">
        <f>IF(O171="nulová",K171,0)</f>
        <v>0</v>
      </c>
      <c r="BJ171" s="18" t="s">
        <v>79</v>
      </c>
      <c r="BK171" s="199">
        <f>ROUND(P171*H171,2)</f>
        <v>0</v>
      </c>
      <c r="BL171" s="18" t="s">
        <v>164</v>
      </c>
      <c r="BM171" s="198" t="s">
        <v>225</v>
      </c>
    </row>
    <row r="172" spans="1:47" s="2" customFormat="1" ht="39">
      <c r="A172" s="35"/>
      <c r="B172" s="36"/>
      <c r="C172" s="37"/>
      <c r="D172" s="200" t="s">
        <v>165</v>
      </c>
      <c r="E172" s="37"/>
      <c r="F172" s="201" t="s">
        <v>1520</v>
      </c>
      <c r="G172" s="37"/>
      <c r="H172" s="37"/>
      <c r="I172" s="202"/>
      <c r="J172" s="202"/>
      <c r="K172" s="37"/>
      <c r="L172" s="37"/>
      <c r="M172" s="40"/>
      <c r="N172" s="203"/>
      <c r="O172" s="204"/>
      <c r="P172" s="65"/>
      <c r="Q172" s="65"/>
      <c r="R172" s="65"/>
      <c r="S172" s="65"/>
      <c r="T172" s="65"/>
      <c r="U172" s="65"/>
      <c r="V172" s="65"/>
      <c r="W172" s="65"/>
      <c r="X172" s="66"/>
      <c r="Y172" s="35"/>
      <c r="Z172" s="35"/>
      <c r="AA172" s="35"/>
      <c r="AB172" s="35"/>
      <c r="AC172" s="35"/>
      <c r="AD172" s="35"/>
      <c r="AE172" s="35"/>
      <c r="AT172" s="18" t="s">
        <v>165</v>
      </c>
      <c r="AU172" s="18" t="s">
        <v>81</v>
      </c>
    </row>
    <row r="173" spans="2:51" s="15" customFormat="1" ht="11.25">
      <c r="B173" s="243"/>
      <c r="C173" s="244"/>
      <c r="D173" s="200" t="s">
        <v>1060</v>
      </c>
      <c r="E173" s="245" t="s">
        <v>20</v>
      </c>
      <c r="F173" s="246" t="s">
        <v>1646</v>
      </c>
      <c r="G173" s="244"/>
      <c r="H173" s="245" t="s">
        <v>20</v>
      </c>
      <c r="I173" s="247"/>
      <c r="J173" s="247"/>
      <c r="K173" s="244"/>
      <c r="L173" s="244"/>
      <c r="M173" s="248"/>
      <c r="N173" s="249"/>
      <c r="O173" s="250"/>
      <c r="P173" s="250"/>
      <c r="Q173" s="250"/>
      <c r="R173" s="250"/>
      <c r="S173" s="250"/>
      <c r="T173" s="250"/>
      <c r="U173" s="250"/>
      <c r="V173" s="250"/>
      <c r="W173" s="250"/>
      <c r="X173" s="251"/>
      <c r="AT173" s="252" t="s">
        <v>1060</v>
      </c>
      <c r="AU173" s="252" t="s">
        <v>81</v>
      </c>
      <c r="AV173" s="15" t="s">
        <v>79</v>
      </c>
      <c r="AW173" s="15" t="s">
        <v>5</v>
      </c>
      <c r="AX173" s="15" t="s">
        <v>71</v>
      </c>
      <c r="AY173" s="252" t="s">
        <v>156</v>
      </c>
    </row>
    <row r="174" spans="2:51" s="13" customFormat="1" ht="11.25">
      <c r="B174" s="221"/>
      <c r="C174" s="222"/>
      <c r="D174" s="200" t="s">
        <v>1060</v>
      </c>
      <c r="E174" s="223" t="s">
        <v>20</v>
      </c>
      <c r="F174" s="224" t="s">
        <v>1647</v>
      </c>
      <c r="G174" s="222"/>
      <c r="H174" s="225">
        <v>18</v>
      </c>
      <c r="I174" s="226"/>
      <c r="J174" s="226"/>
      <c r="K174" s="222"/>
      <c r="L174" s="222"/>
      <c r="M174" s="227"/>
      <c r="N174" s="228"/>
      <c r="O174" s="229"/>
      <c r="P174" s="229"/>
      <c r="Q174" s="229"/>
      <c r="R174" s="229"/>
      <c r="S174" s="229"/>
      <c r="T174" s="229"/>
      <c r="U174" s="229"/>
      <c r="V174" s="229"/>
      <c r="W174" s="229"/>
      <c r="X174" s="230"/>
      <c r="AT174" s="231" t="s">
        <v>1060</v>
      </c>
      <c r="AU174" s="231" t="s">
        <v>81</v>
      </c>
      <c r="AV174" s="13" t="s">
        <v>81</v>
      </c>
      <c r="AW174" s="13" t="s">
        <v>5</v>
      </c>
      <c r="AX174" s="13" t="s">
        <v>71</v>
      </c>
      <c r="AY174" s="231" t="s">
        <v>156</v>
      </c>
    </row>
    <row r="175" spans="2:51" s="14" customFormat="1" ht="11.25">
      <c r="B175" s="232"/>
      <c r="C175" s="233"/>
      <c r="D175" s="200" t="s">
        <v>1060</v>
      </c>
      <c r="E175" s="234" t="s">
        <v>20</v>
      </c>
      <c r="F175" s="235" t="s">
        <v>1062</v>
      </c>
      <c r="G175" s="233"/>
      <c r="H175" s="236">
        <v>18</v>
      </c>
      <c r="I175" s="237"/>
      <c r="J175" s="237"/>
      <c r="K175" s="233"/>
      <c r="L175" s="233"/>
      <c r="M175" s="238"/>
      <c r="N175" s="239"/>
      <c r="O175" s="240"/>
      <c r="P175" s="240"/>
      <c r="Q175" s="240"/>
      <c r="R175" s="240"/>
      <c r="S175" s="240"/>
      <c r="T175" s="240"/>
      <c r="U175" s="240"/>
      <c r="V175" s="240"/>
      <c r="W175" s="240"/>
      <c r="X175" s="241"/>
      <c r="AT175" s="242" t="s">
        <v>1060</v>
      </c>
      <c r="AU175" s="242" t="s">
        <v>81</v>
      </c>
      <c r="AV175" s="14" t="s">
        <v>164</v>
      </c>
      <c r="AW175" s="14" t="s">
        <v>5</v>
      </c>
      <c r="AX175" s="14" t="s">
        <v>79</v>
      </c>
      <c r="AY175" s="242" t="s">
        <v>156</v>
      </c>
    </row>
    <row r="176" spans="1:65" s="2" customFormat="1" ht="24.2" customHeight="1">
      <c r="A176" s="35"/>
      <c r="B176" s="36"/>
      <c r="C176" s="205" t="s">
        <v>226</v>
      </c>
      <c r="D176" s="205" t="s">
        <v>188</v>
      </c>
      <c r="E176" s="206" t="s">
        <v>1522</v>
      </c>
      <c r="F176" s="207" t="s">
        <v>1523</v>
      </c>
      <c r="G176" s="208" t="s">
        <v>1096</v>
      </c>
      <c r="H176" s="209">
        <v>764</v>
      </c>
      <c r="I176" s="210"/>
      <c r="J176" s="210"/>
      <c r="K176" s="211">
        <f>ROUND(P176*H176,2)</f>
        <v>0</v>
      </c>
      <c r="L176" s="207" t="s">
        <v>162</v>
      </c>
      <c r="M176" s="40"/>
      <c r="N176" s="212" t="s">
        <v>20</v>
      </c>
      <c r="O176" s="194" t="s">
        <v>40</v>
      </c>
      <c r="P176" s="195">
        <f>I176+J176</f>
        <v>0</v>
      </c>
      <c r="Q176" s="195">
        <f>ROUND(I176*H176,2)</f>
        <v>0</v>
      </c>
      <c r="R176" s="195">
        <f>ROUND(J176*H176,2)</f>
        <v>0</v>
      </c>
      <c r="S176" s="65"/>
      <c r="T176" s="196">
        <f>S176*H176</f>
        <v>0</v>
      </c>
      <c r="U176" s="196">
        <v>0</v>
      </c>
      <c r="V176" s="196">
        <f>U176*H176</f>
        <v>0</v>
      </c>
      <c r="W176" s="196">
        <v>0</v>
      </c>
      <c r="X176" s="197">
        <f>W176*H176</f>
        <v>0</v>
      </c>
      <c r="Y176" s="35"/>
      <c r="Z176" s="35"/>
      <c r="AA176" s="35"/>
      <c r="AB176" s="35"/>
      <c r="AC176" s="35"/>
      <c r="AD176" s="35"/>
      <c r="AE176" s="35"/>
      <c r="AR176" s="198" t="s">
        <v>164</v>
      </c>
      <c r="AT176" s="198" t="s">
        <v>188</v>
      </c>
      <c r="AU176" s="198" t="s">
        <v>81</v>
      </c>
      <c r="AY176" s="18" t="s">
        <v>156</v>
      </c>
      <c r="BE176" s="199">
        <f>IF(O176="základní",K176,0)</f>
        <v>0</v>
      </c>
      <c r="BF176" s="199">
        <f>IF(O176="snížená",K176,0)</f>
        <v>0</v>
      </c>
      <c r="BG176" s="199">
        <f>IF(O176="zákl. přenesená",K176,0)</f>
        <v>0</v>
      </c>
      <c r="BH176" s="199">
        <f>IF(O176="sníž. přenesená",K176,0)</f>
        <v>0</v>
      </c>
      <c r="BI176" s="199">
        <f>IF(O176="nulová",K176,0)</f>
        <v>0</v>
      </c>
      <c r="BJ176" s="18" t="s">
        <v>79</v>
      </c>
      <c r="BK176" s="199">
        <f>ROUND(P176*H176,2)</f>
        <v>0</v>
      </c>
      <c r="BL176" s="18" t="s">
        <v>164</v>
      </c>
      <c r="BM176" s="198" t="s">
        <v>229</v>
      </c>
    </row>
    <row r="177" spans="1:47" s="2" customFormat="1" ht="29.25">
      <c r="A177" s="35"/>
      <c r="B177" s="36"/>
      <c r="C177" s="37"/>
      <c r="D177" s="200" t="s">
        <v>165</v>
      </c>
      <c r="E177" s="37"/>
      <c r="F177" s="201" t="s">
        <v>1524</v>
      </c>
      <c r="G177" s="37"/>
      <c r="H177" s="37"/>
      <c r="I177" s="202"/>
      <c r="J177" s="202"/>
      <c r="K177" s="37"/>
      <c r="L177" s="37"/>
      <c r="M177" s="40"/>
      <c r="N177" s="203"/>
      <c r="O177" s="204"/>
      <c r="P177" s="65"/>
      <c r="Q177" s="65"/>
      <c r="R177" s="65"/>
      <c r="S177" s="65"/>
      <c r="T177" s="65"/>
      <c r="U177" s="65"/>
      <c r="V177" s="65"/>
      <c r="W177" s="65"/>
      <c r="X177" s="66"/>
      <c r="Y177" s="35"/>
      <c r="Z177" s="35"/>
      <c r="AA177" s="35"/>
      <c r="AB177" s="35"/>
      <c r="AC177" s="35"/>
      <c r="AD177" s="35"/>
      <c r="AE177" s="35"/>
      <c r="AT177" s="18" t="s">
        <v>165</v>
      </c>
      <c r="AU177" s="18" t="s">
        <v>81</v>
      </c>
    </row>
    <row r="178" spans="2:51" s="15" customFormat="1" ht="11.25">
      <c r="B178" s="243"/>
      <c r="C178" s="244"/>
      <c r="D178" s="200" t="s">
        <v>1060</v>
      </c>
      <c r="E178" s="245" t="s">
        <v>20</v>
      </c>
      <c r="F178" s="246" t="s">
        <v>1648</v>
      </c>
      <c r="G178" s="244"/>
      <c r="H178" s="245" t="s">
        <v>20</v>
      </c>
      <c r="I178" s="247"/>
      <c r="J178" s="247"/>
      <c r="K178" s="244"/>
      <c r="L178" s="244"/>
      <c r="M178" s="248"/>
      <c r="N178" s="249"/>
      <c r="O178" s="250"/>
      <c r="P178" s="250"/>
      <c r="Q178" s="250"/>
      <c r="R178" s="250"/>
      <c r="S178" s="250"/>
      <c r="T178" s="250"/>
      <c r="U178" s="250"/>
      <c r="V178" s="250"/>
      <c r="W178" s="250"/>
      <c r="X178" s="251"/>
      <c r="AT178" s="252" t="s">
        <v>1060</v>
      </c>
      <c r="AU178" s="252" t="s">
        <v>81</v>
      </c>
      <c r="AV178" s="15" t="s">
        <v>79</v>
      </c>
      <c r="AW178" s="15" t="s">
        <v>5</v>
      </c>
      <c r="AX178" s="15" t="s">
        <v>71</v>
      </c>
      <c r="AY178" s="252" t="s">
        <v>156</v>
      </c>
    </row>
    <row r="179" spans="2:51" s="13" customFormat="1" ht="11.25">
      <c r="B179" s="221"/>
      <c r="C179" s="222"/>
      <c r="D179" s="200" t="s">
        <v>1060</v>
      </c>
      <c r="E179" s="223" t="s">
        <v>20</v>
      </c>
      <c r="F179" s="224" t="s">
        <v>542</v>
      </c>
      <c r="G179" s="222"/>
      <c r="H179" s="225">
        <v>120</v>
      </c>
      <c r="I179" s="226"/>
      <c r="J179" s="226"/>
      <c r="K179" s="222"/>
      <c r="L179" s="222"/>
      <c r="M179" s="227"/>
      <c r="N179" s="228"/>
      <c r="O179" s="229"/>
      <c r="P179" s="229"/>
      <c r="Q179" s="229"/>
      <c r="R179" s="229"/>
      <c r="S179" s="229"/>
      <c r="T179" s="229"/>
      <c r="U179" s="229"/>
      <c r="V179" s="229"/>
      <c r="W179" s="229"/>
      <c r="X179" s="230"/>
      <c r="AT179" s="231" t="s">
        <v>1060</v>
      </c>
      <c r="AU179" s="231" t="s">
        <v>81</v>
      </c>
      <c r="AV179" s="13" t="s">
        <v>81</v>
      </c>
      <c r="AW179" s="13" t="s">
        <v>5</v>
      </c>
      <c r="AX179" s="13" t="s">
        <v>71</v>
      </c>
      <c r="AY179" s="231" t="s">
        <v>156</v>
      </c>
    </row>
    <row r="180" spans="2:51" s="15" customFormat="1" ht="11.25">
      <c r="B180" s="243"/>
      <c r="C180" s="244"/>
      <c r="D180" s="200" t="s">
        <v>1060</v>
      </c>
      <c r="E180" s="245" t="s">
        <v>20</v>
      </c>
      <c r="F180" s="246" t="s">
        <v>1649</v>
      </c>
      <c r="G180" s="244"/>
      <c r="H180" s="245" t="s">
        <v>20</v>
      </c>
      <c r="I180" s="247"/>
      <c r="J180" s="247"/>
      <c r="K180" s="244"/>
      <c r="L180" s="244"/>
      <c r="M180" s="248"/>
      <c r="N180" s="249"/>
      <c r="O180" s="250"/>
      <c r="P180" s="250"/>
      <c r="Q180" s="250"/>
      <c r="R180" s="250"/>
      <c r="S180" s="250"/>
      <c r="T180" s="250"/>
      <c r="U180" s="250"/>
      <c r="V180" s="250"/>
      <c r="W180" s="250"/>
      <c r="X180" s="251"/>
      <c r="AT180" s="252" t="s">
        <v>1060</v>
      </c>
      <c r="AU180" s="252" t="s">
        <v>81</v>
      </c>
      <c r="AV180" s="15" t="s">
        <v>79</v>
      </c>
      <c r="AW180" s="15" t="s">
        <v>5</v>
      </c>
      <c r="AX180" s="15" t="s">
        <v>71</v>
      </c>
      <c r="AY180" s="252" t="s">
        <v>156</v>
      </c>
    </row>
    <row r="181" spans="2:51" s="13" customFormat="1" ht="11.25">
      <c r="B181" s="221"/>
      <c r="C181" s="222"/>
      <c r="D181" s="200" t="s">
        <v>1060</v>
      </c>
      <c r="E181" s="223" t="s">
        <v>20</v>
      </c>
      <c r="F181" s="224" t="s">
        <v>1610</v>
      </c>
      <c r="G181" s="222"/>
      <c r="H181" s="225">
        <v>644</v>
      </c>
      <c r="I181" s="226"/>
      <c r="J181" s="226"/>
      <c r="K181" s="222"/>
      <c r="L181" s="222"/>
      <c r="M181" s="227"/>
      <c r="N181" s="228"/>
      <c r="O181" s="229"/>
      <c r="P181" s="229"/>
      <c r="Q181" s="229"/>
      <c r="R181" s="229"/>
      <c r="S181" s="229"/>
      <c r="T181" s="229"/>
      <c r="U181" s="229"/>
      <c r="V181" s="229"/>
      <c r="W181" s="229"/>
      <c r="X181" s="230"/>
      <c r="AT181" s="231" t="s">
        <v>1060</v>
      </c>
      <c r="AU181" s="231" t="s">
        <v>81</v>
      </c>
      <c r="AV181" s="13" t="s">
        <v>81</v>
      </c>
      <c r="AW181" s="13" t="s">
        <v>5</v>
      </c>
      <c r="AX181" s="13" t="s">
        <v>71</v>
      </c>
      <c r="AY181" s="231" t="s">
        <v>156</v>
      </c>
    </row>
    <row r="182" spans="2:51" s="14" customFormat="1" ht="11.25">
      <c r="B182" s="232"/>
      <c r="C182" s="233"/>
      <c r="D182" s="200" t="s">
        <v>1060</v>
      </c>
      <c r="E182" s="234" t="s">
        <v>20</v>
      </c>
      <c r="F182" s="235" t="s">
        <v>1062</v>
      </c>
      <c r="G182" s="233"/>
      <c r="H182" s="236">
        <v>764</v>
      </c>
      <c r="I182" s="237"/>
      <c r="J182" s="237"/>
      <c r="K182" s="233"/>
      <c r="L182" s="233"/>
      <c r="M182" s="238"/>
      <c r="N182" s="239"/>
      <c r="O182" s="240"/>
      <c r="P182" s="240"/>
      <c r="Q182" s="240"/>
      <c r="R182" s="240"/>
      <c r="S182" s="240"/>
      <c r="T182" s="240"/>
      <c r="U182" s="240"/>
      <c r="V182" s="240"/>
      <c r="W182" s="240"/>
      <c r="X182" s="241"/>
      <c r="AT182" s="242" t="s">
        <v>1060</v>
      </c>
      <c r="AU182" s="242" t="s">
        <v>81</v>
      </c>
      <c r="AV182" s="14" t="s">
        <v>164</v>
      </c>
      <c r="AW182" s="14" t="s">
        <v>5</v>
      </c>
      <c r="AX182" s="14" t="s">
        <v>79</v>
      </c>
      <c r="AY182" s="242" t="s">
        <v>156</v>
      </c>
    </row>
    <row r="183" spans="2:63" s="12" customFormat="1" ht="25.9" customHeight="1">
      <c r="B183" s="167"/>
      <c r="C183" s="168"/>
      <c r="D183" s="169" t="s">
        <v>70</v>
      </c>
      <c r="E183" s="170" t="s">
        <v>292</v>
      </c>
      <c r="F183" s="170" t="s">
        <v>293</v>
      </c>
      <c r="G183" s="168"/>
      <c r="H183" s="168"/>
      <c r="I183" s="171"/>
      <c r="J183" s="171"/>
      <c r="K183" s="172">
        <f>BK183</f>
        <v>0</v>
      </c>
      <c r="L183" s="168"/>
      <c r="M183" s="173"/>
      <c r="N183" s="174"/>
      <c r="O183" s="175"/>
      <c r="P183" s="175"/>
      <c r="Q183" s="176">
        <f>SUM(Q184:Q242)</f>
        <v>0</v>
      </c>
      <c r="R183" s="176">
        <f>SUM(R184:R242)</f>
        <v>0</v>
      </c>
      <c r="S183" s="175"/>
      <c r="T183" s="177">
        <f>SUM(T184:T242)</f>
        <v>0</v>
      </c>
      <c r="U183" s="175"/>
      <c r="V183" s="177">
        <f>SUM(V184:V242)</f>
        <v>0</v>
      </c>
      <c r="W183" s="175"/>
      <c r="X183" s="178">
        <f>SUM(X184:X242)</f>
        <v>0</v>
      </c>
      <c r="AR183" s="179" t="s">
        <v>164</v>
      </c>
      <c r="AT183" s="180" t="s">
        <v>70</v>
      </c>
      <c r="AU183" s="180" t="s">
        <v>71</v>
      </c>
      <c r="AY183" s="179" t="s">
        <v>156</v>
      </c>
      <c r="BK183" s="181">
        <f>SUM(BK184:BK242)</f>
        <v>0</v>
      </c>
    </row>
    <row r="184" spans="1:65" s="2" customFormat="1" ht="55.5" customHeight="1">
      <c r="A184" s="35"/>
      <c r="B184" s="36"/>
      <c r="C184" s="205" t="s">
        <v>195</v>
      </c>
      <c r="D184" s="205" t="s">
        <v>188</v>
      </c>
      <c r="E184" s="206" t="s">
        <v>1242</v>
      </c>
      <c r="F184" s="207" t="s">
        <v>1243</v>
      </c>
      <c r="G184" s="208" t="s">
        <v>877</v>
      </c>
      <c r="H184" s="209">
        <v>468.1</v>
      </c>
      <c r="I184" s="210"/>
      <c r="J184" s="210"/>
      <c r="K184" s="211">
        <f>ROUND(P184*H184,2)</f>
        <v>0</v>
      </c>
      <c r="L184" s="207" t="s">
        <v>162</v>
      </c>
      <c r="M184" s="40"/>
      <c r="N184" s="212" t="s">
        <v>20</v>
      </c>
      <c r="O184" s="194" t="s">
        <v>40</v>
      </c>
      <c r="P184" s="195">
        <f>I184+J184</f>
        <v>0</v>
      </c>
      <c r="Q184" s="195">
        <f>ROUND(I184*H184,2)</f>
        <v>0</v>
      </c>
      <c r="R184" s="195">
        <f>ROUND(J184*H184,2)</f>
        <v>0</v>
      </c>
      <c r="S184" s="65"/>
      <c r="T184" s="196">
        <f>S184*H184</f>
        <v>0</v>
      </c>
      <c r="U184" s="196">
        <v>0</v>
      </c>
      <c r="V184" s="196">
        <f>U184*H184</f>
        <v>0</v>
      </c>
      <c r="W184" s="196">
        <v>0</v>
      </c>
      <c r="X184" s="197">
        <f>W184*H184</f>
        <v>0</v>
      </c>
      <c r="Y184" s="35"/>
      <c r="Z184" s="35"/>
      <c r="AA184" s="35"/>
      <c r="AB184" s="35"/>
      <c r="AC184" s="35"/>
      <c r="AD184" s="35"/>
      <c r="AE184" s="35"/>
      <c r="AR184" s="198" t="s">
        <v>298</v>
      </c>
      <c r="AT184" s="198" t="s">
        <v>188</v>
      </c>
      <c r="AU184" s="198" t="s">
        <v>79</v>
      </c>
      <c r="AY184" s="18" t="s">
        <v>156</v>
      </c>
      <c r="BE184" s="199">
        <f>IF(O184="základní",K184,0)</f>
        <v>0</v>
      </c>
      <c r="BF184" s="199">
        <f>IF(O184="snížená",K184,0)</f>
        <v>0</v>
      </c>
      <c r="BG184" s="199">
        <f>IF(O184="zákl. přenesená",K184,0)</f>
        <v>0</v>
      </c>
      <c r="BH184" s="199">
        <f>IF(O184="sníž. přenesená",K184,0)</f>
        <v>0</v>
      </c>
      <c r="BI184" s="199">
        <f>IF(O184="nulová",K184,0)</f>
        <v>0</v>
      </c>
      <c r="BJ184" s="18" t="s">
        <v>79</v>
      </c>
      <c r="BK184" s="199">
        <f>ROUND(P184*H184,2)</f>
        <v>0</v>
      </c>
      <c r="BL184" s="18" t="s">
        <v>298</v>
      </c>
      <c r="BM184" s="198" t="s">
        <v>232</v>
      </c>
    </row>
    <row r="185" spans="1:47" s="2" customFormat="1" ht="78">
      <c r="A185" s="35"/>
      <c r="B185" s="36"/>
      <c r="C185" s="37"/>
      <c r="D185" s="200" t="s">
        <v>165</v>
      </c>
      <c r="E185" s="37"/>
      <c r="F185" s="201" t="s">
        <v>1244</v>
      </c>
      <c r="G185" s="37"/>
      <c r="H185" s="37"/>
      <c r="I185" s="202"/>
      <c r="J185" s="202"/>
      <c r="K185" s="37"/>
      <c r="L185" s="37"/>
      <c r="M185" s="40"/>
      <c r="N185" s="203"/>
      <c r="O185" s="204"/>
      <c r="P185" s="65"/>
      <c r="Q185" s="65"/>
      <c r="R185" s="65"/>
      <c r="S185" s="65"/>
      <c r="T185" s="65"/>
      <c r="U185" s="65"/>
      <c r="V185" s="65"/>
      <c r="W185" s="65"/>
      <c r="X185" s="66"/>
      <c r="Y185" s="35"/>
      <c r="Z185" s="35"/>
      <c r="AA185" s="35"/>
      <c r="AB185" s="35"/>
      <c r="AC185" s="35"/>
      <c r="AD185" s="35"/>
      <c r="AE185" s="35"/>
      <c r="AT185" s="18" t="s">
        <v>165</v>
      </c>
      <c r="AU185" s="18" t="s">
        <v>79</v>
      </c>
    </row>
    <row r="186" spans="1:47" s="2" customFormat="1" ht="29.25">
      <c r="A186" s="35"/>
      <c r="B186" s="36"/>
      <c r="C186" s="37"/>
      <c r="D186" s="200" t="s">
        <v>880</v>
      </c>
      <c r="E186" s="37"/>
      <c r="F186" s="220" t="s">
        <v>1245</v>
      </c>
      <c r="G186" s="37"/>
      <c r="H186" s="37"/>
      <c r="I186" s="202"/>
      <c r="J186" s="202"/>
      <c r="K186" s="37"/>
      <c r="L186" s="37"/>
      <c r="M186" s="40"/>
      <c r="N186" s="203"/>
      <c r="O186" s="204"/>
      <c r="P186" s="65"/>
      <c r="Q186" s="65"/>
      <c r="R186" s="65"/>
      <c r="S186" s="65"/>
      <c r="T186" s="65"/>
      <c r="U186" s="65"/>
      <c r="V186" s="65"/>
      <c r="W186" s="65"/>
      <c r="X186" s="66"/>
      <c r="Y186" s="35"/>
      <c r="Z186" s="35"/>
      <c r="AA186" s="35"/>
      <c r="AB186" s="35"/>
      <c r="AC186" s="35"/>
      <c r="AD186" s="35"/>
      <c r="AE186" s="35"/>
      <c r="AT186" s="18" t="s">
        <v>880</v>
      </c>
      <c r="AU186" s="18" t="s">
        <v>79</v>
      </c>
    </row>
    <row r="187" spans="2:51" s="15" customFormat="1" ht="11.25">
      <c r="B187" s="243"/>
      <c r="C187" s="244"/>
      <c r="D187" s="200" t="s">
        <v>1060</v>
      </c>
      <c r="E187" s="245" t="s">
        <v>20</v>
      </c>
      <c r="F187" s="246" t="s">
        <v>1542</v>
      </c>
      <c r="G187" s="244"/>
      <c r="H187" s="245" t="s">
        <v>20</v>
      </c>
      <c r="I187" s="247"/>
      <c r="J187" s="247"/>
      <c r="K187" s="244"/>
      <c r="L187" s="244"/>
      <c r="M187" s="248"/>
      <c r="N187" s="249"/>
      <c r="O187" s="250"/>
      <c r="P187" s="250"/>
      <c r="Q187" s="250"/>
      <c r="R187" s="250"/>
      <c r="S187" s="250"/>
      <c r="T187" s="250"/>
      <c r="U187" s="250"/>
      <c r="V187" s="250"/>
      <c r="W187" s="250"/>
      <c r="X187" s="251"/>
      <c r="AT187" s="252" t="s">
        <v>1060</v>
      </c>
      <c r="AU187" s="252" t="s">
        <v>79</v>
      </c>
      <c r="AV187" s="15" t="s">
        <v>79</v>
      </c>
      <c r="AW187" s="15" t="s">
        <v>5</v>
      </c>
      <c r="AX187" s="15" t="s">
        <v>71</v>
      </c>
      <c r="AY187" s="252" t="s">
        <v>156</v>
      </c>
    </row>
    <row r="188" spans="2:51" s="15" customFormat="1" ht="11.25">
      <c r="B188" s="243"/>
      <c r="C188" s="244"/>
      <c r="D188" s="200" t="s">
        <v>1060</v>
      </c>
      <c r="E188" s="245" t="s">
        <v>20</v>
      </c>
      <c r="F188" s="246" t="s">
        <v>1650</v>
      </c>
      <c r="G188" s="244"/>
      <c r="H188" s="245" t="s">
        <v>20</v>
      </c>
      <c r="I188" s="247"/>
      <c r="J188" s="247"/>
      <c r="K188" s="244"/>
      <c r="L188" s="244"/>
      <c r="M188" s="248"/>
      <c r="N188" s="249"/>
      <c r="O188" s="250"/>
      <c r="P188" s="250"/>
      <c r="Q188" s="250"/>
      <c r="R188" s="250"/>
      <c r="S188" s="250"/>
      <c r="T188" s="250"/>
      <c r="U188" s="250"/>
      <c r="V188" s="250"/>
      <c r="W188" s="250"/>
      <c r="X188" s="251"/>
      <c r="AT188" s="252" t="s">
        <v>1060</v>
      </c>
      <c r="AU188" s="252" t="s">
        <v>79</v>
      </c>
      <c r="AV188" s="15" t="s">
        <v>79</v>
      </c>
      <c r="AW188" s="15" t="s">
        <v>5</v>
      </c>
      <c r="AX188" s="15" t="s">
        <v>71</v>
      </c>
      <c r="AY188" s="252" t="s">
        <v>156</v>
      </c>
    </row>
    <row r="189" spans="2:51" s="13" customFormat="1" ht="11.25">
      <c r="B189" s="221"/>
      <c r="C189" s="222"/>
      <c r="D189" s="200" t="s">
        <v>1060</v>
      </c>
      <c r="E189" s="223" t="s">
        <v>20</v>
      </c>
      <c r="F189" s="224" t="s">
        <v>1651</v>
      </c>
      <c r="G189" s="222"/>
      <c r="H189" s="225">
        <v>418.2</v>
      </c>
      <c r="I189" s="226"/>
      <c r="J189" s="226"/>
      <c r="K189" s="222"/>
      <c r="L189" s="222"/>
      <c r="M189" s="227"/>
      <c r="N189" s="228"/>
      <c r="O189" s="229"/>
      <c r="P189" s="229"/>
      <c r="Q189" s="229"/>
      <c r="R189" s="229"/>
      <c r="S189" s="229"/>
      <c r="T189" s="229"/>
      <c r="U189" s="229"/>
      <c r="V189" s="229"/>
      <c r="W189" s="229"/>
      <c r="X189" s="230"/>
      <c r="AT189" s="231" t="s">
        <v>1060</v>
      </c>
      <c r="AU189" s="231" t="s">
        <v>79</v>
      </c>
      <c r="AV189" s="13" t="s">
        <v>81</v>
      </c>
      <c r="AW189" s="13" t="s">
        <v>5</v>
      </c>
      <c r="AX189" s="13" t="s">
        <v>71</v>
      </c>
      <c r="AY189" s="231" t="s">
        <v>156</v>
      </c>
    </row>
    <row r="190" spans="2:51" s="15" customFormat="1" ht="11.25">
      <c r="B190" s="243"/>
      <c r="C190" s="244"/>
      <c r="D190" s="200" t="s">
        <v>1060</v>
      </c>
      <c r="E190" s="245" t="s">
        <v>20</v>
      </c>
      <c r="F190" s="246" t="s">
        <v>1652</v>
      </c>
      <c r="G190" s="244"/>
      <c r="H190" s="245" t="s">
        <v>20</v>
      </c>
      <c r="I190" s="247"/>
      <c r="J190" s="247"/>
      <c r="K190" s="244"/>
      <c r="L190" s="244"/>
      <c r="M190" s="248"/>
      <c r="N190" s="249"/>
      <c r="O190" s="250"/>
      <c r="P190" s="250"/>
      <c r="Q190" s="250"/>
      <c r="R190" s="250"/>
      <c r="S190" s="250"/>
      <c r="T190" s="250"/>
      <c r="U190" s="250"/>
      <c r="V190" s="250"/>
      <c r="W190" s="250"/>
      <c r="X190" s="251"/>
      <c r="AT190" s="252" t="s">
        <v>1060</v>
      </c>
      <c r="AU190" s="252" t="s">
        <v>79</v>
      </c>
      <c r="AV190" s="15" t="s">
        <v>79</v>
      </c>
      <c r="AW190" s="15" t="s">
        <v>5</v>
      </c>
      <c r="AX190" s="15" t="s">
        <v>71</v>
      </c>
      <c r="AY190" s="252" t="s">
        <v>156</v>
      </c>
    </row>
    <row r="191" spans="2:51" s="13" customFormat="1" ht="11.25">
      <c r="B191" s="221"/>
      <c r="C191" s="222"/>
      <c r="D191" s="200" t="s">
        <v>1060</v>
      </c>
      <c r="E191" s="223" t="s">
        <v>20</v>
      </c>
      <c r="F191" s="224" t="s">
        <v>1653</v>
      </c>
      <c r="G191" s="222"/>
      <c r="H191" s="225">
        <v>45.9</v>
      </c>
      <c r="I191" s="226"/>
      <c r="J191" s="226"/>
      <c r="K191" s="222"/>
      <c r="L191" s="222"/>
      <c r="M191" s="227"/>
      <c r="N191" s="228"/>
      <c r="O191" s="229"/>
      <c r="P191" s="229"/>
      <c r="Q191" s="229"/>
      <c r="R191" s="229"/>
      <c r="S191" s="229"/>
      <c r="T191" s="229"/>
      <c r="U191" s="229"/>
      <c r="V191" s="229"/>
      <c r="W191" s="229"/>
      <c r="X191" s="230"/>
      <c r="AT191" s="231" t="s">
        <v>1060</v>
      </c>
      <c r="AU191" s="231" t="s">
        <v>79</v>
      </c>
      <c r="AV191" s="13" t="s">
        <v>81</v>
      </c>
      <c r="AW191" s="13" t="s">
        <v>5</v>
      </c>
      <c r="AX191" s="13" t="s">
        <v>71</v>
      </c>
      <c r="AY191" s="231" t="s">
        <v>156</v>
      </c>
    </row>
    <row r="192" spans="2:51" s="15" customFormat="1" ht="11.25">
      <c r="B192" s="243"/>
      <c r="C192" s="244"/>
      <c r="D192" s="200" t="s">
        <v>1060</v>
      </c>
      <c r="E192" s="245" t="s">
        <v>20</v>
      </c>
      <c r="F192" s="246" t="s">
        <v>1654</v>
      </c>
      <c r="G192" s="244"/>
      <c r="H192" s="245" t="s">
        <v>20</v>
      </c>
      <c r="I192" s="247"/>
      <c r="J192" s="247"/>
      <c r="K192" s="244"/>
      <c r="L192" s="244"/>
      <c r="M192" s="248"/>
      <c r="N192" s="249"/>
      <c r="O192" s="250"/>
      <c r="P192" s="250"/>
      <c r="Q192" s="250"/>
      <c r="R192" s="250"/>
      <c r="S192" s="250"/>
      <c r="T192" s="250"/>
      <c r="U192" s="250"/>
      <c r="V192" s="250"/>
      <c r="W192" s="250"/>
      <c r="X192" s="251"/>
      <c r="AT192" s="252" t="s">
        <v>1060</v>
      </c>
      <c r="AU192" s="252" t="s">
        <v>79</v>
      </c>
      <c r="AV192" s="15" t="s">
        <v>79</v>
      </c>
      <c r="AW192" s="15" t="s">
        <v>5</v>
      </c>
      <c r="AX192" s="15" t="s">
        <v>71</v>
      </c>
      <c r="AY192" s="252" t="s">
        <v>156</v>
      </c>
    </row>
    <row r="193" spans="2:51" s="13" customFormat="1" ht="11.25">
      <c r="B193" s="221"/>
      <c r="C193" s="222"/>
      <c r="D193" s="200" t="s">
        <v>1060</v>
      </c>
      <c r="E193" s="223" t="s">
        <v>20</v>
      </c>
      <c r="F193" s="224" t="s">
        <v>164</v>
      </c>
      <c r="G193" s="222"/>
      <c r="H193" s="225">
        <v>4</v>
      </c>
      <c r="I193" s="226"/>
      <c r="J193" s="226"/>
      <c r="K193" s="222"/>
      <c r="L193" s="222"/>
      <c r="M193" s="227"/>
      <c r="N193" s="228"/>
      <c r="O193" s="229"/>
      <c r="P193" s="229"/>
      <c r="Q193" s="229"/>
      <c r="R193" s="229"/>
      <c r="S193" s="229"/>
      <c r="T193" s="229"/>
      <c r="U193" s="229"/>
      <c r="V193" s="229"/>
      <c r="W193" s="229"/>
      <c r="X193" s="230"/>
      <c r="AT193" s="231" t="s">
        <v>1060</v>
      </c>
      <c r="AU193" s="231" t="s">
        <v>79</v>
      </c>
      <c r="AV193" s="13" t="s">
        <v>81</v>
      </c>
      <c r="AW193" s="13" t="s">
        <v>5</v>
      </c>
      <c r="AX193" s="13" t="s">
        <v>71</v>
      </c>
      <c r="AY193" s="231" t="s">
        <v>156</v>
      </c>
    </row>
    <row r="194" spans="2:51" s="14" customFormat="1" ht="11.25">
      <c r="B194" s="232"/>
      <c r="C194" s="233"/>
      <c r="D194" s="200" t="s">
        <v>1060</v>
      </c>
      <c r="E194" s="234" t="s">
        <v>20</v>
      </c>
      <c r="F194" s="235" t="s">
        <v>1062</v>
      </c>
      <c r="G194" s="233"/>
      <c r="H194" s="236">
        <v>468.1</v>
      </c>
      <c r="I194" s="237"/>
      <c r="J194" s="237"/>
      <c r="K194" s="233"/>
      <c r="L194" s="233"/>
      <c r="M194" s="238"/>
      <c r="N194" s="239"/>
      <c r="O194" s="240"/>
      <c r="P194" s="240"/>
      <c r="Q194" s="240"/>
      <c r="R194" s="240"/>
      <c r="S194" s="240"/>
      <c r="T194" s="240"/>
      <c r="U194" s="240"/>
      <c r="V194" s="240"/>
      <c r="W194" s="240"/>
      <c r="X194" s="241"/>
      <c r="AT194" s="242" t="s">
        <v>1060</v>
      </c>
      <c r="AU194" s="242" t="s">
        <v>79</v>
      </c>
      <c r="AV194" s="14" t="s">
        <v>164</v>
      </c>
      <c r="AW194" s="14" t="s">
        <v>5</v>
      </c>
      <c r="AX194" s="14" t="s">
        <v>79</v>
      </c>
      <c r="AY194" s="242" t="s">
        <v>156</v>
      </c>
    </row>
    <row r="195" spans="1:65" s="2" customFormat="1" ht="62.65" customHeight="1">
      <c r="A195" s="35"/>
      <c r="B195" s="36"/>
      <c r="C195" s="205" t="s">
        <v>8</v>
      </c>
      <c r="D195" s="205" t="s">
        <v>188</v>
      </c>
      <c r="E195" s="206" t="s">
        <v>1236</v>
      </c>
      <c r="F195" s="207" t="s">
        <v>1237</v>
      </c>
      <c r="G195" s="208" t="s">
        <v>161</v>
      </c>
      <c r="H195" s="209">
        <v>2</v>
      </c>
      <c r="I195" s="210"/>
      <c r="J195" s="210"/>
      <c r="K195" s="211">
        <f>ROUND(P195*H195,2)</f>
        <v>0</v>
      </c>
      <c r="L195" s="207" t="s">
        <v>162</v>
      </c>
      <c r="M195" s="40"/>
      <c r="N195" s="212" t="s">
        <v>20</v>
      </c>
      <c r="O195" s="194" t="s">
        <v>40</v>
      </c>
      <c r="P195" s="195">
        <f>I195+J195</f>
        <v>0</v>
      </c>
      <c r="Q195" s="195">
        <f>ROUND(I195*H195,2)</f>
        <v>0</v>
      </c>
      <c r="R195" s="195">
        <f>ROUND(J195*H195,2)</f>
        <v>0</v>
      </c>
      <c r="S195" s="65"/>
      <c r="T195" s="196">
        <f>S195*H195</f>
        <v>0</v>
      </c>
      <c r="U195" s="196">
        <v>0</v>
      </c>
      <c r="V195" s="196">
        <f>U195*H195</f>
        <v>0</v>
      </c>
      <c r="W195" s="196">
        <v>0</v>
      </c>
      <c r="X195" s="197">
        <f>W195*H195</f>
        <v>0</v>
      </c>
      <c r="Y195" s="35"/>
      <c r="Z195" s="35"/>
      <c r="AA195" s="35"/>
      <c r="AB195" s="35"/>
      <c r="AC195" s="35"/>
      <c r="AD195" s="35"/>
      <c r="AE195" s="35"/>
      <c r="AR195" s="198" t="s">
        <v>298</v>
      </c>
      <c r="AT195" s="198" t="s">
        <v>188</v>
      </c>
      <c r="AU195" s="198" t="s">
        <v>79</v>
      </c>
      <c r="AY195" s="18" t="s">
        <v>156</v>
      </c>
      <c r="BE195" s="199">
        <f>IF(O195="základní",K195,0)</f>
        <v>0</v>
      </c>
      <c r="BF195" s="199">
        <f>IF(O195="snížená",K195,0)</f>
        <v>0</v>
      </c>
      <c r="BG195" s="199">
        <f>IF(O195="zákl. přenesená",K195,0)</f>
        <v>0</v>
      </c>
      <c r="BH195" s="199">
        <f>IF(O195="sníž. přenesená",K195,0)</f>
        <v>0</v>
      </c>
      <c r="BI195" s="199">
        <f>IF(O195="nulová",K195,0)</f>
        <v>0</v>
      </c>
      <c r="BJ195" s="18" t="s">
        <v>79</v>
      </c>
      <c r="BK195" s="199">
        <f>ROUND(P195*H195,2)</f>
        <v>0</v>
      </c>
      <c r="BL195" s="18" t="s">
        <v>298</v>
      </c>
      <c r="BM195" s="198" t="s">
        <v>235</v>
      </c>
    </row>
    <row r="196" spans="1:47" s="2" customFormat="1" ht="78">
      <c r="A196" s="35"/>
      <c r="B196" s="36"/>
      <c r="C196" s="37"/>
      <c r="D196" s="200" t="s">
        <v>165</v>
      </c>
      <c r="E196" s="37"/>
      <c r="F196" s="201" t="s">
        <v>1238</v>
      </c>
      <c r="G196" s="37"/>
      <c r="H196" s="37"/>
      <c r="I196" s="202"/>
      <c r="J196" s="202"/>
      <c r="K196" s="37"/>
      <c r="L196" s="37"/>
      <c r="M196" s="40"/>
      <c r="N196" s="203"/>
      <c r="O196" s="204"/>
      <c r="P196" s="65"/>
      <c r="Q196" s="65"/>
      <c r="R196" s="65"/>
      <c r="S196" s="65"/>
      <c r="T196" s="65"/>
      <c r="U196" s="65"/>
      <c r="V196" s="65"/>
      <c r="W196" s="65"/>
      <c r="X196" s="66"/>
      <c r="Y196" s="35"/>
      <c r="Z196" s="35"/>
      <c r="AA196" s="35"/>
      <c r="AB196" s="35"/>
      <c r="AC196" s="35"/>
      <c r="AD196" s="35"/>
      <c r="AE196" s="35"/>
      <c r="AT196" s="18" t="s">
        <v>165</v>
      </c>
      <c r="AU196" s="18" t="s">
        <v>79</v>
      </c>
    </row>
    <row r="197" spans="1:47" s="2" customFormat="1" ht="19.5">
      <c r="A197" s="35"/>
      <c r="B197" s="36"/>
      <c r="C197" s="37"/>
      <c r="D197" s="200" t="s">
        <v>880</v>
      </c>
      <c r="E197" s="37"/>
      <c r="F197" s="220" t="s">
        <v>1239</v>
      </c>
      <c r="G197" s="37"/>
      <c r="H197" s="37"/>
      <c r="I197" s="202"/>
      <c r="J197" s="202"/>
      <c r="K197" s="37"/>
      <c r="L197" s="37"/>
      <c r="M197" s="40"/>
      <c r="N197" s="203"/>
      <c r="O197" s="204"/>
      <c r="P197" s="65"/>
      <c r="Q197" s="65"/>
      <c r="R197" s="65"/>
      <c r="S197" s="65"/>
      <c r="T197" s="65"/>
      <c r="U197" s="65"/>
      <c r="V197" s="65"/>
      <c r="W197" s="65"/>
      <c r="X197" s="66"/>
      <c r="Y197" s="35"/>
      <c r="Z197" s="35"/>
      <c r="AA197" s="35"/>
      <c r="AB197" s="35"/>
      <c r="AC197" s="35"/>
      <c r="AD197" s="35"/>
      <c r="AE197" s="35"/>
      <c r="AT197" s="18" t="s">
        <v>880</v>
      </c>
      <c r="AU197" s="18" t="s">
        <v>79</v>
      </c>
    </row>
    <row r="198" spans="2:51" s="15" customFormat="1" ht="11.25">
      <c r="B198" s="243"/>
      <c r="C198" s="244"/>
      <c r="D198" s="200" t="s">
        <v>1060</v>
      </c>
      <c r="E198" s="245" t="s">
        <v>20</v>
      </c>
      <c r="F198" s="246" t="s">
        <v>1655</v>
      </c>
      <c r="G198" s="244"/>
      <c r="H198" s="245" t="s">
        <v>20</v>
      </c>
      <c r="I198" s="247"/>
      <c r="J198" s="247"/>
      <c r="K198" s="244"/>
      <c r="L198" s="244"/>
      <c r="M198" s="248"/>
      <c r="N198" s="249"/>
      <c r="O198" s="250"/>
      <c r="P198" s="250"/>
      <c r="Q198" s="250"/>
      <c r="R198" s="250"/>
      <c r="S198" s="250"/>
      <c r="T198" s="250"/>
      <c r="U198" s="250"/>
      <c r="V198" s="250"/>
      <c r="W198" s="250"/>
      <c r="X198" s="251"/>
      <c r="AT198" s="252" t="s">
        <v>1060</v>
      </c>
      <c r="AU198" s="252" t="s">
        <v>79</v>
      </c>
      <c r="AV198" s="15" t="s">
        <v>79</v>
      </c>
      <c r="AW198" s="15" t="s">
        <v>5</v>
      </c>
      <c r="AX198" s="15" t="s">
        <v>71</v>
      </c>
      <c r="AY198" s="252" t="s">
        <v>156</v>
      </c>
    </row>
    <row r="199" spans="2:51" s="13" customFormat="1" ht="11.25">
      <c r="B199" s="221"/>
      <c r="C199" s="222"/>
      <c r="D199" s="200" t="s">
        <v>1060</v>
      </c>
      <c r="E199" s="223" t="s">
        <v>20</v>
      </c>
      <c r="F199" s="224" t="s">
        <v>79</v>
      </c>
      <c r="G199" s="222"/>
      <c r="H199" s="225">
        <v>1</v>
      </c>
      <c r="I199" s="226"/>
      <c r="J199" s="226"/>
      <c r="K199" s="222"/>
      <c r="L199" s="222"/>
      <c r="M199" s="227"/>
      <c r="N199" s="228"/>
      <c r="O199" s="229"/>
      <c r="P199" s="229"/>
      <c r="Q199" s="229"/>
      <c r="R199" s="229"/>
      <c r="S199" s="229"/>
      <c r="T199" s="229"/>
      <c r="U199" s="229"/>
      <c r="V199" s="229"/>
      <c r="W199" s="229"/>
      <c r="X199" s="230"/>
      <c r="AT199" s="231" t="s">
        <v>1060</v>
      </c>
      <c r="AU199" s="231" t="s">
        <v>79</v>
      </c>
      <c r="AV199" s="13" t="s">
        <v>81</v>
      </c>
      <c r="AW199" s="13" t="s">
        <v>5</v>
      </c>
      <c r="AX199" s="13" t="s">
        <v>71</v>
      </c>
      <c r="AY199" s="231" t="s">
        <v>156</v>
      </c>
    </row>
    <row r="200" spans="2:51" s="15" customFormat="1" ht="11.25">
      <c r="B200" s="243"/>
      <c r="C200" s="244"/>
      <c r="D200" s="200" t="s">
        <v>1060</v>
      </c>
      <c r="E200" s="245" t="s">
        <v>20</v>
      </c>
      <c r="F200" s="246" t="s">
        <v>1634</v>
      </c>
      <c r="G200" s="244"/>
      <c r="H200" s="245" t="s">
        <v>20</v>
      </c>
      <c r="I200" s="247"/>
      <c r="J200" s="247"/>
      <c r="K200" s="244"/>
      <c r="L200" s="244"/>
      <c r="M200" s="248"/>
      <c r="N200" s="249"/>
      <c r="O200" s="250"/>
      <c r="P200" s="250"/>
      <c r="Q200" s="250"/>
      <c r="R200" s="250"/>
      <c r="S200" s="250"/>
      <c r="T200" s="250"/>
      <c r="U200" s="250"/>
      <c r="V200" s="250"/>
      <c r="W200" s="250"/>
      <c r="X200" s="251"/>
      <c r="AT200" s="252" t="s">
        <v>1060</v>
      </c>
      <c r="AU200" s="252" t="s">
        <v>79</v>
      </c>
      <c r="AV200" s="15" t="s">
        <v>79</v>
      </c>
      <c r="AW200" s="15" t="s">
        <v>5</v>
      </c>
      <c r="AX200" s="15" t="s">
        <v>71</v>
      </c>
      <c r="AY200" s="252" t="s">
        <v>156</v>
      </c>
    </row>
    <row r="201" spans="2:51" s="13" customFormat="1" ht="11.25">
      <c r="B201" s="221"/>
      <c r="C201" s="222"/>
      <c r="D201" s="200" t="s">
        <v>1060</v>
      </c>
      <c r="E201" s="223" t="s">
        <v>20</v>
      </c>
      <c r="F201" s="224" t="s">
        <v>79</v>
      </c>
      <c r="G201" s="222"/>
      <c r="H201" s="225">
        <v>1</v>
      </c>
      <c r="I201" s="226"/>
      <c r="J201" s="226"/>
      <c r="K201" s="222"/>
      <c r="L201" s="222"/>
      <c r="M201" s="227"/>
      <c r="N201" s="228"/>
      <c r="O201" s="229"/>
      <c r="P201" s="229"/>
      <c r="Q201" s="229"/>
      <c r="R201" s="229"/>
      <c r="S201" s="229"/>
      <c r="T201" s="229"/>
      <c r="U201" s="229"/>
      <c r="V201" s="229"/>
      <c r="W201" s="229"/>
      <c r="X201" s="230"/>
      <c r="AT201" s="231" t="s">
        <v>1060</v>
      </c>
      <c r="AU201" s="231" t="s">
        <v>79</v>
      </c>
      <c r="AV201" s="13" t="s">
        <v>81</v>
      </c>
      <c r="AW201" s="13" t="s">
        <v>5</v>
      </c>
      <c r="AX201" s="13" t="s">
        <v>71</v>
      </c>
      <c r="AY201" s="231" t="s">
        <v>156</v>
      </c>
    </row>
    <row r="202" spans="2:51" s="14" customFormat="1" ht="11.25">
      <c r="B202" s="232"/>
      <c r="C202" s="233"/>
      <c r="D202" s="200" t="s">
        <v>1060</v>
      </c>
      <c r="E202" s="234" t="s">
        <v>20</v>
      </c>
      <c r="F202" s="235" t="s">
        <v>1062</v>
      </c>
      <c r="G202" s="233"/>
      <c r="H202" s="236">
        <v>2</v>
      </c>
      <c r="I202" s="237"/>
      <c r="J202" s="237"/>
      <c r="K202" s="233"/>
      <c r="L202" s="233"/>
      <c r="M202" s="238"/>
      <c r="N202" s="239"/>
      <c r="O202" s="240"/>
      <c r="P202" s="240"/>
      <c r="Q202" s="240"/>
      <c r="R202" s="240"/>
      <c r="S202" s="240"/>
      <c r="T202" s="240"/>
      <c r="U202" s="240"/>
      <c r="V202" s="240"/>
      <c r="W202" s="240"/>
      <c r="X202" s="241"/>
      <c r="AT202" s="242" t="s">
        <v>1060</v>
      </c>
      <c r="AU202" s="242" t="s">
        <v>79</v>
      </c>
      <c r="AV202" s="14" t="s">
        <v>164</v>
      </c>
      <c r="AW202" s="14" t="s">
        <v>5</v>
      </c>
      <c r="AX202" s="14" t="s">
        <v>79</v>
      </c>
      <c r="AY202" s="242" t="s">
        <v>156</v>
      </c>
    </row>
    <row r="203" spans="1:65" s="2" customFormat="1" ht="55.5" customHeight="1">
      <c r="A203" s="35"/>
      <c r="B203" s="36"/>
      <c r="C203" s="205" t="s">
        <v>199</v>
      </c>
      <c r="D203" s="205" t="s">
        <v>188</v>
      </c>
      <c r="E203" s="206" t="s">
        <v>1253</v>
      </c>
      <c r="F203" s="207" t="s">
        <v>1254</v>
      </c>
      <c r="G203" s="208" t="s">
        <v>877</v>
      </c>
      <c r="H203" s="209">
        <v>464.8</v>
      </c>
      <c r="I203" s="210"/>
      <c r="J203" s="210"/>
      <c r="K203" s="211">
        <f>ROUND(P203*H203,2)</f>
        <v>0</v>
      </c>
      <c r="L203" s="207" t="s">
        <v>162</v>
      </c>
      <c r="M203" s="40"/>
      <c r="N203" s="212" t="s">
        <v>20</v>
      </c>
      <c r="O203" s="194" t="s">
        <v>40</v>
      </c>
      <c r="P203" s="195">
        <f>I203+J203</f>
        <v>0</v>
      </c>
      <c r="Q203" s="195">
        <f>ROUND(I203*H203,2)</f>
        <v>0</v>
      </c>
      <c r="R203" s="195">
        <f>ROUND(J203*H203,2)</f>
        <v>0</v>
      </c>
      <c r="S203" s="65"/>
      <c r="T203" s="196">
        <f>S203*H203</f>
        <v>0</v>
      </c>
      <c r="U203" s="196">
        <v>0</v>
      </c>
      <c r="V203" s="196">
        <f>U203*H203</f>
        <v>0</v>
      </c>
      <c r="W203" s="196">
        <v>0</v>
      </c>
      <c r="X203" s="197">
        <f>W203*H203</f>
        <v>0</v>
      </c>
      <c r="Y203" s="35"/>
      <c r="Z203" s="35"/>
      <c r="AA203" s="35"/>
      <c r="AB203" s="35"/>
      <c r="AC203" s="35"/>
      <c r="AD203" s="35"/>
      <c r="AE203" s="35"/>
      <c r="AR203" s="198" t="s">
        <v>298</v>
      </c>
      <c r="AT203" s="198" t="s">
        <v>188</v>
      </c>
      <c r="AU203" s="198" t="s">
        <v>79</v>
      </c>
      <c r="AY203" s="18" t="s">
        <v>156</v>
      </c>
      <c r="BE203" s="199">
        <f>IF(O203="základní",K203,0)</f>
        <v>0</v>
      </c>
      <c r="BF203" s="199">
        <f>IF(O203="snížená",K203,0)</f>
        <v>0</v>
      </c>
      <c r="BG203" s="199">
        <f>IF(O203="zákl. přenesená",K203,0)</f>
        <v>0</v>
      </c>
      <c r="BH203" s="199">
        <f>IF(O203="sníž. přenesená",K203,0)</f>
        <v>0</v>
      </c>
      <c r="BI203" s="199">
        <f>IF(O203="nulová",K203,0)</f>
        <v>0</v>
      </c>
      <c r="BJ203" s="18" t="s">
        <v>79</v>
      </c>
      <c r="BK203" s="199">
        <f>ROUND(P203*H203,2)</f>
        <v>0</v>
      </c>
      <c r="BL203" s="18" t="s">
        <v>298</v>
      </c>
      <c r="BM203" s="198" t="s">
        <v>239</v>
      </c>
    </row>
    <row r="204" spans="1:47" s="2" customFormat="1" ht="78">
      <c r="A204" s="35"/>
      <c r="B204" s="36"/>
      <c r="C204" s="37"/>
      <c r="D204" s="200" t="s">
        <v>165</v>
      </c>
      <c r="E204" s="37"/>
      <c r="F204" s="201" t="s">
        <v>1255</v>
      </c>
      <c r="G204" s="37"/>
      <c r="H204" s="37"/>
      <c r="I204" s="202"/>
      <c r="J204" s="202"/>
      <c r="K204" s="37"/>
      <c r="L204" s="37"/>
      <c r="M204" s="40"/>
      <c r="N204" s="203"/>
      <c r="O204" s="204"/>
      <c r="P204" s="65"/>
      <c r="Q204" s="65"/>
      <c r="R204" s="65"/>
      <c r="S204" s="65"/>
      <c r="T204" s="65"/>
      <c r="U204" s="65"/>
      <c r="V204" s="65"/>
      <c r="W204" s="65"/>
      <c r="X204" s="66"/>
      <c r="Y204" s="35"/>
      <c r="Z204" s="35"/>
      <c r="AA204" s="35"/>
      <c r="AB204" s="35"/>
      <c r="AC204" s="35"/>
      <c r="AD204" s="35"/>
      <c r="AE204" s="35"/>
      <c r="AT204" s="18" t="s">
        <v>165</v>
      </c>
      <c r="AU204" s="18" t="s">
        <v>79</v>
      </c>
    </row>
    <row r="205" spans="1:47" s="2" customFormat="1" ht="29.25">
      <c r="A205" s="35"/>
      <c r="B205" s="36"/>
      <c r="C205" s="37"/>
      <c r="D205" s="200" t="s">
        <v>880</v>
      </c>
      <c r="E205" s="37"/>
      <c r="F205" s="220" t="s">
        <v>1245</v>
      </c>
      <c r="G205" s="37"/>
      <c r="H205" s="37"/>
      <c r="I205" s="202"/>
      <c r="J205" s="202"/>
      <c r="K205" s="37"/>
      <c r="L205" s="37"/>
      <c r="M205" s="40"/>
      <c r="N205" s="203"/>
      <c r="O205" s="204"/>
      <c r="P205" s="65"/>
      <c r="Q205" s="65"/>
      <c r="R205" s="65"/>
      <c r="S205" s="65"/>
      <c r="T205" s="65"/>
      <c r="U205" s="65"/>
      <c r="V205" s="65"/>
      <c r="W205" s="65"/>
      <c r="X205" s="66"/>
      <c r="Y205" s="35"/>
      <c r="Z205" s="35"/>
      <c r="AA205" s="35"/>
      <c r="AB205" s="35"/>
      <c r="AC205" s="35"/>
      <c r="AD205" s="35"/>
      <c r="AE205" s="35"/>
      <c r="AT205" s="18" t="s">
        <v>880</v>
      </c>
      <c r="AU205" s="18" t="s">
        <v>79</v>
      </c>
    </row>
    <row r="206" spans="2:51" s="15" customFormat="1" ht="11.25">
      <c r="B206" s="243"/>
      <c r="C206" s="244"/>
      <c r="D206" s="200" t="s">
        <v>1060</v>
      </c>
      <c r="E206" s="245" t="s">
        <v>20</v>
      </c>
      <c r="F206" s="246" t="s">
        <v>1656</v>
      </c>
      <c r="G206" s="244"/>
      <c r="H206" s="245" t="s">
        <v>20</v>
      </c>
      <c r="I206" s="247"/>
      <c r="J206" s="247"/>
      <c r="K206" s="244"/>
      <c r="L206" s="244"/>
      <c r="M206" s="248"/>
      <c r="N206" s="249"/>
      <c r="O206" s="250"/>
      <c r="P206" s="250"/>
      <c r="Q206" s="250"/>
      <c r="R206" s="250"/>
      <c r="S206" s="250"/>
      <c r="T206" s="250"/>
      <c r="U206" s="250"/>
      <c r="V206" s="250"/>
      <c r="W206" s="250"/>
      <c r="X206" s="251"/>
      <c r="AT206" s="252" t="s">
        <v>1060</v>
      </c>
      <c r="AU206" s="252" t="s">
        <v>79</v>
      </c>
      <c r="AV206" s="15" t="s">
        <v>79</v>
      </c>
      <c r="AW206" s="15" t="s">
        <v>5</v>
      </c>
      <c r="AX206" s="15" t="s">
        <v>71</v>
      </c>
      <c r="AY206" s="252" t="s">
        <v>156</v>
      </c>
    </row>
    <row r="207" spans="2:51" s="13" customFormat="1" ht="11.25">
      <c r="B207" s="221"/>
      <c r="C207" s="222"/>
      <c r="D207" s="200" t="s">
        <v>1060</v>
      </c>
      <c r="E207" s="223" t="s">
        <v>20</v>
      </c>
      <c r="F207" s="224" t="s">
        <v>1657</v>
      </c>
      <c r="G207" s="222"/>
      <c r="H207" s="225">
        <v>460.8</v>
      </c>
      <c r="I207" s="226"/>
      <c r="J207" s="226"/>
      <c r="K207" s="222"/>
      <c r="L207" s="222"/>
      <c r="M207" s="227"/>
      <c r="N207" s="228"/>
      <c r="O207" s="229"/>
      <c r="P207" s="229"/>
      <c r="Q207" s="229"/>
      <c r="R207" s="229"/>
      <c r="S207" s="229"/>
      <c r="T207" s="229"/>
      <c r="U207" s="229"/>
      <c r="V207" s="229"/>
      <c r="W207" s="229"/>
      <c r="X207" s="230"/>
      <c r="AT207" s="231" t="s">
        <v>1060</v>
      </c>
      <c r="AU207" s="231" t="s">
        <v>79</v>
      </c>
      <c r="AV207" s="13" t="s">
        <v>81</v>
      </c>
      <c r="AW207" s="13" t="s">
        <v>5</v>
      </c>
      <c r="AX207" s="13" t="s">
        <v>71</v>
      </c>
      <c r="AY207" s="231" t="s">
        <v>156</v>
      </c>
    </row>
    <row r="208" spans="2:51" s="13" customFormat="1" ht="11.25">
      <c r="B208" s="221"/>
      <c r="C208" s="222"/>
      <c r="D208" s="200" t="s">
        <v>1060</v>
      </c>
      <c r="E208" s="223" t="s">
        <v>20</v>
      </c>
      <c r="F208" s="224" t="s">
        <v>1658</v>
      </c>
      <c r="G208" s="222"/>
      <c r="H208" s="225">
        <v>4</v>
      </c>
      <c r="I208" s="226"/>
      <c r="J208" s="226"/>
      <c r="K208" s="222"/>
      <c r="L208" s="222"/>
      <c r="M208" s="227"/>
      <c r="N208" s="228"/>
      <c r="O208" s="229"/>
      <c r="P208" s="229"/>
      <c r="Q208" s="229"/>
      <c r="R208" s="229"/>
      <c r="S208" s="229"/>
      <c r="T208" s="229"/>
      <c r="U208" s="229"/>
      <c r="V208" s="229"/>
      <c r="W208" s="229"/>
      <c r="X208" s="230"/>
      <c r="AT208" s="231" t="s">
        <v>1060</v>
      </c>
      <c r="AU208" s="231" t="s">
        <v>79</v>
      </c>
      <c r="AV208" s="13" t="s">
        <v>81</v>
      </c>
      <c r="AW208" s="13" t="s">
        <v>5</v>
      </c>
      <c r="AX208" s="13" t="s">
        <v>71</v>
      </c>
      <c r="AY208" s="231" t="s">
        <v>156</v>
      </c>
    </row>
    <row r="209" spans="2:51" s="14" customFormat="1" ht="11.25">
      <c r="B209" s="232"/>
      <c r="C209" s="233"/>
      <c r="D209" s="200" t="s">
        <v>1060</v>
      </c>
      <c r="E209" s="234" t="s">
        <v>20</v>
      </c>
      <c r="F209" s="235" t="s">
        <v>1062</v>
      </c>
      <c r="G209" s="233"/>
      <c r="H209" s="236">
        <v>464.8</v>
      </c>
      <c r="I209" s="237"/>
      <c r="J209" s="237"/>
      <c r="K209" s="233"/>
      <c r="L209" s="233"/>
      <c r="M209" s="238"/>
      <c r="N209" s="239"/>
      <c r="O209" s="240"/>
      <c r="P209" s="240"/>
      <c r="Q209" s="240"/>
      <c r="R209" s="240"/>
      <c r="S209" s="240"/>
      <c r="T209" s="240"/>
      <c r="U209" s="240"/>
      <c r="V209" s="240"/>
      <c r="W209" s="240"/>
      <c r="X209" s="241"/>
      <c r="AT209" s="242" t="s">
        <v>1060</v>
      </c>
      <c r="AU209" s="242" t="s">
        <v>79</v>
      </c>
      <c r="AV209" s="14" t="s">
        <v>164</v>
      </c>
      <c r="AW209" s="14" t="s">
        <v>5</v>
      </c>
      <c r="AX209" s="14" t="s">
        <v>79</v>
      </c>
      <c r="AY209" s="242" t="s">
        <v>156</v>
      </c>
    </row>
    <row r="210" spans="1:65" s="2" customFormat="1" ht="66.75" customHeight="1">
      <c r="A210" s="35"/>
      <c r="B210" s="36"/>
      <c r="C210" s="205" t="s">
        <v>241</v>
      </c>
      <c r="D210" s="205" t="s">
        <v>188</v>
      </c>
      <c r="E210" s="206" t="s">
        <v>1261</v>
      </c>
      <c r="F210" s="207" t="s">
        <v>1262</v>
      </c>
      <c r="G210" s="208" t="s">
        <v>877</v>
      </c>
      <c r="H210" s="209">
        <v>46.355</v>
      </c>
      <c r="I210" s="210"/>
      <c r="J210" s="210"/>
      <c r="K210" s="211">
        <f>ROUND(P210*H210,2)</f>
        <v>0</v>
      </c>
      <c r="L210" s="207" t="s">
        <v>162</v>
      </c>
      <c r="M210" s="40"/>
      <c r="N210" s="212" t="s">
        <v>20</v>
      </c>
      <c r="O210" s="194" t="s">
        <v>40</v>
      </c>
      <c r="P210" s="195">
        <f>I210+J210</f>
        <v>0</v>
      </c>
      <c r="Q210" s="195">
        <f>ROUND(I210*H210,2)</f>
        <v>0</v>
      </c>
      <c r="R210" s="195">
        <f>ROUND(J210*H210,2)</f>
        <v>0</v>
      </c>
      <c r="S210" s="65"/>
      <c r="T210" s="196">
        <f>S210*H210</f>
        <v>0</v>
      </c>
      <c r="U210" s="196">
        <v>0</v>
      </c>
      <c r="V210" s="196">
        <f>U210*H210</f>
        <v>0</v>
      </c>
      <c r="W210" s="196">
        <v>0</v>
      </c>
      <c r="X210" s="197">
        <f>W210*H210</f>
        <v>0</v>
      </c>
      <c r="Y210" s="35"/>
      <c r="Z210" s="35"/>
      <c r="AA210" s="35"/>
      <c r="AB210" s="35"/>
      <c r="AC210" s="35"/>
      <c r="AD210" s="35"/>
      <c r="AE210" s="35"/>
      <c r="AR210" s="198" t="s">
        <v>298</v>
      </c>
      <c r="AT210" s="198" t="s">
        <v>188</v>
      </c>
      <c r="AU210" s="198" t="s">
        <v>79</v>
      </c>
      <c r="AY210" s="18" t="s">
        <v>156</v>
      </c>
      <c r="BE210" s="199">
        <f>IF(O210="základní",K210,0)</f>
        <v>0</v>
      </c>
      <c r="BF210" s="199">
        <f>IF(O210="snížená",K210,0)</f>
        <v>0</v>
      </c>
      <c r="BG210" s="199">
        <f>IF(O210="zákl. přenesená",K210,0)</f>
        <v>0</v>
      </c>
      <c r="BH210" s="199">
        <f>IF(O210="sníž. přenesená",K210,0)</f>
        <v>0</v>
      </c>
      <c r="BI210" s="199">
        <f>IF(O210="nulová",K210,0)</f>
        <v>0</v>
      </c>
      <c r="BJ210" s="18" t="s">
        <v>79</v>
      </c>
      <c r="BK210" s="199">
        <f>ROUND(P210*H210,2)</f>
        <v>0</v>
      </c>
      <c r="BL210" s="18" t="s">
        <v>298</v>
      </c>
      <c r="BM210" s="198" t="s">
        <v>244</v>
      </c>
    </row>
    <row r="211" spans="1:47" s="2" customFormat="1" ht="78">
      <c r="A211" s="35"/>
      <c r="B211" s="36"/>
      <c r="C211" s="37"/>
      <c r="D211" s="200" t="s">
        <v>165</v>
      </c>
      <c r="E211" s="37"/>
      <c r="F211" s="201" t="s">
        <v>1263</v>
      </c>
      <c r="G211" s="37"/>
      <c r="H211" s="37"/>
      <c r="I211" s="202"/>
      <c r="J211" s="202"/>
      <c r="K211" s="37"/>
      <c r="L211" s="37"/>
      <c r="M211" s="40"/>
      <c r="N211" s="203"/>
      <c r="O211" s="204"/>
      <c r="P211" s="65"/>
      <c r="Q211" s="65"/>
      <c r="R211" s="65"/>
      <c r="S211" s="65"/>
      <c r="T211" s="65"/>
      <c r="U211" s="65"/>
      <c r="V211" s="65"/>
      <c r="W211" s="65"/>
      <c r="X211" s="66"/>
      <c r="Y211" s="35"/>
      <c r="Z211" s="35"/>
      <c r="AA211" s="35"/>
      <c r="AB211" s="35"/>
      <c r="AC211" s="35"/>
      <c r="AD211" s="35"/>
      <c r="AE211" s="35"/>
      <c r="AT211" s="18" t="s">
        <v>165</v>
      </c>
      <c r="AU211" s="18" t="s">
        <v>79</v>
      </c>
    </row>
    <row r="212" spans="1:47" s="2" customFormat="1" ht="29.25">
      <c r="A212" s="35"/>
      <c r="B212" s="36"/>
      <c r="C212" s="37"/>
      <c r="D212" s="200" t="s">
        <v>880</v>
      </c>
      <c r="E212" s="37"/>
      <c r="F212" s="220" t="s">
        <v>1245</v>
      </c>
      <c r="G212" s="37"/>
      <c r="H212" s="37"/>
      <c r="I212" s="202"/>
      <c r="J212" s="202"/>
      <c r="K212" s="37"/>
      <c r="L212" s="37"/>
      <c r="M212" s="40"/>
      <c r="N212" s="203"/>
      <c r="O212" s="204"/>
      <c r="P212" s="65"/>
      <c r="Q212" s="65"/>
      <c r="R212" s="65"/>
      <c r="S212" s="65"/>
      <c r="T212" s="65"/>
      <c r="U212" s="65"/>
      <c r="V212" s="65"/>
      <c r="W212" s="65"/>
      <c r="X212" s="66"/>
      <c r="Y212" s="35"/>
      <c r="Z212" s="35"/>
      <c r="AA212" s="35"/>
      <c r="AB212" s="35"/>
      <c r="AC212" s="35"/>
      <c r="AD212" s="35"/>
      <c r="AE212" s="35"/>
      <c r="AT212" s="18" t="s">
        <v>880</v>
      </c>
      <c r="AU212" s="18" t="s">
        <v>79</v>
      </c>
    </row>
    <row r="213" spans="2:51" s="15" customFormat="1" ht="11.25">
      <c r="B213" s="243"/>
      <c r="C213" s="244"/>
      <c r="D213" s="200" t="s">
        <v>1060</v>
      </c>
      <c r="E213" s="245" t="s">
        <v>20</v>
      </c>
      <c r="F213" s="246" t="s">
        <v>1659</v>
      </c>
      <c r="G213" s="244"/>
      <c r="H213" s="245" t="s">
        <v>20</v>
      </c>
      <c r="I213" s="247"/>
      <c r="J213" s="247"/>
      <c r="K213" s="244"/>
      <c r="L213" s="244"/>
      <c r="M213" s="248"/>
      <c r="N213" s="249"/>
      <c r="O213" s="250"/>
      <c r="P213" s="250"/>
      <c r="Q213" s="250"/>
      <c r="R213" s="250"/>
      <c r="S213" s="250"/>
      <c r="T213" s="250"/>
      <c r="U213" s="250"/>
      <c r="V213" s="250"/>
      <c r="W213" s="250"/>
      <c r="X213" s="251"/>
      <c r="AT213" s="252" t="s">
        <v>1060</v>
      </c>
      <c r="AU213" s="252" t="s">
        <v>79</v>
      </c>
      <c r="AV213" s="15" t="s">
        <v>79</v>
      </c>
      <c r="AW213" s="15" t="s">
        <v>5</v>
      </c>
      <c r="AX213" s="15" t="s">
        <v>71</v>
      </c>
      <c r="AY213" s="252" t="s">
        <v>156</v>
      </c>
    </row>
    <row r="214" spans="2:51" s="13" customFormat="1" ht="11.25">
      <c r="B214" s="221"/>
      <c r="C214" s="222"/>
      <c r="D214" s="200" t="s">
        <v>1060</v>
      </c>
      <c r="E214" s="223" t="s">
        <v>20</v>
      </c>
      <c r="F214" s="224" t="s">
        <v>1660</v>
      </c>
      <c r="G214" s="222"/>
      <c r="H214" s="225">
        <v>46.355</v>
      </c>
      <c r="I214" s="226"/>
      <c r="J214" s="226"/>
      <c r="K214" s="222"/>
      <c r="L214" s="222"/>
      <c r="M214" s="227"/>
      <c r="N214" s="228"/>
      <c r="O214" s="229"/>
      <c r="P214" s="229"/>
      <c r="Q214" s="229"/>
      <c r="R214" s="229"/>
      <c r="S214" s="229"/>
      <c r="T214" s="229"/>
      <c r="U214" s="229"/>
      <c r="V214" s="229"/>
      <c r="W214" s="229"/>
      <c r="X214" s="230"/>
      <c r="AT214" s="231" t="s">
        <v>1060</v>
      </c>
      <c r="AU214" s="231" t="s">
        <v>79</v>
      </c>
      <c r="AV214" s="13" t="s">
        <v>81</v>
      </c>
      <c r="AW214" s="13" t="s">
        <v>5</v>
      </c>
      <c r="AX214" s="13" t="s">
        <v>71</v>
      </c>
      <c r="AY214" s="231" t="s">
        <v>156</v>
      </c>
    </row>
    <row r="215" spans="2:51" s="14" customFormat="1" ht="11.25">
      <c r="B215" s="232"/>
      <c r="C215" s="233"/>
      <c r="D215" s="200" t="s">
        <v>1060</v>
      </c>
      <c r="E215" s="234" t="s">
        <v>20</v>
      </c>
      <c r="F215" s="235" t="s">
        <v>1062</v>
      </c>
      <c r="G215" s="233"/>
      <c r="H215" s="236">
        <v>46.355</v>
      </c>
      <c r="I215" s="237"/>
      <c r="J215" s="237"/>
      <c r="K215" s="233"/>
      <c r="L215" s="233"/>
      <c r="M215" s="238"/>
      <c r="N215" s="239"/>
      <c r="O215" s="240"/>
      <c r="P215" s="240"/>
      <c r="Q215" s="240"/>
      <c r="R215" s="240"/>
      <c r="S215" s="240"/>
      <c r="T215" s="240"/>
      <c r="U215" s="240"/>
      <c r="V215" s="240"/>
      <c r="W215" s="240"/>
      <c r="X215" s="241"/>
      <c r="AT215" s="242" t="s">
        <v>1060</v>
      </c>
      <c r="AU215" s="242" t="s">
        <v>79</v>
      </c>
      <c r="AV215" s="14" t="s">
        <v>164</v>
      </c>
      <c r="AW215" s="14" t="s">
        <v>5</v>
      </c>
      <c r="AX215" s="14" t="s">
        <v>79</v>
      </c>
      <c r="AY215" s="242" t="s">
        <v>156</v>
      </c>
    </row>
    <row r="216" spans="1:65" s="2" customFormat="1" ht="66.75" customHeight="1">
      <c r="A216" s="35"/>
      <c r="B216" s="36"/>
      <c r="C216" s="205" t="s">
        <v>202</v>
      </c>
      <c r="D216" s="205" t="s">
        <v>188</v>
      </c>
      <c r="E216" s="206" t="s">
        <v>1661</v>
      </c>
      <c r="F216" s="207" t="s">
        <v>1662</v>
      </c>
      <c r="G216" s="208" t="s">
        <v>877</v>
      </c>
      <c r="H216" s="209">
        <v>44.8</v>
      </c>
      <c r="I216" s="210"/>
      <c r="J216" s="210"/>
      <c r="K216" s="211">
        <f>ROUND(P216*H216,2)</f>
        <v>0</v>
      </c>
      <c r="L216" s="207" t="s">
        <v>162</v>
      </c>
      <c r="M216" s="40"/>
      <c r="N216" s="212" t="s">
        <v>20</v>
      </c>
      <c r="O216" s="194" t="s">
        <v>40</v>
      </c>
      <c r="P216" s="195">
        <f>I216+J216</f>
        <v>0</v>
      </c>
      <c r="Q216" s="195">
        <f>ROUND(I216*H216,2)</f>
        <v>0</v>
      </c>
      <c r="R216" s="195">
        <f>ROUND(J216*H216,2)</f>
        <v>0</v>
      </c>
      <c r="S216" s="65"/>
      <c r="T216" s="196">
        <f>S216*H216</f>
        <v>0</v>
      </c>
      <c r="U216" s="196">
        <v>0</v>
      </c>
      <c r="V216" s="196">
        <f>U216*H216</f>
        <v>0</v>
      </c>
      <c r="W216" s="196">
        <v>0</v>
      </c>
      <c r="X216" s="197">
        <f>W216*H216</f>
        <v>0</v>
      </c>
      <c r="Y216" s="35"/>
      <c r="Z216" s="35"/>
      <c r="AA216" s="35"/>
      <c r="AB216" s="35"/>
      <c r="AC216" s="35"/>
      <c r="AD216" s="35"/>
      <c r="AE216" s="35"/>
      <c r="AR216" s="198" t="s">
        <v>298</v>
      </c>
      <c r="AT216" s="198" t="s">
        <v>188</v>
      </c>
      <c r="AU216" s="198" t="s">
        <v>79</v>
      </c>
      <c r="AY216" s="18" t="s">
        <v>156</v>
      </c>
      <c r="BE216" s="199">
        <f>IF(O216="základní",K216,0)</f>
        <v>0</v>
      </c>
      <c r="BF216" s="199">
        <f>IF(O216="snížená",K216,0)</f>
        <v>0</v>
      </c>
      <c r="BG216" s="199">
        <f>IF(O216="zákl. přenesená",K216,0)</f>
        <v>0</v>
      </c>
      <c r="BH216" s="199">
        <f>IF(O216="sníž. přenesená",K216,0)</f>
        <v>0</v>
      </c>
      <c r="BI216" s="199">
        <f>IF(O216="nulová",K216,0)</f>
        <v>0</v>
      </c>
      <c r="BJ216" s="18" t="s">
        <v>79</v>
      </c>
      <c r="BK216" s="199">
        <f>ROUND(P216*H216,2)</f>
        <v>0</v>
      </c>
      <c r="BL216" s="18" t="s">
        <v>298</v>
      </c>
      <c r="BM216" s="198" t="s">
        <v>248</v>
      </c>
    </row>
    <row r="217" spans="1:47" s="2" customFormat="1" ht="78">
      <c r="A217" s="35"/>
      <c r="B217" s="36"/>
      <c r="C217" s="37"/>
      <c r="D217" s="200" t="s">
        <v>165</v>
      </c>
      <c r="E217" s="37"/>
      <c r="F217" s="201" t="s">
        <v>1663</v>
      </c>
      <c r="G217" s="37"/>
      <c r="H217" s="37"/>
      <c r="I217" s="202"/>
      <c r="J217" s="202"/>
      <c r="K217" s="37"/>
      <c r="L217" s="37"/>
      <c r="M217" s="40"/>
      <c r="N217" s="203"/>
      <c r="O217" s="204"/>
      <c r="P217" s="65"/>
      <c r="Q217" s="65"/>
      <c r="R217" s="65"/>
      <c r="S217" s="65"/>
      <c r="T217" s="65"/>
      <c r="U217" s="65"/>
      <c r="V217" s="65"/>
      <c r="W217" s="65"/>
      <c r="X217" s="66"/>
      <c r="Y217" s="35"/>
      <c r="Z217" s="35"/>
      <c r="AA217" s="35"/>
      <c r="AB217" s="35"/>
      <c r="AC217" s="35"/>
      <c r="AD217" s="35"/>
      <c r="AE217" s="35"/>
      <c r="AT217" s="18" t="s">
        <v>165</v>
      </c>
      <c r="AU217" s="18" t="s">
        <v>79</v>
      </c>
    </row>
    <row r="218" spans="1:47" s="2" customFormat="1" ht="29.25">
      <c r="A218" s="35"/>
      <c r="B218" s="36"/>
      <c r="C218" s="37"/>
      <c r="D218" s="200" t="s">
        <v>880</v>
      </c>
      <c r="E218" s="37"/>
      <c r="F218" s="220" t="s">
        <v>1245</v>
      </c>
      <c r="G218" s="37"/>
      <c r="H218" s="37"/>
      <c r="I218" s="202"/>
      <c r="J218" s="202"/>
      <c r="K218" s="37"/>
      <c r="L218" s="37"/>
      <c r="M218" s="40"/>
      <c r="N218" s="203"/>
      <c r="O218" s="204"/>
      <c r="P218" s="65"/>
      <c r="Q218" s="65"/>
      <c r="R218" s="65"/>
      <c r="S218" s="65"/>
      <c r="T218" s="65"/>
      <c r="U218" s="65"/>
      <c r="V218" s="65"/>
      <c r="W218" s="65"/>
      <c r="X218" s="66"/>
      <c r="Y218" s="35"/>
      <c r="Z218" s="35"/>
      <c r="AA218" s="35"/>
      <c r="AB218" s="35"/>
      <c r="AC218" s="35"/>
      <c r="AD218" s="35"/>
      <c r="AE218" s="35"/>
      <c r="AT218" s="18" t="s">
        <v>880</v>
      </c>
      <c r="AU218" s="18" t="s">
        <v>79</v>
      </c>
    </row>
    <row r="219" spans="2:51" s="15" customFormat="1" ht="11.25">
      <c r="B219" s="243"/>
      <c r="C219" s="244"/>
      <c r="D219" s="200" t="s">
        <v>1060</v>
      </c>
      <c r="E219" s="245" t="s">
        <v>20</v>
      </c>
      <c r="F219" s="246" t="s">
        <v>1664</v>
      </c>
      <c r="G219" s="244"/>
      <c r="H219" s="245" t="s">
        <v>20</v>
      </c>
      <c r="I219" s="247"/>
      <c r="J219" s="247"/>
      <c r="K219" s="244"/>
      <c r="L219" s="244"/>
      <c r="M219" s="248"/>
      <c r="N219" s="249"/>
      <c r="O219" s="250"/>
      <c r="P219" s="250"/>
      <c r="Q219" s="250"/>
      <c r="R219" s="250"/>
      <c r="S219" s="250"/>
      <c r="T219" s="250"/>
      <c r="U219" s="250"/>
      <c r="V219" s="250"/>
      <c r="W219" s="250"/>
      <c r="X219" s="251"/>
      <c r="AT219" s="252" t="s">
        <v>1060</v>
      </c>
      <c r="AU219" s="252" t="s">
        <v>79</v>
      </c>
      <c r="AV219" s="15" t="s">
        <v>79</v>
      </c>
      <c r="AW219" s="15" t="s">
        <v>5</v>
      </c>
      <c r="AX219" s="15" t="s">
        <v>71</v>
      </c>
      <c r="AY219" s="252" t="s">
        <v>156</v>
      </c>
    </row>
    <row r="220" spans="2:51" s="13" customFormat="1" ht="11.25">
      <c r="B220" s="221"/>
      <c r="C220" s="222"/>
      <c r="D220" s="200" t="s">
        <v>1060</v>
      </c>
      <c r="E220" s="223" t="s">
        <v>20</v>
      </c>
      <c r="F220" s="224" t="s">
        <v>1665</v>
      </c>
      <c r="G220" s="222"/>
      <c r="H220" s="225">
        <v>44.8</v>
      </c>
      <c r="I220" s="226"/>
      <c r="J220" s="226"/>
      <c r="K220" s="222"/>
      <c r="L220" s="222"/>
      <c r="M220" s="227"/>
      <c r="N220" s="228"/>
      <c r="O220" s="229"/>
      <c r="P220" s="229"/>
      <c r="Q220" s="229"/>
      <c r="R220" s="229"/>
      <c r="S220" s="229"/>
      <c r="T220" s="229"/>
      <c r="U220" s="229"/>
      <c r="V220" s="229"/>
      <c r="W220" s="229"/>
      <c r="X220" s="230"/>
      <c r="AT220" s="231" t="s">
        <v>1060</v>
      </c>
      <c r="AU220" s="231" t="s">
        <v>79</v>
      </c>
      <c r="AV220" s="13" t="s">
        <v>81</v>
      </c>
      <c r="AW220" s="13" t="s">
        <v>5</v>
      </c>
      <c r="AX220" s="13" t="s">
        <v>71</v>
      </c>
      <c r="AY220" s="231" t="s">
        <v>156</v>
      </c>
    </row>
    <row r="221" spans="2:51" s="14" customFormat="1" ht="11.25">
      <c r="B221" s="232"/>
      <c r="C221" s="233"/>
      <c r="D221" s="200" t="s">
        <v>1060</v>
      </c>
      <c r="E221" s="234" t="s">
        <v>20</v>
      </c>
      <c r="F221" s="235" t="s">
        <v>1062</v>
      </c>
      <c r="G221" s="233"/>
      <c r="H221" s="236">
        <v>44.8</v>
      </c>
      <c r="I221" s="237"/>
      <c r="J221" s="237"/>
      <c r="K221" s="233"/>
      <c r="L221" s="233"/>
      <c r="M221" s="238"/>
      <c r="N221" s="239"/>
      <c r="O221" s="240"/>
      <c r="P221" s="240"/>
      <c r="Q221" s="240"/>
      <c r="R221" s="240"/>
      <c r="S221" s="240"/>
      <c r="T221" s="240"/>
      <c r="U221" s="240"/>
      <c r="V221" s="240"/>
      <c r="W221" s="240"/>
      <c r="X221" s="241"/>
      <c r="AT221" s="242" t="s">
        <v>1060</v>
      </c>
      <c r="AU221" s="242" t="s">
        <v>79</v>
      </c>
      <c r="AV221" s="14" t="s">
        <v>164</v>
      </c>
      <c r="AW221" s="14" t="s">
        <v>5</v>
      </c>
      <c r="AX221" s="14" t="s">
        <v>79</v>
      </c>
      <c r="AY221" s="242" t="s">
        <v>156</v>
      </c>
    </row>
    <row r="222" spans="1:65" s="2" customFormat="1" ht="24">
      <c r="A222" s="35"/>
      <c r="B222" s="36"/>
      <c r="C222" s="205" t="s">
        <v>249</v>
      </c>
      <c r="D222" s="205" t="s">
        <v>188</v>
      </c>
      <c r="E222" s="206" t="s">
        <v>1284</v>
      </c>
      <c r="F222" s="207" t="s">
        <v>1285</v>
      </c>
      <c r="G222" s="208" t="s">
        <v>877</v>
      </c>
      <c r="H222" s="209">
        <v>460.8</v>
      </c>
      <c r="I222" s="210"/>
      <c r="J222" s="210"/>
      <c r="K222" s="211">
        <f>ROUND(P222*H222,2)</f>
        <v>0</v>
      </c>
      <c r="L222" s="207" t="s">
        <v>162</v>
      </c>
      <c r="M222" s="40"/>
      <c r="N222" s="212" t="s">
        <v>20</v>
      </c>
      <c r="O222" s="194" t="s">
        <v>40</v>
      </c>
      <c r="P222" s="195">
        <f>I222+J222</f>
        <v>0</v>
      </c>
      <c r="Q222" s="195">
        <f>ROUND(I222*H222,2)</f>
        <v>0</v>
      </c>
      <c r="R222" s="195">
        <f>ROUND(J222*H222,2)</f>
        <v>0</v>
      </c>
      <c r="S222" s="65"/>
      <c r="T222" s="196">
        <f>S222*H222</f>
        <v>0</v>
      </c>
      <c r="U222" s="196">
        <v>0</v>
      </c>
      <c r="V222" s="196">
        <f>U222*H222</f>
        <v>0</v>
      </c>
      <c r="W222" s="196">
        <v>0</v>
      </c>
      <c r="X222" s="197">
        <f>W222*H222</f>
        <v>0</v>
      </c>
      <c r="Y222" s="35"/>
      <c r="Z222" s="35"/>
      <c r="AA222" s="35"/>
      <c r="AB222" s="35"/>
      <c r="AC222" s="35"/>
      <c r="AD222" s="35"/>
      <c r="AE222" s="35"/>
      <c r="AR222" s="198" t="s">
        <v>298</v>
      </c>
      <c r="AT222" s="198" t="s">
        <v>188</v>
      </c>
      <c r="AU222" s="198" t="s">
        <v>79</v>
      </c>
      <c r="AY222" s="18" t="s">
        <v>156</v>
      </c>
      <c r="BE222" s="199">
        <f>IF(O222="základní",K222,0)</f>
        <v>0</v>
      </c>
      <c r="BF222" s="199">
        <f>IF(O222="snížená",K222,0)</f>
        <v>0</v>
      </c>
      <c r="BG222" s="199">
        <f>IF(O222="zákl. přenesená",K222,0)</f>
        <v>0</v>
      </c>
      <c r="BH222" s="199">
        <f>IF(O222="sníž. přenesená",K222,0)</f>
        <v>0</v>
      </c>
      <c r="BI222" s="199">
        <f>IF(O222="nulová",K222,0)</f>
        <v>0</v>
      </c>
      <c r="BJ222" s="18" t="s">
        <v>79</v>
      </c>
      <c r="BK222" s="199">
        <f>ROUND(P222*H222,2)</f>
        <v>0</v>
      </c>
      <c r="BL222" s="18" t="s">
        <v>298</v>
      </c>
      <c r="BM222" s="198" t="s">
        <v>252</v>
      </c>
    </row>
    <row r="223" spans="1:47" s="2" customFormat="1" ht="48.75">
      <c r="A223" s="35"/>
      <c r="B223" s="36"/>
      <c r="C223" s="37"/>
      <c r="D223" s="200" t="s">
        <v>165</v>
      </c>
      <c r="E223" s="37"/>
      <c r="F223" s="201" t="s">
        <v>1286</v>
      </c>
      <c r="G223" s="37"/>
      <c r="H223" s="37"/>
      <c r="I223" s="202"/>
      <c r="J223" s="202"/>
      <c r="K223" s="37"/>
      <c r="L223" s="37"/>
      <c r="M223" s="40"/>
      <c r="N223" s="203"/>
      <c r="O223" s="204"/>
      <c r="P223" s="65"/>
      <c r="Q223" s="65"/>
      <c r="R223" s="65"/>
      <c r="S223" s="65"/>
      <c r="T223" s="65"/>
      <c r="U223" s="65"/>
      <c r="V223" s="65"/>
      <c r="W223" s="65"/>
      <c r="X223" s="66"/>
      <c r="Y223" s="35"/>
      <c r="Z223" s="35"/>
      <c r="AA223" s="35"/>
      <c r="AB223" s="35"/>
      <c r="AC223" s="35"/>
      <c r="AD223" s="35"/>
      <c r="AE223" s="35"/>
      <c r="AT223" s="18" t="s">
        <v>165</v>
      </c>
      <c r="AU223" s="18" t="s">
        <v>79</v>
      </c>
    </row>
    <row r="224" spans="2:51" s="15" customFormat="1" ht="11.25">
      <c r="B224" s="243"/>
      <c r="C224" s="244"/>
      <c r="D224" s="200" t="s">
        <v>1060</v>
      </c>
      <c r="E224" s="245" t="s">
        <v>20</v>
      </c>
      <c r="F224" s="246" t="s">
        <v>1666</v>
      </c>
      <c r="G224" s="244"/>
      <c r="H224" s="245" t="s">
        <v>20</v>
      </c>
      <c r="I224" s="247"/>
      <c r="J224" s="247"/>
      <c r="K224" s="244"/>
      <c r="L224" s="244"/>
      <c r="M224" s="248"/>
      <c r="N224" s="249"/>
      <c r="O224" s="250"/>
      <c r="P224" s="250"/>
      <c r="Q224" s="250"/>
      <c r="R224" s="250"/>
      <c r="S224" s="250"/>
      <c r="T224" s="250"/>
      <c r="U224" s="250"/>
      <c r="V224" s="250"/>
      <c r="W224" s="250"/>
      <c r="X224" s="251"/>
      <c r="AT224" s="252" t="s">
        <v>1060</v>
      </c>
      <c r="AU224" s="252" t="s">
        <v>79</v>
      </c>
      <c r="AV224" s="15" t="s">
        <v>79</v>
      </c>
      <c r="AW224" s="15" t="s">
        <v>5</v>
      </c>
      <c r="AX224" s="15" t="s">
        <v>71</v>
      </c>
      <c r="AY224" s="252" t="s">
        <v>156</v>
      </c>
    </row>
    <row r="225" spans="2:51" s="13" customFormat="1" ht="11.25">
      <c r="B225" s="221"/>
      <c r="C225" s="222"/>
      <c r="D225" s="200" t="s">
        <v>1060</v>
      </c>
      <c r="E225" s="223" t="s">
        <v>20</v>
      </c>
      <c r="F225" s="224" t="s">
        <v>1667</v>
      </c>
      <c r="G225" s="222"/>
      <c r="H225" s="225">
        <v>32.4</v>
      </c>
      <c r="I225" s="226"/>
      <c r="J225" s="226"/>
      <c r="K225" s="222"/>
      <c r="L225" s="222"/>
      <c r="M225" s="227"/>
      <c r="N225" s="228"/>
      <c r="O225" s="229"/>
      <c r="P225" s="229"/>
      <c r="Q225" s="229"/>
      <c r="R225" s="229"/>
      <c r="S225" s="229"/>
      <c r="T225" s="229"/>
      <c r="U225" s="229"/>
      <c r="V225" s="229"/>
      <c r="W225" s="229"/>
      <c r="X225" s="230"/>
      <c r="AT225" s="231" t="s">
        <v>1060</v>
      </c>
      <c r="AU225" s="231" t="s">
        <v>79</v>
      </c>
      <c r="AV225" s="13" t="s">
        <v>81</v>
      </c>
      <c r="AW225" s="13" t="s">
        <v>5</v>
      </c>
      <c r="AX225" s="13" t="s">
        <v>71</v>
      </c>
      <c r="AY225" s="231" t="s">
        <v>156</v>
      </c>
    </row>
    <row r="226" spans="2:51" s="15" customFormat="1" ht="11.25">
      <c r="B226" s="243"/>
      <c r="C226" s="244"/>
      <c r="D226" s="200" t="s">
        <v>1060</v>
      </c>
      <c r="E226" s="245" t="s">
        <v>20</v>
      </c>
      <c r="F226" s="246" t="s">
        <v>1668</v>
      </c>
      <c r="G226" s="244"/>
      <c r="H226" s="245" t="s">
        <v>20</v>
      </c>
      <c r="I226" s="247"/>
      <c r="J226" s="247"/>
      <c r="K226" s="244"/>
      <c r="L226" s="244"/>
      <c r="M226" s="248"/>
      <c r="N226" s="249"/>
      <c r="O226" s="250"/>
      <c r="P226" s="250"/>
      <c r="Q226" s="250"/>
      <c r="R226" s="250"/>
      <c r="S226" s="250"/>
      <c r="T226" s="250"/>
      <c r="U226" s="250"/>
      <c r="V226" s="250"/>
      <c r="W226" s="250"/>
      <c r="X226" s="251"/>
      <c r="AT226" s="252" t="s">
        <v>1060</v>
      </c>
      <c r="AU226" s="252" t="s">
        <v>79</v>
      </c>
      <c r="AV226" s="15" t="s">
        <v>79</v>
      </c>
      <c r="AW226" s="15" t="s">
        <v>5</v>
      </c>
      <c r="AX226" s="15" t="s">
        <v>71</v>
      </c>
      <c r="AY226" s="252" t="s">
        <v>156</v>
      </c>
    </row>
    <row r="227" spans="2:51" s="13" customFormat="1" ht="11.25">
      <c r="B227" s="221"/>
      <c r="C227" s="222"/>
      <c r="D227" s="200" t="s">
        <v>1060</v>
      </c>
      <c r="E227" s="223" t="s">
        <v>20</v>
      </c>
      <c r="F227" s="224" t="s">
        <v>1669</v>
      </c>
      <c r="G227" s="222"/>
      <c r="H227" s="225">
        <v>428.4</v>
      </c>
      <c r="I227" s="226"/>
      <c r="J227" s="226"/>
      <c r="K227" s="222"/>
      <c r="L227" s="222"/>
      <c r="M227" s="227"/>
      <c r="N227" s="228"/>
      <c r="O227" s="229"/>
      <c r="P227" s="229"/>
      <c r="Q227" s="229"/>
      <c r="R227" s="229"/>
      <c r="S227" s="229"/>
      <c r="T227" s="229"/>
      <c r="U227" s="229"/>
      <c r="V227" s="229"/>
      <c r="W227" s="229"/>
      <c r="X227" s="230"/>
      <c r="AT227" s="231" t="s">
        <v>1060</v>
      </c>
      <c r="AU227" s="231" t="s">
        <v>79</v>
      </c>
      <c r="AV227" s="13" t="s">
        <v>81</v>
      </c>
      <c r="AW227" s="13" t="s">
        <v>5</v>
      </c>
      <c r="AX227" s="13" t="s">
        <v>71</v>
      </c>
      <c r="AY227" s="231" t="s">
        <v>156</v>
      </c>
    </row>
    <row r="228" spans="2:51" s="14" customFormat="1" ht="11.25">
      <c r="B228" s="232"/>
      <c r="C228" s="233"/>
      <c r="D228" s="200" t="s">
        <v>1060</v>
      </c>
      <c r="E228" s="234" t="s">
        <v>20</v>
      </c>
      <c r="F228" s="235" t="s">
        <v>1062</v>
      </c>
      <c r="G228" s="233"/>
      <c r="H228" s="236">
        <v>460.8</v>
      </c>
      <c r="I228" s="237"/>
      <c r="J228" s="237"/>
      <c r="K228" s="233"/>
      <c r="L228" s="233"/>
      <c r="M228" s="238"/>
      <c r="N228" s="239"/>
      <c r="O228" s="240"/>
      <c r="P228" s="240"/>
      <c r="Q228" s="240"/>
      <c r="R228" s="240"/>
      <c r="S228" s="240"/>
      <c r="T228" s="240"/>
      <c r="U228" s="240"/>
      <c r="V228" s="240"/>
      <c r="W228" s="240"/>
      <c r="X228" s="241"/>
      <c r="AT228" s="242" t="s">
        <v>1060</v>
      </c>
      <c r="AU228" s="242" t="s">
        <v>79</v>
      </c>
      <c r="AV228" s="14" t="s">
        <v>164</v>
      </c>
      <c r="AW228" s="14" t="s">
        <v>5</v>
      </c>
      <c r="AX228" s="14" t="s">
        <v>79</v>
      </c>
      <c r="AY228" s="242" t="s">
        <v>156</v>
      </c>
    </row>
    <row r="229" spans="1:65" s="2" customFormat="1" ht="24.2" customHeight="1">
      <c r="A229" s="35"/>
      <c r="B229" s="36"/>
      <c r="C229" s="205" t="s">
        <v>206</v>
      </c>
      <c r="D229" s="205" t="s">
        <v>188</v>
      </c>
      <c r="E229" s="206" t="s">
        <v>1289</v>
      </c>
      <c r="F229" s="207" t="s">
        <v>1290</v>
      </c>
      <c r="G229" s="208" t="s">
        <v>877</v>
      </c>
      <c r="H229" s="209">
        <v>46.355</v>
      </c>
      <c r="I229" s="210"/>
      <c r="J229" s="210"/>
      <c r="K229" s="211">
        <f>ROUND(P229*H229,2)</f>
        <v>0</v>
      </c>
      <c r="L229" s="207" t="s">
        <v>162</v>
      </c>
      <c r="M229" s="40"/>
      <c r="N229" s="212" t="s">
        <v>20</v>
      </c>
      <c r="O229" s="194" t="s">
        <v>40</v>
      </c>
      <c r="P229" s="195">
        <f>I229+J229</f>
        <v>0</v>
      </c>
      <c r="Q229" s="195">
        <f>ROUND(I229*H229,2)</f>
        <v>0</v>
      </c>
      <c r="R229" s="195">
        <f>ROUND(J229*H229,2)</f>
        <v>0</v>
      </c>
      <c r="S229" s="65"/>
      <c r="T229" s="196">
        <f>S229*H229</f>
        <v>0</v>
      </c>
      <c r="U229" s="196">
        <v>0</v>
      </c>
      <c r="V229" s="196">
        <f>U229*H229</f>
        <v>0</v>
      </c>
      <c r="W229" s="196">
        <v>0</v>
      </c>
      <c r="X229" s="197">
        <f>W229*H229</f>
        <v>0</v>
      </c>
      <c r="Y229" s="35"/>
      <c r="Z229" s="35"/>
      <c r="AA229" s="35"/>
      <c r="AB229" s="35"/>
      <c r="AC229" s="35"/>
      <c r="AD229" s="35"/>
      <c r="AE229" s="35"/>
      <c r="AR229" s="198" t="s">
        <v>298</v>
      </c>
      <c r="AT229" s="198" t="s">
        <v>188</v>
      </c>
      <c r="AU229" s="198" t="s">
        <v>79</v>
      </c>
      <c r="AY229" s="18" t="s">
        <v>156</v>
      </c>
      <c r="BE229" s="199">
        <f>IF(O229="základní",K229,0)</f>
        <v>0</v>
      </c>
      <c r="BF229" s="199">
        <f>IF(O229="snížená",K229,0)</f>
        <v>0</v>
      </c>
      <c r="BG229" s="199">
        <f>IF(O229="zákl. přenesená",K229,0)</f>
        <v>0</v>
      </c>
      <c r="BH229" s="199">
        <f>IF(O229="sníž. přenesená",K229,0)</f>
        <v>0</v>
      </c>
      <c r="BI229" s="199">
        <f>IF(O229="nulová",K229,0)</f>
        <v>0</v>
      </c>
      <c r="BJ229" s="18" t="s">
        <v>79</v>
      </c>
      <c r="BK229" s="199">
        <f>ROUND(P229*H229,2)</f>
        <v>0</v>
      </c>
      <c r="BL229" s="18" t="s">
        <v>298</v>
      </c>
      <c r="BM229" s="198" t="s">
        <v>258</v>
      </c>
    </row>
    <row r="230" spans="1:47" s="2" customFormat="1" ht="48.75">
      <c r="A230" s="35"/>
      <c r="B230" s="36"/>
      <c r="C230" s="37"/>
      <c r="D230" s="200" t="s">
        <v>165</v>
      </c>
      <c r="E230" s="37"/>
      <c r="F230" s="201" t="s">
        <v>1291</v>
      </c>
      <c r="G230" s="37"/>
      <c r="H230" s="37"/>
      <c r="I230" s="202"/>
      <c r="J230" s="202"/>
      <c r="K230" s="37"/>
      <c r="L230" s="37"/>
      <c r="M230" s="40"/>
      <c r="N230" s="203"/>
      <c r="O230" s="204"/>
      <c r="P230" s="65"/>
      <c r="Q230" s="65"/>
      <c r="R230" s="65"/>
      <c r="S230" s="65"/>
      <c r="T230" s="65"/>
      <c r="U230" s="65"/>
      <c r="V230" s="65"/>
      <c r="W230" s="65"/>
      <c r="X230" s="66"/>
      <c r="Y230" s="35"/>
      <c r="Z230" s="35"/>
      <c r="AA230" s="35"/>
      <c r="AB230" s="35"/>
      <c r="AC230" s="35"/>
      <c r="AD230" s="35"/>
      <c r="AE230" s="35"/>
      <c r="AT230" s="18" t="s">
        <v>165</v>
      </c>
      <c r="AU230" s="18" t="s">
        <v>79</v>
      </c>
    </row>
    <row r="231" spans="2:51" s="15" customFormat="1" ht="11.25">
      <c r="B231" s="243"/>
      <c r="C231" s="244"/>
      <c r="D231" s="200" t="s">
        <v>1060</v>
      </c>
      <c r="E231" s="245" t="s">
        <v>20</v>
      </c>
      <c r="F231" s="246" t="s">
        <v>1670</v>
      </c>
      <c r="G231" s="244"/>
      <c r="H231" s="245" t="s">
        <v>20</v>
      </c>
      <c r="I231" s="247"/>
      <c r="J231" s="247"/>
      <c r="K231" s="244"/>
      <c r="L231" s="244"/>
      <c r="M231" s="248"/>
      <c r="N231" s="249"/>
      <c r="O231" s="250"/>
      <c r="P231" s="250"/>
      <c r="Q231" s="250"/>
      <c r="R231" s="250"/>
      <c r="S231" s="250"/>
      <c r="T231" s="250"/>
      <c r="U231" s="250"/>
      <c r="V231" s="250"/>
      <c r="W231" s="250"/>
      <c r="X231" s="251"/>
      <c r="AT231" s="252" t="s">
        <v>1060</v>
      </c>
      <c r="AU231" s="252" t="s">
        <v>79</v>
      </c>
      <c r="AV231" s="15" t="s">
        <v>79</v>
      </c>
      <c r="AW231" s="15" t="s">
        <v>5</v>
      </c>
      <c r="AX231" s="15" t="s">
        <v>71</v>
      </c>
      <c r="AY231" s="252" t="s">
        <v>156</v>
      </c>
    </row>
    <row r="232" spans="2:51" s="13" customFormat="1" ht="11.25">
      <c r="B232" s="221"/>
      <c r="C232" s="222"/>
      <c r="D232" s="200" t="s">
        <v>1060</v>
      </c>
      <c r="E232" s="223" t="s">
        <v>20</v>
      </c>
      <c r="F232" s="224" t="s">
        <v>1665</v>
      </c>
      <c r="G232" s="222"/>
      <c r="H232" s="225">
        <v>44.8</v>
      </c>
      <c r="I232" s="226"/>
      <c r="J232" s="226"/>
      <c r="K232" s="222"/>
      <c r="L232" s="222"/>
      <c r="M232" s="227"/>
      <c r="N232" s="228"/>
      <c r="O232" s="229"/>
      <c r="P232" s="229"/>
      <c r="Q232" s="229"/>
      <c r="R232" s="229"/>
      <c r="S232" s="229"/>
      <c r="T232" s="229"/>
      <c r="U232" s="229"/>
      <c r="V232" s="229"/>
      <c r="W232" s="229"/>
      <c r="X232" s="230"/>
      <c r="AT232" s="231" t="s">
        <v>1060</v>
      </c>
      <c r="AU232" s="231" t="s">
        <v>79</v>
      </c>
      <c r="AV232" s="13" t="s">
        <v>81</v>
      </c>
      <c r="AW232" s="13" t="s">
        <v>5</v>
      </c>
      <c r="AX232" s="13" t="s">
        <v>71</v>
      </c>
      <c r="AY232" s="231" t="s">
        <v>156</v>
      </c>
    </row>
    <row r="233" spans="2:51" s="15" customFormat="1" ht="11.25">
      <c r="B233" s="243"/>
      <c r="C233" s="244"/>
      <c r="D233" s="200" t="s">
        <v>1060</v>
      </c>
      <c r="E233" s="245" t="s">
        <v>20</v>
      </c>
      <c r="F233" s="246" t="s">
        <v>1671</v>
      </c>
      <c r="G233" s="244"/>
      <c r="H233" s="245" t="s">
        <v>20</v>
      </c>
      <c r="I233" s="247"/>
      <c r="J233" s="247"/>
      <c r="K233" s="244"/>
      <c r="L233" s="244"/>
      <c r="M233" s="248"/>
      <c r="N233" s="249"/>
      <c r="O233" s="250"/>
      <c r="P233" s="250"/>
      <c r="Q233" s="250"/>
      <c r="R233" s="250"/>
      <c r="S233" s="250"/>
      <c r="T233" s="250"/>
      <c r="U233" s="250"/>
      <c r="V233" s="250"/>
      <c r="W233" s="250"/>
      <c r="X233" s="251"/>
      <c r="AT233" s="252" t="s">
        <v>1060</v>
      </c>
      <c r="AU233" s="252" t="s">
        <v>79</v>
      </c>
      <c r="AV233" s="15" t="s">
        <v>79</v>
      </c>
      <c r="AW233" s="15" t="s">
        <v>5</v>
      </c>
      <c r="AX233" s="15" t="s">
        <v>71</v>
      </c>
      <c r="AY233" s="252" t="s">
        <v>156</v>
      </c>
    </row>
    <row r="234" spans="2:51" s="13" customFormat="1" ht="11.25">
      <c r="B234" s="221"/>
      <c r="C234" s="222"/>
      <c r="D234" s="200" t="s">
        <v>1060</v>
      </c>
      <c r="E234" s="223" t="s">
        <v>20</v>
      </c>
      <c r="F234" s="224" t="s">
        <v>1672</v>
      </c>
      <c r="G234" s="222"/>
      <c r="H234" s="225">
        <v>1.555</v>
      </c>
      <c r="I234" s="226"/>
      <c r="J234" s="226"/>
      <c r="K234" s="222"/>
      <c r="L234" s="222"/>
      <c r="M234" s="227"/>
      <c r="N234" s="228"/>
      <c r="O234" s="229"/>
      <c r="P234" s="229"/>
      <c r="Q234" s="229"/>
      <c r="R234" s="229"/>
      <c r="S234" s="229"/>
      <c r="T234" s="229"/>
      <c r="U234" s="229"/>
      <c r="V234" s="229"/>
      <c r="W234" s="229"/>
      <c r="X234" s="230"/>
      <c r="AT234" s="231" t="s">
        <v>1060</v>
      </c>
      <c r="AU234" s="231" t="s">
        <v>79</v>
      </c>
      <c r="AV234" s="13" t="s">
        <v>81</v>
      </c>
      <c r="AW234" s="13" t="s">
        <v>5</v>
      </c>
      <c r="AX234" s="13" t="s">
        <v>71</v>
      </c>
      <c r="AY234" s="231" t="s">
        <v>156</v>
      </c>
    </row>
    <row r="235" spans="2:51" s="14" customFormat="1" ht="11.25">
      <c r="B235" s="232"/>
      <c r="C235" s="233"/>
      <c r="D235" s="200" t="s">
        <v>1060</v>
      </c>
      <c r="E235" s="234" t="s">
        <v>20</v>
      </c>
      <c r="F235" s="235" t="s">
        <v>1062</v>
      </c>
      <c r="G235" s="233"/>
      <c r="H235" s="236">
        <v>46.355</v>
      </c>
      <c r="I235" s="237"/>
      <c r="J235" s="237"/>
      <c r="K235" s="233"/>
      <c r="L235" s="233"/>
      <c r="M235" s="238"/>
      <c r="N235" s="239"/>
      <c r="O235" s="240"/>
      <c r="P235" s="240"/>
      <c r="Q235" s="240"/>
      <c r="R235" s="240"/>
      <c r="S235" s="240"/>
      <c r="T235" s="240"/>
      <c r="U235" s="240"/>
      <c r="V235" s="240"/>
      <c r="W235" s="240"/>
      <c r="X235" s="241"/>
      <c r="AT235" s="242" t="s">
        <v>1060</v>
      </c>
      <c r="AU235" s="242" t="s">
        <v>79</v>
      </c>
      <c r="AV235" s="14" t="s">
        <v>164</v>
      </c>
      <c r="AW235" s="14" t="s">
        <v>5</v>
      </c>
      <c r="AX235" s="14" t="s">
        <v>79</v>
      </c>
      <c r="AY235" s="242" t="s">
        <v>156</v>
      </c>
    </row>
    <row r="236" spans="1:65" s="2" customFormat="1" ht="24.2" customHeight="1">
      <c r="A236" s="35"/>
      <c r="B236" s="36"/>
      <c r="C236" s="205" t="s">
        <v>259</v>
      </c>
      <c r="D236" s="205" t="s">
        <v>188</v>
      </c>
      <c r="E236" s="206" t="s">
        <v>1588</v>
      </c>
      <c r="F236" s="207" t="s">
        <v>1589</v>
      </c>
      <c r="G236" s="208" t="s">
        <v>877</v>
      </c>
      <c r="H236" s="209">
        <v>460.8</v>
      </c>
      <c r="I236" s="210"/>
      <c r="J236" s="210"/>
      <c r="K236" s="211">
        <f>ROUND(P236*H236,2)</f>
        <v>0</v>
      </c>
      <c r="L236" s="207" t="s">
        <v>162</v>
      </c>
      <c r="M236" s="40"/>
      <c r="N236" s="212" t="s">
        <v>20</v>
      </c>
      <c r="O236" s="194" t="s">
        <v>40</v>
      </c>
      <c r="P236" s="195">
        <f>I236+J236</f>
        <v>0</v>
      </c>
      <c r="Q236" s="195">
        <f>ROUND(I236*H236,2)</f>
        <v>0</v>
      </c>
      <c r="R236" s="195">
        <f>ROUND(J236*H236,2)</f>
        <v>0</v>
      </c>
      <c r="S236" s="65"/>
      <c r="T236" s="196">
        <f>S236*H236</f>
        <v>0</v>
      </c>
      <c r="U236" s="196">
        <v>0</v>
      </c>
      <c r="V236" s="196">
        <f>U236*H236</f>
        <v>0</v>
      </c>
      <c r="W236" s="196">
        <v>0</v>
      </c>
      <c r="X236" s="197">
        <f>W236*H236</f>
        <v>0</v>
      </c>
      <c r="Y236" s="35"/>
      <c r="Z236" s="35"/>
      <c r="AA236" s="35"/>
      <c r="AB236" s="35"/>
      <c r="AC236" s="35"/>
      <c r="AD236" s="35"/>
      <c r="AE236" s="35"/>
      <c r="AR236" s="198" t="s">
        <v>298</v>
      </c>
      <c r="AT236" s="198" t="s">
        <v>188</v>
      </c>
      <c r="AU236" s="198" t="s">
        <v>79</v>
      </c>
      <c r="AY236" s="18" t="s">
        <v>156</v>
      </c>
      <c r="BE236" s="199">
        <f>IF(O236="základní",K236,0)</f>
        <v>0</v>
      </c>
      <c r="BF236" s="199">
        <f>IF(O236="snížená",K236,0)</f>
        <v>0</v>
      </c>
      <c r="BG236" s="199">
        <f>IF(O236="zákl. přenesená",K236,0)</f>
        <v>0</v>
      </c>
      <c r="BH236" s="199">
        <f>IF(O236="sníž. přenesená",K236,0)</f>
        <v>0</v>
      </c>
      <c r="BI236" s="199">
        <f>IF(O236="nulová",K236,0)</f>
        <v>0</v>
      </c>
      <c r="BJ236" s="18" t="s">
        <v>79</v>
      </c>
      <c r="BK236" s="199">
        <f>ROUND(P236*H236,2)</f>
        <v>0</v>
      </c>
      <c r="BL236" s="18" t="s">
        <v>298</v>
      </c>
      <c r="BM236" s="198" t="s">
        <v>262</v>
      </c>
    </row>
    <row r="237" spans="1:47" s="2" customFormat="1" ht="48.75">
      <c r="A237" s="35"/>
      <c r="B237" s="36"/>
      <c r="C237" s="37"/>
      <c r="D237" s="200" t="s">
        <v>165</v>
      </c>
      <c r="E237" s="37"/>
      <c r="F237" s="201" t="s">
        <v>1590</v>
      </c>
      <c r="G237" s="37"/>
      <c r="H237" s="37"/>
      <c r="I237" s="202"/>
      <c r="J237" s="202"/>
      <c r="K237" s="37"/>
      <c r="L237" s="37"/>
      <c r="M237" s="40"/>
      <c r="N237" s="203"/>
      <c r="O237" s="204"/>
      <c r="P237" s="65"/>
      <c r="Q237" s="65"/>
      <c r="R237" s="65"/>
      <c r="S237" s="65"/>
      <c r="T237" s="65"/>
      <c r="U237" s="65"/>
      <c r="V237" s="65"/>
      <c r="W237" s="65"/>
      <c r="X237" s="66"/>
      <c r="Y237" s="35"/>
      <c r="Z237" s="35"/>
      <c r="AA237" s="35"/>
      <c r="AB237" s="35"/>
      <c r="AC237" s="35"/>
      <c r="AD237" s="35"/>
      <c r="AE237" s="35"/>
      <c r="AT237" s="18" t="s">
        <v>165</v>
      </c>
      <c r="AU237" s="18" t="s">
        <v>79</v>
      </c>
    </row>
    <row r="238" spans="1:65" s="2" customFormat="1" ht="16.5" customHeight="1">
      <c r="A238" s="35"/>
      <c r="B238" s="36"/>
      <c r="C238" s="205" t="s">
        <v>209</v>
      </c>
      <c r="D238" s="205" t="s">
        <v>188</v>
      </c>
      <c r="E238" s="206" t="s">
        <v>1673</v>
      </c>
      <c r="F238" s="207" t="s">
        <v>1674</v>
      </c>
      <c r="G238" s="208" t="s">
        <v>877</v>
      </c>
      <c r="H238" s="209">
        <v>4</v>
      </c>
      <c r="I238" s="210"/>
      <c r="J238" s="210"/>
      <c r="K238" s="211">
        <f>ROUND(P238*H238,2)</f>
        <v>0</v>
      </c>
      <c r="L238" s="207" t="s">
        <v>20</v>
      </c>
      <c r="M238" s="40"/>
      <c r="N238" s="212" t="s">
        <v>20</v>
      </c>
      <c r="O238" s="194" t="s">
        <v>40</v>
      </c>
      <c r="P238" s="195">
        <f>I238+J238</f>
        <v>0</v>
      </c>
      <c r="Q238" s="195">
        <f>ROUND(I238*H238,2)</f>
        <v>0</v>
      </c>
      <c r="R238" s="195">
        <f>ROUND(J238*H238,2)</f>
        <v>0</v>
      </c>
      <c r="S238" s="65"/>
      <c r="T238" s="196">
        <f>S238*H238</f>
        <v>0</v>
      </c>
      <c r="U238" s="196">
        <v>0</v>
      </c>
      <c r="V238" s="196">
        <f>U238*H238</f>
        <v>0</v>
      </c>
      <c r="W238" s="196">
        <v>0</v>
      </c>
      <c r="X238" s="197">
        <f>W238*H238</f>
        <v>0</v>
      </c>
      <c r="Y238" s="35"/>
      <c r="Z238" s="35"/>
      <c r="AA238" s="35"/>
      <c r="AB238" s="35"/>
      <c r="AC238" s="35"/>
      <c r="AD238" s="35"/>
      <c r="AE238" s="35"/>
      <c r="AR238" s="198" t="s">
        <v>298</v>
      </c>
      <c r="AT238" s="198" t="s">
        <v>188</v>
      </c>
      <c r="AU238" s="198" t="s">
        <v>79</v>
      </c>
      <c r="AY238" s="18" t="s">
        <v>156</v>
      </c>
      <c r="BE238" s="199">
        <f>IF(O238="základní",K238,0)</f>
        <v>0</v>
      </c>
      <c r="BF238" s="199">
        <f>IF(O238="snížená",K238,0)</f>
        <v>0</v>
      </c>
      <c r="BG238" s="199">
        <f>IF(O238="zákl. přenesená",K238,0)</f>
        <v>0</v>
      </c>
      <c r="BH238" s="199">
        <f>IF(O238="sníž. přenesená",K238,0)</f>
        <v>0</v>
      </c>
      <c r="BI238" s="199">
        <f>IF(O238="nulová",K238,0)</f>
        <v>0</v>
      </c>
      <c r="BJ238" s="18" t="s">
        <v>79</v>
      </c>
      <c r="BK238" s="199">
        <f>ROUND(P238*H238,2)</f>
        <v>0</v>
      </c>
      <c r="BL238" s="18" t="s">
        <v>298</v>
      </c>
      <c r="BM238" s="198" t="s">
        <v>265</v>
      </c>
    </row>
    <row r="239" spans="1:47" s="2" customFormat="1" ht="58.5">
      <c r="A239" s="35"/>
      <c r="B239" s="36"/>
      <c r="C239" s="37"/>
      <c r="D239" s="200" t="s">
        <v>165</v>
      </c>
      <c r="E239" s="37"/>
      <c r="F239" s="201" t="s">
        <v>1675</v>
      </c>
      <c r="G239" s="37"/>
      <c r="H239" s="37"/>
      <c r="I239" s="202"/>
      <c r="J239" s="202"/>
      <c r="K239" s="37"/>
      <c r="L239" s="37"/>
      <c r="M239" s="40"/>
      <c r="N239" s="203"/>
      <c r="O239" s="204"/>
      <c r="P239" s="65"/>
      <c r="Q239" s="65"/>
      <c r="R239" s="65"/>
      <c r="S239" s="65"/>
      <c r="T239" s="65"/>
      <c r="U239" s="65"/>
      <c r="V239" s="65"/>
      <c r="W239" s="65"/>
      <c r="X239" s="66"/>
      <c r="Y239" s="35"/>
      <c r="Z239" s="35"/>
      <c r="AA239" s="35"/>
      <c r="AB239" s="35"/>
      <c r="AC239" s="35"/>
      <c r="AD239" s="35"/>
      <c r="AE239" s="35"/>
      <c r="AT239" s="18" t="s">
        <v>165</v>
      </c>
      <c r="AU239" s="18" t="s">
        <v>79</v>
      </c>
    </row>
    <row r="240" spans="2:51" s="15" customFormat="1" ht="11.25">
      <c r="B240" s="243"/>
      <c r="C240" s="244"/>
      <c r="D240" s="200" t="s">
        <v>1060</v>
      </c>
      <c r="E240" s="245" t="s">
        <v>20</v>
      </c>
      <c r="F240" s="246" t="s">
        <v>1676</v>
      </c>
      <c r="G240" s="244"/>
      <c r="H240" s="245" t="s">
        <v>20</v>
      </c>
      <c r="I240" s="247"/>
      <c r="J240" s="247"/>
      <c r="K240" s="244"/>
      <c r="L240" s="244"/>
      <c r="M240" s="248"/>
      <c r="N240" s="249"/>
      <c r="O240" s="250"/>
      <c r="P240" s="250"/>
      <c r="Q240" s="250"/>
      <c r="R240" s="250"/>
      <c r="S240" s="250"/>
      <c r="T240" s="250"/>
      <c r="U240" s="250"/>
      <c r="V240" s="250"/>
      <c r="W240" s="250"/>
      <c r="X240" s="251"/>
      <c r="AT240" s="252" t="s">
        <v>1060</v>
      </c>
      <c r="AU240" s="252" t="s">
        <v>79</v>
      </c>
      <c r="AV240" s="15" t="s">
        <v>79</v>
      </c>
      <c r="AW240" s="15" t="s">
        <v>5</v>
      </c>
      <c r="AX240" s="15" t="s">
        <v>71</v>
      </c>
      <c r="AY240" s="252" t="s">
        <v>156</v>
      </c>
    </row>
    <row r="241" spans="2:51" s="13" customFormat="1" ht="11.25">
      <c r="B241" s="221"/>
      <c r="C241" s="222"/>
      <c r="D241" s="200" t="s">
        <v>1060</v>
      </c>
      <c r="E241" s="223" t="s">
        <v>20</v>
      </c>
      <c r="F241" s="224" t="s">
        <v>164</v>
      </c>
      <c r="G241" s="222"/>
      <c r="H241" s="225">
        <v>4</v>
      </c>
      <c r="I241" s="226"/>
      <c r="J241" s="226"/>
      <c r="K241" s="222"/>
      <c r="L241" s="222"/>
      <c r="M241" s="227"/>
      <c r="N241" s="228"/>
      <c r="O241" s="229"/>
      <c r="P241" s="229"/>
      <c r="Q241" s="229"/>
      <c r="R241" s="229"/>
      <c r="S241" s="229"/>
      <c r="T241" s="229"/>
      <c r="U241" s="229"/>
      <c r="V241" s="229"/>
      <c r="W241" s="229"/>
      <c r="X241" s="230"/>
      <c r="AT241" s="231" t="s">
        <v>1060</v>
      </c>
      <c r="AU241" s="231" t="s">
        <v>79</v>
      </c>
      <c r="AV241" s="13" t="s">
        <v>81</v>
      </c>
      <c r="AW241" s="13" t="s">
        <v>5</v>
      </c>
      <c r="AX241" s="13" t="s">
        <v>71</v>
      </c>
      <c r="AY241" s="231" t="s">
        <v>156</v>
      </c>
    </row>
    <row r="242" spans="2:51" s="14" customFormat="1" ht="11.25">
      <c r="B242" s="232"/>
      <c r="C242" s="233"/>
      <c r="D242" s="200" t="s">
        <v>1060</v>
      </c>
      <c r="E242" s="234" t="s">
        <v>20</v>
      </c>
      <c r="F242" s="235" t="s">
        <v>1062</v>
      </c>
      <c r="G242" s="233"/>
      <c r="H242" s="236">
        <v>4</v>
      </c>
      <c r="I242" s="237"/>
      <c r="J242" s="237"/>
      <c r="K242" s="233"/>
      <c r="L242" s="233"/>
      <c r="M242" s="238"/>
      <c r="N242" s="253"/>
      <c r="O242" s="254"/>
      <c r="P242" s="254"/>
      <c r="Q242" s="254"/>
      <c r="R242" s="254"/>
      <c r="S242" s="254"/>
      <c r="T242" s="254"/>
      <c r="U242" s="254"/>
      <c r="V242" s="254"/>
      <c r="W242" s="254"/>
      <c r="X242" s="255"/>
      <c r="AT242" s="242" t="s">
        <v>1060</v>
      </c>
      <c r="AU242" s="242" t="s">
        <v>79</v>
      </c>
      <c r="AV242" s="14" t="s">
        <v>164</v>
      </c>
      <c r="AW242" s="14" t="s">
        <v>5</v>
      </c>
      <c r="AX242" s="14" t="s">
        <v>79</v>
      </c>
      <c r="AY242" s="242" t="s">
        <v>156</v>
      </c>
    </row>
    <row r="243" spans="1:31" s="2" customFormat="1" ht="6.95" customHeight="1">
      <c r="A243" s="35"/>
      <c r="B243" s="48"/>
      <c r="C243" s="49"/>
      <c r="D243" s="49"/>
      <c r="E243" s="49"/>
      <c r="F243" s="49"/>
      <c r="G243" s="49"/>
      <c r="H243" s="49"/>
      <c r="I243" s="49"/>
      <c r="J243" s="49"/>
      <c r="K243" s="49"/>
      <c r="L243" s="49"/>
      <c r="M243" s="40"/>
      <c r="N243" s="35"/>
      <c r="P243" s="35"/>
      <c r="Q243" s="35"/>
      <c r="R243" s="35"/>
      <c r="S243" s="35"/>
      <c r="T243" s="35"/>
      <c r="U243" s="35"/>
      <c r="V243" s="35"/>
      <c r="W243" s="35"/>
      <c r="X243" s="35"/>
      <c r="Y243" s="35"/>
      <c r="Z243" s="35"/>
      <c r="AA243" s="35"/>
      <c r="AB243" s="35"/>
      <c r="AC243" s="35"/>
      <c r="AD243" s="35"/>
      <c r="AE243" s="35"/>
    </row>
  </sheetData>
  <sheetProtection algorithmName="SHA-512" hashValue="GYpOQ2kJy12zjigVX52Yvn/JxWxSDk9A1xwWDNsiF/BGVJvYB6098AJPDoW/tOl21fqGGSB2crVKNpUOAOsCGg==" saltValue="BQ7XZp5ZeDc/E4a7+uNH7YdvUURkSl3cyASDucW0RFMnLwOcDDMVhZGl8ROtrhMeES2C4HBv2gr6cuCB71G63w==" spinCount="100000" sheet="1" objects="1" scenarios="1" formatColumns="0" formatRows="0" autoFilter="0"/>
  <autoFilter ref="C83:L242"/>
  <mergeCells count="9">
    <mergeCell ref="E52:H52"/>
    <mergeCell ref="E74:H74"/>
    <mergeCell ref="E76:H76"/>
    <mergeCell ref="M2:Z2"/>
    <mergeCell ref="E7:H7"/>
    <mergeCell ref="E9:H9"/>
    <mergeCell ref="E18:H18"/>
    <mergeCell ref="E27:H27"/>
    <mergeCell ref="E50:H50"/>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368"/>
      <c r="N2" s="368"/>
      <c r="O2" s="368"/>
      <c r="P2" s="368"/>
      <c r="Q2" s="368"/>
      <c r="R2" s="368"/>
      <c r="S2" s="368"/>
      <c r="T2" s="368"/>
      <c r="U2" s="368"/>
      <c r="V2" s="368"/>
      <c r="W2" s="368"/>
      <c r="X2" s="368"/>
      <c r="Y2" s="368"/>
      <c r="Z2" s="368"/>
      <c r="AT2" s="18" t="s">
        <v>102</v>
      </c>
    </row>
    <row r="3" spans="2:46" s="1" customFormat="1" ht="6.95" customHeight="1">
      <c r="B3" s="112"/>
      <c r="C3" s="113"/>
      <c r="D3" s="113"/>
      <c r="E3" s="113"/>
      <c r="F3" s="113"/>
      <c r="G3" s="113"/>
      <c r="H3" s="113"/>
      <c r="I3" s="113"/>
      <c r="J3" s="113"/>
      <c r="K3" s="113"/>
      <c r="L3" s="113"/>
      <c r="M3" s="21"/>
      <c r="AT3" s="18" t="s">
        <v>81</v>
      </c>
    </row>
    <row r="4" spans="2:46" s="1" customFormat="1" ht="24.95" customHeight="1">
      <c r="B4" s="21"/>
      <c r="D4" s="114" t="s">
        <v>120</v>
      </c>
      <c r="M4" s="21"/>
      <c r="N4" s="115" t="s">
        <v>11</v>
      </c>
      <c r="AT4" s="18" t="s">
        <v>4</v>
      </c>
    </row>
    <row r="5" spans="2:13" s="1" customFormat="1" ht="6.95" customHeight="1">
      <c r="B5" s="21"/>
      <c r="M5" s="21"/>
    </row>
    <row r="6" spans="2:13" s="1" customFormat="1" ht="12" customHeight="1">
      <c r="B6" s="21"/>
      <c r="D6" s="116" t="s">
        <v>17</v>
      </c>
      <c r="M6" s="21"/>
    </row>
    <row r="7" spans="2:13" s="1" customFormat="1" ht="16.5" customHeight="1">
      <c r="B7" s="21"/>
      <c r="E7" s="385" t="str">
        <f>'Rekapitulace zakázky'!K6</f>
        <v>Oprava nástupiště v žst. Rumburk 1_K NACENĚNÍ_OPRAVA č.1</v>
      </c>
      <c r="F7" s="386"/>
      <c r="G7" s="386"/>
      <c r="H7" s="386"/>
      <c r="M7" s="21"/>
    </row>
    <row r="8" spans="1:31" s="2" customFormat="1" ht="12" customHeight="1">
      <c r="A8" s="35"/>
      <c r="B8" s="40"/>
      <c r="C8" s="35"/>
      <c r="D8" s="116" t="s">
        <v>121</v>
      </c>
      <c r="E8" s="35"/>
      <c r="F8" s="35"/>
      <c r="G8" s="35"/>
      <c r="H8" s="35"/>
      <c r="I8" s="35"/>
      <c r="J8" s="35"/>
      <c r="K8" s="35"/>
      <c r="L8" s="35"/>
      <c r="M8" s="117"/>
      <c r="S8" s="35"/>
      <c r="T8" s="35"/>
      <c r="U8" s="35"/>
      <c r="V8" s="35"/>
      <c r="W8" s="35"/>
      <c r="X8" s="35"/>
      <c r="Y8" s="35"/>
      <c r="Z8" s="35"/>
      <c r="AA8" s="35"/>
      <c r="AB8" s="35"/>
      <c r="AC8" s="35"/>
      <c r="AD8" s="35"/>
      <c r="AE8" s="35"/>
    </row>
    <row r="9" spans="1:31" s="2" customFormat="1" ht="16.5" customHeight="1">
      <c r="A9" s="35"/>
      <c r="B9" s="40"/>
      <c r="C9" s="35"/>
      <c r="D9" s="35"/>
      <c r="E9" s="387" t="s">
        <v>1677</v>
      </c>
      <c r="F9" s="388"/>
      <c r="G9" s="388"/>
      <c r="H9" s="388"/>
      <c r="I9" s="35"/>
      <c r="J9" s="35"/>
      <c r="K9" s="35"/>
      <c r="L9" s="35"/>
      <c r="M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35"/>
      <c r="M10" s="117"/>
      <c r="S10" s="35"/>
      <c r="T10" s="35"/>
      <c r="U10" s="35"/>
      <c r="V10" s="35"/>
      <c r="W10" s="35"/>
      <c r="X10" s="35"/>
      <c r="Y10" s="35"/>
      <c r="Z10" s="35"/>
      <c r="AA10" s="35"/>
      <c r="AB10" s="35"/>
      <c r="AC10" s="35"/>
      <c r="AD10" s="35"/>
      <c r="AE10" s="35"/>
    </row>
    <row r="11" spans="1:31" s="2" customFormat="1" ht="12" customHeight="1">
      <c r="A11" s="35"/>
      <c r="B11" s="40"/>
      <c r="C11" s="35"/>
      <c r="D11" s="116" t="s">
        <v>19</v>
      </c>
      <c r="E11" s="35"/>
      <c r="F11" s="107" t="s">
        <v>20</v>
      </c>
      <c r="G11" s="35"/>
      <c r="H11" s="35"/>
      <c r="I11" s="116" t="s">
        <v>21</v>
      </c>
      <c r="J11" s="107" t="s">
        <v>20</v>
      </c>
      <c r="K11" s="35"/>
      <c r="L11" s="35"/>
      <c r="M11" s="117"/>
      <c r="S11" s="35"/>
      <c r="T11" s="35"/>
      <c r="U11" s="35"/>
      <c r="V11" s="35"/>
      <c r="W11" s="35"/>
      <c r="X11" s="35"/>
      <c r="Y11" s="35"/>
      <c r="Z11" s="35"/>
      <c r="AA11" s="35"/>
      <c r="AB11" s="35"/>
      <c r="AC11" s="35"/>
      <c r="AD11" s="35"/>
      <c r="AE11" s="35"/>
    </row>
    <row r="12" spans="1:31" s="2" customFormat="1" ht="12" customHeight="1">
      <c r="A12" s="35"/>
      <c r="B12" s="40"/>
      <c r="C12" s="35"/>
      <c r="D12" s="116" t="s">
        <v>22</v>
      </c>
      <c r="E12" s="35"/>
      <c r="F12" s="107" t="s">
        <v>23</v>
      </c>
      <c r="G12" s="35"/>
      <c r="H12" s="35"/>
      <c r="I12" s="116" t="s">
        <v>24</v>
      </c>
      <c r="J12" s="118" t="str">
        <f>'Rekapitulace zakázky'!AN8</f>
        <v>4. 10. 2022</v>
      </c>
      <c r="K12" s="35"/>
      <c r="L12" s="35"/>
      <c r="M12" s="11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35"/>
      <c r="M13" s="117"/>
      <c r="S13" s="35"/>
      <c r="T13" s="35"/>
      <c r="U13" s="35"/>
      <c r="V13" s="35"/>
      <c r="W13" s="35"/>
      <c r="X13" s="35"/>
      <c r="Y13" s="35"/>
      <c r="Z13" s="35"/>
      <c r="AA13" s="35"/>
      <c r="AB13" s="35"/>
      <c r="AC13" s="35"/>
      <c r="AD13" s="35"/>
      <c r="AE13" s="35"/>
    </row>
    <row r="14" spans="1:31" s="2" customFormat="1" ht="12" customHeight="1">
      <c r="A14" s="35"/>
      <c r="B14" s="40"/>
      <c r="C14" s="35"/>
      <c r="D14" s="116" t="s">
        <v>26</v>
      </c>
      <c r="E14" s="35"/>
      <c r="F14" s="35"/>
      <c r="G14" s="35"/>
      <c r="H14" s="35"/>
      <c r="I14" s="116" t="s">
        <v>27</v>
      </c>
      <c r="J14" s="107" t="str">
        <f>IF('Rekapitulace zakázky'!AN10="","",'Rekapitulace zakázky'!AN10)</f>
        <v/>
      </c>
      <c r="K14" s="35"/>
      <c r="L14" s="35"/>
      <c r="M14" s="117"/>
      <c r="S14" s="35"/>
      <c r="T14" s="35"/>
      <c r="U14" s="35"/>
      <c r="V14" s="35"/>
      <c r="W14" s="35"/>
      <c r="X14" s="35"/>
      <c r="Y14" s="35"/>
      <c r="Z14" s="35"/>
      <c r="AA14" s="35"/>
      <c r="AB14" s="35"/>
      <c r="AC14" s="35"/>
      <c r="AD14" s="35"/>
      <c r="AE14" s="35"/>
    </row>
    <row r="15" spans="1:31" s="2" customFormat="1" ht="18" customHeight="1">
      <c r="A15" s="35"/>
      <c r="B15" s="40"/>
      <c r="C15" s="35"/>
      <c r="D15" s="35"/>
      <c r="E15" s="107" t="str">
        <f>IF('Rekapitulace zakázky'!E11="","",'Rekapitulace zakázky'!E11)</f>
        <v xml:space="preserve"> </v>
      </c>
      <c r="F15" s="35"/>
      <c r="G15" s="35"/>
      <c r="H15" s="35"/>
      <c r="I15" s="116" t="s">
        <v>28</v>
      </c>
      <c r="J15" s="107" t="str">
        <f>IF('Rekapitulace zakázky'!AN11="","",'Rekapitulace zakázky'!AN11)</f>
        <v/>
      </c>
      <c r="K15" s="35"/>
      <c r="L15" s="35"/>
      <c r="M15" s="11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35"/>
      <c r="M16" s="117"/>
      <c r="S16" s="35"/>
      <c r="T16" s="35"/>
      <c r="U16" s="35"/>
      <c r="V16" s="35"/>
      <c r="W16" s="35"/>
      <c r="X16" s="35"/>
      <c r="Y16" s="35"/>
      <c r="Z16" s="35"/>
      <c r="AA16" s="35"/>
      <c r="AB16" s="35"/>
      <c r="AC16" s="35"/>
      <c r="AD16" s="35"/>
      <c r="AE16" s="35"/>
    </row>
    <row r="17" spans="1:31" s="2" customFormat="1" ht="12" customHeight="1">
      <c r="A17" s="35"/>
      <c r="B17" s="40"/>
      <c r="C17" s="35"/>
      <c r="D17" s="116" t="s">
        <v>29</v>
      </c>
      <c r="E17" s="35"/>
      <c r="F17" s="35"/>
      <c r="G17" s="35"/>
      <c r="H17" s="35"/>
      <c r="I17" s="116" t="s">
        <v>27</v>
      </c>
      <c r="J17" s="31" t="str">
        <f>'Rekapitulace zakázky'!AN13</f>
        <v>Vyplň údaj</v>
      </c>
      <c r="K17" s="35"/>
      <c r="L17" s="35"/>
      <c r="M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6" t="s">
        <v>28</v>
      </c>
      <c r="J18" s="31" t="str">
        <f>'Rekapitulace zakázky'!AN14</f>
        <v>Vyplň údaj</v>
      </c>
      <c r="K18" s="35"/>
      <c r="L18" s="35"/>
      <c r="M18" s="11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35"/>
      <c r="M19" s="117"/>
      <c r="S19" s="35"/>
      <c r="T19" s="35"/>
      <c r="U19" s="35"/>
      <c r="V19" s="35"/>
      <c r="W19" s="35"/>
      <c r="X19" s="35"/>
      <c r="Y19" s="35"/>
      <c r="Z19" s="35"/>
      <c r="AA19" s="35"/>
      <c r="AB19" s="35"/>
      <c r="AC19" s="35"/>
      <c r="AD19" s="35"/>
      <c r="AE19" s="35"/>
    </row>
    <row r="20" spans="1:31" s="2" customFormat="1" ht="12" customHeight="1">
      <c r="A20" s="35"/>
      <c r="B20" s="40"/>
      <c r="C20" s="35"/>
      <c r="D20" s="116" t="s">
        <v>31</v>
      </c>
      <c r="E20" s="35"/>
      <c r="F20" s="35"/>
      <c r="G20" s="35"/>
      <c r="H20" s="35"/>
      <c r="I20" s="116" t="s">
        <v>27</v>
      </c>
      <c r="J20" s="107" t="str">
        <f>IF('Rekapitulace zakázky'!AN16="","",'Rekapitulace zakázky'!AN16)</f>
        <v/>
      </c>
      <c r="K20" s="35"/>
      <c r="L20" s="35"/>
      <c r="M20" s="117"/>
      <c r="S20" s="35"/>
      <c r="T20" s="35"/>
      <c r="U20" s="35"/>
      <c r="V20" s="35"/>
      <c r="W20" s="35"/>
      <c r="X20" s="35"/>
      <c r="Y20" s="35"/>
      <c r="Z20" s="35"/>
      <c r="AA20" s="35"/>
      <c r="AB20" s="35"/>
      <c r="AC20" s="35"/>
      <c r="AD20" s="35"/>
      <c r="AE20" s="35"/>
    </row>
    <row r="21" spans="1:31" s="2" customFormat="1" ht="18" customHeight="1">
      <c r="A21" s="35"/>
      <c r="B21" s="40"/>
      <c r="C21" s="35"/>
      <c r="D21" s="35"/>
      <c r="E21" s="107" t="str">
        <f>IF('Rekapitulace zakázky'!E17="","",'Rekapitulace zakázky'!E17)</f>
        <v xml:space="preserve"> </v>
      </c>
      <c r="F21" s="35"/>
      <c r="G21" s="35"/>
      <c r="H21" s="35"/>
      <c r="I21" s="116" t="s">
        <v>28</v>
      </c>
      <c r="J21" s="107" t="str">
        <f>IF('Rekapitulace zakázky'!AN17="","",'Rekapitulace zakázky'!AN17)</f>
        <v/>
      </c>
      <c r="K21" s="35"/>
      <c r="L21" s="35"/>
      <c r="M21" s="11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35"/>
      <c r="M22" s="117"/>
      <c r="S22" s="35"/>
      <c r="T22" s="35"/>
      <c r="U22" s="35"/>
      <c r="V22" s="35"/>
      <c r="W22" s="35"/>
      <c r="X22" s="35"/>
      <c r="Y22" s="35"/>
      <c r="Z22" s="35"/>
      <c r="AA22" s="35"/>
      <c r="AB22" s="35"/>
      <c r="AC22" s="35"/>
      <c r="AD22" s="35"/>
      <c r="AE22" s="35"/>
    </row>
    <row r="23" spans="1:31" s="2" customFormat="1" ht="12" customHeight="1">
      <c r="A23" s="35"/>
      <c r="B23" s="40"/>
      <c r="C23" s="35"/>
      <c r="D23" s="116" t="s">
        <v>32</v>
      </c>
      <c r="E23" s="35"/>
      <c r="F23" s="35"/>
      <c r="G23" s="35"/>
      <c r="H23" s="35"/>
      <c r="I23" s="116" t="s">
        <v>27</v>
      </c>
      <c r="J23" s="107" t="str">
        <f>IF('Rekapitulace zakázky'!AN19="","",'Rekapitulace zakázky'!AN19)</f>
        <v/>
      </c>
      <c r="K23" s="35"/>
      <c r="L23" s="35"/>
      <c r="M23" s="117"/>
      <c r="S23" s="35"/>
      <c r="T23" s="35"/>
      <c r="U23" s="35"/>
      <c r="V23" s="35"/>
      <c r="W23" s="35"/>
      <c r="X23" s="35"/>
      <c r="Y23" s="35"/>
      <c r="Z23" s="35"/>
      <c r="AA23" s="35"/>
      <c r="AB23" s="35"/>
      <c r="AC23" s="35"/>
      <c r="AD23" s="35"/>
      <c r="AE23" s="35"/>
    </row>
    <row r="24" spans="1:31" s="2" customFormat="1" ht="18" customHeight="1">
      <c r="A24" s="35"/>
      <c r="B24" s="40"/>
      <c r="C24" s="35"/>
      <c r="D24" s="35"/>
      <c r="E24" s="107" t="str">
        <f>IF('Rekapitulace zakázky'!E20="","",'Rekapitulace zakázky'!E20)</f>
        <v xml:space="preserve"> </v>
      </c>
      <c r="F24" s="35"/>
      <c r="G24" s="35"/>
      <c r="H24" s="35"/>
      <c r="I24" s="116" t="s">
        <v>28</v>
      </c>
      <c r="J24" s="107" t="str">
        <f>IF('Rekapitulace zakázky'!AN20="","",'Rekapitulace zakázky'!AN20)</f>
        <v/>
      </c>
      <c r="K24" s="35"/>
      <c r="L24" s="35"/>
      <c r="M24" s="11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35"/>
      <c r="M25" s="117"/>
      <c r="S25" s="35"/>
      <c r="T25" s="35"/>
      <c r="U25" s="35"/>
      <c r="V25" s="35"/>
      <c r="W25" s="35"/>
      <c r="X25" s="35"/>
      <c r="Y25" s="35"/>
      <c r="Z25" s="35"/>
      <c r="AA25" s="35"/>
      <c r="AB25" s="35"/>
      <c r="AC25" s="35"/>
      <c r="AD25" s="35"/>
      <c r="AE25" s="35"/>
    </row>
    <row r="26" spans="1:31" s="2" customFormat="1" ht="12" customHeight="1">
      <c r="A26" s="35"/>
      <c r="B26" s="40"/>
      <c r="C26" s="35"/>
      <c r="D26" s="116" t="s">
        <v>33</v>
      </c>
      <c r="E26" s="35"/>
      <c r="F26" s="35"/>
      <c r="G26" s="35"/>
      <c r="H26" s="35"/>
      <c r="I26" s="35"/>
      <c r="J26" s="35"/>
      <c r="K26" s="35"/>
      <c r="L26" s="35"/>
      <c r="M26" s="117"/>
      <c r="S26" s="35"/>
      <c r="T26" s="35"/>
      <c r="U26" s="35"/>
      <c r="V26" s="35"/>
      <c r="W26" s="35"/>
      <c r="X26" s="35"/>
      <c r="Y26" s="35"/>
      <c r="Z26" s="35"/>
      <c r="AA26" s="35"/>
      <c r="AB26" s="35"/>
      <c r="AC26" s="35"/>
      <c r="AD26" s="35"/>
      <c r="AE26" s="35"/>
    </row>
    <row r="27" spans="1:31" s="8" customFormat="1" ht="16.5" customHeight="1">
      <c r="A27" s="119"/>
      <c r="B27" s="120"/>
      <c r="C27" s="119"/>
      <c r="D27" s="119"/>
      <c r="E27" s="391" t="s">
        <v>20</v>
      </c>
      <c r="F27" s="391"/>
      <c r="G27" s="391"/>
      <c r="H27" s="391"/>
      <c r="I27" s="119"/>
      <c r="J27" s="119"/>
      <c r="K27" s="119"/>
      <c r="L27" s="119"/>
      <c r="M27" s="121"/>
      <c r="S27" s="119"/>
      <c r="T27" s="119"/>
      <c r="U27" s="119"/>
      <c r="V27" s="119"/>
      <c r="W27" s="119"/>
      <c r="X27" s="119"/>
      <c r="Y27" s="119"/>
      <c r="Z27" s="119"/>
      <c r="AA27" s="119"/>
      <c r="AB27" s="119"/>
      <c r="AC27" s="119"/>
      <c r="AD27" s="119"/>
      <c r="AE27" s="119"/>
    </row>
    <row r="28" spans="1:31" s="2" customFormat="1" ht="6.95" customHeight="1">
      <c r="A28" s="35"/>
      <c r="B28" s="40"/>
      <c r="C28" s="35"/>
      <c r="D28" s="35"/>
      <c r="E28" s="35"/>
      <c r="F28" s="35"/>
      <c r="G28" s="35"/>
      <c r="H28" s="35"/>
      <c r="I28" s="35"/>
      <c r="J28" s="35"/>
      <c r="K28" s="35"/>
      <c r="L28" s="35"/>
      <c r="M28" s="117"/>
      <c r="S28" s="35"/>
      <c r="T28" s="35"/>
      <c r="U28" s="35"/>
      <c r="V28" s="35"/>
      <c r="W28" s="35"/>
      <c r="X28" s="35"/>
      <c r="Y28" s="35"/>
      <c r="Z28" s="35"/>
      <c r="AA28" s="35"/>
      <c r="AB28" s="35"/>
      <c r="AC28" s="35"/>
      <c r="AD28" s="35"/>
      <c r="AE28" s="35"/>
    </row>
    <row r="29" spans="1:31" s="2" customFormat="1" ht="6.95" customHeight="1">
      <c r="A29" s="35"/>
      <c r="B29" s="40"/>
      <c r="C29" s="35"/>
      <c r="D29" s="122"/>
      <c r="E29" s="122"/>
      <c r="F29" s="122"/>
      <c r="G29" s="122"/>
      <c r="H29" s="122"/>
      <c r="I29" s="122"/>
      <c r="J29" s="122"/>
      <c r="K29" s="122"/>
      <c r="L29" s="122"/>
      <c r="M29" s="117"/>
      <c r="S29" s="35"/>
      <c r="T29" s="35"/>
      <c r="U29" s="35"/>
      <c r="V29" s="35"/>
      <c r="W29" s="35"/>
      <c r="X29" s="35"/>
      <c r="Y29" s="35"/>
      <c r="Z29" s="35"/>
      <c r="AA29" s="35"/>
      <c r="AB29" s="35"/>
      <c r="AC29" s="35"/>
      <c r="AD29" s="35"/>
      <c r="AE29" s="35"/>
    </row>
    <row r="30" spans="1:31" s="2" customFormat="1" ht="12">
      <c r="A30" s="35"/>
      <c r="B30" s="40"/>
      <c r="C30" s="35"/>
      <c r="D30" s="35"/>
      <c r="E30" s="116" t="s">
        <v>123</v>
      </c>
      <c r="F30" s="35"/>
      <c r="G30" s="35"/>
      <c r="H30" s="35"/>
      <c r="I30" s="35"/>
      <c r="J30" s="35"/>
      <c r="K30" s="123">
        <f>I61</f>
        <v>0</v>
      </c>
      <c r="L30" s="35"/>
      <c r="M30" s="117"/>
      <c r="S30" s="35"/>
      <c r="T30" s="35"/>
      <c r="U30" s="35"/>
      <c r="V30" s="35"/>
      <c r="W30" s="35"/>
      <c r="X30" s="35"/>
      <c r="Y30" s="35"/>
      <c r="Z30" s="35"/>
      <c r="AA30" s="35"/>
      <c r="AB30" s="35"/>
      <c r="AC30" s="35"/>
      <c r="AD30" s="35"/>
      <c r="AE30" s="35"/>
    </row>
    <row r="31" spans="1:31" s="2" customFormat="1" ht="12">
      <c r="A31" s="35"/>
      <c r="B31" s="40"/>
      <c r="C31" s="35"/>
      <c r="D31" s="35"/>
      <c r="E31" s="116" t="s">
        <v>124</v>
      </c>
      <c r="F31" s="35"/>
      <c r="G31" s="35"/>
      <c r="H31" s="35"/>
      <c r="I31" s="35"/>
      <c r="J31" s="35"/>
      <c r="K31" s="123">
        <f>J61</f>
        <v>0</v>
      </c>
      <c r="L31" s="35"/>
      <c r="M31" s="117"/>
      <c r="S31" s="35"/>
      <c r="T31" s="35"/>
      <c r="U31" s="35"/>
      <c r="V31" s="35"/>
      <c r="W31" s="35"/>
      <c r="X31" s="35"/>
      <c r="Y31" s="35"/>
      <c r="Z31" s="35"/>
      <c r="AA31" s="35"/>
      <c r="AB31" s="35"/>
      <c r="AC31" s="35"/>
      <c r="AD31" s="35"/>
      <c r="AE31" s="35"/>
    </row>
    <row r="32" spans="1:31" s="2" customFormat="1" ht="25.35" customHeight="1">
      <c r="A32" s="35"/>
      <c r="B32" s="40"/>
      <c r="C32" s="35"/>
      <c r="D32" s="124" t="s">
        <v>35</v>
      </c>
      <c r="E32" s="35"/>
      <c r="F32" s="35"/>
      <c r="G32" s="35"/>
      <c r="H32" s="35"/>
      <c r="I32" s="35"/>
      <c r="J32" s="35"/>
      <c r="K32" s="125">
        <f>ROUND(K88,2)</f>
        <v>0</v>
      </c>
      <c r="L32" s="35"/>
      <c r="M32" s="117"/>
      <c r="S32" s="35"/>
      <c r="T32" s="35"/>
      <c r="U32" s="35"/>
      <c r="V32" s="35"/>
      <c r="W32" s="35"/>
      <c r="X32" s="35"/>
      <c r="Y32" s="35"/>
      <c r="Z32" s="35"/>
      <c r="AA32" s="35"/>
      <c r="AB32" s="35"/>
      <c r="AC32" s="35"/>
      <c r="AD32" s="35"/>
      <c r="AE32" s="35"/>
    </row>
    <row r="33" spans="1:31" s="2" customFormat="1" ht="6.95" customHeight="1">
      <c r="A33" s="35"/>
      <c r="B33" s="40"/>
      <c r="C33" s="35"/>
      <c r="D33" s="122"/>
      <c r="E33" s="122"/>
      <c r="F33" s="122"/>
      <c r="G33" s="122"/>
      <c r="H33" s="122"/>
      <c r="I33" s="122"/>
      <c r="J33" s="122"/>
      <c r="K33" s="122"/>
      <c r="L33" s="122"/>
      <c r="M33" s="117"/>
      <c r="S33" s="35"/>
      <c r="T33" s="35"/>
      <c r="U33" s="35"/>
      <c r="V33" s="35"/>
      <c r="W33" s="35"/>
      <c r="X33" s="35"/>
      <c r="Y33" s="35"/>
      <c r="Z33" s="35"/>
      <c r="AA33" s="35"/>
      <c r="AB33" s="35"/>
      <c r="AC33" s="35"/>
      <c r="AD33" s="35"/>
      <c r="AE33" s="35"/>
    </row>
    <row r="34" spans="1:31" s="2" customFormat="1" ht="14.45" customHeight="1">
      <c r="A34" s="35"/>
      <c r="B34" s="40"/>
      <c r="C34" s="35"/>
      <c r="D34" s="35"/>
      <c r="E34" s="35"/>
      <c r="F34" s="126" t="s">
        <v>37</v>
      </c>
      <c r="G34" s="35"/>
      <c r="H34" s="35"/>
      <c r="I34" s="126" t="s">
        <v>36</v>
      </c>
      <c r="J34" s="35"/>
      <c r="K34" s="126" t="s">
        <v>38</v>
      </c>
      <c r="L34" s="35"/>
      <c r="M34" s="117"/>
      <c r="S34" s="35"/>
      <c r="T34" s="35"/>
      <c r="U34" s="35"/>
      <c r="V34" s="35"/>
      <c r="W34" s="35"/>
      <c r="X34" s="35"/>
      <c r="Y34" s="35"/>
      <c r="Z34" s="35"/>
      <c r="AA34" s="35"/>
      <c r="AB34" s="35"/>
      <c r="AC34" s="35"/>
      <c r="AD34" s="35"/>
      <c r="AE34" s="35"/>
    </row>
    <row r="35" spans="1:31" s="2" customFormat="1" ht="14.45" customHeight="1">
      <c r="A35" s="35"/>
      <c r="B35" s="40"/>
      <c r="C35" s="35"/>
      <c r="D35" s="127" t="s">
        <v>39</v>
      </c>
      <c r="E35" s="116" t="s">
        <v>40</v>
      </c>
      <c r="F35" s="123">
        <f>ROUND((SUM(BE88:BE252)),2)</f>
        <v>0</v>
      </c>
      <c r="G35" s="35"/>
      <c r="H35" s="35"/>
      <c r="I35" s="128">
        <v>0.21</v>
      </c>
      <c r="J35" s="35"/>
      <c r="K35" s="123">
        <f>ROUND(((SUM(BE88:BE252))*I35),2)</f>
        <v>0</v>
      </c>
      <c r="L35" s="35"/>
      <c r="M35" s="117"/>
      <c r="S35" s="35"/>
      <c r="T35" s="35"/>
      <c r="U35" s="35"/>
      <c r="V35" s="35"/>
      <c r="W35" s="35"/>
      <c r="X35" s="35"/>
      <c r="Y35" s="35"/>
      <c r="Z35" s="35"/>
      <c r="AA35" s="35"/>
      <c r="AB35" s="35"/>
      <c r="AC35" s="35"/>
      <c r="AD35" s="35"/>
      <c r="AE35" s="35"/>
    </row>
    <row r="36" spans="1:31" s="2" customFormat="1" ht="14.45" customHeight="1">
      <c r="A36" s="35"/>
      <c r="B36" s="40"/>
      <c r="C36" s="35"/>
      <c r="D36" s="35"/>
      <c r="E36" s="116" t="s">
        <v>41</v>
      </c>
      <c r="F36" s="123">
        <f>ROUND((SUM(BF88:BF252)),2)</f>
        <v>0</v>
      </c>
      <c r="G36" s="35"/>
      <c r="H36" s="35"/>
      <c r="I36" s="128">
        <v>0.15</v>
      </c>
      <c r="J36" s="35"/>
      <c r="K36" s="123">
        <f>ROUND(((SUM(BF88:BF252))*I36),2)</f>
        <v>0</v>
      </c>
      <c r="L36" s="35"/>
      <c r="M36" s="117"/>
      <c r="S36" s="35"/>
      <c r="T36" s="35"/>
      <c r="U36" s="35"/>
      <c r="V36" s="35"/>
      <c r="W36" s="35"/>
      <c r="X36" s="35"/>
      <c r="Y36" s="35"/>
      <c r="Z36" s="35"/>
      <c r="AA36" s="35"/>
      <c r="AB36" s="35"/>
      <c r="AC36" s="35"/>
      <c r="AD36" s="35"/>
      <c r="AE36" s="35"/>
    </row>
    <row r="37" spans="1:31" s="2" customFormat="1" ht="14.45" customHeight="1" hidden="1">
      <c r="A37" s="35"/>
      <c r="B37" s="40"/>
      <c r="C37" s="35"/>
      <c r="D37" s="35"/>
      <c r="E37" s="116" t="s">
        <v>42</v>
      </c>
      <c r="F37" s="123">
        <f>ROUND((SUM(BG88:BG252)),2)</f>
        <v>0</v>
      </c>
      <c r="G37" s="35"/>
      <c r="H37" s="35"/>
      <c r="I37" s="128">
        <v>0.21</v>
      </c>
      <c r="J37" s="35"/>
      <c r="K37" s="123">
        <f>0</f>
        <v>0</v>
      </c>
      <c r="L37" s="35"/>
      <c r="M37" s="117"/>
      <c r="S37" s="35"/>
      <c r="T37" s="35"/>
      <c r="U37" s="35"/>
      <c r="V37" s="35"/>
      <c r="W37" s="35"/>
      <c r="X37" s="35"/>
      <c r="Y37" s="35"/>
      <c r="Z37" s="35"/>
      <c r="AA37" s="35"/>
      <c r="AB37" s="35"/>
      <c r="AC37" s="35"/>
      <c r="AD37" s="35"/>
      <c r="AE37" s="35"/>
    </row>
    <row r="38" spans="1:31" s="2" customFormat="1" ht="14.45" customHeight="1" hidden="1">
      <c r="A38" s="35"/>
      <c r="B38" s="40"/>
      <c r="C38" s="35"/>
      <c r="D38" s="35"/>
      <c r="E38" s="116" t="s">
        <v>43</v>
      </c>
      <c r="F38" s="123">
        <f>ROUND((SUM(BH88:BH252)),2)</f>
        <v>0</v>
      </c>
      <c r="G38" s="35"/>
      <c r="H38" s="35"/>
      <c r="I38" s="128">
        <v>0.15</v>
      </c>
      <c r="J38" s="35"/>
      <c r="K38" s="123">
        <f>0</f>
        <v>0</v>
      </c>
      <c r="L38" s="35"/>
      <c r="M38" s="117"/>
      <c r="S38" s="35"/>
      <c r="T38" s="35"/>
      <c r="U38" s="35"/>
      <c r="V38" s="35"/>
      <c r="W38" s="35"/>
      <c r="X38" s="35"/>
      <c r="Y38" s="35"/>
      <c r="Z38" s="35"/>
      <c r="AA38" s="35"/>
      <c r="AB38" s="35"/>
      <c r="AC38" s="35"/>
      <c r="AD38" s="35"/>
      <c r="AE38" s="35"/>
    </row>
    <row r="39" spans="1:31" s="2" customFormat="1" ht="14.45" customHeight="1" hidden="1">
      <c r="A39" s="35"/>
      <c r="B39" s="40"/>
      <c r="C39" s="35"/>
      <c r="D39" s="35"/>
      <c r="E39" s="116" t="s">
        <v>44</v>
      </c>
      <c r="F39" s="123">
        <f>ROUND((SUM(BI88:BI252)),2)</f>
        <v>0</v>
      </c>
      <c r="G39" s="35"/>
      <c r="H39" s="35"/>
      <c r="I39" s="128">
        <v>0</v>
      </c>
      <c r="J39" s="35"/>
      <c r="K39" s="123">
        <f>0</f>
        <v>0</v>
      </c>
      <c r="L39" s="35"/>
      <c r="M39" s="117"/>
      <c r="S39" s="35"/>
      <c r="T39" s="35"/>
      <c r="U39" s="35"/>
      <c r="V39" s="35"/>
      <c r="W39" s="35"/>
      <c r="X39" s="35"/>
      <c r="Y39" s="35"/>
      <c r="Z39" s="35"/>
      <c r="AA39" s="35"/>
      <c r="AB39" s="35"/>
      <c r="AC39" s="35"/>
      <c r="AD39" s="35"/>
      <c r="AE39" s="35"/>
    </row>
    <row r="40" spans="1:31" s="2" customFormat="1" ht="6.95" customHeight="1">
      <c r="A40" s="35"/>
      <c r="B40" s="40"/>
      <c r="C40" s="35"/>
      <c r="D40" s="35"/>
      <c r="E40" s="35"/>
      <c r="F40" s="35"/>
      <c r="G40" s="35"/>
      <c r="H40" s="35"/>
      <c r="I40" s="35"/>
      <c r="J40" s="35"/>
      <c r="K40" s="35"/>
      <c r="L40" s="35"/>
      <c r="M40" s="117"/>
      <c r="S40" s="35"/>
      <c r="T40" s="35"/>
      <c r="U40" s="35"/>
      <c r="V40" s="35"/>
      <c r="W40" s="35"/>
      <c r="X40" s="35"/>
      <c r="Y40" s="35"/>
      <c r="Z40" s="35"/>
      <c r="AA40" s="35"/>
      <c r="AB40" s="35"/>
      <c r="AC40" s="35"/>
      <c r="AD40" s="35"/>
      <c r="AE40" s="35"/>
    </row>
    <row r="41" spans="1:31" s="2" customFormat="1" ht="25.35" customHeight="1">
      <c r="A41" s="35"/>
      <c r="B41" s="40"/>
      <c r="C41" s="129"/>
      <c r="D41" s="130" t="s">
        <v>45</v>
      </c>
      <c r="E41" s="131"/>
      <c r="F41" s="131"/>
      <c r="G41" s="132" t="s">
        <v>46</v>
      </c>
      <c r="H41" s="133" t="s">
        <v>47</v>
      </c>
      <c r="I41" s="131"/>
      <c r="J41" s="131"/>
      <c r="K41" s="134">
        <f>SUM(K32:K39)</f>
        <v>0</v>
      </c>
      <c r="L41" s="135"/>
      <c r="M41" s="117"/>
      <c r="S41" s="35"/>
      <c r="T41" s="35"/>
      <c r="U41" s="35"/>
      <c r="V41" s="35"/>
      <c r="W41" s="35"/>
      <c r="X41" s="35"/>
      <c r="Y41" s="35"/>
      <c r="Z41" s="35"/>
      <c r="AA41" s="35"/>
      <c r="AB41" s="35"/>
      <c r="AC41" s="35"/>
      <c r="AD41" s="35"/>
      <c r="AE41" s="35"/>
    </row>
    <row r="42" spans="1:31" s="2" customFormat="1" ht="14.45" customHeight="1">
      <c r="A42" s="35"/>
      <c r="B42" s="136"/>
      <c r="C42" s="137"/>
      <c r="D42" s="137"/>
      <c r="E42" s="137"/>
      <c r="F42" s="137"/>
      <c r="G42" s="137"/>
      <c r="H42" s="137"/>
      <c r="I42" s="137"/>
      <c r="J42" s="137"/>
      <c r="K42" s="137"/>
      <c r="L42" s="137"/>
      <c r="M42" s="117"/>
      <c r="S42" s="35"/>
      <c r="T42" s="35"/>
      <c r="U42" s="35"/>
      <c r="V42" s="35"/>
      <c r="W42" s="35"/>
      <c r="X42" s="35"/>
      <c r="Y42" s="35"/>
      <c r="Z42" s="35"/>
      <c r="AA42" s="35"/>
      <c r="AB42" s="35"/>
      <c r="AC42" s="35"/>
      <c r="AD42" s="35"/>
      <c r="AE42" s="35"/>
    </row>
    <row r="46" spans="1:31" s="2" customFormat="1" ht="6.95" customHeight="1">
      <c r="A46" s="35"/>
      <c r="B46" s="138"/>
      <c r="C46" s="139"/>
      <c r="D46" s="139"/>
      <c r="E46" s="139"/>
      <c r="F46" s="139"/>
      <c r="G46" s="139"/>
      <c r="H46" s="139"/>
      <c r="I46" s="139"/>
      <c r="J46" s="139"/>
      <c r="K46" s="139"/>
      <c r="L46" s="139"/>
      <c r="M46" s="117"/>
      <c r="S46" s="35"/>
      <c r="T46" s="35"/>
      <c r="U46" s="35"/>
      <c r="V46" s="35"/>
      <c r="W46" s="35"/>
      <c r="X46" s="35"/>
      <c r="Y46" s="35"/>
      <c r="Z46" s="35"/>
      <c r="AA46" s="35"/>
      <c r="AB46" s="35"/>
      <c r="AC46" s="35"/>
      <c r="AD46" s="35"/>
      <c r="AE46" s="35"/>
    </row>
    <row r="47" spans="1:31" s="2" customFormat="1" ht="24.95" customHeight="1">
      <c r="A47" s="35"/>
      <c r="B47" s="36"/>
      <c r="C47" s="24" t="s">
        <v>125</v>
      </c>
      <c r="D47" s="37"/>
      <c r="E47" s="37"/>
      <c r="F47" s="37"/>
      <c r="G47" s="37"/>
      <c r="H47" s="37"/>
      <c r="I47" s="37"/>
      <c r="J47" s="37"/>
      <c r="K47" s="37"/>
      <c r="L47" s="37"/>
      <c r="M47" s="117"/>
      <c r="S47" s="35"/>
      <c r="T47" s="35"/>
      <c r="U47" s="35"/>
      <c r="V47" s="35"/>
      <c r="W47" s="35"/>
      <c r="X47" s="35"/>
      <c r="Y47" s="35"/>
      <c r="Z47" s="35"/>
      <c r="AA47" s="35"/>
      <c r="AB47" s="35"/>
      <c r="AC47" s="35"/>
      <c r="AD47" s="35"/>
      <c r="AE47" s="35"/>
    </row>
    <row r="48" spans="1:31" s="2" customFormat="1" ht="6.95" customHeight="1">
      <c r="A48" s="35"/>
      <c r="B48" s="36"/>
      <c r="C48" s="37"/>
      <c r="D48" s="37"/>
      <c r="E48" s="37"/>
      <c r="F48" s="37"/>
      <c r="G48" s="37"/>
      <c r="H48" s="37"/>
      <c r="I48" s="37"/>
      <c r="J48" s="37"/>
      <c r="K48" s="37"/>
      <c r="L48" s="37"/>
      <c r="M48" s="117"/>
      <c r="S48" s="35"/>
      <c r="T48" s="35"/>
      <c r="U48" s="35"/>
      <c r="V48" s="35"/>
      <c r="W48" s="35"/>
      <c r="X48" s="35"/>
      <c r="Y48" s="35"/>
      <c r="Z48" s="35"/>
      <c r="AA48" s="35"/>
      <c r="AB48" s="35"/>
      <c r="AC48" s="35"/>
      <c r="AD48" s="35"/>
      <c r="AE48" s="35"/>
    </row>
    <row r="49" spans="1:31" s="2" customFormat="1" ht="12" customHeight="1">
      <c r="A49" s="35"/>
      <c r="B49" s="36"/>
      <c r="C49" s="30" t="s">
        <v>17</v>
      </c>
      <c r="D49" s="37"/>
      <c r="E49" s="37"/>
      <c r="F49" s="37"/>
      <c r="G49" s="37"/>
      <c r="H49" s="37"/>
      <c r="I49" s="37"/>
      <c r="J49" s="37"/>
      <c r="K49" s="37"/>
      <c r="L49" s="37"/>
      <c r="M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Oprava nástupiště v žst. Rumburk 1_K NACENĚNÍ_OPRAVA č.1</v>
      </c>
      <c r="F50" s="393"/>
      <c r="G50" s="393"/>
      <c r="H50" s="393"/>
      <c r="I50" s="37"/>
      <c r="J50" s="37"/>
      <c r="K50" s="37"/>
      <c r="L50" s="37"/>
      <c r="M50" s="117"/>
      <c r="S50" s="35"/>
      <c r="T50" s="35"/>
      <c r="U50" s="35"/>
      <c r="V50" s="35"/>
      <c r="W50" s="35"/>
      <c r="X50" s="35"/>
      <c r="Y50" s="35"/>
      <c r="Z50" s="35"/>
      <c r="AA50" s="35"/>
      <c r="AB50" s="35"/>
      <c r="AC50" s="35"/>
      <c r="AD50" s="35"/>
      <c r="AE50" s="35"/>
    </row>
    <row r="51" spans="1:31" s="2" customFormat="1" ht="12" customHeight="1">
      <c r="A51" s="35"/>
      <c r="B51" s="36"/>
      <c r="C51" s="30" t="s">
        <v>121</v>
      </c>
      <c r="D51" s="37"/>
      <c r="E51" s="37"/>
      <c r="F51" s="37"/>
      <c r="G51" s="37"/>
      <c r="H51" s="37"/>
      <c r="I51" s="37"/>
      <c r="J51" s="37"/>
      <c r="K51" s="37"/>
      <c r="L51" s="37"/>
      <c r="M51" s="117"/>
      <c r="S51" s="35"/>
      <c r="T51" s="35"/>
      <c r="U51" s="35"/>
      <c r="V51" s="35"/>
      <c r="W51" s="35"/>
      <c r="X51" s="35"/>
      <c r="Y51" s="35"/>
      <c r="Z51" s="35"/>
      <c r="AA51" s="35"/>
      <c r="AB51" s="35"/>
      <c r="AC51" s="35"/>
      <c r="AD51" s="35"/>
      <c r="AE51" s="35"/>
    </row>
    <row r="52" spans="1:31" s="2" customFormat="1" ht="16.5" customHeight="1">
      <c r="A52" s="35"/>
      <c r="B52" s="36"/>
      <c r="C52" s="37"/>
      <c r="D52" s="37"/>
      <c r="E52" s="345" t="str">
        <f>E9</f>
        <v>SO 02-11.2_ÚRS - Nástupiště, žst. Rumburk_URS</v>
      </c>
      <c r="F52" s="394"/>
      <c r="G52" s="394"/>
      <c r="H52" s="394"/>
      <c r="I52" s="37"/>
      <c r="J52" s="37"/>
      <c r="K52" s="37"/>
      <c r="L52" s="37"/>
      <c r="M52" s="11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37"/>
      <c r="M53" s="117"/>
      <c r="S53" s="35"/>
      <c r="T53" s="35"/>
      <c r="U53" s="35"/>
      <c r="V53" s="35"/>
      <c r="W53" s="35"/>
      <c r="X53" s="35"/>
      <c r="Y53" s="35"/>
      <c r="Z53" s="35"/>
      <c r="AA53" s="35"/>
      <c r="AB53" s="35"/>
      <c r="AC53" s="35"/>
      <c r="AD53" s="35"/>
      <c r="AE53" s="35"/>
    </row>
    <row r="54" spans="1:31" s="2" customFormat="1" ht="12" customHeight="1">
      <c r="A54" s="35"/>
      <c r="B54" s="36"/>
      <c r="C54" s="30" t="s">
        <v>22</v>
      </c>
      <c r="D54" s="37"/>
      <c r="E54" s="37"/>
      <c r="F54" s="28" t="str">
        <f>F12</f>
        <v xml:space="preserve"> </v>
      </c>
      <c r="G54" s="37"/>
      <c r="H54" s="37"/>
      <c r="I54" s="30" t="s">
        <v>24</v>
      </c>
      <c r="J54" s="60" t="str">
        <f>IF(J12="","",J12)</f>
        <v>4. 10. 2022</v>
      </c>
      <c r="K54" s="37"/>
      <c r="L54" s="37"/>
      <c r="M54" s="117"/>
      <c r="S54" s="35"/>
      <c r="T54" s="35"/>
      <c r="U54" s="35"/>
      <c r="V54" s="35"/>
      <c r="W54" s="35"/>
      <c r="X54" s="35"/>
      <c r="Y54" s="35"/>
      <c r="Z54" s="35"/>
      <c r="AA54" s="35"/>
      <c r="AB54" s="35"/>
      <c r="AC54" s="35"/>
      <c r="AD54" s="35"/>
      <c r="AE54" s="35"/>
    </row>
    <row r="55" spans="1:31" s="2" customFormat="1" ht="6.95" customHeight="1">
      <c r="A55" s="35"/>
      <c r="B55" s="36"/>
      <c r="C55" s="37"/>
      <c r="D55" s="37"/>
      <c r="E55" s="37"/>
      <c r="F55" s="37"/>
      <c r="G55" s="37"/>
      <c r="H55" s="37"/>
      <c r="I55" s="37"/>
      <c r="J55" s="37"/>
      <c r="K55" s="37"/>
      <c r="L55" s="37"/>
      <c r="M55" s="117"/>
      <c r="S55" s="35"/>
      <c r="T55" s="35"/>
      <c r="U55" s="35"/>
      <c r="V55" s="35"/>
      <c r="W55" s="35"/>
      <c r="X55" s="35"/>
      <c r="Y55" s="35"/>
      <c r="Z55" s="35"/>
      <c r="AA55" s="35"/>
      <c r="AB55" s="35"/>
      <c r="AC55" s="35"/>
      <c r="AD55" s="35"/>
      <c r="AE55" s="35"/>
    </row>
    <row r="56" spans="1:31" s="2" customFormat="1" ht="15.2" customHeight="1">
      <c r="A56" s="35"/>
      <c r="B56" s="36"/>
      <c r="C56" s="30" t="s">
        <v>26</v>
      </c>
      <c r="D56" s="37"/>
      <c r="E56" s="37"/>
      <c r="F56" s="28" t="str">
        <f>E15</f>
        <v xml:space="preserve"> </v>
      </c>
      <c r="G56" s="37"/>
      <c r="H56" s="37"/>
      <c r="I56" s="30" t="s">
        <v>31</v>
      </c>
      <c r="J56" s="33" t="str">
        <f>E21</f>
        <v xml:space="preserve"> </v>
      </c>
      <c r="K56" s="37"/>
      <c r="L56" s="37"/>
      <c r="M56" s="117"/>
      <c r="S56" s="35"/>
      <c r="T56" s="35"/>
      <c r="U56" s="35"/>
      <c r="V56" s="35"/>
      <c r="W56" s="35"/>
      <c r="X56" s="35"/>
      <c r="Y56" s="35"/>
      <c r="Z56" s="35"/>
      <c r="AA56" s="35"/>
      <c r="AB56" s="35"/>
      <c r="AC56" s="35"/>
      <c r="AD56" s="35"/>
      <c r="AE56" s="35"/>
    </row>
    <row r="57" spans="1:31" s="2" customFormat="1" ht="15.2" customHeight="1">
      <c r="A57" s="35"/>
      <c r="B57" s="36"/>
      <c r="C57" s="30" t="s">
        <v>29</v>
      </c>
      <c r="D57" s="37"/>
      <c r="E57" s="37"/>
      <c r="F57" s="28" t="str">
        <f>IF(E18="","",E18)</f>
        <v>Vyplň údaj</v>
      </c>
      <c r="G57" s="37"/>
      <c r="H57" s="37"/>
      <c r="I57" s="30" t="s">
        <v>32</v>
      </c>
      <c r="J57" s="33" t="str">
        <f>E24</f>
        <v xml:space="preserve"> </v>
      </c>
      <c r="K57" s="37"/>
      <c r="L57" s="37"/>
      <c r="M57" s="11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37"/>
      <c r="M58" s="117"/>
      <c r="S58" s="35"/>
      <c r="T58" s="35"/>
      <c r="U58" s="35"/>
      <c r="V58" s="35"/>
      <c r="W58" s="35"/>
      <c r="X58" s="35"/>
      <c r="Y58" s="35"/>
      <c r="Z58" s="35"/>
      <c r="AA58" s="35"/>
      <c r="AB58" s="35"/>
      <c r="AC58" s="35"/>
      <c r="AD58" s="35"/>
      <c r="AE58" s="35"/>
    </row>
    <row r="59" spans="1:31" s="2" customFormat="1" ht="29.25" customHeight="1">
      <c r="A59" s="35"/>
      <c r="B59" s="36"/>
      <c r="C59" s="140" t="s">
        <v>126</v>
      </c>
      <c r="D59" s="141"/>
      <c r="E59" s="141"/>
      <c r="F59" s="141"/>
      <c r="G59" s="141"/>
      <c r="H59" s="141"/>
      <c r="I59" s="142" t="s">
        <v>127</v>
      </c>
      <c r="J59" s="142" t="s">
        <v>128</v>
      </c>
      <c r="K59" s="142" t="s">
        <v>129</v>
      </c>
      <c r="L59" s="141"/>
      <c r="M59" s="117"/>
      <c r="S59" s="35"/>
      <c r="T59" s="35"/>
      <c r="U59" s="35"/>
      <c r="V59" s="35"/>
      <c r="W59" s="35"/>
      <c r="X59" s="35"/>
      <c r="Y59" s="35"/>
      <c r="Z59" s="35"/>
      <c r="AA59" s="35"/>
      <c r="AB59" s="35"/>
      <c r="AC59" s="35"/>
      <c r="AD59" s="35"/>
      <c r="AE59" s="35"/>
    </row>
    <row r="60" spans="1:31" s="2" customFormat="1" ht="10.35" customHeight="1">
      <c r="A60" s="35"/>
      <c r="B60" s="36"/>
      <c r="C60" s="37"/>
      <c r="D60" s="37"/>
      <c r="E60" s="37"/>
      <c r="F60" s="37"/>
      <c r="G60" s="37"/>
      <c r="H60" s="37"/>
      <c r="I60" s="37"/>
      <c r="J60" s="37"/>
      <c r="K60" s="37"/>
      <c r="L60" s="37"/>
      <c r="M60" s="117"/>
      <c r="S60" s="35"/>
      <c r="T60" s="35"/>
      <c r="U60" s="35"/>
      <c r="V60" s="35"/>
      <c r="W60" s="35"/>
      <c r="X60" s="35"/>
      <c r="Y60" s="35"/>
      <c r="Z60" s="35"/>
      <c r="AA60" s="35"/>
      <c r="AB60" s="35"/>
      <c r="AC60" s="35"/>
      <c r="AD60" s="35"/>
      <c r="AE60" s="35"/>
    </row>
    <row r="61" spans="1:47" s="2" customFormat="1" ht="22.9" customHeight="1">
      <c r="A61" s="35"/>
      <c r="B61" s="36"/>
      <c r="C61" s="143" t="s">
        <v>69</v>
      </c>
      <c r="D61" s="37"/>
      <c r="E61" s="37"/>
      <c r="F61" s="37"/>
      <c r="G61" s="37"/>
      <c r="H61" s="37"/>
      <c r="I61" s="78">
        <f aca="true" t="shared" si="0" ref="I61:J63">Q88</f>
        <v>0</v>
      </c>
      <c r="J61" s="78">
        <f t="shared" si="0"/>
        <v>0</v>
      </c>
      <c r="K61" s="78">
        <f>K88</f>
        <v>0</v>
      </c>
      <c r="L61" s="37"/>
      <c r="M61" s="117"/>
      <c r="S61" s="35"/>
      <c r="T61" s="35"/>
      <c r="U61" s="35"/>
      <c r="V61" s="35"/>
      <c r="W61" s="35"/>
      <c r="X61" s="35"/>
      <c r="Y61" s="35"/>
      <c r="Z61" s="35"/>
      <c r="AA61" s="35"/>
      <c r="AB61" s="35"/>
      <c r="AC61" s="35"/>
      <c r="AD61" s="35"/>
      <c r="AE61" s="35"/>
      <c r="AU61" s="18" t="s">
        <v>130</v>
      </c>
    </row>
    <row r="62" spans="2:13" s="9" customFormat="1" ht="24.95" customHeight="1">
      <c r="B62" s="144"/>
      <c r="C62" s="145"/>
      <c r="D62" s="146" t="s">
        <v>366</v>
      </c>
      <c r="E62" s="147"/>
      <c r="F62" s="147"/>
      <c r="G62" s="147"/>
      <c r="H62" s="147"/>
      <c r="I62" s="148">
        <f t="shared" si="0"/>
        <v>0</v>
      </c>
      <c r="J62" s="148">
        <f t="shared" si="0"/>
        <v>0</v>
      </c>
      <c r="K62" s="148">
        <f>K89</f>
        <v>0</v>
      </c>
      <c r="L62" s="145"/>
      <c r="M62" s="149"/>
    </row>
    <row r="63" spans="2:13" s="10" customFormat="1" ht="19.9" customHeight="1">
      <c r="B63" s="150"/>
      <c r="C63" s="101"/>
      <c r="D63" s="151" t="s">
        <v>1678</v>
      </c>
      <c r="E63" s="152"/>
      <c r="F63" s="152"/>
      <c r="G63" s="152"/>
      <c r="H63" s="152"/>
      <c r="I63" s="153">
        <f t="shared" si="0"/>
        <v>0</v>
      </c>
      <c r="J63" s="153">
        <f t="shared" si="0"/>
        <v>0</v>
      </c>
      <c r="K63" s="153">
        <f>K90</f>
        <v>0</v>
      </c>
      <c r="L63" s="101"/>
      <c r="M63" s="154"/>
    </row>
    <row r="64" spans="2:13" s="9" customFormat="1" ht="24.95" customHeight="1">
      <c r="B64" s="144"/>
      <c r="C64" s="145"/>
      <c r="D64" s="146" t="s">
        <v>1679</v>
      </c>
      <c r="E64" s="147"/>
      <c r="F64" s="147"/>
      <c r="G64" s="147"/>
      <c r="H64" s="147"/>
      <c r="I64" s="148">
        <f>Q106</f>
        <v>0</v>
      </c>
      <c r="J64" s="148">
        <f>R106</f>
        <v>0</v>
      </c>
      <c r="K64" s="148">
        <f>K106</f>
        <v>0</v>
      </c>
      <c r="L64" s="145"/>
      <c r="M64" s="149"/>
    </row>
    <row r="65" spans="2:13" s="9" customFormat="1" ht="24.95" customHeight="1">
      <c r="B65" s="144"/>
      <c r="C65" s="145"/>
      <c r="D65" s="146" t="s">
        <v>1680</v>
      </c>
      <c r="E65" s="147"/>
      <c r="F65" s="147"/>
      <c r="G65" s="147"/>
      <c r="H65" s="147"/>
      <c r="I65" s="148">
        <f>Q132</f>
        <v>0</v>
      </c>
      <c r="J65" s="148">
        <f>R132</f>
        <v>0</v>
      </c>
      <c r="K65" s="148">
        <f>K132</f>
        <v>0</v>
      </c>
      <c r="L65" s="145"/>
      <c r="M65" s="149"/>
    </row>
    <row r="66" spans="2:13" s="10" customFormat="1" ht="19.9" customHeight="1">
      <c r="B66" s="150"/>
      <c r="C66" s="101"/>
      <c r="D66" s="151" t="s">
        <v>1681</v>
      </c>
      <c r="E66" s="152"/>
      <c r="F66" s="152"/>
      <c r="G66" s="152"/>
      <c r="H66" s="152"/>
      <c r="I66" s="153">
        <f>Q219</f>
        <v>0</v>
      </c>
      <c r="J66" s="153">
        <f>R219</f>
        <v>0</v>
      </c>
      <c r="K66" s="153">
        <f>K219</f>
        <v>0</v>
      </c>
      <c r="L66" s="101"/>
      <c r="M66" s="154"/>
    </row>
    <row r="67" spans="2:13" s="9" customFormat="1" ht="24.95" customHeight="1">
      <c r="B67" s="144"/>
      <c r="C67" s="145"/>
      <c r="D67" s="146" t="s">
        <v>368</v>
      </c>
      <c r="E67" s="147"/>
      <c r="F67" s="147"/>
      <c r="G67" s="147"/>
      <c r="H67" s="147"/>
      <c r="I67" s="148">
        <f>Q245</f>
        <v>0</v>
      </c>
      <c r="J67" s="148">
        <f>R245</f>
        <v>0</v>
      </c>
      <c r="K67" s="148">
        <f>K245</f>
        <v>0</v>
      </c>
      <c r="L67" s="145"/>
      <c r="M67" s="149"/>
    </row>
    <row r="68" spans="2:13" s="10" customFormat="1" ht="19.9" customHeight="1">
      <c r="B68" s="150"/>
      <c r="C68" s="101"/>
      <c r="D68" s="151" t="s">
        <v>369</v>
      </c>
      <c r="E68" s="152"/>
      <c r="F68" s="152"/>
      <c r="G68" s="152"/>
      <c r="H68" s="152"/>
      <c r="I68" s="153">
        <f>Q246</f>
        <v>0</v>
      </c>
      <c r="J68" s="153">
        <f>R246</f>
        <v>0</v>
      </c>
      <c r="K68" s="153">
        <f>K246</f>
        <v>0</v>
      </c>
      <c r="L68" s="101"/>
      <c r="M68" s="154"/>
    </row>
    <row r="69" spans="1:31" s="2" customFormat="1" ht="21.75" customHeight="1">
      <c r="A69" s="35"/>
      <c r="B69" s="36"/>
      <c r="C69" s="37"/>
      <c r="D69" s="37"/>
      <c r="E69" s="37"/>
      <c r="F69" s="37"/>
      <c r="G69" s="37"/>
      <c r="H69" s="37"/>
      <c r="I69" s="37"/>
      <c r="J69" s="37"/>
      <c r="K69" s="37"/>
      <c r="L69" s="37"/>
      <c r="M69" s="117"/>
      <c r="S69" s="35"/>
      <c r="T69" s="35"/>
      <c r="U69" s="35"/>
      <c r="V69" s="35"/>
      <c r="W69" s="35"/>
      <c r="X69" s="35"/>
      <c r="Y69" s="35"/>
      <c r="Z69" s="35"/>
      <c r="AA69" s="35"/>
      <c r="AB69" s="35"/>
      <c r="AC69" s="35"/>
      <c r="AD69" s="35"/>
      <c r="AE69" s="35"/>
    </row>
    <row r="70" spans="1:31" s="2" customFormat="1" ht="6.95" customHeight="1">
      <c r="A70" s="35"/>
      <c r="B70" s="48"/>
      <c r="C70" s="49"/>
      <c r="D70" s="49"/>
      <c r="E70" s="49"/>
      <c r="F70" s="49"/>
      <c r="G70" s="49"/>
      <c r="H70" s="49"/>
      <c r="I70" s="49"/>
      <c r="J70" s="49"/>
      <c r="K70" s="49"/>
      <c r="L70" s="49"/>
      <c r="M70" s="117"/>
      <c r="S70" s="35"/>
      <c r="T70" s="35"/>
      <c r="U70" s="35"/>
      <c r="V70" s="35"/>
      <c r="W70" s="35"/>
      <c r="X70" s="35"/>
      <c r="Y70" s="35"/>
      <c r="Z70" s="35"/>
      <c r="AA70" s="35"/>
      <c r="AB70" s="35"/>
      <c r="AC70" s="35"/>
      <c r="AD70" s="35"/>
      <c r="AE70" s="35"/>
    </row>
    <row r="74" spans="1:31" s="2" customFormat="1" ht="6.95" customHeight="1">
      <c r="A74" s="35"/>
      <c r="B74" s="50"/>
      <c r="C74" s="51"/>
      <c r="D74" s="51"/>
      <c r="E74" s="51"/>
      <c r="F74" s="51"/>
      <c r="G74" s="51"/>
      <c r="H74" s="51"/>
      <c r="I74" s="51"/>
      <c r="J74" s="51"/>
      <c r="K74" s="51"/>
      <c r="L74" s="51"/>
      <c r="M74" s="117"/>
      <c r="S74" s="35"/>
      <c r="T74" s="35"/>
      <c r="U74" s="35"/>
      <c r="V74" s="35"/>
      <c r="W74" s="35"/>
      <c r="X74" s="35"/>
      <c r="Y74" s="35"/>
      <c r="Z74" s="35"/>
      <c r="AA74" s="35"/>
      <c r="AB74" s="35"/>
      <c r="AC74" s="35"/>
      <c r="AD74" s="35"/>
      <c r="AE74" s="35"/>
    </row>
    <row r="75" spans="1:31" s="2" customFormat="1" ht="24.95" customHeight="1">
      <c r="A75" s="35"/>
      <c r="B75" s="36"/>
      <c r="C75" s="24" t="s">
        <v>137</v>
      </c>
      <c r="D75" s="37"/>
      <c r="E75" s="37"/>
      <c r="F75" s="37"/>
      <c r="G75" s="37"/>
      <c r="H75" s="37"/>
      <c r="I75" s="37"/>
      <c r="J75" s="37"/>
      <c r="K75" s="37"/>
      <c r="L75" s="37"/>
      <c r="M75" s="11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37"/>
      <c r="M76" s="117"/>
      <c r="S76" s="35"/>
      <c r="T76" s="35"/>
      <c r="U76" s="35"/>
      <c r="V76" s="35"/>
      <c r="W76" s="35"/>
      <c r="X76" s="35"/>
      <c r="Y76" s="35"/>
      <c r="Z76" s="35"/>
      <c r="AA76" s="35"/>
      <c r="AB76" s="35"/>
      <c r="AC76" s="35"/>
      <c r="AD76" s="35"/>
      <c r="AE76" s="35"/>
    </row>
    <row r="77" spans="1:31" s="2" customFormat="1" ht="12" customHeight="1">
      <c r="A77" s="35"/>
      <c r="B77" s="36"/>
      <c r="C77" s="30" t="s">
        <v>17</v>
      </c>
      <c r="D77" s="37"/>
      <c r="E77" s="37"/>
      <c r="F77" s="37"/>
      <c r="G77" s="37"/>
      <c r="H77" s="37"/>
      <c r="I77" s="37"/>
      <c r="J77" s="37"/>
      <c r="K77" s="37"/>
      <c r="L77" s="37"/>
      <c r="M77" s="117"/>
      <c r="S77" s="35"/>
      <c r="T77" s="35"/>
      <c r="U77" s="35"/>
      <c r="V77" s="35"/>
      <c r="W77" s="35"/>
      <c r="X77" s="35"/>
      <c r="Y77" s="35"/>
      <c r="Z77" s="35"/>
      <c r="AA77" s="35"/>
      <c r="AB77" s="35"/>
      <c r="AC77" s="35"/>
      <c r="AD77" s="35"/>
      <c r="AE77" s="35"/>
    </row>
    <row r="78" spans="1:31" s="2" customFormat="1" ht="16.5" customHeight="1">
      <c r="A78" s="35"/>
      <c r="B78" s="36"/>
      <c r="C78" s="37"/>
      <c r="D78" s="37"/>
      <c r="E78" s="392" t="str">
        <f>E7</f>
        <v>Oprava nástupiště v žst. Rumburk 1_K NACENĚNÍ_OPRAVA č.1</v>
      </c>
      <c r="F78" s="393"/>
      <c r="G78" s="393"/>
      <c r="H78" s="393"/>
      <c r="I78" s="37"/>
      <c r="J78" s="37"/>
      <c r="K78" s="37"/>
      <c r="L78" s="37"/>
      <c r="M78" s="117"/>
      <c r="S78" s="35"/>
      <c r="T78" s="35"/>
      <c r="U78" s="35"/>
      <c r="V78" s="35"/>
      <c r="W78" s="35"/>
      <c r="X78" s="35"/>
      <c r="Y78" s="35"/>
      <c r="Z78" s="35"/>
      <c r="AA78" s="35"/>
      <c r="AB78" s="35"/>
      <c r="AC78" s="35"/>
      <c r="AD78" s="35"/>
      <c r="AE78" s="35"/>
    </row>
    <row r="79" spans="1:31" s="2" customFormat="1" ht="12" customHeight="1">
      <c r="A79" s="35"/>
      <c r="B79" s="36"/>
      <c r="C79" s="30" t="s">
        <v>121</v>
      </c>
      <c r="D79" s="37"/>
      <c r="E79" s="37"/>
      <c r="F79" s="37"/>
      <c r="G79" s="37"/>
      <c r="H79" s="37"/>
      <c r="I79" s="37"/>
      <c r="J79" s="37"/>
      <c r="K79" s="37"/>
      <c r="L79" s="37"/>
      <c r="M79" s="117"/>
      <c r="S79" s="35"/>
      <c r="T79" s="35"/>
      <c r="U79" s="35"/>
      <c r="V79" s="35"/>
      <c r="W79" s="35"/>
      <c r="X79" s="35"/>
      <c r="Y79" s="35"/>
      <c r="Z79" s="35"/>
      <c r="AA79" s="35"/>
      <c r="AB79" s="35"/>
      <c r="AC79" s="35"/>
      <c r="AD79" s="35"/>
      <c r="AE79" s="35"/>
    </row>
    <row r="80" spans="1:31" s="2" customFormat="1" ht="16.5" customHeight="1">
      <c r="A80" s="35"/>
      <c r="B80" s="36"/>
      <c r="C80" s="37"/>
      <c r="D80" s="37"/>
      <c r="E80" s="345" t="str">
        <f>E9</f>
        <v>SO 02-11.2_ÚRS - Nástupiště, žst. Rumburk_URS</v>
      </c>
      <c r="F80" s="394"/>
      <c r="G80" s="394"/>
      <c r="H80" s="394"/>
      <c r="I80" s="37"/>
      <c r="J80" s="37"/>
      <c r="K80" s="37"/>
      <c r="L80" s="37"/>
      <c r="M80" s="117"/>
      <c r="S80" s="35"/>
      <c r="T80" s="35"/>
      <c r="U80" s="35"/>
      <c r="V80" s="35"/>
      <c r="W80" s="35"/>
      <c r="X80" s="35"/>
      <c r="Y80" s="35"/>
      <c r="Z80" s="35"/>
      <c r="AA80" s="35"/>
      <c r="AB80" s="35"/>
      <c r="AC80" s="35"/>
      <c r="AD80" s="35"/>
      <c r="AE80" s="35"/>
    </row>
    <row r="81" spans="1:31" s="2" customFormat="1" ht="6.95" customHeight="1">
      <c r="A81" s="35"/>
      <c r="B81" s="36"/>
      <c r="C81" s="37"/>
      <c r="D81" s="37"/>
      <c r="E81" s="37"/>
      <c r="F81" s="37"/>
      <c r="G81" s="37"/>
      <c r="H81" s="37"/>
      <c r="I81" s="37"/>
      <c r="J81" s="37"/>
      <c r="K81" s="37"/>
      <c r="L81" s="37"/>
      <c r="M81" s="117"/>
      <c r="S81" s="35"/>
      <c r="T81" s="35"/>
      <c r="U81" s="35"/>
      <c r="V81" s="35"/>
      <c r="W81" s="35"/>
      <c r="X81" s="35"/>
      <c r="Y81" s="35"/>
      <c r="Z81" s="35"/>
      <c r="AA81" s="35"/>
      <c r="AB81" s="35"/>
      <c r="AC81" s="35"/>
      <c r="AD81" s="35"/>
      <c r="AE81" s="35"/>
    </row>
    <row r="82" spans="1:31" s="2" customFormat="1" ht="12" customHeight="1">
      <c r="A82" s="35"/>
      <c r="B82" s="36"/>
      <c r="C82" s="30" t="s">
        <v>22</v>
      </c>
      <c r="D82" s="37"/>
      <c r="E82" s="37"/>
      <c r="F82" s="28" t="str">
        <f>F12</f>
        <v xml:space="preserve"> </v>
      </c>
      <c r="G82" s="37"/>
      <c r="H82" s="37"/>
      <c r="I82" s="30" t="s">
        <v>24</v>
      </c>
      <c r="J82" s="60" t="str">
        <f>IF(J12="","",J12)</f>
        <v>4. 10. 2022</v>
      </c>
      <c r="K82" s="37"/>
      <c r="L82" s="37"/>
      <c r="M82" s="117"/>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37"/>
      <c r="J83" s="37"/>
      <c r="K83" s="37"/>
      <c r="L83" s="37"/>
      <c r="M83" s="117"/>
      <c r="S83" s="35"/>
      <c r="T83" s="35"/>
      <c r="U83" s="35"/>
      <c r="V83" s="35"/>
      <c r="W83" s="35"/>
      <c r="X83" s="35"/>
      <c r="Y83" s="35"/>
      <c r="Z83" s="35"/>
      <c r="AA83" s="35"/>
      <c r="AB83" s="35"/>
      <c r="AC83" s="35"/>
      <c r="AD83" s="35"/>
      <c r="AE83" s="35"/>
    </row>
    <row r="84" spans="1:31" s="2" customFormat="1" ht="15.2" customHeight="1">
      <c r="A84" s="35"/>
      <c r="B84" s="36"/>
      <c r="C84" s="30" t="s">
        <v>26</v>
      </c>
      <c r="D84" s="37"/>
      <c r="E84" s="37"/>
      <c r="F84" s="28" t="str">
        <f>E15</f>
        <v xml:space="preserve"> </v>
      </c>
      <c r="G84" s="37"/>
      <c r="H84" s="37"/>
      <c r="I84" s="30" t="s">
        <v>31</v>
      </c>
      <c r="J84" s="33" t="str">
        <f>E21</f>
        <v xml:space="preserve"> </v>
      </c>
      <c r="K84" s="37"/>
      <c r="L84" s="37"/>
      <c r="M84" s="117"/>
      <c r="S84" s="35"/>
      <c r="T84" s="35"/>
      <c r="U84" s="35"/>
      <c r="V84" s="35"/>
      <c r="W84" s="35"/>
      <c r="X84" s="35"/>
      <c r="Y84" s="35"/>
      <c r="Z84" s="35"/>
      <c r="AA84" s="35"/>
      <c r="AB84" s="35"/>
      <c r="AC84" s="35"/>
      <c r="AD84" s="35"/>
      <c r="AE84" s="35"/>
    </row>
    <row r="85" spans="1:31" s="2" customFormat="1" ht="15.2" customHeight="1">
      <c r="A85" s="35"/>
      <c r="B85" s="36"/>
      <c r="C85" s="30" t="s">
        <v>29</v>
      </c>
      <c r="D85" s="37"/>
      <c r="E85" s="37"/>
      <c r="F85" s="28" t="str">
        <f>IF(E18="","",E18)</f>
        <v>Vyplň údaj</v>
      </c>
      <c r="G85" s="37"/>
      <c r="H85" s="37"/>
      <c r="I85" s="30" t="s">
        <v>32</v>
      </c>
      <c r="J85" s="33" t="str">
        <f>E24</f>
        <v xml:space="preserve"> </v>
      </c>
      <c r="K85" s="37"/>
      <c r="L85" s="37"/>
      <c r="M85" s="117"/>
      <c r="S85" s="35"/>
      <c r="T85" s="35"/>
      <c r="U85" s="35"/>
      <c r="V85" s="35"/>
      <c r="W85" s="35"/>
      <c r="X85" s="35"/>
      <c r="Y85" s="35"/>
      <c r="Z85" s="35"/>
      <c r="AA85" s="35"/>
      <c r="AB85" s="35"/>
      <c r="AC85" s="35"/>
      <c r="AD85" s="35"/>
      <c r="AE85" s="35"/>
    </row>
    <row r="86" spans="1:31" s="2" customFormat="1" ht="10.35" customHeight="1">
      <c r="A86" s="35"/>
      <c r="B86" s="36"/>
      <c r="C86" s="37"/>
      <c r="D86" s="37"/>
      <c r="E86" s="37"/>
      <c r="F86" s="37"/>
      <c r="G86" s="37"/>
      <c r="H86" s="37"/>
      <c r="I86" s="37"/>
      <c r="J86" s="37"/>
      <c r="K86" s="37"/>
      <c r="L86" s="37"/>
      <c r="M86" s="117"/>
      <c r="S86" s="35"/>
      <c r="T86" s="35"/>
      <c r="U86" s="35"/>
      <c r="V86" s="35"/>
      <c r="W86" s="35"/>
      <c r="X86" s="35"/>
      <c r="Y86" s="35"/>
      <c r="Z86" s="35"/>
      <c r="AA86" s="35"/>
      <c r="AB86" s="35"/>
      <c r="AC86" s="35"/>
      <c r="AD86" s="35"/>
      <c r="AE86" s="35"/>
    </row>
    <row r="87" spans="1:31" s="11" customFormat="1" ht="29.25" customHeight="1">
      <c r="A87" s="155"/>
      <c r="B87" s="156"/>
      <c r="C87" s="157" t="s">
        <v>138</v>
      </c>
      <c r="D87" s="158" t="s">
        <v>54</v>
      </c>
      <c r="E87" s="158" t="s">
        <v>50</v>
      </c>
      <c r="F87" s="158" t="s">
        <v>51</v>
      </c>
      <c r="G87" s="158" t="s">
        <v>139</v>
      </c>
      <c r="H87" s="158" t="s">
        <v>140</v>
      </c>
      <c r="I87" s="158" t="s">
        <v>141</v>
      </c>
      <c r="J87" s="158" t="s">
        <v>142</v>
      </c>
      <c r="K87" s="158" t="s">
        <v>129</v>
      </c>
      <c r="L87" s="159" t="s">
        <v>143</v>
      </c>
      <c r="M87" s="160"/>
      <c r="N87" s="69" t="s">
        <v>20</v>
      </c>
      <c r="O87" s="70" t="s">
        <v>39</v>
      </c>
      <c r="P87" s="70" t="s">
        <v>144</v>
      </c>
      <c r="Q87" s="70" t="s">
        <v>145</v>
      </c>
      <c r="R87" s="70" t="s">
        <v>146</v>
      </c>
      <c r="S87" s="70" t="s">
        <v>147</v>
      </c>
      <c r="T87" s="70" t="s">
        <v>148</v>
      </c>
      <c r="U87" s="70" t="s">
        <v>149</v>
      </c>
      <c r="V87" s="70" t="s">
        <v>150</v>
      </c>
      <c r="W87" s="70" t="s">
        <v>151</v>
      </c>
      <c r="X87" s="71" t="s">
        <v>152</v>
      </c>
      <c r="Y87" s="155"/>
      <c r="Z87" s="155"/>
      <c r="AA87" s="155"/>
      <c r="AB87" s="155"/>
      <c r="AC87" s="155"/>
      <c r="AD87" s="155"/>
      <c r="AE87" s="155"/>
    </row>
    <row r="88" spans="1:63" s="2" customFormat="1" ht="22.9" customHeight="1">
      <c r="A88" s="35"/>
      <c r="B88" s="36"/>
      <c r="C88" s="76" t="s">
        <v>153</v>
      </c>
      <c r="D88" s="37"/>
      <c r="E88" s="37"/>
      <c r="F88" s="37"/>
      <c r="G88" s="37"/>
      <c r="H88" s="37"/>
      <c r="I88" s="37"/>
      <c r="J88" s="37"/>
      <c r="K88" s="161">
        <f>BK88</f>
        <v>0</v>
      </c>
      <c r="L88" s="37"/>
      <c r="M88" s="40"/>
      <c r="N88" s="72"/>
      <c r="O88" s="162"/>
      <c r="P88" s="73"/>
      <c r="Q88" s="163">
        <f>Q89+Q106+Q132+Q245</f>
        <v>0</v>
      </c>
      <c r="R88" s="163">
        <f>R89+R106+R132+R245</f>
        <v>0</v>
      </c>
      <c r="S88" s="73"/>
      <c r="T88" s="164">
        <f>T89+T106+T132+T245</f>
        <v>0</v>
      </c>
      <c r="U88" s="73"/>
      <c r="V88" s="164">
        <f>V89+V106+V132+V245</f>
        <v>186.60121904000002</v>
      </c>
      <c r="W88" s="73"/>
      <c r="X88" s="165">
        <f>X89+X106+X132+X245</f>
        <v>12.923</v>
      </c>
      <c r="Y88" s="35"/>
      <c r="Z88" s="35"/>
      <c r="AA88" s="35"/>
      <c r="AB88" s="35"/>
      <c r="AC88" s="35"/>
      <c r="AD88" s="35"/>
      <c r="AE88" s="35"/>
      <c r="AT88" s="18" t="s">
        <v>70</v>
      </c>
      <c r="AU88" s="18" t="s">
        <v>130</v>
      </c>
      <c r="BK88" s="166">
        <f>BK89+BK106+BK132+BK245</f>
        <v>0</v>
      </c>
    </row>
    <row r="89" spans="2:63" s="12" customFormat="1" ht="25.9" customHeight="1">
      <c r="B89" s="167"/>
      <c r="C89" s="168"/>
      <c r="D89" s="169" t="s">
        <v>70</v>
      </c>
      <c r="E89" s="170" t="s">
        <v>375</v>
      </c>
      <c r="F89" s="170" t="s">
        <v>376</v>
      </c>
      <c r="G89" s="168"/>
      <c r="H89" s="168"/>
      <c r="I89" s="171"/>
      <c r="J89" s="171"/>
      <c r="K89" s="172">
        <f>BK89</f>
        <v>0</v>
      </c>
      <c r="L89" s="168"/>
      <c r="M89" s="173"/>
      <c r="N89" s="174"/>
      <c r="O89" s="175"/>
      <c r="P89" s="175"/>
      <c r="Q89" s="176">
        <f>Q90</f>
        <v>0</v>
      </c>
      <c r="R89" s="176">
        <f>R90</f>
        <v>0</v>
      </c>
      <c r="S89" s="175"/>
      <c r="T89" s="177">
        <f>T90</f>
        <v>0</v>
      </c>
      <c r="U89" s="175"/>
      <c r="V89" s="177">
        <f>V90</f>
        <v>0.00214</v>
      </c>
      <c r="W89" s="175"/>
      <c r="X89" s="178">
        <f>X90</f>
        <v>12.923</v>
      </c>
      <c r="AR89" s="179" t="s">
        <v>79</v>
      </c>
      <c r="AT89" s="180" t="s">
        <v>70</v>
      </c>
      <c r="AU89" s="180" t="s">
        <v>71</v>
      </c>
      <c r="AY89" s="179" t="s">
        <v>156</v>
      </c>
      <c r="BK89" s="181">
        <f>BK90</f>
        <v>0</v>
      </c>
    </row>
    <row r="90" spans="2:63" s="12" customFormat="1" ht="22.9" customHeight="1">
      <c r="B90" s="167"/>
      <c r="C90" s="168"/>
      <c r="D90" s="169" t="s">
        <v>70</v>
      </c>
      <c r="E90" s="182" t="s">
        <v>187</v>
      </c>
      <c r="F90" s="182" t="s">
        <v>1682</v>
      </c>
      <c r="G90" s="168"/>
      <c r="H90" s="168"/>
      <c r="I90" s="171"/>
      <c r="J90" s="171"/>
      <c r="K90" s="183">
        <f>BK90</f>
        <v>0</v>
      </c>
      <c r="L90" s="168"/>
      <c r="M90" s="173"/>
      <c r="N90" s="174"/>
      <c r="O90" s="175"/>
      <c r="P90" s="175"/>
      <c r="Q90" s="176">
        <f>SUM(Q91:Q105)</f>
        <v>0</v>
      </c>
      <c r="R90" s="176">
        <f>SUM(R91:R105)</f>
        <v>0</v>
      </c>
      <c r="S90" s="175"/>
      <c r="T90" s="177">
        <f>SUM(T91:T105)</f>
        <v>0</v>
      </c>
      <c r="U90" s="175"/>
      <c r="V90" s="177">
        <f>SUM(V91:V105)</f>
        <v>0.00214</v>
      </c>
      <c r="W90" s="175"/>
      <c r="X90" s="178">
        <f>SUM(X91:X105)</f>
        <v>12.923</v>
      </c>
      <c r="AR90" s="179" t="s">
        <v>79</v>
      </c>
      <c r="AT90" s="180" t="s">
        <v>70</v>
      </c>
      <c r="AU90" s="180" t="s">
        <v>79</v>
      </c>
      <c r="AY90" s="179" t="s">
        <v>156</v>
      </c>
      <c r="BK90" s="181">
        <f>SUM(BK91:BK105)</f>
        <v>0</v>
      </c>
    </row>
    <row r="91" spans="1:65" s="2" customFormat="1" ht="24.2" customHeight="1">
      <c r="A91" s="35"/>
      <c r="B91" s="36"/>
      <c r="C91" s="205" t="s">
        <v>79</v>
      </c>
      <c r="D91" s="205" t="s">
        <v>188</v>
      </c>
      <c r="E91" s="206" t="s">
        <v>1683</v>
      </c>
      <c r="F91" s="207" t="s">
        <v>1684</v>
      </c>
      <c r="G91" s="208" t="s">
        <v>297</v>
      </c>
      <c r="H91" s="209">
        <v>6.2</v>
      </c>
      <c r="I91" s="210"/>
      <c r="J91" s="210"/>
      <c r="K91" s="211">
        <f>ROUND(P91*H91,2)</f>
        <v>0</v>
      </c>
      <c r="L91" s="207" t="s">
        <v>382</v>
      </c>
      <c r="M91" s="40"/>
      <c r="N91" s="212" t="s">
        <v>20</v>
      </c>
      <c r="O91" s="194" t="s">
        <v>40</v>
      </c>
      <c r="P91" s="195">
        <f>I91+J91</f>
        <v>0</v>
      </c>
      <c r="Q91" s="195">
        <f>ROUND(I91*H91,2)</f>
        <v>0</v>
      </c>
      <c r="R91" s="195">
        <f>ROUND(J91*H91,2)</f>
        <v>0</v>
      </c>
      <c r="S91" s="65"/>
      <c r="T91" s="196">
        <f>S91*H91</f>
        <v>0</v>
      </c>
      <c r="U91" s="196">
        <v>0</v>
      </c>
      <c r="V91" s="196">
        <f>U91*H91</f>
        <v>0</v>
      </c>
      <c r="W91" s="196">
        <v>2</v>
      </c>
      <c r="X91" s="197">
        <f>W91*H91</f>
        <v>12.4</v>
      </c>
      <c r="Y91" s="35"/>
      <c r="Z91" s="35"/>
      <c r="AA91" s="35"/>
      <c r="AB91" s="35"/>
      <c r="AC91" s="35"/>
      <c r="AD91" s="35"/>
      <c r="AE91" s="35"/>
      <c r="AR91" s="198" t="s">
        <v>164</v>
      </c>
      <c r="AT91" s="198" t="s">
        <v>188</v>
      </c>
      <c r="AU91" s="198" t="s">
        <v>81</v>
      </c>
      <c r="AY91" s="18" t="s">
        <v>156</v>
      </c>
      <c r="BE91" s="199">
        <f>IF(O91="základní",K91,0)</f>
        <v>0</v>
      </c>
      <c r="BF91" s="199">
        <f>IF(O91="snížená",K91,0)</f>
        <v>0</v>
      </c>
      <c r="BG91" s="199">
        <f>IF(O91="zákl. přenesená",K91,0)</f>
        <v>0</v>
      </c>
      <c r="BH91" s="199">
        <f>IF(O91="sníž. přenesená",K91,0)</f>
        <v>0</v>
      </c>
      <c r="BI91" s="199">
        <f>IF(O91="nulová",K91,0)</f>
        <v>0</v>
      </c>
      <c r="BJ91" s="18" t="s">
        <v>79</v>
      </c>
      <c r="BK91" s="199">
        <f>ROUND(P91*H91,2)</f>
        <v>0</v>
      </c>
      <c r="BL91" s="18" t="s">
        <v>164</v>
      </c>
      <c r="BM91" s="198" t="s">
        <v>81</v>
      </c>
    </row>
    <row r="92" spans="1:47" s="2" customFormat="1" ht="11.25">
      <c r="A92" s="35"/>
      <c r="B92" s="36"/>
      <c r="C92" s="37"/>
      <c r="D92" s="200" t="s">
        <v>165</v>
      </c>
      <c r="E92" s="37"/>
      <c r="F92" s="201" t="s">
        <v>1685</v>
      </c>
      <c r="G92" s="37"/>
      <c r="H92" s="37"/>
      <c r="I92" s="202"/>
      <c r="J92" s="202"/>
      <c r="K92" s="37"/>
      <c r="L92" s="37"/>
      <c r="M92" s="40"/>
      <c r="N92" s="203"/>
      <c r="O92" s="204"/>
      <c r="P92" s="65"/>
      <c r="Q92" s="65"/>
      <c r="R92" s="65"/>
      <c r="S92" s="65"/>
      <c r="T92" s="65"/>
      <c r="U92" s="65"/>
      <c r="V92" s="65"/>
      <c r="W92" s="65"/>
      <c r="X92" s="66"/>
      <c r="Y92" s="35"/>
      <c r="Z92" s="35"/>
      <c r="AA92" s="35"/>
      <c r="AB92" s="35"/>
      <c r="AC92" s="35"/>
      <c r="AD92" s="35"/>
      <c r="AE92" s="35"/>
      <c r="AT92" s="18" t="s">
        <v>165</v>
      </c>
      <c r="AU92" s="18" t="s">
        <v>81</v>
      </c>
    </row>
    <row r="93" spans="1:47" s="2" customFormat="1" ht="11.25">
      <c r="A93" s="35"/>
      <c r="B93" s="36"/>
      <c r="C93" s="37"/>
      <c r="D93" s="218" t="s">
        <v>384</v>
      </c>
      <c r="E93" s="37"/>
      <c r="F93" s="219" t="s">
        <v>1686</v>
      </c>
      <c r="G93" s="37"/>
      <c r="H93" s="37"/>
      <c r="I93" s="202"/>
      <c r="J93" s="202"/>
      <c r="K93" s="37"/>
      <c r="L93" s="37"/>
      <c r="M93" s="40"/>
      <c r="N93" s="203"/>
      <c r="O93" s="204"/>
      <c r="P93" s="65"/>
      <c r="Q93" s="65"/>
      <c r="R93" s="65"/>
      <c r="S93" s="65"/>
      <c r="T93" s="65"/>
      <c r="U93" s="65"/>
      <c r="V93" s="65"/>
      <c r="W93" s="65"/>
      <c r="X93" s="66"/>
      <c r="Y93" s="35"/>
      <c r="Z93" s="35"/>
      <c r="AA93" s="35"/>
      <c r="AB93" s="35"/>
      <c r="AC93" s="35"/>
      <c r="AD93" s="35"/>
      <c r="AE93" s="35"/>
      <c r="AT93" s="18" t="s">
        <v>384</v>
      </c>
      <c r="AU93" s="18" t="s">
        <v>81</v>
      </c>
    </row>
    <row r="94" spans="1:47" s="2" customFormat="1" ht="19.5">
      <c r="A94" s="35"/>
      <c r="B94" s="36"/>
      <c r="C94" s="37"/>
      <c r="D94" s="200" t="s">
        <v>880</v>
      </c>
      <c r="E94" s="37"/>
      <c r="F94" s="220" t="s">
        <v>1687</v>
      </c>
      <c r="G94" s="37"/>
      <c r="H94" s="37"/>
      <c r="I94" s="202"/>
      <c r="J94" s="202"/>
      <c r="K94" s="37"/>
      <c r="L94" s="37"/>
      <c r="M94" s="40"/>
      <c r="N94" s="203"/>
      <c r="O94" s="204"/>
      <c r="P94" s="65"/>
      <c r="Q94" s="65"/>
      <c r="R94" s="65"/>
      <c r="S94" s="65"/>
      <c r="T94" s="65"/>
      <c r="U94" s="65"/>
      <c r="V94" s="65"/>
      <c r="W94" s="65"/>
      <c r="X94" s="66"/>
      <c r="Y94" s="35"/>
      <c r="Z94" s="35"/>
      <c r="AA94" s="35"/>
      <c r="AB94" s="35"/>
      <c r="AC94" s="35"/>
      <c r="AD94" s="35"/>
      <c r="AE94" s="35"/>
      <c r="AT94" s="18" t="s">
        <v>880</v>
      </c>
      <c r="AU94" s="18" t="s">
        <v>81</v>
      </c>
    </row>
    <row r="95" spans="1:65" s="2" customFormat="1" ht="24.2" customHeight="1">
      <c r="A95" s="35"/>
      <c r="B95" s="36"/>
      <c r="C95" s="205" t="s">
        <v>81</v>
      </c>
      <c r="D95" s="205" t="s">
        <v>188</v>
      </c>
      <c r="E95" s="206" t="s">
        <v>1688</v>
      </c>
      <c r="F95" s="207" t="s">
        <v>1689</v>
      </c>
      <c r="G95" s="208" t="s">
        <v>161</v>
      </c>
      <c r="H95" s="209">
        <v>1</v>
      </c>
      <c r="I95" s="210"/>
      <c r="J95" s="210"/>
      <c r="K95" s="211">
        <f>ROUND(P95*H95,2)</f>
        <v>0</v>
      </c>
      <c r="L95" s="207" t="s">
        <v>382</v>
      </c>
      <c r="M95" s="40"/>
      <c r="N95" s="212" t="s">
        <v>20</v>
      </c>
      <c r="O95" s="194" t="s">
        <v>40</v>
      </c>
      <c r="P95" s="195">
        <f>I95+J95</f>
        <v>0</v>
      </c>
      <c r="Q95" s="195">
        <f>ROUND(I95*H95,2)</f>
        <v>0</v>
      </c>
      <c r="R95" s="195">
        <f>ROUND(J95*H95,2)</f>
        <v>0</v>
      </c>
      <c r="S95" s="65"/>
      <c r="T95" s="196">
        <f>S95*H95</f>
        <v>0</v>
      </c>
      <c r="U95" s="196">
        <v>0</v>
      </c>
      <c r="V95" s="196">
        <f>U95*H95</f>
        <v>0</v>
      </c>
      <c r="W95" s="196">
        <v>0.523</v>
      </c>
      <c r="X95" s="197">
        <f>W95*H95</f>
        <v>0.523</v>
      </c>
      <c r="Y95" s="35"/>
      <c r="Z95" s="35"/>
      <c r="AA95" s="35"/>
      <c r="AB95" s="35"/>
      <c r="AC95" s="35"/>
      <c r="AD95" s="35"/>
      <c r="AE95" s="35"/>
      <c r="AR95" s="198" t="s">
        <v>164</v>
      </c>
      <c r="AT95" s="198" t="s">
        <v>188</v>
      </c>
      <c r="AU95" s="198" t="s">
        <v>81</v>
      </c>
      <c r="AY95" s="18" t="s">
        <v>156</v>
      </c>
      <c r="BE95" s="199">
        <f>IF(O95="základní",K95,0)</f>
        <v>0</v>
      </c>
      <c r="BF95" s="199">
        <f>IF(O95="snížená",K95,0)</f>
        <v>0</v>
      </c>
      <c r="BG95" s="199">
        <f>IF(O95="zákl. přenesená",K95,0)</f>
        <v>0</v>
      </c>
      <c r="BH95" s="199">
        <f>IF(O95="sníž. přenesená",K95,0)</f>
        <v>0</v>
      </c>
      <c r="BI95" s="199">
        <f>IF(O95="nulová",K95,0)</f>
        <v>0</v>
      </c>
      <c r="BJ95" s="18" t="s">
        <v>79</v>
      </c>
      <c r="BK95" s="199">
        <f>ROUND(P95*H95,2)</f>
        <v>0</v>
      </c>
      <c r="BL95" s="18" t="s">
        <v>164</v>
      </c>
      <c r="BM95" s="198" t="s">
        <v>164</v>
      </c>
    </row>
    <row r="96" spans="1:47" s="2" customFormat="1" ht="29.25">
      <c r="A96" s="35"/>
      <c r="B96" s="36"/>
      <c r="C96" s="37"/>
      <c r="D96" s="200" t="s">
        <v>165</v>
      </c>
      <c r="E96" s="37"/>
      <c r="F96" s="201" t="s">
        <v>1690</v>
      </c>
      <c r="G96" s="37"/>
      <c r="H96" s="37"/>
      <c r="I96" s="202"/>
      <c r="J96" s="202"/>
      <c r="K96" s="37"/>
      <c r="L96" s="37"/>
      <c r="M96" s="40"/>
      <c r="N96" s="203"/>
      <c r="O96" s="204"/>
      <c r="P96" s="65"/>
      <c r="Q96" s="65"/>
      <c r="R96" s="65"/>
      <c r="S96" s="65"/>
      <c r="T96" s="65"/>
      <c r="U96" s="65"/>
      <c r="V96" s="65"/>
      <c r="W96" s="65"/>
      <c r="X96" s="66"/>
      <c r="Y96" s="35"/>
      <c r="Z96" s="35"/>
      <c r="AA96" s="35"/>
      <c r="AB96" s="35"/>
      <c r="AC96" s="35"/>
      <c r="AD96" s="35"/>
      <c r="AE96" s="35"/>
      <c r="AT96" s="18" t="s">
        <v>165</v>
      </c>
      <c r="AU96" s="18" t="s">
        <v>81</v>
      </c>
    </row>
    <row r="97" spans="1:47" s="2" customFormat="1" ht="11.25">
      <c r="A97" s="35"/>
      <c r="B97" s="36"/>
      <c r="C97" s="37"/>
      <c r="D97" s="218" t="s">
        <v>384</v>
      </c>
      <c r="E97" s="37"/>
      <c r="F97" s="219" t="s">
        <v>1691</v>
      </c>
      <c r="G97" s="37"/>
      <c r="H97" s="37"/>
      <c r="I97" s="202"/>
      <c r="J97" s="202"/>
      <c r="K97" s="37"/>
      <c r="L97" s="37"/>
      <c r="M97" s="40"/>
      <c r="N97" s="203"/>
      <c r="O97" s="204"/>
      <c r="P97" s="65"/>
      <c r="Q97" s="65"/>
      <c r="R97" s="65"/>
      <c r="S97" s="65"/>
      <c r="T97" s="65"/>
      <c r="U97" s="65"/>
      <c r="V97" s="65"/>
      <c r="W97" s="65"/>
      <c r="X97" s="66"/>
      <c r="Y97" s="35"/>
      <c r="Z97" s="35"/>
      <c r="AA97" s="35"/>
      <c r="AB97" s="35"/>
      <c r="AC97" s="35"/>
      <c r="AD97" s="35"/>
      <c r="AE97" s="35"/>
      <c r="AT97" s="18" t="s">
        <v>384</v>
      </c>
      <c r="AU97" s="18" t="s">
        <v>81</v>
      </c>
    </row>
    <row r="98" spans="2:51" s="15" customFormat="1" ht="11.25">
      <c r="B98" s="243"/>
      <c r="C98" s="244"/>
      <c r="D98" s="200" t="s">
        <v>1060</v>
      </c>
      <c r="E98" s="245" t="s">
        <v>20</v>
      </c>
      <c r="F98" s="246" t="s">
        <v>1692</v>
      </c>
      <c r="G98" s="244"/>
      <c r="H98" s="245" t="s">
        <v>20</v>
      </c>
      <c r="I98" s="247"/>
      <c r="J98" s="247"/>
      <c r="K98" s="244"/>
      <c r="L98" s="244"/>
      <c r="M98" s="248"/>
      <c r="N98" s="249"/>
      <c r="O98" s="250"/>
      <c r="P98" s="250"/>
      <c r="Q98" s="250"/>
      <c r="R98" s="250"/>
      <c r="S98" s="250"/>
      <c r="T98" s="250"/>
      <c r="U98" s="250"/>
      <c r="V98" s="250"/>
      <c r="W98" s="250"/>
      <c r="X98" s="251"/>
      <c r="AT98" s="252" t="s">
        <v>1060</v>
      </c>
      <c r="AU98" s="252" t="s">
        <v>81</v>
      </c>
      <c r="AV98" s="15" t="s">
        <v>79</v>
      </c>
      <c r="AW98" s="15" t="s">
        <v>5</v>
      </c>
      <c r="AX98" s="15" t="s">
        <v>71</v>
      </c>
      <c r="AY98" s="252" t="s">
        <v>156</v>
      </c>
    </row>
    <row r="99" spans="2:51" s="13" customFormat="1" ht="11.25">
      <c r="B99" s="221"/>
      <c r="C99" s="222"/>
      <c r="D99" s="200" t="s">
        <v>1060</v>
      </c>
      <c r="E99" s="223" t="s">
        <v>20</v>
      </c>
      <c r="F99" s="224" t="s">
        <v>79</v>
      </c>
      <c r="G99" s="222"/>
      <c r="H99" s="225">
        <v>1</v>
      </c>
      <c r="I99" s="226"/>
      <c r="J99" s="226"/>
      <c r="K99" s="222"/>
      <c r="L99" s="222"/>
      <c r="M99" s="227"/>
      <c r="N99" s="228"/>
      <c r="O99" s="229"/>
      <c r="P99" s="229"/>
      <c r="Q99" s="229"/>
      <c r="R99" s="229"/>
      <c r="S99" s="229"/>
      <c r="T99" s="229"/>
      <c r="U99" s="229"/>
      <c r="V99" s="229"/>
      <c r="W99" s="229"/>
      <c r="X99" s="230"/>
      <c r="AT99" s="231" t="s">
        <v>1060</v>
      </c>
      <c r="AU99" s="231" t="s">
        <v>81</v>
      </c>
      <c r="AV99" s="13" t="s">
        <v>81</v>
      </c>
      <c r="AW99" s="13" t="s">
        <v>5</v>
      </c>
      <c r="AX99" s="13" t="s">
        <v>71</v>
      </c>
      <c r="AY99" s="231" t="s">
        <v>156</v>
      </c>
    </row>
    <row r="100" spans="2:51" s="14" customFormat="1" ht="11.25">
      <c r="B100" s="232"/>
      <c r="C100" s="233"/>
      <c r="D100" s="200" t="s">
        <v>1060</v>
      </c>
      <c r="E100" s="234" t="s">
        <v>20</v>
      </c>
      <c r="F100" s="235" t="s">
        <v>1062</v>
      </c>
      <c r="G100" s="233"/>
      <c r="H100" s="236">
        <v>1</v>
      </c>
      <c r="I100" s="237"/>
      <c r="J100" s="237"/>
      <c r="K100" s="233"/>
      <c r="L100" s="233"/>
      <c r="M100" s="238"/>
      <c r="N100" s="239"/>
      <c r="O100" s="240"/>
      <c r="P100" s="240"/>
      <c r="Q100" s="240"/>
      <c r="R100" s="240"/>
      <c r="S100" s="240"/>
      <c r="T100" s="240"/>
      <c r="U100" s="240"/>
      <c r="V100" s="240"/>
      <c r="W100" s="240"/>
      <c r="X100" s="241"/>
      <c r="AT100" s="242" t="s">
        <v>1060</v>
      </c>
      <c r="AU100" s="242" t="s">
        <v>81</v>
      </c>
      <c r="AV100" s="14" t="s">
        <v>164</v>
      </c>
      <c r="AW100" s="14" t="s">
        <v>5</v>
      </c>
      <c r="AX100" s="14" t="s">
        <v>79</v>
      </c>
      <c r="AY100" s="242" t="s">
        <v>156</v>
      </c>
    </row>
    <row r="101" spans="1:65" s="2" customFormat="1" ht="16.5" customHeight="1">
      <c r="A101" s="35"/>
      <c r="B101" s="36"/>
      <c r="C101" s="205" t="s">
        <v>155</v>
      </c>
      <c r="D101" s="205" t="s">
        <v>188</v>
      </c>
      <c r="E101" s="206" t="s">
        <v>1693</v>
      </c>
      <c r="F101" s="207" t="s">
        <v>1694</v>
      </c>
      <c r="G101" s="208" t="s">
        <v>1096</v>
      </c>
      <c r="H101" s="209">
        <v>6</v>
      </c>
      <c r="I101" s="210"/>
      <c r="J101" s="210"/>
      <c r="K101" s="211">
        <f>ROUND(P101*H101,2)</f>
        <v>0</v>
      </c>
      <c r="L101" s="207" t="s">
        <v>20</v>
      </c>
      <c r="M101" s="40"/>
      <c r="N101" s="212" t="s">
        <v>20</v>
      </c>
      <c r="O101" s="194" t="s">
        <v>40</v>
      </c>
      <c r="P101" s="195">
        <f>I101+J101</f>
        <v>0</v>
      </c>
      <c r="Q101" s="195">
        <f>ROUND(I101*H101,2)</f>
        <v>0</v>
      </c>
      <c r="R101" s="195">
        <f>ROUND(J101*H101,2)</f>
        <v>0</v>
      </c>
      <c r="S101" s="65"/>
      <c r="T101" s="196">
        <f>S101*H101</f>
        <v>0</v>
      </c>
      <c r="U101" s="196">
        <v>0</v>
      </c>
      <c r="V101" s="196">
        <f>U101*H101</f>
        <v>0</v>
      </c>
      <c r="W101" s="196">
        <v>0</v>
      </c>
      <c r="X101" s="197">
        <f>W101*H101</f>
        <v>0</v>
      </c>
      <c r="Y101" s="35"/>
      <c r="Z101" s="35"/>
      <c r="AA101" s="35"/>
      <c r="AB101" s="35"/>
      <c r="AC101" s="35"/>
      <c r="AD101" s="35"/>
      <c r="AE101" s="35"/>
      <c r="AR101" s="198" t="s">
        <v>164</v>
      </c>
      <c r="AT101" s="198" t="s">
        <v>188</v>
      </c>
      <c r="AU101" s="198" t="s">
        <v>81</v>
      </c>
      <c r="AY101" s="18" t="s">
        <v>156</v>
      </c>
      <c r="BE101" s="199">
        <f>IF(O101="základní",K101,0)</f>
        <v>0</v>
      </c>
      <c r="BF101" s="199">
        <f>IF(O101="snížená",K101,0)</f>
        <v>0</v>
      </c>
      <c r="BG101" s="199">
        <f>IF(O101="zákl. přenesená",K101,0)</f>
        <v>0</v>
      </c>
      <c r="BH101" s="199">
        <f>IF(O101="sníž. přenesená",K101,0)</f>
        <v>0</v>
      </c>
      <c r="BI101" s="199">
        <f>IF(O101="nulová",K101,0)</f>
        <v>0</v>
      </c>
      <c r="BJ101" s="18" t="s">
        <v>79</v>
      </c>
      <c r="BK101" s="199">
        <f>ROUND(P101*H101,2)</f>
        <v>0</v>
      </c>
      <c r="BL101" s="18" t="s">
        <v>164</v>
      </c>
      <c r="BM101" s="198" t="s">
        <v>170</v>
      </c>
    </row>
    <row r="102" spans="1:47" s="2" customFormat="1" ht="11.25">
      <c r="A102" s="35"/>
      <c r="B102" s="36"/>
      <c r="C102" s="37"/>
      <c r="D102" s="200" t="s">
        <v>165</v>
      </c>
      <c r="E102" s="37"/>
      <c r="F102" s="201" t="s">
        <v>1694</v>
      </c>
      <c r="G102" s="37"/>
      <c r="H102" s="37"/>
      <c r="I102" s="202"/>
      <c r="J102" s="202"/>
      <c r="K102" s="37"/>
      <c r="L102" s="37"/>
      <c r="M102" s="40"/>
      <c r="N102" s="203"/>
      <c r="O102" s="204"/>
      <c r="P102" s="65"/>
      <c r="Q102" s="65"/>
      <c r="R102" s="65"/>
      <c r="S102" s="65"/>
      <c r="T102" s="65"/>
      <c r="U102" s="65"/>
      <c r="V102" s="65"/>
      <c r="W102" s="65"/>
      <c r="X102" s="66"/>
      <c r="Y102" s="35"/>
      <c r="Z102" s="35"/>
      <c r="AA102" s="35"/>
      <c r="AB102" s="35"/>
      <c r="AC102" s="35"/>
      <c r="AD102" s="35"/>
      <c r="AE102" s="35"/>
      <c r="AT102" s="18" t="s">
        <v>165</v>
      </c>
      <c r="AU102" s="18" t="s">
        <v>81</v>
      </c>
    </row>
    <row r="103" spans="1:65" s="2" customFormat="1" ht="24.2" customHeight="1">
      <c r="A103" s="35"/>
      <c r="B103" s="36"/>
      <c r="C103" s="184" t="s">
        <v>164</v>
      </c>
      <c r="D103" s="184" t="s">
        <v>154</v>
      </c>
      <c r="E103" s="185" t="s">
        <v>1695</v>
      </c>
      <c r="F103" s="186" t="s">
        <v>1696</v>
      </c>
      <c r="G103" s="187" t="s">
        <v>1697</v>
      </c>
      <c r="H103" s="188">
        <v>2</v>
      </c>
      <c r="I103" s="189"/>
      <c r="J103" s="190"/>
      <c r="K103" s="191">
        <f>ROUND(P103*H103,2)</f>
        <v>0</v>
      </c>
      <c r="L103" s="186" t="s">
        <v>382</v>
      </c>
      <c r="M103" s="192"/>
      <c r="N103" s="193" t="s">
        <v>20</v>
      </c>
      <c r="O103" s="194" t="s">
        <v>40</v>
      </c>
      <c r="P103" s="195">
        <f>I103+J103</f>
        <v>0</v>
      </c>
      <c r="Q103" s="195">
        <f>ROUND(I103*H103,2)</f>
        <v>0</v>
      </c>
      <c r="R103" s="195">
        <f>ROUND(J103*H103,2)</f>
        <v>0</v>
      </c>
      <c r="S103" s="65"/>
      <c r="T103" s="196">
        <f>S103*H103</f>
        <v>0</v>
      </c>
      <c r="U103" s="196">
        <v>0.00107</v>
      </c>
      <c r="V103" s="196">
        <f>U103*H103</f>
        <v>0.00214</v>
      </c>
      <c r="W103" s="196">
        <v>0</v>
      </c>
      <c r="X103" s="197">
        <f>W103*H103</f>
        <v>0</v>
      </c>
      <c r="Y103" s="35"/>
      <c r="Z103" s="35"/>
      <c r="AA103" s="35"/>
      <c r="AB103" s="35"/>
      <c r="AC103" s="35"/>
      <c r="AD103" s="35"/>
      <c r="AE103" s="35"/>
      <c r="AR103" s="198" t="s">
        <v>163</v>
      </c>
      <c r="AT103" s="198" t="s">
        <v>154</v>
      </c>
      <c r="AU103" s="198" t="s">
        <v>81</v>
      </c>
      <c r="AY103" s="18" t="s">
        <v>156</v>
      </c>
      <c r="BE103" s="199">
        <f>IF(O103="základní",K103,0)</f>
        <v>0</v>
      </c>
      <c r="BF103" s="199">
        <f>IF(O103="snížená",K103,0)</f>
        <v>0</v>
      </c>
      <c r="BG103" s="199">
        <f>IF(O103="zákl. přenesená",K103,0)</f>
        <v>0</v>
      </c>
      <c r="BH103" s="199">
        <f>IF(O103="sníž. přenesená",K103,0)</f>
        <v>0</v>
      </c>
      <c r="BI103" s="199">
        <f>IF(O103="nulová",K103,0)</f>
        <v>0</v>
      </c>
      <c r="BJ103" s="18" t="s">
        <v>79</v>
      </c>
      <c r="BK103" s="199">
        <f>ROUND(P103*H103,2)</f>
        <v>0</v>
      </c>
      <c r="BL103" s="18" t="s">
        <v>164</v>
      </c>
      <c r="BM103" s="198" t="s">
        <v>163</v>
      </c>
    </row>
    <row r="104" spans="1:47" s="2" customFormat="1" ht="11.25">
      <c r="A104" s="35"/>
      <c r="B104" s="36"/>
      <c r="C104" s="37"/>
      <c r="D104" s="200" t="s">
        <v>165</v>
      </c>
      <c r="E104" s="37"/>
      <c r="F104" s="201" t="s">
        <v>1696</v>
      </c>
      <c r="G104" s="37"/>
      <c r="H104" s="37"/>
      <c r="I104" s="202"/>
      <c r="J104" s="202"/>
      <c r="K104" s="37"/>
      <c r="L104" s="37"/>
      <c r="M104" s="40"/>
      <c r="N104" s="203"/>
      <c r="O104" s="204"/>
      <c r="P104" s="65"/>
      <c r="Q104" s="65"/>
      <c r="R104" s="65"/>
      <c r="S104" s="65"/>
      <c r="T104" s="65"/>
      <c r="U104" s="65"/>
      <c r="V104" s="65"/>
      <c r="W104" s="65"/>
      <c r="X104" s="66"/>
      <c r="Y104" s="35"/>
      <c r="Z104" s="35"/>
      <c r="AA104" s="35"/>
      <c r="AB104" s="35"/>
      <c r="AC104" s="35"/>
      <c r="AD104" s="35"/>
      <c r="AE104" s="35"/>
      <c r="AT104" s="18" t="s">
        <v>165</v>
      </c>
      <c r="AU104" s="18" t="s">
        <v>81</v>
      </c>
    </row>
    <row r="105" spans="1:47" s="2" customFormat="1" ht="19.5">
      <c r="A105" s="35"/>
      <c r="B105" s="36"/>
      <c r="C105" s="37"/>
      <c r="D105" s="200" t="s">
        <v>880</v>
      </c>
      <c r="E105" s="37"/>
      <c r="F105" s="220" t="s">
        <v>1698</v>
      </c>
      <c r="G105" s="37"/>
      <c r="H105" s="37"/>
      <c r="I105" s="202"/>
      <c r="J105" s="202"/>
      <c r="K105" s="37"/>
      <c r="L105" s="37"/>
      <c r="M105" s="40"/>
      <c r="N105" s="203"/>
      <c r="O105" s="204"/>
      <c r="P105" s="65"/>
      <c r="Q105" s="65"/>
      <c r="R105" s="65"/>
      <c r="S105" s="65"/>
      <c r="T105" s="65"/>
      <c r="U105" s="65"/>
      <c r="V105" s="65"/>
      <c r="W105" s="65"/>
      <c r="X105" s="66"/>
      <c r="Y105" s="35"/>
      <c r="Z105" s="35"/>
      <c r="AA105" s="35"/>
      <c r="AB105" s="35"/>
      <c r="AC105" s="35"/>
      <c r="AD105" s="35"/>
      <c r="AE105" s="35"/>
      <c r="AT105" s="18" t="s">
        <v>880</v>
      </c>
      <c r="AU105" s="18" t="s">
        <v>81</v>
      </c>
    </row>
    <row r="106" spans="2:63" s="12" customFormat="1" ht="25.9" customHeight="1">
      <c r="B106" s="167"/>
      <c r="C106" s="168"/>
      <c r="D106" s="169" t="s">
        <v>70</v>
      </c>
      <c r="E106" s="170" t="s">
        <v>79</v>
      </c>
      <c r="F106" s="170" t="s">
        <v>115</v>
      </c>
      <c r="G106" s="168"/>
      <c r="H106" s="168"/>
      <c r="I106" s="171"/>
      <c r="J106" s="171"/>
      <c r="K106" s="172">
        <f>BK106</f>
        <v>0</v>
      </c>
      <c r="L106" s="168"/>
      <c r="M106" s="173"/>
      <c r="N106" s="174"/>
      <c r="O106" s="175"/>
      <c r="P106" s="175"/>
      <c r="Q106" s="176">
        <f>SUM(Q107:Q131)</f>
        <v>0</v>
      </c>
      <c r="R106" s="176">
        <f>SUM(R107:R131)</f>
        <v>0</v>
      </c>
      <c r="S106" s="175"/>
      <c r="T106" s="177">
        <f>SUM(T107:T131)</f>
        <v>0</v>
      </c>
      <c r="U106" s="175"/>
      <c r="V106" s="177">
        <f>SUM(V107:V131)</f>
        <v>30.888000000000005</v>
      </c>
      <c r="W106" s="175"/>
      <c r="X106" s="178">
        <f>SUM(X107:X131)</f>
        <v>0</v>
      </c>
      <c r="AR106" s="179" t="s">
        <v>79</v>
      </c>
      <c r="AT106" s="180" t="s">
        <v>70</v>
      </c>
      <c r="AU106" s="180" t="s">
        <v>71</v>
      </c>
      <c r="AY106" s="179" t="s">
        <v>156</v>
      </c>
      <c r="BK106" s="181">
        <f>SUM(BK107:BK131)</f>
        <v>0</v>
      </c>
    </row>
    <row r="107" spans="1:65" s="2" customFormat="1" ht="24.2" customHeight="1">
      <c r="A107" s="35"/>
      <c r="B107" s="36"/>
      <c r="C107" s="205" t="s">
        <v>173</v>
      </c>
      <c r="D107" s="205" t="s">
        <v>188</v>
      </c>
      <c r="E107" s="206" t="s">
        <v>1699</v>
      </c>
      <c r="F107" s="207" t="s">
        <v>1700</v>
      </c>
      <c r="G107" s="208" t="s">
        <v>297</v>
      </c>
      <c r="H107" s="209">
        <v>0.7</v>
      </c>
      <c r="I107" s="210"/>
      <c r="J107" s="210"/>
      <c r="K107" s="211">
        <f>ROUND(P107*H107,2)</f>
        <v>0</v>
      </c>
      <c r="L107" s="207" t="s">
        <v>382</v>
      </c>
      <c r="M107" s="40"/>
      <c r="N107" s="212" t="s">
        <v>20</v>
      </c>
      <c r="O107" s="194" t="s">
        <v>40</v>
      </c>
      <c r="P107" s="195">
        <f>I107+J107</f>
        <v>0</v>
      </c>
      <c r="Q107" s="195">
        <f>ROUND(I107*H107,2)</f>
        <v>0</v>
      </c>
      <c r="R107" s="195">
        <f>ROUND(J107*H107,2)</f>
        <v>0</v>
      </c>
      <c r="S107" s="65"/>
      <c r="T107" s="196">
        <f>S107*H107</f>
        <v>0</v>
      </c>
      <c r="U107" s="196">
        <v>0</v>
      </c>
      <c r="V107" s="196">
        <f>U107*H107</f>
        <v>0</v>
      </c>
      <c r="W107" s="196">
        <v>0</v>
      </c>
      <c r="X107" s="197">
        <f>W107*H107</f>
        <v>0</v>
      </c>
      <c r="Y107" s="35"/>
      <c r="Z107" s="35"/>
      <c r="AA107" s="35"/>
      <c r="AB107" s="35"/>
      <c r="AC107" s="35"/>
      <c r="AD107" s="35"/>
      <c r="AE107" s="35"/>
      <c r="AR107" s="198" t="s">
        <v>164</v>
      </c>
      <c r="AT107" s="198" t="s">
        <v>188</v>
      </c>
      <c r="AU107" s="198" t="s">
        <v>79</v>
      </c>
      <c r="AY107" s="18" t="s">
        <v>156</v>
      </c>
      <c r="BE107" s="199">
        <f>IF(O107="základní",K107,0)</f>
        <v>0</v>
      </c>
      <c r="BF107" s="199">
        <f>IF(O107="snížená",K107,0)</f>
        <v>0</v>
      </c>
      <c r="BG107" s="199">
        <f>IF(O107="zákl. přenesená",K107,0)</f>
        <v>0</v>
      </c>
      <c r="BH107" s="199">
        <f>IF(O107="sníž. přenesená",K107,0)</f>
        <v>0</v>
      </c>
      <c r="BI107" s="199">
        <f>IF(O107="nulová",K107,0)</f>
        <v>0</v>
      </c>
      <c r="BJ107" s="18" t="s">
        <v>79</v>
      </c>
      <c r="BK107" s="199">
        <f>ROUND(P107*H107,2)</f>
        <v>0</v>
      </c>
      <c r="BL107" s="18" t="s">
        <v>164</v>
      </c>
      <c r="BM107" s="198" t="s">
        <v>176</v>
      </c>
    </row>
    <row r="108" spans="1:47" s="2" customFormat="1" ht="19.5">
      <c r="A108" s="35"/>
      <c r="B108" s="36"/>
      <c r="C108" s="37"/>
      <c r="D108" s="200" t="s">
        <v>165</v>
      </c>
      <c r="E108" s="37"/>
      <c r="F108" s="201" t="s">
        <v>1701</v>
      </c>
      <c r="G108" s="37"/>
      <c r="H108" s="37"/>
      <c r="I108" s="202"/>
      <c r="J108" s="202"/>
      <c r="K108" s="37"/>
      <c r="L108" s="37"/>
      <c r="M108" s="40"/>
      <c r="N108" s="203"/>
      <c r="O108" s="204"/>
      <c r="P108" s="65"/>
      <c r="Q108" s="65"/>
      <c r="R108" s="65"/>
      <c r="S108" s="65"/>
      <c r="T108" s="65"/>
      <c r="U108" s="65"/>
      <c r="V108" s="65"/>
      <c r="W108" s="65"/>
      <c r="X108" s="66"/>
      <c r="Y108" s="35"/>
      <c r="Z108" s="35"/>
      <c r="AA108" s="35"/>
      <c r="AB108" s="35"/>
      <c r="AC108" s="35"/>
      <c r="AD108" s="35"/>
      <c r="AE108" s="35"/>
      <c r="AT108" s="18" t="s">
        <v>165</v>
      </c>
      <c r="AU108" s="18" t="s">
        <v>79</v>
      </c>
    </row>
    <row r="109" spans="1:47" s="2" customFormat="1" ht="11.25">
      <c r="A109" s="35"/>
      <c r="B109" s="36"/>
      <c r="C109" s="37"/>
      <c r="D109" s="218" t="s">
        <v>384</v>
      </c>
      <c r="E109" s="37"/>
      <c r="F109" s="219" t="s">
        <v>1702</v>
      </c>
      <c r="G109" s="37"/>
      <c r="H109" s="37"/>
      <c r="I109" s="202"/>
      <c r="J109" s="202"/>
      <c r="K109" s="37"/>
      <c r="L109" s="37"/>
      <c r="M109" s="40"/>
      <c r="N109" s="203"/>
      <c r="O109" s="204"/>
      <c r="P109" s="65"/>
      <c r="Q109" s="65"/>
      <c r="R109" s="65"/>
      <c r="S109" s="65"/>
      <c r="T109" s="65"/>
      <c r="U109" s="65"/>
      <c r="V109" s="65"/>
      <c r="W109" s="65"/>
      <c r="X109" s="66"/>
      <c r="Y109" s="35"/>
      <c r="Z109" s="35"/>
      <c r="AA109" s="35"/>
      <c r="AB109" s="35"/>
      <c r="AC109" s="35"/>
      <c r="AD109" s="35"/>
      <c r="AE109" s="35"/>
      <c r="AT109" s="18" t="s">
        <v>384</v>
      </c>
      <c r="AU109" s="18" t="s">
        <v>79</v>
      </c>
    </row>
    <row r="110" spans="2:51" s="15" customFormat="1" ht="11.25">
      <c r="B110" s="243"/>
      <c r="C110" s="244"/>
      <c r="D110" s="200" t="s">
        <v>1060</v>
      </c>
      <c r="E110" s="245" t="s">
        <v>20</v>
      </c>
      <c r="F110" s="246" t="s">
        <v>1703</v>
      </c>
      <c r="G110" s="244"/>
      <c r="H110" s="245" t="s">
        <v>20</v>
      </c>
      <c r="I110" s="247"/>
      <c r="J110" s="247"/>
      <c r="K110" s="244"/>
      <c r="L110" s="244"/>
      <c r="M110" s="248"/>
      <c r="N110" s="249"/>
      <c r="O110" s="250"/>
      <c r="P110" s="250"/>
      <c r="Q110" s="250"/>
      <c r="R110" s="250"/>
      <c r="S110" s="250"/>
      <c r="T110" s="250"/>
      <c r="U110" s="250"/>
      <c r="V110" s="250"/>
      <c r="W110" s="250"/>
      <c r="X110" s="251"/>
      <c r="AT110" s="252" t="s">
        <v>1060</v>
      </c>
      <c r="AU110" s="252" t="s">
        <v>79</v>
      </c>
      <c r="AV110" s="15" t="s">
        <v>79</v>
      </c>
      <c r="AW110" s="15" t="s">
        <v>5</v>
      </c>
      <c r="AX110" s="15" t="s">
        <v>71</v>
      </c>
      <c r="AY110" s="252" t="s">
        <v>156</v>
      </c>
    </row>
    <row r="111" spans="2:51" s="13" customFormat="1" ht="11.25">
      <c r="B111" s="221"/>
      <c r="C111" s="222"/>
      <c r="D111" s="200" t="s">
        <v>1060</v>
      </c>
      <c r="E111" s="223" t="s">
        <v>20</v>
      </c>
      <c r="F111" s="224" t="s">
        <v>1704</v>
      </c>
      <c r="G111" s="222"/>
      <c r="H111" s="225">
        <v>0.7</v>
      </c>
      <c r="I111" s="226"/>
      <c r="J111" s="226"/>
      <c r="K111" s="222"/>
      <c r="L111" s="222"/>
      <c r="M111" s="227"/>
      <c r="N111" s="228"/>
      <c r="O111" s="229"/>
      <c r="P111" s="229"/>
      <c r="Q111" s="229"/>
      <c r="R111" s="229"/>
      <c r="S111" s="229"/>
      <c r="T111" s="229"/>
      <c r="U111" s="229"/>
      <c r="V111" s="229"/>
      <c r="W111" s="229"/>
      <c r="X111" s="230"/>
      <c r="AT111" s="231" t="s">
        <v>1060</v>
      </c>
      <c r="AU111" s="231" t="s">
        <v>79</v>
      </c>
      <c r="AV111" s="13" t="s">
        <v>81</v>
      </c>
      <c r="AW111" s="13" t="s">
        <v>5</v>
      </c>
      <c r="AX111" s="13" t="s">
        <v>71</v>
      </c>
      <c r="AY111" s="231" t="s">
        <v>156</v>
      </c>
    </row>
    <row r="112" spans="2:51" s="14" customFormat="1" ht="11.25">
      <c r="B112" s="232"/>
      <c r="C112" s="233"/>
      <c r="D112" s="200" t="s">
        <v>1060</v>
      </c>
      <c r="E112" s="234" t="s">
        <v>20</v>
      </c>
      <c r="F112" s="235" t="s">
        <v>1062</v>
      </c>
      <c r="G112" s="233"/>
      <c r="H112" s="236">
        <v>0.7</v>
      </c>
      <c r="I112" s="237"/>
      <c r="J112" s="237"/>
      <c r="K112" s="233"/>
      <c r="L112" s="233"/>
      <c r="M112" s="238"/>
      <c r="N112" s="239"/>
      <c r="O112" s="240"/>
      <c r="P112" s="240"/>
      <c r="Q112" s="240"/>
      <c r="R112" s="240"/>
      <c r="S112" s="240"/>
      <c r="T112" s="240"/>
      <c r="U112" s="240"/>
      <c r="V112" s="240"/>
      <c r="W112" s="240"/>
      <c r="X112" s="241"/>
      <c r="AT112" s="242" t="s">
        <v>1060</v>
      </c>
      <c r="AU112" s="242" t="s">
        <v>79</v>
      </c>
      <c r="AV112" s="14" t="s">
        <v>164</v>
      </c>
      <c r="AW112" s="14" t="s">
        <v>5</v>
      </c>
      <c r="AX112" s="14" t="s">
        <v>79</v>
      </c>
      <c r="AY112" s="242" t="s">
        <v>156</v>
      </c>
    </row>
    <row r="113" spans="1:65" s="2" customFormat="1" ht="37.9" customHeight="1">
      <c r="A113" s="35"/>
      <c r="B113" s="36"/>
      <c r="C113" s="205" t="s">
        <v>170</v>
      </c>
      <c r="D113" s="205" t="s">
        <v>188</v>
      </c>
      <c r="E113" s="206" t="s">
        <v>1705</v>
      </c>
      <c r="F113" s="207" t="s">
        <v>1706</v>
      </c>
      <c r="G113" s="208" t="s">
        <v>297</v>
      </c>
      <c r="H113" s="209">
        <v>90</v>
      </c>
      <c r="I113" s="210"/>
      <c r="J113" s="210"/>
      <c r="K113" s="211">
        <f>ROUND(P113*H113,2)</f>
        <v>0</v>
      </c>
      <c r="L113" s="207" t="s">
        <v>382</v>
      </c>
      <c r="M113" s="40"/>
      <c r="N113" s="212" t="s">
        <v>20</v>
      </c>
      <c r="O113" s="194" t="s">
        <v>40</v>
      </c>
      <c r="P113" s="195">
        <f>I113+J113</f>
        <v>0</v>
      </c>
      <c r="Q113" s="195">
        <f>ROUND(I113*H113,2)</f>
        <v>0</v>
      </c>
      <c r="R113" s="195">
        <f>ROUND(J113*H113,2)</f>
        <v>0</v>
      </c>
      <c r="S113" s="65"/>
      <c r="T113" s="196">
        <f>S113*H113</f>
        <v>0</v>
      </c>
      <c r="U113" s="196">
        <v>0</v>
      </c>
      <c r="V113" s="196">
        <f>U113*H113</f>
        <v>0</v>
      </c>
      <c r="W113" s="196">
        <v>0</v>
      </c>
      <c r="X113" s="197">
        <f>W113*H113</f>
        <v>0</v>
      </c>
      <c r="Y113" s="35"/>
      <c r="Z113" s="35"/>
      <c r="AA113" s="35"/>
      <c r="AB113" s="35"/>
      <c r="AC113" s="35"/>
      <c r="AD113" s="35"/>
      <c r="AE113" s="35"/>
      <c r="AR113" s="198" t="s">
        <v>164</v>
      </c>
      <c r="AT113" s="198" t="s">
        <v>188</v>
      </c>
      <c r="AU113" s="198" t="s">
        <v>79</v>
      </c>
      <c r="AY113" s="18" t="s">
        <v>156</v>
      </c>
      <c r="BE113" s="199">
        <f>IF(O113="základní",K113,0)</f>
        <v>0</v>
      </c>
      <c r="BF113" s="199">
        <f>IF(O113="snížená",K113,0)</f>
        <v>0</v>
      </c>
      <c r="BG113" s="199">
        <f>IF(O113="zákl. přenesená",K113,0)</f>
        <v>0</v>
      </c>
      <c r="BH113" s="199">
        <f>IF(O113="sníž. přenesená",K113,0)</f>
        <v>0</v>
      </c>
      <c r="BI113" s="199">
        <f>IF(O113="nulová",K113,0)</f>
        <v>0</v>
      </c>
      <c r="BJ113" s="18" t="s">
        <v>79</v>
      </c>
      <c r="BK113" s="199">
        <f>ROUND(P113*H113,2)</f>
        <v>0</v>
      </c>
      <c r="BL113" s="18" t="s">
        <v>164</v>
      </c>
      <c r="BM113" s="198" t="s">
        <v>179</v>
      </c>
    </row>
    <row r="114" spans="1:47" s="2" customFormat="1" ht="29.25">
      <c r="A114" s="35"/>
      <c r="B114" s="36"/>
      <c r="C114" s="37"/>
      <c r="D114" s="200" t="s">
        <v>165</v>
      </c>
      <c r="E114" s="37"/>
      <c r="F114" s="201" t="s">
        <v>1707</v>
      </c>
      <c r="G114" s="37"/>
      <c r="H114" s="37"/>
      <c r="I114" s="202"/>
      <c r="J114" s="202"/>
      <c r="K114" s="37"/>
      <c r="L114" s="37"/>
      <c r="M114" s="40"/>
      <c r="N114" s="203"/>
      <c r="O114" s="204"/>
      <c r="P114" s="65"/>
      <c r="Q114" s="65"/>
      <c r="R114" s="65"/>
      <c r="S114" s="65"/>
      <c r="T114" s="65"/>
      <c r="U114" s="65"/>
      <c r="V114" s="65"/>
      <c r="W114" s="65"/>
      <c r="X114" s="66"/>
      <c r="Y114" s="35"/>
      <c r="Z114" s="35"/>
      <c r="AA114" s="35"/>
      <c r="AB114" s="35"/>
      <c r="AC114" s="35"/>
      <c r="AD114" s="35"/>
      <c r="AE114" s="35"/>
      <c r="AT114" s="18" t="s">
        <v>165</v>
      </c>
      <c r="AU114" s="18" t="s">
        <v>79</v>
      </c>
    </row>
    <row r="115" spans="1:47" s="2" customFormat="1" ht="11.25">
      <c r="A115" s="35"/>
      <c r="B115" s="36"/>
      <c r="C115" s="37"/>
      <c r="D115" s="218" t="s">
        <v>384</v>
      </c>
      <c r="E115" s="37"/>
      <c r="F115" s="219" t="s">
        <v>1708</v>
      </c>
      <c r="G115" s="37"/>
      <c r="H115" s="37"/>
      <c r="I115" s="202"/>
      <c r="J115" s="202"/>
      <c r="K115" s="37"/>
      <c r="L115" s="37"/>
      <c r="M115" s="40"/>
      <c r="N115" s="203"/>
      <c r="O115" s="204"/>
      <c r="P115" s="65"/>
      <c r="Q115" s="65"/>
      <c r="R115" s="65"/>
      <c r="S115" s="65"/>
      <c r="T115" s="65"/>
      <c r="U115" s="65"/>
      <c r="V115" s="65"/>
      <c r="W115" s="65"/>
      <c r="X115" s="66"/>
      <c r="Y115" s="35"/>
      <c r="Z115" s="35"/>
      <c r="AA115" s="35"/>
      <c r="AB115" s="35"/>
      <c r="AC115" s="35"/>
      <c r="AD115" s="35"/>
      <c r="AE115" s="35"/>
      <c r="AT115" s="18" t="s">
        <v>384</v>
      </c>
      <c r="AU115" s="18" t="s">
        <v>79</v>
      </c>
    </row>
    <row r="116" spans="2:51" s="15" customFormat="1" ht="11.25">
      <c r="B116" s="243"/>
      <c r="C116" s="244"/>
      <c r="D116" s="200" t="s">
        <v>1060</v>
      </c>
      <c r="E116" s="245" t="s">
        <v>20</v>
      </c>
      <c r="F116" s="246" t="s">
        <v>1709</v>
      </c>
      <c r="G116" s="244"/>
      <c r="H116" s="245" t="s">
        <v>20</v>
      </c>
      <c r="I116" s="247"/>
      <c r="J116" s="247"/>
      <c r="K116" s="244"/>
      <c r="L116" s="244"/>
      <c r="M116" s="248"/>
      <c r="N116" s="249"/>
      <c r="O116" s="250"/>
      <c r="P116" s="250"/>
      <c r="Q116" s="250"/>
      <c r="R116" s="250"/>
      <c r="S116" s="250"/>
      <c r="T116" s="250"/>
      <c r="U116" s="250"/>
      <c r="V116" s="250"/>
      <c r="W116" s="250"/>
      <c r="X116" s="251"/>
      <c r="AT116" s="252" t="s">
        <v>1060</v>
      </c>
      <c r="AU116" s="252" t="s">
        <v>79</v>
      </c>
      <c r="AV116" s="15" t="s">
        <v>79</v>
      </c>
      <c r="AW116" s="15" t="s">
        <v>5</v>
      </c>
      <c r="AX116" s="15" t="s">
        <v>71</v>
      </c>
      <c r="AY116" s="252" t="s">
        <v>156</v>
      </c>
    </row>
    <row r="117" spans="2:51" s="13" customFormat="1" ht="11.25">
      <c r="B117" s="221"/>
      <c r="C117" s="222"/>
      <c r="D117" s="200" t="s">
        <v>1060</v>
      </c>
      <c r="E117" s="223" t="s">
        <v>20</v>
      </c>
      <c r="F117" s="224" t="s">
        <v>344</v>
      </c>
      <c r="G117" s="222"/>
      <c r="H117" s="225">
        <v>90</v>
      </c>
      <c r="I117" s="226"/>
      <c r="J117" s="226"/>
      <c r="K117" s="222"/>
      <c r="L117" s="222"/>
      <c r="M117" s="227"/>
      <c r="N117" s="228"/>
      <c r="O117" s="229"/>
      <c r="P117" s="229"/>
      <c r="Q117" s="229"/>
      <c r="R117" s="229"/>
      <c r="S117" s="229"/>
      <c r="T117" s="229"/>
      <c r="U117" s="229"/>
      <c r="V117" s="229"/>
      <c r="W117" s="229"/>
      <c r="X117" s="230"/>
      <c r="AT117" s="231" t="s">
        <v>1060</v>
      </c>
      <c r="AU117" s="231" t="s">
        <v>79</v>
      </c>
      <c r="AV117" s="13" t="s">
        <v>81</v>
      </c>
      <c r="AW117" s="13" t="s">
        <v>5</v>
      </c>
      <c r="AX117" s="13" t="s">
        <v>71</v>
      </c>
      <c r="AY117" s="231" t="s">
        <v>156</v>
      </c>
    </row>
    <row r="118" spans="2:51" s="14" customFormat="1" ht="11.25">
      <c r="B118" s="232"/>
      <c r="C118" s="233"/>
      <c r="D118" s="200" t="s">
        <v>1060</v>
      </c>
      <c r="E118" s="234" t="s">
        <v>20</v>
      </c>
      <c r="F118" s="235" t="s">
        <v>1062</v>
      </c>
      <c r="G118" s="233"/>
      <c r="H118" s="236">
        <v>90</v>
      </c>
      <c r="I118" s="237"/>
      <c r="J118" s="237"/>
      <c r="K118" s="233"/>
      <c r="L118" s="233"/>
      <c r="M118" s="238"/>
      <c r="N118" s="239"/>
      <c r="O118" s="240"/>
      <c r="P118" s="240"/>
      <c r="Q118" s="240"/>
      <c r="R118" s="240"/>
      <c r="S118" s="240"/>
      <c r="T118" s="240"/>
      <c r="U118" s="240"/>
      <c r="V118" s="240"/>
      <c r="W118" s="240"/>
      <c r="X118" s="241"/>
      <c r="AT118" s="242" t="s">
        <v>1060</v>
      </c>
      <c r="AU118" s="242" t="s">
        <v>79</v>
      </c>
      <c r="AV118" s="14" t="s">
        <v>164</v>
      </c>
      <c r="AW118" s="14" t="s">
        <v>5</v>
      </c>
      <c r="AX118" s="14" t="s">
        <v>79</v>
      </c>
      <c r="AY118" s="242" t="s">
        <v>156</v>
      </c>
    </row>
    <row r="119" spans="1:65" s="2" customFormat="1" ht="24.2" customHeight="1">
      <c r="A119" s="35"/>
      <c r="B119" s="36"/>
      <c r="C119" s="205" t="s">
        <v>180</v>
      </c>
      <c r="D119" s="205" t="s">
        <v>188</v>
      </c>
      <c r="E119" s="206" t="s">
        <v>1710</v>
      </c>
      <c r="F119" s="207" t="s">
        <v>1711</v>
      </c>
      <c r="G119" s="208" t="s">
        <v>297</v>
      </c>
      <c r="H119" s="209">
        <v>30</v>
      </c>
      <c r="I119" s="210"/>
      <c r="J119" s="210"/>
      <c r="K119" s="211">
        <f>ROUND(P119*H119,2)</f>
        <v>0</v>
      </c>
      <c r="L119" s="207" t="s">
        <v>382</v>
      </c>
      <c r="M119" s="40"/>
      <c r="N119" s="212" t="s">
        <v>20</v>
      </c>
      <c r="O119" s="194" t="s">
        <v>40</v>
      </c>
      <c r="P119" s="195">
        <f>I119+J119</f>
        <v>0</v>
      </c>
      <c r="Q119" s="195">
        <f>ROUND(I119*H119,2)</f>
        <v>0</v>
      </c>
      <c r="R119" s="195">
        <f>ROUND(J119*H119,2)</f>
        <v>0</v>
      </c>
      <c r="S119" s="65"/>
      <c r="T119" s="196">
        <f>S119*H119</f>
        <v>0</v>
      </c>
      <c r="U119" s="196">
        <v>0</v>
      </c>
      <c r="V119" s="196">
        <f>U119*H119</f>
        <v>0</v>
      </c>
      <c r="W119" s="196">
        <v>0</v>
      </c>
      <c r="X119" s="197">
        <f>W119*H119</f>
        <v>0</v>
      </c>
      <c r="Y119" s="35"/>
      <c r="Z119" s="35"/>
      <c r="AA119" s="35"/>
      <c r="AB119" s="35"/>
      <c r="AC119" s="35"/>
      <c r="AD119" s="35"/>
      <c r="AE119" s="35"/>
      <c r="AR119" s="198" t="s">
        <v>164</v>
      </c>
      <c r="AT119" s="198" t="s">
        <v>188</v>
      </c>
      <c r="AU119" s="198" t="s">
        <v>79</v>
      </c>
      <c r="AY119" s="18" t="s">
        <v>156</v>
      </c>
      <c r="BE119" s="199">
        <f>IF(O119="základní",K119,0)</f>
        <v>0</v>
      </c>
      <c r="BF119" s="199">
        <f>IF(O119="snížená",K119,0)</f>
        <v>0</v>
      </c>
      <c r="BG119" s="199">
        <f>IF(O119="zákl. přenesená",K119,0)</f>
        <v>0</v>
      </c>
      <c r="BH119" s="199">
        <f>IF(O119="sníž. přenesená",K119,0)</f>
        <v>0</v>
      </c>
      <c r="BI119" s="199">
        <f>IF(O119="nulová",K119,0)</f>
        <v>0</v>
      </c>
      <c r="BJ119" s="18" t="s">
        <v>79</v>
      </c>
      <c r="BK119" s="199">
        <f>ROUND(P119*H119,2)</f>
        <v>0</v>
      </c>
      <c r="BL119" s="18" t="s">
        <v>164</v>
      </c>
      <c r="BM119" s="198" t="s">
        <v>183</v>
      </c>
    </row>
    <row r="120" spans="1:47" s="2" customFormat="1" ht="29.25">
      <c r="A120" s="35"/>
      <c r="B120" s="36"/>
      <c r="C120" s="37"/>
      <c r="D120" s="200" t="s">
        <v>165</v>
      </c>
      <c r="E120" s="37"/>
      <c r="F120" s="201" t="s">
        <v>1712</v>
      </c>
      <c r="G120" s="37"/>
      <c r="H120" s="37"/>
      <c r="I120" s="202"/>
      <c r="J120" s="202"/>
      <c r="K120" s="37"/>
      <c r="L120" s="37"/>
      <c r="M120" s="40"/>
      <c r="N120" s="203"/>
      <c r="O120" s="204"/>
      <c r="P120" s="65"/>
      <c r="Q120" s="65"/>
      <c r="R120" s="65"/>
      <c r="S120" s="65"/>
      <c r="T120" s="65"/>
      <c r="U120" s="65"/>
      <c r="V120" s="65"/>
      <c r="W120" s="65"/>
      <c r="X120" s="66"/>
      <c r="Y120" s="35"/>
      <c r="Z120" s="35"/>
      <c r="AA120" s="35"/>
      <c r="AB120" s="35"/>
      <c r="AC120" s="35"/>
      <c r="AD120" s="35"/>
      <c r="AE120" s="35"/>
      <c r="AT120" s="18" t="s">
        <v>165</v>
      </c>
      <c r="AU120" s="18" t="s">
        <v>79</v>
      </c>
    </row>
    <row r="121" spans="1:47" s="2" customFormat="1" ht="11.25">
      <c r="A121" s="35"/>
      <c r="B121" s="36"/>
      <c r="C121" s="37"/>
      <c r="D121" s="218" t="s">
        <v>384</v>
      </c>
      <c r="E121" s="37"/>
      <c r="F121" s="219" t="s">
        <v>1713</v>
      </c>
      <c r="G121" s="37"/>
      <c r="H121" s="37"/>
      <c r="I121" s="202"/>
      <c r="J121" s="202"/>
      <c r="K121" s="37"/>
      <c r="L121" s="37"/>
      <c r="M121" s="40"/>
      <c r="N121" s="203"/>
      <c r="O121" s="204"/>
      <c r="P121" s="65"/>
      <c r="Q121" s="65"/>
      <c r="R121" s="65"/>
      <c r="S121" s="65"/>
      <c r="T121" s="65"/>
      <c r="U121" s="65"/>
      <c r="V121" s="65"/>
      <c r="W121" s="65"/>
      <c r="X121" s="66"/>
      <c r="Y121" s="35"/>
      <c r="Z121" s="35"/>
      <c r="AA121" s="35"/>
      <c r="AB121" s="35"/>
      <c r="AC121" s="35"/>
      <c r="AD121" s="35"/>
      <c r="AE121" s="35"/>
      <c r="AT121" s="18" t="s">
        <v>384</v>
      </c>
      <c r="AU121" s="18" t="s">
        <v>79</v>
      </c>
    </row>
    <row r="122" spans="2:51" s="15" customFormat="1" ht="11.25">
      <c r="B122" s="243"/>
      <c r="C122" s="244"/>
      <c r="D122" s="200" t="s">
        <v>1060</v>
      </c>
      <c r="E122" s="245" t="s">
        <v>20</v>
      </c>
      <c r="F122" s="246" t="s">
        <v>1714</v>
      </c>
      <c r="G122" s="244"/>
      <c r="H122" s="245" t="s">
        <v>20</v>
      </c>
      <c r="I122" s="247"/>
      <c r="J122" s="247"/>
      <c r="K122" s="244"/>
      <c r="L122" s="244"/>
      <c r="M122" s="248"/>
      <c r="N122" s="249"/>
      <c r="O122" s="250"/>
      <c r="P122" s="250"/>
      <c r="Q122" s="250"/>
      <c r="R122" s="250"/>
      <c r="S122" s="250"/>
      <c r="T122" s="250"/>
      <c r="U122" s="250"/>
      <c r="V122" s="250"/>
      <c r="W122" s="250"/>
      <c r="X122" s="251"/>
      <c r="AT122" s="252" t="s">
        <v>1060</v>
      </c>
      <c r="AU122" s="252" t="s">
        <v>79</v>
      </c>
      <c r="AV122" s="15" t="s">
        <v>79</v>
      </c>
      <c r="AW122" s="15" t="s">
        <v>5</v>
      </c>
      <c r="AX122" s="15" t="s">
        <v>71</v>
      </c>
      <c r="AY122" s="252" t="s">
        <v>156</v>
      </c>
    </row>
    <row r="123" spans="2:51" s="13" customFormat="1" ht="11.25">
      <c r="B123" s="221"/>
      <c r="C123" s="222"/>
      <c r="D123" s="200" t="s">
        <v>1060</v>
      </c>
      <c r="E123" s="223" t="s">
        <v>20</v>
      </c>
      <c r="F123" s="224" t="s">
        <v>215</v>
      </c>
      <c r="G123" s="222"/>
      <c r="H123" s="225">
        <v>30</v>
      </c>
      <c r="I123" s="226"/>
      <c r="J123" s="226"/>
      <c r="K123" s="222"/>
      <c r="L123" s="222"/>
      <c r="M123" s="227"/>
      <c r="N123" s="228"/>
      <c r="O123" s="229"/>
      <c r="P123" s="229"/>
      <c r="Q123" s="229"/>
      <c r="R123" s="229"/>
      <c r="S123" s="229"/>
      <c r="T123" s="229"/>
      <c r="U123" s="229"/>
      <c r="V123" s="229"/>
      <c r="W123" s="229"/>
      <c r="X123" s="230"/>
      <c r="AT123" s="231" t="s">
        <v>1060</v>
      </c>
      <c r="AU123" s="231" t="s">
        <v>79</v>
      </c>
      <c r="AV123" s="13" t="s">
        <v>81</v>
      </c>
      <c r="AW123" s="13" t="s">
        <v>5</v>
      </c>
      <c r="AX123" s="13" t="s">
        <v>71</v>
      </c>
      <c r="AY123" s="231" t="s">
        <v>156</v>
      </c>
    </row>
    <row r="124" spans="2:51" s="14" customFormat="1" ht="11.25">
      <c r="B124" s="232"/>
      <c r="C124" s="233"/>
      <c r="D124" s="200" t="s">
        <v>1060</v>
      </c>
      <c r="E124" s="234" t="s">
        <v>20</v>
      </c>
      <c r="F124" s="235" t="s">
        <v>1062</v>
      </c>
      <c r="G124" s="233"/>
      <c r="H124" s="236">
        <v>30</v>
      </c>
      <c r="I124" s="237"/>
      <c r="J124" s="237"/>
      <c r="K124" s="233"/>
      <c r="L124" s="233"/>
      <c r="M124" s="238"/>
      <c r="N124" s="239"/>
      <c r="O124" s="240"/>
      <c r="P124" s="240"/>
      <c r="Q124" s="240"/>
      <c r="R124" s="240"/>
      <c r="S124" s="240"/>
      <c r="T124" s="240"/>
      <c r="U124" s="240"/>
      <c r="V124" s="240"/>
      <c r="W124" s="240"/>
      <c r="X124" s="241"/>
      <c r="AT124" s="242" t="s">
        <v>1060</v>
      </c>
      <c r="AU124" s="242" t="s">
        <v>79</v>
      </c>
      <c r="AV124" s="14" t="s">
        <v>164</v>
      </c>
      <c r="AW124" s="14" t="s">
        <v>5</v>
      </c>
      <c r="AX124" s="14" t="s">
        <v>79</v>
      </c>
      <c r="AY124" s="242" t="s">
        <v>156</v>
      </c>
    </row>
    <row r="125" spans="1:65" s="2" customFormat="1" ht="24.2" customHeight="1">
      <c r="A125" s="35"/>
      <c r="B125" s="36"/>
      <c r="C125" s="205" t="s">
        <v>163</v>
      </c>
      <c r="D125" s="205" t="s">
        <v>188</v>
      </c>
      <c r="E125" s="206" t="s">
        <v>1715</v>
      </c>
      <c r="F125" s="207" t="s">
        <v>1716</v>
      </c>
      <c r="G125" s="208" t="s">
        <v>297</v>
      </c>
      <c r="H125" s="209">
        <v>14.3</v>
      </c>
      <c r="I125" s="210"/>
      <c r="J125" s="210"/>
      <c r="K125" s="211">
        <f>ROUND(P125*H125,2)</f>
        <v>0</v>
      </c>
      <c r="L125" s="207" t="s">
        <v>20</v>
      </c>
      <c r="M125" s="40"/>
      <c r="N125" s="212" t="s">
        <v>20</v>
      </c>
      <c r="O125" s="194" t="s">
        <v>40</v>
      </c>
      <c r="P125" s="195">
        <f>I125+J125</f>
        <v>0</v>
      </c>
      <c r="Q125" s="195">
        <f>ROUND(I125*H125,2)</f>
        <v>0</v>
      </c>
      <c r="R125" s="195">
        <f>ROUND(J125*H125,2)</f>
        <v>0</v>
      </c>
      <c r="S125" s="65"/>
      <c r="T125" s="196">
        <f>S125*H125</f>
        <v>0</v>
      </c>
      <c r="U125" s="196">
        <v>2.16</v>
      </c>
      <c r="V125" s="196">
        <f>U125*H125</f>
        <v>30.888000000000005</v>
      </c>
      <c r="W125" s="196">
        <v>0</v>
      </c>
      <c r="X125" s="197">
        <f>W125*H125</f>
        <v>0</v>
      </c>
      <c r="Y125" s="35"/>
      <c r="Z125" s="35"/>
      <c r="AA125" s="35"/>
      <c r="AB125" s="35"/>
      <c r="AC125" s="35"/>
      <c r="AD125" s="35"/>
      <c r="AE125" s="35"/>
      <c r="AR125" s="198" t="s">
        <v>164</v>
      </c>
      <c r="AT125" s="198" t="s">
        <v>188</v>
      </c>
      <c r="AU125" s="198" t="s">
        <v>79</v>
      </c>
      <c r="AY125" s="18" t="s">
        <v>156</v>
      </c>
      <c r="BE125" s="199">
        <f>IF(O125="základní",K125,0)</f>
        <v>0</v>
      </c>
      <c r="BF125" s="199">
        <f>IF(O125="snížená",K125,0)</f>
        <v>0</v>
      </c>
      <c r="BG125" s="199">
        <f>IF(O125="zákl. přenesená",K125,0)</f>
        <v>0</v>
      </c>
      <c r="BH125" s="199">
        <f>IF(O125="sníž. přenesená",K125,0)</f>
        <v>0</v>
      </c>
      <c r="BI125" s="199">
        <f>IF(O125="nulová",K125,0)</f>
        <v>0</v>
      </c>
      <c r="BJ125" s="18" t="s">
        <v>79</v>
      </c>
      <c r="BK125" s="199">
        <f>ROUND(P125*H125,2)</f>
        <v>0</v>
      </c>
      <c r="BL125" s="18" t="s">
        <v>164</v>
      </c>
      <c r="BM125" s="198" t="s">
        <v>186</v>
      </c>
    </row>
    <row r="126" spans="1:47" s="2" customFormat="1" ht="19.5">
      <c r="A126" s="35"/>
      <c r="B126" s="36"/>
      <c r="C126" s="37"/>
      <c r="D126" s="200" t="s">
        <v>165</v>
      </c>
      <c r="E126" s="37"/>
      <c r="F126" s="201" t="s">
        <v>1717</v>
      </c>
      <c r="G126" s="37"/>
      <c r="H126" s="37"/>
      <c r="I126" s="202"/>
      <c r="J126" s="202"/>
      <c r="K126" s="37"/>
      <c r="L126" s="37"/>
      <c r="M126" s="40"/>
      <c r="N126" s="203"/>
      <c r="O126" s="204"/>
      <c r="P126" s="65"/>
      <c r="Q126" s="65"/>
      <c r="R126" s="65"/>
      <c r="S126" s="65"/>
      <c r="T126" s="65"/>
      <c r="U126" s="65"/>
      <c r="V126" s="65"/>
      <c r="W126" s="65"/>
      <c r="X126" s="66"/>
      <c r="Y126" s="35"/>
      <c r="Z126" s="35"/>
      <c r="AA126" s="35"/>
      <c r="AB126" s="35"/>
      <c r="AC126" s="35"/>
      <c r="AD126" s="35"/>
      <c r="AE126" s="35"/>
      <c r="AT126" s="18" t="s">
        <v>165</v>
      </c>
      <c r="AU126" s="18" t="s">
        <v>79</v>
      </c>
    </row>
    <row r="127" spans="2:51" s="15" customFormat="1" ht="11.25">
      <c r="B127" s="243"/>
      <c r="C127" s="244"/>
      <c r="D127" s="200" t="s">
        <v>1060</v>
      </c>
      <c r="E127" s="245" t="s">
        <v>20</v>
      </c>
      <c r="F127" s="246" t="s">
        <v>1718</v>
      </c>
      <c r="G127" s="244"/>
      <c r="H127" s="245" t="s">
        <v>20</v>
      </c>
      <c r="I127" s="247"/>
      <c r="J127" s="247"/>
      <c r="K127" s="244"/>
      <c r="L127" s="244"/>
      <c r="M127" s="248"/>
      <c r="N127" s="249"/>
      <c r="O127" s="250"/>
      <c r="P127" s="250"/>
      <c r="Q127" s="250"/>
      <c r="R127" s="250"/>
      <c r="S127" s="250"/>
      <c r="T127" s="250"/>
      <c r="U127" s="250"/>
      <c r="V127" s="250"/>
      <c r="W127" s="250"/>
      <c r="X127" s="251"/>
      <c r="AT127" s="252" t="s">
        <v>1060</v>
      </c>
      <c r="AU127" s="252" t="s">
        <v>79</v>
      </c>
      <c r="AV127" s="15" t="s">
        <v>79</v>
      </c>
      <c r="AW127" s="15" t="s">
        <v>5</v>
      </c>
      <c r="AX127" s="15" t="s">
        <v>71</v>
      </c>
      <c r="AY127" s="252" t="s">
        <v>156</v>
      </c>
    </row>
    <row r="128" spans="2:51" s="13" customFormat="1" ht="11.25">
      <c r="B128" s="221"/>
      <c r="C128" s="222"/>
      <c r="D128" s="200" t="s">
        <v>1060</v>
      </c>
      <c r="E128" s="223" t="s">
        <v>20</v>
      </c>
      <c r="F128" s="224" t="s">
        <v>183</v>
      </c>
      <c r="G128" s="222"/>
      <c r="H128" s="225">
        <v>14</v>
      </c>
      <c r="I128" s="226"/>
      <c r="J128" s="226"/>
      <c r="K128" s="222"/>
      <c r="L128" s="222"/>
      <c r="M128" s="227"/>
      <c r="N128" s="228"/>
      <c r="O128" s="229"/>
      <c r="P128" s="229"/>
      <c r="Q128" s="229"/>
      <c r="R128" s="229"/>
      <c r="S128" s="229"/>
      <c r="T128" s="229"/>
      <c r="U128" s="229"/>
      <c r="V128" s="229"/>
      <c r="W128" s="229"/>
      <c r="X128" s="230"/>
      <c r="AT128" s="231" t="s">
        <v>1060</v>
      </c>
      <c r="AU128" s="231" t="s">
        <v>79</v>
      </c>
      <c r="AV128" s="13" t="s">
        <v>81</v>
      </c>
      <c r="AW128" s="13" t="s">
        <v>5</v>
      </c>
      <c r="AX128" s="13" t="s">
        <v>71</v>
      </c>
      <c r="AY128" s="231" t="s">
        <v>156</v>
      </c>
    </row>
    <row r="129" spans="2:51" s="15" customFormat="1" ht="11.25">
      <c r="B129" s="243"/>
      <c r="C129" s="244"/>
      <c r="D129" s="200" t="s">
        <v>1060</v>
      </c>
      <c r="E129" s="245" t="s">
        <v>20</v>
      </c>
      <c r="F129" s="246" t="s">
        <v>1719</v>
      </c>
      <c r="G129" s="244"/>
      <c r="H129" s="245" t="s">
        <v>20</v>
      </c>
      <c r="I129" s="247"/>
      <c r="J129" s="247"/>
      <c r="K129" s="244"/>
      <c r="L129" s="244"/>
      <c r="M129" s="248"/>
      <c r="N129" s="249"/>
      <c r="O129" s="250"/>
      <c r="P129" s="250"/>
      <c r="Q129" s="250"/>
      <c r="R129" s="250"/>
      <c r="S129" s="250"/>
      <c r="T129" s="250"/>
      <c r="U129" s="250"/>
      <c r="V129" s="250"/>
      <c r="W129" s="250"/>
      <c r="X129" s="251"/>
      <c r="AT129" s="252" t="s">
        <v>1060</v>
      </c>
      <c r="AU129" s="252" t="s">
        <v>79</v>
      </c>
      <c r="AV129" s="15" t="s">
        <v>79</v>
      </c>
      <c r="AW129" s="15" t="s">
        <v>5</v>
      </c>
      <c r="AX129" s="15" t="s">
        <v>71</v>
      </c>
      <c r="AY129" s="252" t="s">
        <v>156</v>
      </c>
    </row>
    <row r="130" spans="2:51" s="13" customFormat="1" ht="11.25">
      <c r="B130" s="221"/>
      <c r="C130" s="222"/>
      <c r="D130" s="200" t="s">
        <v>1060</v>
      </c>
      <c r="E130" s="223" t="s">
        <v>20</v>
      </c>
      <c r="F130" s="224" t="s">
        <v>1720</v>
      </c>
      <c r="G130" s="222"/>
      <c r="H130" s="225">
        <v>0.3</v>
      </c>
      <c r="I130" s="226"/>
      <c r="J130" s="226"/>
      <c r="K130" s="222"/>
      <c r="L130" s="222"/>
      <c r="M130" s="227"/>
      <c r="N130" s="228"/>
      <c r="O130" s="229"/>
      <c r="P130" s="229"/>
      <c r="Q130" s="229"/>
      <c r="R130" s="229"/>
      <c r="S130" s="229"/>
      <c r="T130" s="229"/>
      <c r="U130" s="229"/>
      <c r="V130" s="229"/>
      <c r="W130" s="229"/>
      <c r="X130" s="230"/>
      <c r="AT130" s="231" t="s">
        <v>1060</v>
      </c>
      <c r="AU130" s="231" t="s">
        <v>79</v>
      </c>
      <c r="AV130" s="13" t="s">
        <v>81</v>
      </c>
      <c r="AW130" s="13" t="s">
        <v>5</v>
      </c>
      <c r="AX130" s="13" t="s">
        <v>71</v>
      </c>
      <c r="AY130" s="231" t="s">
        <v>156</v>
      </c>
    </row>
    <row r="131" spans="2:51" s="14" customFormat="1" ht="11.25">
      <c r="B131" s="232"/>
      <c r="C131" s="233"/>
      <c r="D131" s="200" t="s">
        <v>1060</v>
      </c>
      <c r="E131" s="234" t="s">
        <v>20</v>
      </c>
      <c r="F131" s="235" t="s">
        <v>1062</v>
      </c>
      <c r="G131" s="233"/>
      <c r="H131" s="236">
        <v>14.3</v>
      </c>
      <c r="I131" s="237"/>
      <c r="J131" s="237"/>
      <c r="K131" s="233"/>
      <c r="L131" s="233"/>
      <c r="M131" s="238"/>
      <c r="N131" s="239"/>
      <c r="O131" s="240"/>
      <c r="P131" s="240"/>
      <c r="Q131" s="240"/>
      <c r="R131" s="240"/>
      <c r="S131" s="240"/>
      <c r="T131" s="240"/>
      <c r="U131" s="240"/>
      <c r="V131" s="240"/>
      <c r="W131" s="240"/>
      <c r="X131" s="241"/>
      <c r="AT131" s="242" t="s">
        <v>1060</v>
      </c>
      <c r="AU131" s="242" t="s">
        <v>79</v>
      </c>
      <c r="AV131" s="14" t="s">
        <v>164</v>
      </c>
      <c r="AW131" s="14" t="s">
        <v>5</v>
      </c>
      <c r="AX131" s="14" t="s">
        <v>79</v>
      </c>
      <c r="AY131" s="242" t="s">
        <v>156</v>
      </c>
    </row>
    <row r="132" spans="2:63" s="12" customFormat="1" ht="25.9" customHeight="1">
      <c r="B132" s="167"/>
      <c r="C132" s="168"/>
      <c r="D132" s="169" t="s">
        <v>70</v>
      </c>
      <c r="E132" s="170" t="s">
        <v>81</v>
      </c>
      <c r="F132" s="170" t="s">
        <v>1721</v>
      </c>
      <c r="G132" s="168"/>
      <c r="H132" s="168"/>
      <c r="I132" s="171"/>
      <c r="J132" s="171"/>
      <c r="K132" s="172">
        <f>BK132</f>
        <v>0</v>
      </c>
      <c r="L132" s="168"/>
      <c r="M132" s="173"/>
      <c r="N132" s="174"/>
      <c r="O132" s="175"/>
      <c r="P132" s="175"/>
      <c r="Q132" s="176">
        <f>Q133+SUM(Q134:Q219)</f>
        <v>0</v>
      </c>
      <c r="R132" s="176">
        <f>R133+SUM(R134:R219)</f>
        <v>0</v>
      </c>
      <c r="S132" s="175"/>
      <c r="T132" s="177">
        <f>T133+SUM(T134:T219)</f>
        <v>0</v>
      </c>
      <c r="U132" s="175"/>
      <c r="V132" s="177">
        <f>V133+SUM(V134:V219)</f>
        <v>155.71107904000002</v>
      </c>
      <c r="W132" s="175"/>
      <c r="X132" s="178">
        <f>X133+SUM(X134:X219)</f>
        <v>0</v>
      </c>
      <c r="AR132" s="179" t="s">
        <v>79</v>
      </c>
      <c r="AT132" s="180" t="s">
        <v>70</v>
      </c>
      <c r="AU132" s="180" t="s">
        <v>71</v>
      </c>
      <c r="AY132" s="179" t="s">
        <v>156</v>
      </c>
      <c r="BK132" s="181">
        <f>BK133+SUM(BK134:BK219)</f>
        <v>0</v>
      </c>
    </row>
    <row r="133" spans="1:65" s="2" customFormat="1" ht="24.2" customHeight="1">
      <c r="A133" s="35"/>
      <c r="B133" s="36"/>
      <c r="C133" s="205" t="s">
        <v>187</v>
      </c>
      <c r="D133" s="205" t="s">
        <v>188</v>
      </c>
      <c r="E133" s="206" t="s">
        <v>1722</v>
      </c>
      <c r="F133" s="207" t="s">
        <v>1723</v>
      </c>
      <c r="G133" s="208" t="s">
        <v>1096</v>
      </c>
      <c r="H133" s="209">
        <v>59</v>
      </c>
      <c r="I133" s="210"/>
      <c r="J133" s="210"/>
      <c r="K133" s="211">
        <f>ROUND(P133*H133,2)</f>
        <v>0</v>
      </c>
      <c r="L133" s="207" t="s">
        <v>382</v>
      </c>
      <c r="M133" s="40"/>
      <c r="N133" s="212" t="s">
        <v>20</v>
      </c>
      <c r="O133" s="194" t="s">
        <v>40</v>
      </c>
      <c r="P133" s="195">
        <f>I133+J133</f>
        <v>0</v>
      </c>
      <c r="Q133" s="195">
        <f>ROUND(I133*H133,2)</f>
        <v>0</v>
      </c>
      <c r="R133" s="195">
        <f>ROUND(J133*H133,2)</f>
        <v>0</v>
      </c>
      <c r="S133" s="65"/>
      <c r="T133" s="196">
        <f>S133*H133</f>
        <v>0</v>
      </c>
      <c r="U133" s="196">
        <v>0.00397</v>
      </c>
      <c r="V133" s="196">
        <f>U133*H133</f>
        <v>0.23422999999999997</v>
      </c>
      <c r="W133" s="196">
        <v>0</v>
      </c>
      <c r="X133" s="197">
        <f>W133*H133</f>
        <v>0</v>
      </c>
      <c r="Y133" s="35"/>
      <c r="Z133" s="35"/>
      <c r="AA133" s="35"/>
      <c r="AB133" s="35"/>
      <c r="AC133" s="35"/>
      <c r="AD133" s="35"/>
      <c r="AE133" s="35"/>
      <c r="AR133" s="198" t="s">
        <v>164</v>
      </c>
      <c r="AT133" s="198" t="s">
        <v>188</v>
      </c>
      <c r="AU133" s="198" t="s">
        <v>79</v>
      </c>
      <c r="AY133" s="18" t="s">
        <v>156</v>
      </c>
      <c r="BE133" s="199">
        <f>IF(O133="základní",K133,0)</f>
        <v>0</v>
      </c>
      <c r="BF133" s="199">
        <f>IF(O133="snížená",K133,0)</f>
        <v>0</v>
      </c>
      <c r="BG133" s="199">
        <f>IF(O133="zákl. přenesená",K133,0)</f>
        <v>0</v>
      </c>
      <c r="BH133" s="199">
        <f>IF(O133="sníž. přenesená",K133,0)</f>
        <v>0</v>
      </c>
      <c r="BI133" s="199">
        <f>IF(O133="nulová",K133,0)</f>
        <v>0</v>
      </c>
      <c r="BJ133" s="18" t="s">
        <v>79</v>
      </c>
      <c r="BK133" s="199">
        <f>ROUND(P133*H133,2)</f>
        <v>0</v>
      </c>
      <c r="BL133" s="18" t="s">
        <v>164</v>
      </c>
      <c r="BM133" s="198" t="s">
        <v>192</v>
      </c>
    </row>
    <row r="134" spans="1:47" s="2" customFormat="1" ht="11.25">
      <c r="A134" s="35"/>
      <c r="B134" s="36"/>
      <c r="C134" s="37"/>
      <c r="D134" s="200" t="s">
        <v>165</v>
      </c>
      <c r="E134" s="37"/>
      <c r="F134" s="201" t="s">
        <v>1723</v>
      </c>
      <c r="G134" s="37"/>
      <c r="H134" s="37"/>
      <c r="I134" s="202"/>
      <c r="J134" s="202"/>
      <c r="K134" s="37"/>
      <c r="L134" s="37"/>
      <c r="M134" s="40"/>
      <c r="N134" s="203"/>
      <c r="O134" s="204"/>
      <c r="P134" s="65"/>
      <c r="Q134" s="65"/>
      <c r="R134" s="65"/>
      <c r="S134" s="65"/>
      <c r="T134" s="65"/>
      <c r="U134" s="65"/>
      <c r="V134" s="65"/>
      <c r="W134" s="65"/>
      <c r="X134" s="66"/>
      <c r="Y134" s="35"/>
      <c r="Z134" s="35"/>
      <c r="AA134" s="35"/>
      <c r="AB134" s="35"/>
      <c r="AC134" s="35"/>
      <c r="AD134" s="35"/>
      <c r="AE134" s="35"/>
      <c r="AT134" s="18" t="s">
        <v>165</v>
      </c>
      <c r="AU134" s="18" t="s">
        <v>79</v>
      </c>
    </row>
    <row r="135" spans="1:47" s="2" customFormat="1" ht="11.25">
      <c r="A135" s="35"/>
      <c r="B135" s="36"/>
      <c r="C135" s="37"/>
      <c r="D135" s="218" t="s">
        <v>384</v>
      </c>
      <c r="E135" s="37"/>
      <c r="F135" s="219" t="s">
        <v>1724</v>
      </c>
      <c r="G135" s="37"/>
      <c r="H135" s="37"/>
      <c r="I135" s="202"/>
      <c r="J135" s="202"/>
      <c r="K135" s="37"/>
      <c r="L135" s="37"/>
      <c r="M135" s="40"/>
      <c r="N135" s="203"/>
      <c r="O135" s="204"/>
      <c r="P135" s="65"/>
      <c r="Q135" s="65"/>
      <c r="R135" s="65"/>
      <c r="S135" s="65"/>
      <c r="T135" s="65"/>
      <c r="U135" s="65"/>
      <c r="V135" s="65"/>
      <c r="W135" s="65"/>
      <c r="X135" s="66"/>
      <c r="Y135" s="35"/>
      <c r="Z135" s="35"/>
      <c r="AA135" s="35"/>
      <c r="AB135" s="35"/>
      <c r="AC135" s="35"/>
      <c r="AD135" s="35"/>
      <c r="AE135" s="35"/>
      <c r="AT135" s="18" t="s">
        <v>384</v>
      </c>
      <c r="AU135" s="18" t="s">
        <v>79</v>
      </c>
    </row>
    <row r="136" spans="2:51" s="15" customFormat="1" ht="11.25">
      <c r="B136" s="243"/>
      <c r="C136" s="244"/>
      <c r="D136" s="200" t="s">
        <v>1060</v>
      </c>
      <c r="E136" s="245" t="s">
        <v>20</v>
      </c>
      <c r="F136" s="246" t="s">
        <v>1725</v>
      </c>
      <c r="G136" s="244"/>
      <c r="H136" s="245" t="s">
        <v>20</v>
      </c>
      <c r="I136" s="247"/>
      <c r="J136" s="247"/>
      <c r="K136" s="244"/>
      <c r="L136" s="244"/>
      <c r="M136" s="248"/>
      <c r="N136" s="249"/>
      <c r="O136" s="250"/>
      <c r="P136" s="250"/>
      <c r="Q136" s="250"/>
      <c r="R136" s="250"/>
      <c r="S136" s="250"/>
      <c r="T136" s="250"/>
      <c r="U136" s="250"/>
      <c r="V136" s="250"/>
      <c r="W136" s="250"/>
      <c r="X136" s="251"/>
      <c r="AT136" s="252" t="s">
        <v>1060</v>
      </c>
      <c r="AU136" s="252" t="s">
        <v>79</v>
      </c>
      <c r="AV136" s="15" t="s">
        <v>79</v>
      </c>
      <c r="AW136" s="15" t="s">
        <v>5</v>
      </c>
      <c r="AX136" s="15" t="s">
        <v>71</v>
      </c>
      <c r="AY136" s="252" t="s">
        <v>156</v>
      </c>
    </row>
    <row r="137" spans="2:51" s="13" customFormat="1" ht="11.25">
      <c r="B137" s="221"/>
      <c r="C137" s="222"/>
      <c r="D137" s="200" t="s">
        <v>1060</v>
      </c>
      <c r="E137" s="223" t="s">
        <v>20</v>
      </c>
      <c r="F137" s="224" t="s">
        <v>536</v>
      </c>
      <c r="G137" s="222"/>
      <c r="H137" s="225">
        <v>59</v>
      </c>
      <c r="I137" s="226"/>
      <c r="J137" s="226"/>
      <c r="K137" s="222"/>
      <c r="L137" s="222"/>
      <c r="M137" s="227"/>
      <c r="N137" s="228"/>
      <c r="O137" s="229"/>
      <c r="P137" s="229"/>
      <c r="Q137" s="229"/>
      <c r="R137" s="229"/>
      <c r="S137" s="229"/>
      <c r="T137" s="229"/>
      <c r="U137" s="229"/>
      <c r="V137" s="229"/>
      <c r="W137" s="229"/>
      <c r="X137" s="230"/>
      <c r="AT137" s="231" t="s">
        <v>1060</v>
      </c>
      <c r="AU137" s="231" t="s">
        <v>79</v>
      </c>
      <c r="AV137" s="13" t="s">
        <v>81</v>
      </c>
      <c r="AW137" s="13" t="s">
        <v>5</v>
      </c>
      <c r="AX137" s="13" t="s">
        <v>71</v>
      </c>
      <c r="AY137" s="231" t="s">
        <v>156</v>
      </c>
    </row>
    <row r="138" spans="2:51" s="14" customFormat="1" ht="11.25">
      <c r="B138" s="232"/>
      <c r="C138" s="233"/>
      <c r="D138" s="200" t="s">
        <v>1060</v>
      </c>
      <c r="E138" s="234" t="s">
        <v>20</v>
      </c>
      <c r="F138" s="235" t="s">
        <v>1062</v>
      </c>
      <c r="G138" s="233"/>
      <c r="H138" s="236">
        <v>59</v>
      </c>
      <c r="I138" s="237"/>
      <c r="J138" s="237"/>
      <c r="K138" s="233"/>
      <c r="L138" s="233"/>
      <c r="M138" s="238"/>
      <c r="N138" s="239"/>
      <c r="O138" s="240"/>
      <c r="P138" s="240"/>
      <c r="Q138" s="240"/>
      <c r="R138" s="240"/>
      <c r="S138" s="240"/>
      <c r="T138" s="240"/>
      <c r="U138" s="240"/>
      <c r="V138" s="240"/>
      <c r="W138" s="240"/>
      <c r="X138" s="241"/>
      <c r="AT138" s="242" t="s">
        <v>1060</v>
      </c>
      <c r="AU138" s="242" t="s">
        <v>79</v>
      </c>
      <c r="AV138" s="14" t="s">
        <v>164</v>
      </c>
      <c r="AW138" s="14" t="s">
        <v>5</v>
      </c>
      <c r="AX138" s="14" t="s">
        <v>79</v>
      </c>
      <c r="AY138" s="242" t="s">
        <v>156</v>
      </c>
    </row>
    <row r="139" spans="1:65" s="2" customFormat="1" ht="24.2" customHeight="1">
      <c r="A139" s="35"/>
      <c r="B139" s="36"/>
      <c r="C139" s="184" t="s">
        <v>176</v>
      </c>
      <c r="D139" s="184" t="s">
        <v>154</v>
      </c>
      <c r="E139" s="185" t="s">
        <v>1726</v>
      </c>
      <c r="F139" s="186" t="s">
        <v>1727</v>
      </c>
      <c r="G139" s="187" t="s">
        <v>955</v>
      </c>
      <c r="H139" s="188">
        <v>1.5</v>
      </c>
      <c r="I139" s="189"/>
      <c r="J139" s="190"/>
      <c r="K139" s="191">
        <f>ROUND(P139*H139,2)</f>
        <v>0</v>
      </c>
      <c r="L139" s="186" t="s">
        <v>382</v>
      </c>
      <c r="M139" s="192"/>
      <c r="N139" s="193" t="s">
        <v>20</v>
      </c>
      <c r="O139" s="194" t="s">
        <v>40</v>
      </c>
      <c r="P139" s="195">
        <f>I139+J139</f>
        <v>0</v>
      </c>
      <c r="Q139" s="195">
        <f>ROUND(I139*H139,2)</f>
        <v>0</v>
      </c>
      <c r="R139" s="195">
        <f>ROUND(J139*H139,2)</f>
        <v>0</v>
      </c>
      <c r="S139" s="65"/>
      <c r="T139" s="196">
        <f>S139*H139</f>
        <v>0</v>
      </c>
      <c r="U139" s="196">
        <v>0.001</v>
      </c>
      <c r="V139" s="196">
        <f>U139*H139</f>
        <v>0.0015</v>
      </c>
      <c r="W139" s="196">
        <v>0</v>
      </c>
      <c r="X139" s="197">
        <f>W139*H139</f>
        <v>0</v>
      </c>
      <c r="Y139" s="35"/>
      <c r="Z139" s="35"/>
      <c r="AA139" s="35"/>
      <c r="AB139" s="35"/>
      <c r="AC139" s="35"/>
      <c r="AD139" s="35"/>
      <c r="AE139" s="35"/>
      <c r="AR139" s="198" t="s">
        <v>163</v>
      </c>
      <c r="AT139" s="198" t="s">
        <v>154</v>
      </c>
      <c r="AU139" s="198" t="s">
        <v>79</v>
      </c>
      <c r="AY139" s="18" t="s">
        <v>156</v>
      </c>
      <c r="BE139" s="199">
        <f>IF(O139="základní",K139,0)</f>
        <v>0</v>
      </c>
      <c r="BF139" s="199">
        <f>IF(O139="snížená",K139,0)</f>
        <v>0</v>
      </c>
      <c r="BG139" s="199">
        <f>IF(O139="zákl. přenesená",K139,0)</f>
        <v>0</v>
      </c>
      <c r="BH139" s="199">
        <f>IF(O139="sníž. přenesená",K139,0)</f>
        <v>0</v>
      </c>
      <c r="BI139" s="199">
        <f>IF(O139="nulová",K139,0)</f>
        <v>0</v>
      </c>
      <c r="BJ139" s="18" t="s">
        <v>79</v>
      </c>
      <c r="BK139" s="199">
        <f>ROUND(P139*H139,2)</f>
        <v>0</v>
      </c>
      <c r="BL139" s="18" t="s">
        <v>164</v>
      </c>
      <c r="BM139" s="198" t="s">
        <v>195</v>
      </c>
    </row>
    <row r="140" spans="1:47" s="2" customFormat="1" ht="11.25">
      <c r="A140" s="35"/>
      <c r="B140" s="36"/>
      <c r="C140" s="37"/>
      <c r="D140" s="200" t="s">
        <v>165</v>
      </c>
      <c r="E140" s="37"/>
      <c r="F140" s="201" t="s">
        <v>1727</v>
      </c>
      <c r="G140" s="37"/>
      <c r="H140" s="37"/>
      <c r="I140" s="202"/>
      <c r="J140" s="202"/>
      <c r="K140" s="37"/>
      <c r="L140" s="37"/>
      <c r="M140" s="40"/>
      <c r="N140" s="203"/>
      <c r="O140" s="204"/>
      <c r="P140" s="65"/>
      <c r="Q140" s="65"/>
      <c r="R140" s="65"/>
      <c r="S140" s="65"/>
      <c r="T140" s="65"/>
      <c r="U140" s="65"/>
      <c r="V140" s="65"/>
      <c r="W140" s="65"/>
      <c r="X140" s="66"/>
      <c r="Y140" s="35"/>
      <c r="Z140" s="35"/>
      <c r="AA140" s="35"/>
      <c r="AB140" s="35"/>
      <c r="AC140" s="35"/>
      <c r="AD140" s="35"/>
      <c r="AE140" s="35"/>
      <c r="AT140" s="18" t="s">
        <v>165</v>
      </c>
      <c r="AU140" s="18" t="s">
        <v>79</v>
      </c>
    </row>
    <row r="141" spans="2:51" s="13" customFormat="1" ht="11.25">
      <c r="B141" s="221"/>
      <c r="C141" s="222"/>
      <c r="D141" s="200" t="s">
        <v>1060</v>
      </c>
      <c r="E141" s="223" t="s">
        <v>20</v>
      </c>
      <c r="F141" s="224" t="s">
        <v>1728</v>
      </c>
      <c r="G141" s="222"/>
      <c r="H141" s="225">
        <v>1.5</v>
      </c>
      <c r="I141" s="226"/>
      <c r="J141" s="226"/>
      <c r="K141" s="222"/>
      <c r="L141" s="222"/>
      <c r="M141" s="227"/>
      <c r="N141" s="228"/>
      <c r="O141" s="229"/>
      <c r="P141" s="229"/>
      <c r="Q141" s="229"/>
      <c r="R141" s="229"/>
      <c r="S141" s="229"/>
      <c r="T141" s="229"/>
      <c r="U141" s="229"/>
      <c r="V141" s="229"/>
      <c r="W141" s="229"/>
      <c r="X141" s="230"/>
      <c r="AT141" s="231" t="s">
        <v>1060</v>
      </c>
      <c r="AU141" s="231" t="s">
        <v>79</v>
      </c>
      <c r="AV141" s="13" t="s">
        <v>81</v>
      </c>
      <c r="AW141" s="13" t="s">
        <v>5</v>
      </c>
      <c r="AX141" s="13" t="s">
        <v>71</v>
      </c>
      <c r="AY141" s="231" t="s">
        <v>156</v>
      </c>
    </row>
    <row r="142" spans="2:51" s="14" customFormat="1" ht="11.25">
      <c r="B142" s="232"/>
      <c r="C142" s="233"/>
      <c r="D142" s="200" t="s">
        <v>1060</v>
      </c>
      <c r="E142" s="234" t="s">
        <v>20</v>
      </c>
      <c r="F142" s="235" t="s">
        <v>1062</v>
      </c>
      <c r="G142" s="233"/>
      <c r="H142" s="236">
        <v>1.5</v>
      </c>
      <c r="I142" s="237"/>
      <c r="J142" s="237"/>
      <c r="K142" s="233"/>
      <c r="L142" s="233"/>
      <c r="M142" s="238"/>
      <c r="N142" s="239"/>
      <c r="O142" s="240"/>
      <c r="P142" s="240"/>
      <c r="Q142" s="240"/>
      <c r="R142" s="240"/>
      <c r="S142" s="240"/>
      <c r="T142" s="240"/>
      <c r="U142" s="240"/>
      <c r="V142" s="240"/>
      <c r="W142" s="240"/>
      <c r="X142" s="241"/>
      <c r="AT142" s="242" t="s">
        <v>1060</v>
      </c>
      <c r="AU142" s="242" t="s">
        <v>79</v>
      </c>
      <c r="AV142" s="14" t="s">
        <v>164</v>
      </c>
      <c r="AW142" s="14" t="s">
        <v>5</v>
      </c>
      <c r="AX142" s="14" t="s">
        <v>79</v>
      </c>
      <c r="AY142" s="242" t="s">
        <v>156</v>
      </c>
    </row>
    <row r="143" spans="1:65" s="2" customFormat="1" ht="24.2" customHeight="1">
      <c r="A143" s="35"/>
      <c r="B143" s="36"/>
      <c r="C143" s="205" t="s">
        <v>196</v>
      </c>
      <c r="D143" s="205" t="s">
        <v>188</v>
      </c>
      <c r="E143" s="206" t="s">
        <v>1729</v>
      </c>
      <c r="F143" s="207" t="s">
        <v>1730</v>
      </c>
      <c r="G143" s="208" t="s">
        <v>297</v>
      </c>
      <c r="H143" s="209">
        <v>60.5</v>
      </c>
      <c r="I143" s="210"/>
      <c r="J143" s="210"/>
      <c r="K143" s="211">
        <f>ROUND(P143*H143,2)</f>
        <v>0</v>
      </c>
      <c r="L143" s="207" t="s">
        <v>382</v>
      </c>
      <c r="M143" s="40"/>
      <c r="N143" s="212" t="s">
        <v>20</v>
      </c>
      <c r="O143" s="194" t="s">
        <v>40</v>
      </c>
      <c r="P143" s="195">
        <f>I143+J143</f>
        <v>0</v>
      </c>
      <c r="Q143" s="195">
        <f>ROUND(I143*H143,2)</f>
        <v>0</v>
      </c>
      <c r="R143" s="195">
        <f>ROUND(J143*H143,2)</f>
        <v>0</v>
      </c>
      <c r="S143" s="65"/>
      <c r="T143" s="196">
        <f>S143*H143</f>
        <v>0</v>
      </c>
      <c r="U143" s="196">
        <v>2.50187</v>
      </c>
      <c r="V143" s="196">
        <f>U143*H143</f>
        <v>151.363135</v>
      </c>
      <c r="W143" s="196">
        <v>0</v>
      </c>
      <c r="X143" s="197">
        <f>W143*H143</f>
        <v>0</v>
      </c>
      <c r="Y143" s="35"/>
      <c r="Z143" s="35"/>
      <c r="AA143" s="35"/>
      <c r="AB143" s="35"/>
      <c r="AC143" s="35"/>
      <c r="AD143" s="35"/>
      <c r="AE143" s="35"/>
      <c r="AR143" s="198" t="s">
        <v>164</v>
      </c>
      <c r="AT143" s="198" t="s">
        <v>188</v>
      </c>
      <c r="AU143" s="198" t="s">
        <v>79</v>
      </c>
      <c r="AY143" s="18" t="s">
        <v>156</v>
      </c>
      <c r="BE143" s="199">
        <f>IF(O143="základní",K143,0)</f>
        <v>0</v>
      </c>
      <c r="BF143" s="199">
        <f>IF(O143="snížená",K143,0)</f>
        <v>0</v>
      </c>
      <c r="BG143" s="199">
        <f>IF(O143="zákl. přenesená",K143,0)</f>
        <v>0</v>
      </c>
      <c r="BH143" s="199">
        <f>IF(O143="sníž. přenesená",K143,0)</f>
        <v>0</v>
      </c>
      <c r="BI143" s="199">
        <f>IF(O143="nulová",K143,0)</f>
        <v>0</v>
      </c>
      <c r="BJ143" s="18" t="s">
        <v>79</v>
      </c>
      <c r="BK143" s="199">
        <f>ROUND(P143*H143,2)</f>
        <v>0</v>
      </c>
      <c r="BL143" s="18" t="s">
        <v>164</v>
      </c>
      <c r="BM143" s="198" t="s">
        <v>199</v>
      </c>
    </row>
    <row r="144" spans="1:47" s="2" customFormat="1" ht="19.5">
      <c r="A144" s="35"/>
      <c r="B144" s="36"/>
      <c r="C144" s="37"/>
      <c r="D144" s="200" t="s">
        <v>165</v>
      </c>
      <c r="E144" s="37"/>
      <c r="F144" s="201" t="s">
        <v>1731</v>
      </c>
      <c r="G144" s="37"/>
      <c r="H144" s="37"/>
      <c r="I144" s="202"/>
      <c r="J144" s="202"/>
      <c r="K144" s="37"/>
      <c r="L144" s="37"/>
      <c r="M144" s="40"/>
      <c r="N144" s="203"/>
      <c r="O144" s="204"/>
      <c r="P144" s="65"/>
      <c r="Q144" s="65"/>
      <c r="R144" s="65"/>
      <c r="S144" s="65"/>
      <c r="T144" s="65"/>
      <c r="U144" s="65"/>
      <c r="V144" s="65"/>
      <c r="W144" s="65"/>
      <c r="X144" s="66"/>
      <c r="Y144" s="35"/>
      <c r="Z144" s="35"/>
      <c r="AA144" s="35"/>
      <c r="AB144" s="35"/>
      <c r="AC144" s="35"/>
      <c r="AD144" s="35"/>
      <c r="AE144" s="35"/>
      <c r="AT144" s="18" t="s">
        <v>165</v>
      </c>
      <c r="AU144" s="18" t="s">
        <v>79</v>
      </c>
    </row>
    <row r="145" spans="1:47" s="2" customFormat="1" ht="11.25">
      <c r="A145" s="35"/>
      <c r="B145" s="36"/>
      <c r="C145" s="37"/>
      <c r="D145" s="218" t="s">
        <v>384</v>
      </c>
      <c r="E145" s="37"/>
      <c r="F145" s="219" t="s">
        <v>1732</v>
      </c>
      <c r="G145" s="37"/>
      <c r="H145" s="37"/>
      <c r="I145" s="202"/>
      <c r="J145" s="202"/>
      <c r="K145" s="37"/>
      <c r="L145" s="37"/>
      <c r="M145" s="40"/>
      <c r="N145" s="203"/>
      <c r="O145" s="204"/>
      <c r="P145" s="65"/>
      <c r="Q145" s="65"/>
      <c r="R145" s="65"/>
      <c r="S145" s="65"/>
      <c r="T145" s="65"/>
      <c r="U145" s="65"/>
      <c r="V145" s="65"/>
      <c r="W145" s="65"/>
      <c r="X145" s="66"/>
      <c r="Y145" s="35"/>
      <c r="Z145" s="35"/>
      <c r="AA145" s="35"/>
      <c r="AB145" s="35"/>
      <c r="AC145" s="35"/>
      <c r="AD145" s="35"/>
      <c r="AE145" s="35"/>
      <c r="AT145" s="18" t="s">
        <v>384</v>
      </c>
      <c r="AU145" s="18" t="s">
        <v>79</v>
      </c>
    </row>
    <row r="146" spans="2:51" s="15" customFormat="1" ht="11.25">
      <c r="B146" s="243"/>
      <c r="C146" s="244"/>
      <c r="D146" s="200" t="s">
        <v>1060</v>
      </c>
      <c r="E146" s="245" t="s">
        <v>20</v>
      </c>
      <c r="F146" s="246" t="s">
        <v>1733</v>
      </c>
      <c r="G146" s="244"/>
      <c r="H146" s="245" t="s">
        <v>20</v>
      </c>
      <c r="I146" s="247"/>
      <c r="J146" s="247"/>
      <c r="K146" s="244"/>
      <c r="L146" s="244"/>
      <c r="M146" s="248"/>
      <c r="N146" s="249"/>
      <c r="O146" s="250"/>
      <c r="P146" s="250"/>
      <c r="Q146" s="250"/>
      <c r="R146" s="250"/>
      <c r="S146" s="250"/>
      <c r="T146" s="250"/>
      <c r="U146" s="250"/>
      <c r="V146" s="250"/>
      <c r="W146" s="250"/>
      <c r="X146" s="251"/>
      <c r="AT146" s="252" t="s">
        <v>1060</v>
      </c>
      <c r="AU146" s="252" t="s">
        <v>79</v>
      </c>
      <c r="AV146" s="15" t="s">
        <v>79</v>
      </c>
      <c r="AW146" s="15" t="s">
        <v>5</v>
      </c>
      <c r="AX146" s="15" t="s">
        <v>71</v>
      </c>
      <c r="AY146" s="252" t="s">
        <v>156</v>
      </c>
    </row>
    <row r="147" spans="2:51" s="13" customFormat="1" ht="11.25">
      <c r="B147" s="221"/>
      <c r="C147" s="222"/>
      <c r="D147" s="200" t="s">
        <v>1060</v>
      </c>
      <c r="E147" s="223" t="s">
        <v>20</v>
      </c>
      <c r="F147" s="224" t="s">
        <v>1734</v>
      </c>
      <c r="G147" s="222"/>
      <c r="H147" s="225">
        <v>20.1</v>
      </c>
      <c r="I147" s="226"/>
      <c r="J147" s="226"/>
      <c r="K147" s="222"/>
      <c r="L147" s="222"/>
      <c r="M147" s="227"/>
      <c r="N147" s="228"/>
      <c r="O147" s="229"/>
      <c r="P147" s="229"/>
      <c r="Q147" s="229"/>
      <c r="R147" s="229"/>
      <c r="S147" s="229"/>
      <c r="T147" s="229"/>
      <c r="U147" s="229"/>
      <c r="V147" s="229"/>
      <c r="W147" s="229"/>
      <c r="X147" s="230"/>
      <c r="AT147" s="231" t="s">
        <v>1060</v>
      </c>
      <c r="AU147" s="231" t="s">
        <v>79</v>
      </c>
      <c r="AV147" s="13" t="s">
        <v>81</v>
      </c>
      <c r="AW147" s="13" t="s">
        <v>5</v>
      </c>
      <c r="AX147" s="13" t="s">
        <v>71</v>
      </c>
      <c r="AY147" s="231" t="s">
        <v>156</v>
      </c>
    </row>
    <row r="148" spans="2:51" s="15" customFormat="1" ht="11.25">
      <c r="B148" s="243"/>
      <c r="C148" s="244"/>
      <c r="D148" s="200" t="s">
        <v>1060</v>
      </c>
      <c r="E148" s="245" t="s">
        <v>20</v>
      </c>
      <c r="F148" s="246" t="s">
        <v>1735</v>
      </c>
      <c r="G148" s="244"/>
      <c r="H148" s="245" t="s">
        <v>20</v>
      </c>
      <c r="I148" s="247"/>
      <c r="J148" s="247"/>
      <c r="K148" s="244"/>
      <c r="L148" s="244"/>
      <c r="M148" s="248"/>
      <c r="N148" s="249"/>
      <c r="O148" s="250"/>
      <c r="P148" s="250"/>
      <c r="Q148" s="250"/>
      <c r="R148" s="250"/>
      <c r="S148" s="250"/>
      <c r="T148" s="250"/>
      <c r="U148" s="250"/>
      <c r="V148" s="250"/>
      <c r="W148" s="250"/>
      <c r="X148" s="251"/>
      <c r="AT148" s="252" t="s">
        <v>1060</v>
      </c>
      <c r="AU148" s="252" t="s">
        <v>79</v>
      </c>
      <c r="AV148" s="15" t="s">
        <v>79</v>
      </c>
      <c r="AW148" s="15" t="s">
        <v>5</v>
      </c>
      <c r="AX148" s="15" t="s">
        <v>71</v>
      </c>
      <c r="AY148" s="252" t="s">
        <v>156</v>
      </c>
    </row>
    <row r="149" spans="2:51" s="13" customFormat="1" ht="11.25">
      <c r="B149" s="221"/>
      <c r="C149" s="222"/>
      <c r="D149" s="200" t="s">
        <v>1060</v>
      </c>
      <c r="E149" s="223" t="s">
        <v>20</v>
      </c>
      <c r="F149" s="224" t="s">
        <v>1736</v>
      </c>
      <c r="G149" s="222"/>
      <c r="H149" s="225">
        <v>40.4</v>
      </c>
      <c r="I149" s="226"/>
      <c r="J149" s="226"/>
      <c r="K149" s="222"/>
      <c r="L149" s="222"/>
      <c r="M149" s="227"/>
      <c r="N149" s="228"/>
      <c r="O149" s="229"/>
      <c r="P149" s="229"/>
      <c r="Q149" s="229"/>
      <c r="R149" s="229"/>
      <c r="S149" s="229"/>
      <c r="T149" s="229"/>
      <c r="U149" s="229"/>
      <c r="V149" s="229"/>
      <c r="W149" s="229"/>
      <c r="X149" s="230"/>
      <c r="AT149" s="231" t="s">
        <v>1060</v>
      </c>
      <c r="AU149" s="231" t="s">
        <v>79</v>
      </c>
      <c r="AV149" s="13" t="s">
        <v>81</v>
      </c>
      <c r="AW149" s="13" t="s">
        <v>5</v>
      </c>
      <c r="AX149" s="13" t="s">
        <v>71</v>
      </c>
      <c r="AY149" s="231" t="s">
        <v>156</v>
      </c>
    </row>
    <row r="150" spans="2:51" s="14" customFormat="1" ht="11.25">
      <c r="B150" s="232"/>
      <c r="C150" s="233"/>
      <c r="D150" s="200" t="s">
        <v>1060</v>
      </c>
      <c r="E150" s="234" t="s">
        <v>20</v>
      </c>
      <c r="F150" s="235" t="s">
        <v>1062</v>
      </c>
      <c r="G150" s="233"/>
      <c r="H150" s="236">
        <v>60.5</v>
      </c>
      <c r="I150" s="237"/>
      <c r="J150" s="237"/>
      <c r="K150" s="233"/>
      <c r="L150" s="233"/>
      <c r="M150" s="238"/>
      <c r="N150" s="239"/>
      <c r="O150" s="240"/>
      <c r="P150" s="240"/>
      <c r="Q150" s="240"/>
      <c r="R150" s="240"/>
      <c r="S150" s="240"/>
      <c r="T150" s="240"/>
      <c r="U150" s="240"/>
      <c r="V150" s="240"/>
      <c r="W150" s="240"/>
      <c r="X150" s="241"/>
      <c r="AT150" s="242" t="s">
        <v>1060</v>
      </c>
      <c r="AU150" s="242" t="s">
        <v>79</v>
      </c>
      <c r="AV150" s="14" t="s">
        <v>164</v>
      </c>
      <c r="AW150" s="14" t="s">
        <v>5</v>
      </c>
      <c r="AX150" s="14" t="s">
        <v>79</v>
      </c>
      <c r="AY150" s="242" t="s">
        <v>156</v>
      </c>
    </row>
    <row r="151" spans="1:65" s="2" customFormat="1" ht="24.2" customHeight="1">
      <c r="A151" s="35"/>
      <c r="B151" s="36"/>
      <c r="C151" s="205" t="s">
        <v>179</v>
      </c>
      <c r="D151" s="205" t="s">
        <v>188</v>
      </c>
      <c r="E151" s="206" t="s">
        <v>1737</v>
      </c>
      <c r="F151" s="207" t="s">
        <v>1738</v>
      </c>
      <c r="G151" s="208" t="s">
        <v>1096</v>
      </c>
      <c r="H151" s="209">
        <v>135</v>
      </c>
      <c r="I151" s="210"/>
      <c r="J151" s="210"/>
      <c r="K151" s="211">
        <f>ROUND(P151*H151,2)</f>
        <v>0</v>
      </c>
      <c r="L151" s="207" t="s">
        <v>382</v>
      </c>
      <c r="M151" s="40"/>
      <c r="N151" s="212" t="s">
        <v>20</v>
      </c>
      <c r="O151" s="194" t="s">
        <v>40</v>
      </c>
      <c r="P151" s="195">
        <f>I151+J151</f>
        <v>0</v>
      </c>
      <c r="Q151" s="195">
        <f>ROUND(I151*H151,2)</f>
        <v>0</v>
      </c>
      <c r="R151" s="195">
        <f>ROUND(J151*H151,2)</f>
        <v>0</v>
      </c>
      <c r="S151" s="65"/>
      <c r="T151" s="196">
        <f>S151*H151</f>
        <v>0</v>
      </c>
      <c r="U151" s="196">
        <v>0.00237</v>
      </c>
      <c r="V151" s="196">
        <f>U151*H151</f>
        <v>0.31995</v>
      </c>
      <c r="W151" s="196">
        <v>0</v>
      </c>
      <c r="X151" s="197">
        <f>W151*H151</f>
        <v>0</v>
      </c>
      <c r="Y151" s="35"/>
      <c r="Z151" s="35"/>
      <c r="AA151" s="35"/>
      <c r="AB151" s="35"/>
      <c r="AC151" s="35"/>
      <c r="AD151" s="35"/>
      <c r="AE151" s="35"/>
      <c r="AR151" s="198" t="s">
        <v>164</v>
      </c>
      <c r="AT151" s="198" t="s">
        <v>188</v>
      </c>
      <c r="AU151" s="198" t="s">
        <v>79</v>
      </c>
      <c r="AY151" s="18" t="s">
        <v>156</v>
      </c>
      <c r="BE151" s="199">
        <f>IF(O151="základní",K151,0)</f>
        <v>0</v>
      </c>
      <c r="BF151" s="199">
        <f>IF(O151="snížená",K151,0)</f>
        <v>0</v>
      </c>
      <c r="BG151" s="199">
        <f>IF(O151="zákl. přenesená",K151,0)</f>
        <v>0</v>
      </c>
      <c r="BH151" s="199">
        <f>IF(O151="sníž. přenesená",K151,0)</f>
        <v>0</v>
      </c>
      <c r="BI151" s="199">
        <f>IF(O151="nulová",K151,0)</f>
        <v>0</v>
      </c>
      <c r="BJ151" s="18" t="s">
        <v>79</v>
      </c>
      <c r="BK151" s="199">
        <f>ROUND(P151*H151,2)</f>
        <v>0</v>
      </c>
      <c r="BL151" s="18" t="s">
        <v>164</v>
      </c>
      <c r="BM151" s="198" t="s">
        <v>202</v>
      </c>
    </row>
    <row r="152" spans="1:47" s="2" customFormat="1" ht="19.5">
      <c r="A152" s="35"/>
      <c r="B152" s="36"/>
      <c r="C152" s="37"/>
      <c r="D152" s="200" t="s">
        <v>165</v>
      </c>
      <c r="E152" s="37"/>
      <c r="F152" s="201" t="s">
        <v>1739</v>
      </c>
      <c r="G152" s="37"/>
      <c r="H152" s="37"/>
      <c r="I152" s="202"/>
      <c r="J152" s="202"/>
      <c r="K152" s="37"/>
      <c r="L152" s="37"/>
      <c r="M152" s="40"/>
      <c r="N152" s="203"/>
      <c r="O152" s="204"/>
      <c r="P152" s="65"/>
      <c r="Q152" s="65"/>
      <c r="R152" s="65"/>
      <c r="S152" s="65"/>
      <c r="T152" s="65"/>
      <c r="U152" s="65"/>
      <c r="V152" s="65"/>
      <c r="W152" s="65"/>
      <c r="X152" s="66"/>
      <c r="Y152" s="35"/>
      <c r="Z152" s="35"/>
      <c r="AA152" s="35"/>
      <c r="AB152" s="35"/>
      <c r="AC152" s="35"/>
      <c r="AD152" s="35"/>
      <c r="AE152" s="35"/>
      <c r="AT152" s="18" t="s">
        <v>165</v>
      </c>
      <c r="AU152" s="18" t="s">
        <v>79</v>
      </c>
    </row>
    <row r="153" spans="1:47" s="2" customFormat="1" ht="11.25">
      <c r="A153" s="35"/>
      <c r="B153" s="36"/>
      <c r="C153" s="37"/>
      <c r="D153" s="218" t="s">
        <v>384</v>
      </c>
      <c r="E153" s="37"/>
      <c r="F153" s="219" t="s">
        <v>1740</v>
      </c>
      <c r="G153" s="37"/>
      <c r="H153" s="37"/>
      <c r="I153" s="202"/>
      <c r="J153" s="202"/>
      <c r="K153" s="37"/>
      <c r="L153" s="37"/>
      <c r="M153" s="40"/>
      <c r="N153" s="203"/>
      <c r="O153" s="204"/>
      <c r="P153" s="65"/>
      <c r="Q153" s="65"/>
      <c r="R153" s="65"/>
      <c r="S153" s="65"/>
      <c r="T153" s="65"/>
      <c r="U153" s="65"/>
      <c r="V153" s="65"/>
      <c r="W153" s="65"/>
      <c r="X153" s="66"/>
      <c r="Y153" s="35"/>
      <c r="Z153" s="35"/>
      <c r="AA153" s="35"/>
      <c r="AB153" s="35"/>
      <c r="AC153" s="35"/>
      <c r="AD153" s="35"/>
      <c r="AE153" s="35"/>
      <c r="AT153" s="18" t="s">
        <v>384</v>
      </c>
      <c r="AU153" s="18" t="s">
        <v>79</v>
      </c>
    </row>
    <row r="154" spans="1:65" s="2" customFormat="1" ht="24.2" customHeight="1">
      <c r="A154" s="35"/>
      <c r="B154" s="36"/>
      <c r="C154" s="205" t="s">
        <v>203</v>
      </c>
      <c r="D154" s="205" t="s">
        <v>188</v>
      </c>
      <c r="E154" s="206" t="s">
        <v>1741</v>
      </c>
      <c r="F154" s="207" t="s">
        <v>1742</v>
      </c>
      <c r="G154" s="208" t="s">
        <v>1096</v>
      </c>
      <c r="H154" s="209">
        <v>135</v>
      </c>
      <c r="I154" s="210"/>
      <c r="J154" s="210"/>
      <c r="K154" s="211">
        <f>ROUND(P154*H154,2)</f>
        <v>0</v>
      </c>
      <c r="L154" s="207" t="s">
        <v>382</v>
      </c>
      <c r="M154" s="40"/>
      <c r="N154" s="212" t="s">
        <v>20</v>
      </c>
      <c r="O154" s="194" t="s">
        <v>40</v>
      </c>
      <c r="P154" s="195">
        <f>I154+J154</f>
        <v>0</v>
      </c>
      <c r="Q154" s="195">
        <f>ROUND(I154*H154,2)</f>
        <v>0</v>
      </c>
      <c r="R154" s="195">
        <f>ROUND(J154*H154,2)</f>
        <v>0</v>
      </c>
      <c r="S154" s="65"/>
      <c r="T154" s="196">
        <f>S154*H154</f>
        <v>0</v>
      </c>
      <c r="U154" s="196">
        <v>0</v>
      </c>
      <c r="V154" s="196">
        <f>U154*H154</f>
        <v>0</v>
      </c>
      <c r="W154" s="196">
        <v>0</v>
      </c>
      <c r="X154" s="197">
        <f>W154*H154</f>
        <v>0</v>
      </c>
      <c r="Y154" s="35"/>
      <c r="Z154" s="35"/>
      <c r="AA154" s="35"/>
      <c r="AB154" s="35"/>
      <c r="AC154" s="35"/>
      <c r="AD154" s="35"/>
      <c r="AE154" s="35"/>
      <c r="AR154" s="198" t="s">
        <v>164</v>
      </c>
      <c r="AT154" s="198" t="s">
        <v>188</v>
      </c>
      <c r="AU154" s="198" t="s">
        <v>79</v>
      </c>
      <c r="AY154" s="18" t="s">
        <v>156</v>
      </c>
      <c r="BE154" s="199">
        <f>IF(O154="základní",K154,0)</f>
        <v>0</v>
      </c>
      <c r="BF154" s="199">
        <f>IF(O154="snížená",K154,0)</f>
        <v>0</v>
      </c>
      <c r="BG154" s="199">
        <f>IF(O154="zákl. přenesená",K154,0)</f>
        <v>0</v>
      </c>
      <c r="BH154" s="199">
        <f>IF(O154="sníž. přenesená",K154,0)</f>
        <v>0</v>
      </c>
      <c r="BI154" s="199">
        <f>IF(O154="nulová",K154,0)</f>
        <v>0</v>
      </c>
      <c r="BJ154" s="18" t="s">
        <v>79</v>
      </c>
      <c r="BK154" s="199">
        <f>ROUND(P154*H154,2)</f>
        <v>0</v>
      </c>
      <c r="BL154" s="18" t="s">
        <v>164</v>
      </c>
      <c r="BM154" s="198" t="s">
        <v>206</v>
      </c>
    </row>
    <row r="155" spans="1:47" s="2" customFormat="1" ht="19.5">
      <c r="A155" s="35"/>
      <c r="B155" s="36"/>
      <c r="C155" s="37"/>
      <c r="D155" s="200" t="s">
        <v>165</v>
      </c>
      <c r="E155" s="37"/>
      <c r="F155" s="201" t="s">
        <v>1743</v>
      </c>
      <c r="G155" s="37"/>
      <c r="H155" s="37"/>
      <c r="I155" s="202"/>
      <c r="J155" s="202"/>
      <c r="K155" s="37"/>
      <c r="L155" s="37"/>
      <c r="M155" s="40"/>
      <c r="N155" s="203"/>
      <c r="O155" s="204"/>
      <c r="P155" s="65"/>
      <c r="Q155" s="65"/>
      <c r="R155" s="65"/>
      <c r="S155" s="65"/>
      <c r="T155" s="65"/>
      <c r="U155" s="65"/>
      <c r="V155" s="65"/>
      <c r="W155" s="65"/>
      <c r="X155" s="66"/>
      <c r="Y155" s="35"/>
      <c r="Z155" s="35"/>
      <c r="AA155" s="35"/>
      <c r="AB155" s="35"/>
      <c r="AC155" s="35"/>
      <c r="AD155" s="35"/>
      <c r="AE155" s="35"/>
      <c r="AT155" s="18" t="s">
        <v>165</v>
      </c>
      <c r="AU155" s="18" t="s">
        <v>79</v>
      </c>
    </row>
    <row r="156" spans="1:47" s="2" customFormat="1" ht="11.25">
      <c r="A156" s="35"/>
      <c r="B156" s="36"/>
      <c r="C156" s="37"/>
      <c r="D156" s="218" t="s">
        <v>384</v>
      </c>
      <c r="E156" s="37"/>
      <c r="F156" s="219" t="s">
        <v>1744</v>
      </c>
      <c r="G156" s="37"/>
      <c r="H156" s="37"/>
      <c r="I156" s="202"/>
      <c r="J156" s="202"/>
      <c r="K156" s="37"/>
      <c r="L156" s="37"/>
      <c r="M156" s="40"/>
      <c r="N156" s="203"/>
      <c r="O156" s="204"/>
      <c r="P156" s="65"/>
      <c r="Q156" s="65"/>
      <c r="R156" s="65"/>
      <c r="S156" s="65"/>
      <c r="T156" s="65"/>
      <c r="U156" s="65"/>
      <c r="V156" s="65"/>
      <c r="W156" s="65"/>
      <c r="X156" s="66"/>
      <c r="Y156" s="35"/>
      <c r="Z156" s="35"/>
      <c r="AA156" s="35"/>
      <c r="AB156" s="35"/>
      <c r="AC156" s="35"/>
      <c r="AD156" s="35"/>
      <c r="AE156" s="35"/>
      <c r="AT156" s="18" t="s">
        <v>384</v>
      </c>
      <c r="AU156" s="18" t="s">
        <v>79</v>
      </c>
    </row>
    <row r="157" spans="1:65" s="2" customFormat="1" ht="24.2" customHeight="1">
      <c r="A157" s="35"/>
      <c r="B157" s="36"/>
      <c r="C157" s="205" t="s">
        <v>183</v>
      </c>
      <c r="D157" s="205" t="s">
        <v>188</v>
      </c>
      <c r="E157" s="206" t="s">
        <v>1745</v>
      </c>
      <c r="F157" s="207" t="s">
        <v>1746</v>
      </c>
      <c r="G157" s="208" t="s">
        <v>877</v>
      </c>
      <c r="H157" s="209">
        <v>3.139</v>
      </c>
      <c r="I157" s="210"/>
      <c r="J157" s="210"/>
      <c r="K157" s="211">
        <f>ROUND(P157*H157,2)</f>
        <v>0</v>
      </c>
      <c r="L157" s="207" t="s">
        <v>382</v>
      </c>
      <c r="M157" s="40"/>
      <c r="N157" s="212" t="s">
        <v>20</v>
      </c>
      <c r="O157" s="194" t="s">
        <v>40</v>
      </c>
      <c r="P157" s="195">
        <f>I157+J157</f>
        <v>0</v>
      </c>
      <c r="Q157" s="195">
        <f>ROUND(I157*H157,2)</f>
        <v>0</v>
      </c>
      <c r="R157" s="195">
        <f>ROUND(J157*H157,2)</f>
        <v>0</v>
      </c>
      <c r="S157" s="65"/>
      <c r="T157" s="196">
        <f>S157*H157</f>
        <v>0</v>
      </c>
      <c r="U157" s="196">
        <v>1.07636</v>
      </c>
      <c r="V157" s="196">
        <f>U157*H157</f>
        <v>3.3786940399999996</v>
      </c>
      <c r="W157" s="196">
        <v>0</v>
      </c>
      <c r="X157" s="197">
        <f>W157*H157</f>
        <v>0</v>
      </c>
      <c r="Y157" s="35"/>
      <c r="Z157" s="35"/>
      <c r="AA157" s="35"/>
      <c r="AB157" s="35"/>
      <c r="AC157" s="35"/>
      <c r="AD157" s="35"/>
      <c r="AE157" s="35"/>
      <c r="AR157" s="198" t="s">
        <v>164</v>
      </c>
      <c r="AT157" s="198" t="s">
        <v>188</v>
      </c>
      <c r="AU157" s="198" t="s">
        <v>79</v>
      </c>
      <c r="AY157" s="18" t="s">
        <v>156</v>
      </c>
      <c r="BE157" s="199">
        <f>IF(O157="základní",K157,0)</f>
        <v>0</v>
      </c>
      <c r="BF157" s="199">
        <f>IF(O157="snížená",K157,0)</f>
        <v>0</v>
      </c>
      <c r="BG157" s="199">
        <f>IF(O157="zákl. přenesená",K157,0)</f>
        <v>0</v>
      </c>
      <c r="BH157" s="199">
        <f>IF(O157="sníž. přenesená",K157,0)</f>
        <v>0</v>
      </c>
      <c r="BI157" s="199">
        <f>IF(O157="nulová",K157,0)</f>
        <v>0</v>
      </c>
      <c r="BJ157" s="18" t="s">
        <v>79</v>
      </c>
      <c r="BK157" s="199">
        <f>ROUND(P157*H157,2)</f>
        <v>0</v>
      </c>
      <c r="BL157" s="18" t="s">
        <v>164</v>
      </c>
      <c r="BM157" s="198" t="s">
        <v>209</v>
      </c>
    </row>
    <row r="158" spans="1:47" s="2" customFormat="1" ht="11.25">
      <c r="A158" s="35"/>
      <c r="B158" s="36"/>
      <c r="C158" s="37"/>
      <c r="D158" s="200" t="s">
        <v>165</v>
      </c>
      <c r="E158" s="37"/>
      <c r="F158" s="201" t="s">
        <v>1747</v>
      </c>
      <c r="G158" s="37"/>
      <c r="H158" s="37"/>
      <c r="I158" s="202"/>
      <c r="J158" s="202"/>
      <c r="K158" s="37"/>
      <c r="L158" s="37"/>
      <c r="M158" s="40"/>
      <c r="N158" s="203"/>
      <c r="O158" s="204"/>
      <c r="P158" s="65"/>
      <c r="Q158" s="65"/>
      <c r="R158" s="65"/>
      <c r="S158" s="65"/>
      <c r="T158" s="65"/>
      <c r="U158" s="65"/>
      <c r="V158" s="65"/>
      <c r="W158" s="65"/>
      <c r="X158" s="66"/>
      <c r="Y158" s="35"/>
      <c r="Z158" s="35"/>
      <c r="AA158" s="35"/>
      <c r="AB158" s="35"/>
      <c r="AC158" s="35"/>
      <c r="AD158" s="35"/>
      <c r="AE158" s="35"/>
      <c r="AT158" s="18" t="s">
        <v>165</v>
      </c>
      <c r="AU158" s="18" t="s">
        <v>79</v>
      </c>
    </row>
    <row r="159" spans="1:47" s="2" customFormat="1" ht="11.25">
      <c r="A159" s="35"/>
      <c r="B159" s="36"/>
      <c r="C159" s="37"/>
      <c r="D159" s="218" t="s">
        <v>384</v>
      </c>
      <c r="E159" s="37"/>
      <c r="F159" s="219" t="s">
        <v>1748</v>
      </c>
      <c r="G159" s="37"/>
      <c r="H159" s="37"/>
      <c r="I159" s="202"/>
      <c r="J159" s="202"/>
      <c r="K159" s="37"/>
      <c r="L159" s="37"/>
      <c r="M159" s="40"/>
      <c r="N159" s="203"/>
      <c r="O159" s="204"/>
      <c r="P159" s="65"/>
      <c r="Q159" s="65"/>
      <c r="R159" s="65"/>
      <c r="S159" s="65"/>
      <c r="T159" s="65"/>
      <c r="U159" s="65"/>
      <c r="V159" s="65"/>
      <c r="W159" s="65"/>
      <c r="X159" s="66"/>
      <c r="Y159" s="35"/>
      <c r="Z159" s="35"/>
      <c r="AA159" s="35"/>
      <c r="AB159" s="35"/>
      <c r="AC159" s="35"/>
      <c r="AD159" s="35"/>
      <c r="AE159" s="35"/>
      <c r="AT159" s="18" t="s">
        <v>384</v>
      </c>
      <c r="AU159" s="18" t="s">
        <v>79</v>
      </c>
    </row>
    <row r="160" spans="1:47" s="2" customFormat="1" ht="19.5">
      <c r="A160" s="35"/>
      <c r="B160" s="36"/>
      <c r="C160" s="37"/>
      <c r="D160" s="200" t="s">
        <v>880</v>
      </c>
      <c r="E160" s="37"/>
      <c r="F160" s="220" t="s">
        <v>1749</v>
      </c>
      <c r="G160" s="37"/>
      <c r="H160" s="37"/>
      <c r="I160" s="202"/>
      <c r="J160" s="202"/>
      <c r="K160" s="37"/>
      <c r="L160" s="37"/>
      <c r="M160" s="40"/>
      <c r="N160" s="203"/>
      <c r="O160" s="204"/>
      <c r="P160" s="65"/>
      <c r="Q160" s="65"/>
      <c r="R160" s="65"/>
      <c r="S160" s="65"/>
      <c r="T160" s="65"/>
      <c r="U160" s="65"/>
      <c r="V160" s="65"/>
      <c r="W160" s="65"/>
      <c r="X160" s="66"/>
      <c r="Y160" s="35"/>
      <c r="Z160" s="35"/>
      <c r="AA160" s="35"/>
      <c r="AB160" s="35"/>
      <c r="AC160" s="35"/>
      <c r="AD160" s="35"/>
      <c r="AE160" s="35"/>
      <c r="AT160" s="18" t="s">
        <v>880</v>
      </c>
      <c r="AU160" s="18" t="s">
        <v>79</v>
      </c>
    </row>
    <row r="161" spans="1:65" s="2" customFormat="1" ht="33" customHeight="1">
      <c r="A161" s="35"/>
      <c r="B161" s="36"/>
      <c r="C161" s="205" t="s">
        <v>9</v>
      </c>
      <c r="D161" s="205" t="s">
        <v>188</v>
      </c>
      <c r="E161" s="206" t="s">
        <v>1750</v>
      </c>
      <c r="F161" s="207" t="s">
        <v>1751</v>
      </c>
      <c r="G161" s="208" t="s">
        <v>379</v>
      </c>
      <c r="H161" s="209">
        <v>54</v>
      </c>
      <c r="I161" s="210"/>
      <c r="J161" s="210"/>
      <c r="K161" s="211">
        <f>ROUND(P161*H161,2)</f>
        <v>0</v>
      </c>
      <c r="L161" s="207" t="s">
        <v>382</v>
      </c>
      <c r="M161" s="40"/>
      <c r="N161" s="212" t="s">
        <v>20</v>
      </c>
      <c r="O161" s="194" t="s">
        <v>40</v>
      </c>
      <c r="P161" s="195">
        <f>I161+J161</f>
        <v>0</v>
      </c>
      <c r="Q161" s="195">
        <f>ROUND(I161*H161,2)</f>
        <v>0</v>
      </c>
      <c r="R161" s="195">
        <f>ROUND(J161*H161,2)</f>
        <v>0</v>
      </c>
      <c r="S161" s="65"/>
      <c r="T161" s="196">
        <f>S161*H161</f>
        <v>0</v>
      </c>
      <c r="U161" s="196">
        <v>0.00047</v>
      </c>
      <c r="V161" s="196">
        <f>U161*H161</f>
        <v>0.02538</v>
      </c>
      <c r="W161" s="196">
        <v>0</v>
      </c>
      <c r="X161" s="197">
        <f>W161*H161</f>
        <v>0</v>
      </c>
      <c r="Y161" s="35"/>
      <c r="Z161" s="35"/>
      <c r="AA161" s="35"/>
      <c r="AB161" s="35"/>
      <c r="AC161" s="35"/>
      <c r="AD161" s="35"/>
      <c r="AE161" s="35"/>
      <c r="AR161" s="198" t="s">
        <v>164</v>
      </c>
      <c r="AT161" s="198" t="s">
        <v>188</v>
      </c>
      <c r="AU161" s="198" t="s">
        <v>79</v>
      </c>
      <c r="AY161" s="18" t="s">
        <v>156</v>
      </c>
      <c r="BE161" s="199">
        <f>IF(O161="základní",K161,0)</f>
        <v>0</v>
      </c>
      <c r="BF161" s="199">
        <f>IF(O161="snížená",K161,0)</f>
        <v>0</v>
      </c>
      <c r="BG161" s="199">
        <f>IF(O161="zákl. přenesená",K161,0)</f>
        <v>0</v>
      </c>
      <c r="BH161" s="199">
        <f>IF(O161="sníž. přenesená",K161,0)</f>
        <v>0</v>
      </c>
      <c r="BI161" s="199">
        <f>IF(O161="nulová",K161,0)</f>
        <v>0</v>
      </c>
      <c r="BJ161" s="18" t="s">
        <v>79</v>
      </c>
      <c r="BK161" s="199">
        <f>ROUND(P161*H161,2)</f>
        <v>0</v>
      </c>
      <c r="BL161" s="18" t="s">
        <v>164</v>
      </c>
      <c r="BM161" s="198" t="s">
        <v>215</v>
      </c>
    </row>
    <row r="162" spans="1:47" s="2" customFormat="1" ht="39">
      <c r="A162" s="35"/>
      <c r="B162" s="36"/>
      <c r="C162" s="37"/>
      <c r="D162" s="200" t="s">
        <v>165</v>
      </c>
      <c r="E162" s="37"/>
      <c r="F162" s="201" t="s">
        <v>1752</v>
      </c>
      <c r="G162" s="37"/>
      <c r="H162" s="37"/>
      <c r="I162" s="202"/>
      <c r="J162" s="202"/>
      <c r="K162" s="37"/>
      <c r="L162" s="37"/>
      <c r="M162" s="40"/>
      <c r="N162" s="203"/>
      <c r="O162" s="204"/>
      <c r="P162" s="65"/>
      <c r="Q162" s="65"/>
      <c r="R162" s="65"/>
      <c r="S162" s="65"/>
      <c r="T162" s="65"/>
      <c r="U162" s="65"/>
      <c r="V162" s="65"/>
      <c r="W162" s="65"/>
      <c r="X162" s="66"/>
      <c r="Y162" s="35"/>
      <c r="Z162" s="35"/>
      <c r="AA162" s="35"/>
      <c r="AB162" s="35"/>
      <c r="AC162" s="35"/>
      <c r="AD162" s="35"/>
      <c r="AE162" s="35"/>
      <c r="AT162" s="18" t="s">
        <v>165</v>
      </c>
      <c r="AU162" s="18" t="s">
        <v>79</v>
      </c>
    </row>
    <row r="163" spans="1:47" s="2" customFormat="1" ht="11.25">
      <c r="A163" s="35"/>
      <c r="B163" s="36"/>
      <c r="C163" s="37"/>
      <c r="D163" s="218" t="s">
        <v>384</v>
      </c>
      <c r="E163" s="37"/>
      <c r="F163" s="219" t="s">
        <v>1753</v>
      </c>
      <c r="G163" s="37"/>
      <c r="H163" s="37"/>
      <c r="I163" s="202"/>
      <c r="J163" s="202"/>
      <c r="K163" s="37"/>
      <c r="L163" s="37"/>
      <c r="M163" s="40"/>
      <c r="N163" s="203"/>
      <c r="O163" s="204"/>
      <c r="P163" s="65"/>
      <c r="Q163" s="65"/>
      <c r="R163" s="65"/>
      <c r="S163" s="65"/>
      <c r="T163" s="65"/>
      <c r="U163" s="65"/>
      <c r="V163" s="65"/>
      <c r="W163" s="65"/>
      <c r="X163" s="66"/>
      <c r="Y163" s="35"/>
      <c r="Z163" s="35"/>
      <c r="AA163" s="35"/>
      <c r="AB163" s="35"/>
      <c r="AC163" s="35"/>
      <c r="AD163" s="35"/>
      <c r="AE163" s="35"/>
      <c r="AT163" s="18" t="s">
        <v>384</v>
      </c>
      <c r="AU163" s="18" t="s">
        <v>79</v>
      </c>
    </row>
    <row r="164" spans="2:51" s="15" customFormat="1" ht="11.25">
      <c r="B164" s="243"/>
      <c r="C164" s="244"/>
      <c r="D164" s="200" t="s">
        <v>1060</v>
      </c>
      <c r="E164" s="245" t="s">
        <v>20</v>
      </c>
      <c r="F164" s="246" t="s">
        <v>1754</v>
      </c>
      <c r="G164" s="244"/>
      <c r="H164" s="245" t="s">
        <v>20</v>
      </c>
      <c r="I164" s="247"/>
      <c r="J164" s="247"/>
      <c r="K164" s="244"/>
      <c r="L164" s="244"/>
      <c r="M164" s="248"/>
      <c r="N164" s="249"/>
      <c r="O164" s="250"/>
      <c r="P164" s="250"/>
      <c r="Q164" s="250"/>
      <c r="R164" s="250"/>
      <c r="S164" s="250"/>
      <c r="T164" s="250"/>
      <c r="U164" s="250"/>
      <c r="V164" s="250"/>
      <c r="W164" s="250"/>
      <c r="X164" s="251"/>
      <c r="AT164" s="252" t="s">
        <v>1060</v>
      </c>
      <c r="AU164" s="252" t="s">
        <v>79</v>
      </c>
      <c r="AV164" s="15" t="s">
        <v>79</v>
      </c>
      <c r="AW164" s="15" t="s">
        <v>5</v>
      </c>
      <c r="AX164" s="15" t="s">
        <v>71</v>
      </c>
      <c r="AY164" s="252" t="s">
        <v>156</v>
      </c>
    </row>
    <row r="165" spans="2:51" s="13" customFormat="1" ht="11.25">
      <c r="B165" s="221"/>
      <c r="C165" s="222"/>
      <c r="D165" s="200" t="s">
        <v>1060</v>
      </c>
      <c r="E165" s="223" t="s">
        <v>20</v>
      </c>
      <c r="F165" s="224" t="s">
        <v>1755</v>
      </c>
      <c r="G165" s="222"/>
      <c r="H165" s="225">
        <v>54</v>
      </c>
      <c r="I165" s="226"/>
      <c r="J165" s="226"/>
      <c r="K165" s="222"/>
      <c r="L165" s="222"/>
      <c r="M165" s="227"/>
      <c r="N165" s="228"/>
      <c r="O165" s="229"/>
      <c r="P165" s="229"/>
      <c r="Q165" s="229"/>
      <c r="R165" s="229"/>
      <c r="S165" s="229"/>
      <c r="T165" s="229"/>
      <c r="U165" s="229"/>
      <c r="V165" s="229"/>
      <c r="W165" s="229"/>
      <c r="X165" s="230"/>
      <c r="AT165" s="231" t="s">
        <v>1060</v>
      </c>
      <c r="AU165" s="231" t="s">
        <v>79</v>
      </c>
      <c r="AV165" s="13" t="s">
        <v>81</v>
      </c>
      <c r="AW165" s="13" t="s">
        <v>5</v>
      </c>
      <c r="AX165" s="13" t="s">
        <v>71</v>
      </c>
      <c r="AY165" s="231" t="s">
        <v>156</v>
      </c>
    </row>
    <row r="166" spans="2:51" s="14" customFormat="1" ht="11.25">
      <c r="B166" s="232"/>
      <c r="C166" s="233"/>
      <c r="D166" s="200" t="s">
        <v>1060</v>
      </c>
      <c r="E166" s="234" t="s">
        <v>20</v>
      </c>
      <c r="F166" s="235" t="s">
        <v>1062</v>
      </c>
      <c r="G166" s="233"/>
      <c r="H166" s="236">
        <v>54</v>
      </c>
      <c r="I166" s="237"/>
      <c r="J166" s="237"/>
      <c r="K166" s="233"/>
      <c r="L166" s="233"/>
      <c r="M166" s="238"/>
      <c r="N166" s="239"/>
      <c r="O166" s="240"/>
      <c r="P166" s="240"/>
      <c r="Q166" s="240"/>
      <c r="R166" s="240"/>
      <c r="S166" s="240"/>
      <c r="T166" s="240"/>
      <c r="U166" s="240"/>
      <c r="V166" s="240"/>
      <c r="W166" s="240"/>
      <c r="X166" s="241"/>
      <c r="AT166" s="242" t="s">
        <v>1060</v>
      </c>
      <c r="AU166" s="242" t="s">
        <v>79</v>
      </c>
      <c r="AV166" s="14" t="s">
        <v>164</v>
      </c>
      <c r="AW166" s="14" t="s">
        <v>5</v>
      </c>
      <c r="AX166" s="14" t="s">
        <v>79</v>
      </c>
      <c r="AY166" s="242" t="s">
        <v>156</v>
      </c>
    </row>
    <row r="167" spans="1:65" s="2" customFormat="1" ht="24">
      <c r="A167" s="35"/>
      <c r="B167" s="36"/>
      <c r="C167" s="205" t="s">
        <v>186</v>
      </c>
      <c r="D167" s="205" t="s">
        <v>188</v>
      </c>
      <c r="E167" s="206" t="s">
        <v>1756</v>
      </c>
      <c r="F167" s="207" t="s">
        <v>1757</v>
      </c>
      <c r="G167" s="208" t="s">
        <v>1096</v>
      </c>
      <c r="H167" s="209">
        <v>12</v>
      </c>
      <c r="I167" s="210"/>
      <c r="J167" s="210"/>
      <c r="K167" s="211">
        <f>ROUND(P167*H167,2)</f>
        <v>0</v>
      </c>
      <c r="L167" s="207" t="s">
        <v>382</v>
      </c>
      <c r="M167" s="40"/>
      <c r="N167" s="212" t="s">
        <v>20</v>
      </c>
      <c r="O167" s="194" t="s">
        <v>40</v>
      </c>
      <c r="P167" s="195">
        <f>I167+J167</f>
        <v>0</v>
      </c>
      <c r="Q167" s="195">
        <f>ROUND(I167*H167,2)</f>
        <v>0</v>
      </c>
      <c r="R167" s="195">
        <f>ROUND(J167*H167,2)</f>
        <v>0</v>
      </c>
      <c r="S167" s="65"/>
      <c r="T167" s="196">
        <f>S167*H167</f>
        <v>0</v>
      </c>
      <c r="U167" s="196">
        <v>0.00063</v>
      </c>
      <c r="V167" s="196">
        <f>U167*H167</f>
        <v>0.007560000000000001</v>
      </c>
      <c r="W167" s="196">
        <v>0</v>
      </c>
      <c r="X167" s="197">
        <f>W167*H167</f>
        <v>0</v>
      </c>
      <c r="Y167" s="35"/>
      <c r="Z167" s="35"/>
      <c r="AA167" s="35"/>
      <c r="AB167" s="35"/>
      <c r="AC167" s="35"/>
      <c r="AD167" s="35"/>
      <c r="AE167" s="35"/>
      <c r="AR167" s="198" t="s">
        <v>164</v>
      </c>
      <c r="AT167" s="198" t="s">
        <v>188</v>
      </c>
      <c r="AU167" s="198" t="s">
        <v>79</v>
      </c>
      <c r="AY167" s="18" t="s">
        <v>156</v>
      </c>
      <c r="BE167" s="199">
        <f>IF(O167="základní",K167,0)</f>
        <v>0</v>
      </c>
      <c r="BF167" s="199">
        <f>IF(O167="snížená",K167,0)</f>
        <v>0</v>
      </c>
      <c r="BG167" s="199">
        <f>IF(O167="zákl. přenesená",K167,0)</f>
        <v>0</v>
      </c>
      <c r="BH167" s="199">
        <f>IF(O167="sníž. přenesená",K167,0)</f>
        <v>0</v>
      </c>
      <c r="BI167" s="199">
        <f>IF(O167="nulová",K167,0)</f>
        <v>0</v>
      </c>
      <c r="BJ167" s="18" t="s">
        <v>79</v>
      </c>
      <c r="BK167" s="199">
        <f>ROUND(P167*H167,2)</f>
        <v>0</v>
      </c>
      <c r="BL167" s="18" t="s">
        <v>164</v>
      </c>
      <c r="BM167" s="198" t="s">
        <v>218</v>
      </c>
    </row>
    <row r="168" spans="1:47" s="2" customFormat="1" ht="11.25">
      <c r="A168" s="35"/>
      <c r="B168" s="36"/>
      <c r="C168" s="37"/>
      <c r="D168" s="200" t="s">
        <v>165</v>
      </c>
      <c r="E168" s="37"/>
      <c r="F168" s="201" t="s">
        <v>1758</v>
      </c>
      <c r="G168" s="37"/>
      <c r="H168" s="37"/>
      <c r="I168" s="202"/>
      <c r="J168" s="202"/>
      <c r="K168" s="37"/>
      <c r="L168" s="37"/>
      <c r="M168" s="40"/>
      <c r="N168" s="203"/>
      <c r="O168" s="204"/>
      <c r="P168" s="65"/>
      <c r="Q168" s="65"/>
      <c r="R168" s="65"/>
      <c r="S168" s="65"/>
      <c r="T168" s="65"/>
      <c r="U168" s="65"/>
      <c r="V168" s="65"/>
      <c r="W168" s="65"/>
      <c r="X168" s="66"/>
      <c r="Y168" s="35"/>
      <c r="Z168" s="35"/>
      <c r="AA168" s="35"/>
      <c r="AB168" s="35"/>
      <c r="AC168" s="35"/>
      <c r="AD168" s="35"/>
      <c r="AE168" s="35"/>
      <c r="AT168" s="18" t="s">
        <v>165</v>
      </c>
      <c r="AU168" s="18" t="s">
        <v>79</v>
      </c>
    </row>
    <row r="169" spans="1:47" s="2" customFormat="1" ht="11.25">
      <c r="A169" s="35"/>
      <c r="B169" s="36"/>
      <c r="C169" s="37"/>
      <c r="D169" s="218" t="s">
        <v>384</v>
      </c>
      <c r="E169" s="37"/>
      <c r="F169" s="219" t="s">
        <v>1759</v>
      </c>
      <c r="G169" s="37"/>
      <c r="H169" s="37"/>
      <c r="I169" s="202"/>
      <c r="J169" s="202"/>
      <c r="K169" s="37"/>
      <c r="L169" s="37"/>
      <c r="M169" s="40"/>
      <c r="N169" s="203"/>
      <c r="O169" s="204"/>
      <c r="P169" s="65"/>
      <c r="Q169" s="65"/>
      <c r="R169" s="65"/>
      <c r="S169" s="65"/>
      <c r="T169" s="65"/>
      <c r="U169" s="65"/>
      <c r="V169" s="65"/>
      <c r="W169" s="65"/>
      <c r="X169" s="66"/>
      <c r="Y169" s="35"/>
      <c r="Z169" s="35"/>
      <c r="AA169" s="35"/>
      <c r="AB169" s="35"/>
      <c r="AC169" s="35"/>
      <c r="AD169" s="35"/>
      <c r="AE169" s="35"/>
      <c r="AT169" s="18" t="s">
        <v>384</v>
      </c>
      <c r="AU169" s="18" t="s">
        <v>79</v>
      </c>
    </row>
    <row r="170" spans="2:51" s="13" customFormat="1" ht="11.25">
      <c r="B170" s="221"/>
      <c r="C170" s="222"/>
      <c r="D170" s="200" t="s">
        <v>1060</v>
      </c>
      <c r="E170" s="223" t="s">
        <v>20</v>
      </c>
      <c r="F170" s="224" t="s">
        <v>179</v>
      </c>
      <c r="G170" s="222"/>
      <c r="H170" s="225">
        <v>12</v>
      </c>
      <c r="I170" s="226"/>
      <c r="J170" s="226"/>
      <c r="K170" s="222"/>
      <c r="L170" s="222"/>
      <c r="M170" s="227"/>
      <c r="N170" s="228"/>
      <c r="O170" s="229"/>
      <c r="P170" s="229"/>
      <c r="Q170" s="229"/>
      <c r="R170" s="229"/>
      <c r="S170" s="229"/>
      <c r="T170" s="229"/>
      <c r="U170" s="229"/>
      <c r="V170" s="229"/>
      <c r="W170" s="229"/>
      <c r="X170" s="230"/>
      <c r="AT170" s="231" t="s">
        <v>1060</v>
      </c>
      <c r="AU170" s="231" t="s">
        <v>79</v>
      </c>
      <c r="AV170" s="13" t="s">
        <v>81</v>
      </c>
      <c r="AW170" s="13" t="s">
        <v>5</v>
      </c>
      <c r="AX170" s="13" t="s">
        <v>71</v>
      </c>
      <c r="AY170" s="231" t="s">
        <v>156</v>
      </c>
    </row>
    <row r="171" spans="2:51" s="14" customFormat="1" ht="11.25">
      <c r="B171" s="232"/>
      <c r="C171" s="233"/>
      <c r="D171" s="200" t="s">
        <v>1060</v>
      </c>
      <c r="E171" s="234" t="s">
        <v>20</v>
      </c>
      <c r="F171" s="235" t="s">
        <v>1062</v>
      </c>
      <c r="G171" s="233"/>
      <c r="H171" s="236">
        <v>12</v>
      </c>
      <c r="I171" s="237"/>
      <c r="J171" s="237"/>
      <c r="K171" s="233"/>
      <c r="L171" s="233"/>
      <c r="M171" s="238"/>
      <c r="N171" s="239"/>
      <c r="O171" s="240"/>
      <c r="P171" s="240"/>
      <c r="Q171" s="240"/>
      <c r="R171" s="240"/>
      <c r="S171" s="240"/>
      <c r="T171" s="240"/>
      <c r="U171" s="240"/>
      <c r="V171" s="240"/>
      <c r="W171" s="240"/>
      <c r="X171" s="241"/>
      <c r="AT171" s="242" t="s">
        <v>1060</v>
      </c>
      <c r="AU171" s="242" t="s">
        <v>79</v>
      </c>
      <c r="AV171" s="14" t="s">
        <v>164</v>
      </c>
      <c r="AW171" s="14" t="s">
        <v>5</v>
      </c>
      <c r="AX171" s="14" t="s">
        <v>79</v>
      </c>
      <c r="AY171" s="242" t="s">
        <v>156</v>
      </c>
    </row>
    <row r="172" spans="1:65" s="2" customFormat="1" ht="24.2" customHeight="1">
      <c r="A172" s="35"/>
      <c r="B172" s="36"/>
      <c r="C172" s="205" t="s">
        <v>219</v>
      </c>
      <c r="D172" s="205" t="s">
        <v>188</v>
      </c>
      <c r="E172" s="206" t="s">
        <v>1760</v>
      </c>
      <c r="F172" s="207" t="s">
        <v>1761</v>
      </c>
      <c r="G172" s="208" t="s">
        <v>161</v>
      </c>
      <c r="H172" s="209">
        <v>9</v>
      </c>
      <c r="I172" s="210"/>
      <c r="J172" s="210"/>
      <c r="K172" s="211">
        <f>ROUND(P172*H172,2)</f>
        <v>0</v>
      </c>
      <c r="L172" s="207" t="s">
        <v>382</v>
      </c>
      <c r="M172" s="40"/>
      <c r="N172" s="212" t="s">
        <v>20</v>
      </c>
      <c r="O172" s="194" t="s">
        <v>40</v>
      </c>
      <c r="P172" s="195">
        <f>I172+J172</f>
        <v>0</v>
      </c>
      <c r="Q172" s="195">
        <f>ROUND(I172*H172,2)</f>
        <v>0</v>
      </c>
      <c r="R172" s="195">
        <f>ROUND(J172*H172,2)</f>
        <v>0</v>
      </c>
      <c r="S172" s="65"/>
      <c r="T172" s="196">
        <f>S172*H172</f>
        <v>0</v>
      </c>
      <c r="U172" s="196">
        <v>0.0008</v>
      </c>
      <c r="V172" s="196">
        <f>U172*H172</f>
        <v>0.007200000000000001</v>
      </c>
      <c r="W172" s="196">
        <v>0</v>
      </c>
      <c r="X172" s="197">
        <f>W172*H172</f>
        <v>0</v>
      </c>
      <c r="Y172" s="35"/>
      <c r="Z172" s="35"/>
      <c r="AA172" s="35"/>
      <c r="AB172" s="35"/>
      <c r="AC172" s="35"/>
      <c r="AD172" s="35"/>
      <c r="AE172" s="35"/>
      <c r="AR172" s="198" t="s">
        <v>164</v>
      </c>
      <c r="AT172" s="198" t="s">
        <v>188</v>
      </c>
      <c r="AU172" s="198" t="s">
        <v>79</v>
      </c>
      <c r="AY172" s="18" t="s">
        <v>156</v>
      </c>
      <c r="BE172" s="199">
        <f>IF(O172="základní",K172,0)</f>
        <v>0</v>
      </c>
      <c r="BF172" s="199">
        <f>IF(O172="snížená",K172,0)</f>
        <v>0</v>
      </c>
      <c r="BG172" s="199">
        <f>IF(O172="zákl. přenesená",K172,0)</f>
        <v>0</v>
      </c>
      <c r="BH172" s="199">
        <f>IF(O172="sníž. přenesená",K172,0)</f>
        <v>0</v>
      </c>
      <c r="BI172" s="199">
        <f>IF(O172="nulová",K172,0)</f>
        <v>0</v>
      </c>
      <c r="BJ172" s="18" t="s">
        <v>79</v>
      </c>
      <c r="BK172" s="199">
        <f>ROUND(P172*H172,2)</f>
        <v>0</v>
      </c>
      <c r="BL172" s="18" t="s">
        <v>164</v>
      </c>
      <c r="BM172" s="198" t="s">
        <v>222</v>
      </c>
    </row>
    <row r="173" spans="1:47" s="2" customFormat="1" ht="11.25">
      <c r="A173" s="35"/>
      <c r="B173" s="36"/>
      <c r="C173" s="37"/>
      <c r="D173" s="200" t="s">
        <v>165</v>
      </c>
      <c r="E173" s="37"/>
      <c r="F173" s="201" t="s">
        <v>1762</v>
      </c>
      <c r="G173" s="37"/>
      <c r="H173" s="37"/>
      <c r="I173" s="202"/>
      <c r="J173" s="202"/>
      <c r="K173" s="37"/>
      <c r="L173" s="37"/>
      <c r="M173" s="40"/>
      <c r="N173" s="203"/>
      <c r="O173" s="204"/>
      <c r="P173" s="65"/>
      <c r="Q173" s="65"/>
      <c r="R173" s="65"/>
      <c r="S173" s="65"/>
      <c r="T173" s="65"/>
      <c r="U173" s="65"/>
      <c r="V173" s="65"/>
      <c r="W173" s="65"/>
      <c r="X173" s="66"/>
      <c r="Y173" s="35"/>
      <c r="Z173" s="35"/>
      <c r="AA173" s="35"/>
      <c r="AB173" s="35"/>
      <c r="AC173" s="35"/>
      <c r="AD173" s="35"/>
      <c r="AE173" s="35"/>
      <c r="AT173" s="18" t="s">
        <v>165</v>
      </c>
      <c r="AU173" s="18" t="s">
        <v>79</v>
      </c>
    </row>
    <row r="174" spans="1:47" s="2" customFormat="1" ht="11.25">
      <c r="A174" s="35"/>
      <c r="B174" s="36"/>
      <c r="C174" s="37"/>
      <c r="D174" s="218" t="s">
        <v>384</v>
      </c>
      <c r="E174" s="37"/>
      <c r="F174" s="219" t="s">
        <v>1763</v>
      </c>
      <c r="G174" s="37"/>
      <c r="H174" s="37"/>
      <c r="I174" s="202"/>
      <c r="J174" s="202"/>
      <c r="K174" s="37"/>
      <c r="L174" s="37"/>
      <c r="M174" s="40"/>
      <c r="N174" s="203"/>
      <c r="O174" s="204"/>
      <c r="P174" s="65"/>
      <c r="Q174" s="65"/>
      <c r="R174" s="65"/>
      <c r="S174" s="65"/>
      <c r="T174" s="65"/>
      <c r="U174" s="65"/>
      <c r="V174" s="65"/>
      <c r="W174" s="65"/>
      <c r="X174" s="66"/>
      <c r="Y174" s="35"/>
      <c r="Z174" s="35"/>
      <c r="AA174" s="35"/>
      <c r="AB174" s="35"/>
      <c r="AC174" s="35"/>
      <c r="AD174" s="35"/>
      <c r="AE174" s="35"/>
      <c r="AT174" s="18" t="s">
        <v>384</v>
      </c>
      <c r="AU174" s="18" t="s">
        <v>79</v>
      </c>
    </row>
    <row r="175" spans="1:65" s="2" customFormat="1" ht="24.2" customHeight="1">
      <c r="A175" s="35"/>
      <c r="B175" s="36"/>
      <c r="C175" s="184" t="s">
        <v>192</v>
      </c>
      <c r="D175" s="184" t="s">
        <v>154</v>
      </c>
      <c r="E175" s="185" t="s">
        <v>1764</v>
      </c>
      <c r="F175" s="186" t="s">
        <v>1765</v>
      </c>
      <c r="G175" s="187" t="s">
        <v>161</v>
      </c>
      <c r="H175" s="188">
        <v>9</v>
      </c>
      <c r="I175" s="189"/>
      <c r="J175" s="190"/>
      <c r="K175" s="191">
        <f>ROUND(P175*H175,2)</f>
        <v>0</v>
      </c>
      <c r="L175" s="186" t="s">
        <v>382</v>
      </c>
      <c r="M175" s="192"/>
      <c r="N175" s="193" t="s">
        <v>20</v>
      </c>
      <c r="O175" s="194" t="s">
        <v>40</v>
      </c>
      <c r="P175" s="195">
        <f>I175+J175</f>
        <v>0</v>
      </c>
      <c r="Q175" s="195">
        <f>ROUND(I175*H175,2)</f>
        <v>0</v>
      </c>
      <c r="R175" s="195">
        <f>ROUND(J175*H175,2)</f>
        <v>0</v>
      </c>
      <c r="S175" s="65"/>
      <c r="T175" s="196">
        <f>S175*H175</f>
        <v>0</v>
      </c>
      <c r="U175" s="196">
        <v>0.01</v>
      </c>
      <c r="V175" s="196">
        <f>U175*H175</f>
        <v>0.09</v>
      </c>
      <c r="W175" s="196">
        <v>0</v>
      </c>
      <c r="X175" s="197">
        <f>W175*H175</f>
        <v>0</v>
      </c>
      <c r="Y175" s="35"/>
      <c r="Z175" s="35"/>
      <c r="AA175" s="35"/>
      <c r="AB175" s="35"/>
      <c r="AC175" s="35"/>
      <c r="AD175" s="35"/>
      <c r="AE175" s="35"/>
      <c r="AR175" s="198" t="s">
        <v>163</v>
      </c>
      <c r="AT175" s="198" t="s">
        <v>154</v>
      </c>
      <c r="AU175" s="198" t="s">
        <v>79</v>
      </c>
      <c r="AY175" s="18" t="s">
        <v>156</v>
      </c>
      <c r="BE175" s="199">
        <f>IF(O175="základní",K175,0)</f>
        <v>0</v>
      </c>
      <c r="BF175" s="199">
        <f>IF(O175="snížená",K175,0)</f>
        <v>0</v>
      </c>
      <c r="BG175" s="199">
        <f>IF(O175="zákl. přenesená",K175,0)</f>
        <v>0</v>
      </c>
      <c r="BH175" s="199">
        <f>IF(O175="sníž. přenesená",K175,0)</f>
        <v>0</v>
      </c>
      <c r="BI175" s="199">
        <f>IF(O175="nulová",K175,0)</f>
        <v>0</v>
      </c>
      <c r="BJ175" s="18" t="s">
        <v>79</v>
      </c>
      <c r="BK175" s="199">
        <f>ROUND(P175*H175,2)</f>
        <v>0</v>
      </c>
      <c r="BL175" s="18" t="s">
        <v>164</v>
      </c>
      <c r="BM175" s="198" t="s">
        <v>225</v>
      </c>
    </row>
    <row r="176" spans="1:47" s="2" customFormat="1" ht="19.5">
      <c r="A176" s="35"/>
      <c r="B176" s="36"/>
      <c r="C176" s="37"/>
      <c r="D176" s="200" t="s">
        <v>165</v>
      </c>
      <c r="E176" s="37"/>
      <c r="F176" s="201" t="s">
        <v>1765</v>
      </c>
      <c r="G176" s="37"/>
      <c r="H176" s="37"/>
      <c r="I176" s="202"/>
      <c r="J176" s="202"/>
      <c r="K176" s="37"/>
      <c r="L176" s="37"/>
      <c r="M176" s="40"/>
      <c r="N176" s="203"/>
      <c r="O176" s="204"/>
      <c r="P176" s="65"/>
      <c r="Q176" s="65"/>
      <c r="R176" s="65"/>
      <c r="S176" s="65"/>
      <c r="T176" s="65"/>
      <c r="U176" s="65"/>
      <c r="V176" s="65"/>
      <c r="W176" s="65"/>
      <c r="X176" s="66"/>
      <c r="Y176" s="35"/>
      <c r="Z176" s="35"/>
      <c r="AA176" s="35"/>
      <c r="AB176" s="35"/>
      <c r="AC176" s="35"/>
      <c r="AD176" s="35"/>
      <c r="AE176" s="35"/>
      <c r="AT176" s="18" t="s">
        <v>165</v>
      </c>
      <c r="AU176" s="18" t="s">
        <v>79</v>
      </c>
    </row>
    <row r="177" spans="1:65" s="2" customFormat="1" ht="24.2" customHeight="1">
      <c r="A177" s="35"/>
      <c r="B177" s="36"/>
      <c r="C177" s="205" t="s">
        <v>226</v>
      </c>
      <c r="D177" s="205" t="s">
        <v>188</v>
      </c>
      <c r="E177" s="206" t="s">
        <v>1766</v>
      </c>
      <c r="F177" s="207" t="s">
        <v>1767</v>
      </c>
      <c r="G177" s="208" t="s">
        <v>161</v>
      </c>
      <c r="H177" s="209">
        <v>15</v>
      </c>
      <c r="I177" s="210"/>
      <c r="J177" s="210"/>
      <c r="K177" s="211">
        <f>ROUND(P177*H177,2)</f>
        <v>0</v>
      </c>
      <c r="L177" s="207" t="s">
        <v>382</v>
      </c>
      <c r="M177" s="40"/>
      <c r="N177" s="212" t="s">
        <v>20</v>
      </c>
      <c r="O177" s="194" t="s">
        <v>40</v>
      </c>
      <c r="P177" s="195">
        <f>I177+J177</f>
        <v>0</v>
      </c>
      <c r="Q177" s="195">
        <f>ROUND(I177*H177,2)</f>
        <v>0</v>
      </c>
      <c r="R177" s="195">
        <f>ROUND(J177*H177,2)</f>
        <v>0</v>
      </c>
      <c r="S177" s="65"/>
      <c r="T177" s="196">
        <f>S177*H177</f>
        <v>0</v>
      </c>
      <c r="U177" s="196">
        <v>0.001</v>
      </c>
      <c r="V177" s="196">
        <f>U177*H177</f>
        <v>0.015</v>
      </c>
      <c r="W177" s="196">
        <v>0</v>
      </c>
      <c r="X177" s="197">
        <f>W177*H177</f>
        <v>0</v>
      </c>
      <c r="Y177" s="35"/>
      <c r="Z177" s="35"/>
      <c r="AA177" s="35"/>
      <c r="AB177" s="35"/>
      <c r="AC177" s="35"/>
      <c r="AD177" s="35"/>
      <c r="AE177" s="35"/>
      <c r="AR177" s="198" t="s">
        <v>164</v>
      </c>
      <c r="AT177" s="198" t="s">
        <v>188</v>
      </c>
      <c r="AU177" s="198" t="s">
        <v>79</v>
      </c>
      <c r="AY177" s="18" t="s">
        <v>156</v>
      </c>
      <c r="BE177" s="199">
        <f>IF(O177="základní",K177,0)</f>
        <v>0</v>
      </c>
      <c r="BF177" s="199">
        <f>IF(O177="snížená",K177,0)</f>
        <v>0</v>
      </c>
      <c r="BG177" s="199">
        <f>IF(O177="zákl. přenesená",K177,0)</f>
        <v>0</v>
      </c>
      <c r="BH177" s="199">
        <f>IF(O177="sníž. přenesená",K177,0)</f>
        <v>0</v>
      </c>
      <c r="BI177" s="199">
        <f>IF(O177="nulová",K177,0)</f>
        <v>0</v>
      </c>
      <c r="BJ177" s="18" t="s">
        <v>79</v>
      </c>
      <c r="BK177" s="199">
        <f>ROUND(P177*H177,2)</f>
        <v>0</v>
      </c>
      <c r="BL177" s="18" t="s">
        <v>164</v>
      </c>
      <c r="BM177" s="198" t="s">
        <v>229</v>
      </c>
    </row>
    <row r="178" spans="1:47" s="2" customFormat="1" ht="11.25">
      <c r="A178" s="35"/>
      <c r="B178" s="36"/>
      <c r="C178" s="37"/>
      <c r="D178" s="200" t="s">
        <v>165</v>
      </c>
      <c r="E178" s="37"/>
      <c r="F178" s="201" t="s">
        <v>1768</v>
      </c>
      <c r="G178" s="37"/>
      <c r="H178" s="37"/>
      <c r="I178" s="202"/>
      <c r="J178" s="202"/>
      <c r="K178" s="37"/>
      <c r="L178" s="37"/>
      <c r="M178" s="40"/>
      <c r="N178" s="203"/>
      <c r="O178" s="204"/>
      <c r="P178" s="65"/>
      <c r="Q178" s="65"/>
      <c r="R178" s="65"/>
      <c r="S178" s="65"/>
      <c r="T178" s="65"/>
      <c r="U178" s="65"/>
      <c r="V178" s="65"/>
      <c r="W178" s="65"/>
      <c r="X178" s="66"/>
      <c r="Y178" s="35"/>
      <c r="Z178" s="35"/>
      <c r="AA178" s="35"/>
      <c r="AB178" s="35"/>
      <c r="AC178" s="35"/>
      <c r="AD178" s="35"/>
      <c r="AE178" s="35"/>
      <c r="AT178" s="18" t="s">
        <v>165</v>
      </c>
      <c r="AU178" s="18" t="s">
        <v>79</v>
      </c>
    </row>
    <row r="179" spans="1:47" s="2" customFormat="1" ht="11.25">
      <c r="A179" s="35"/>
      <c r="B179" s="36"/>
      <c r="C179" s="37"/>
      <c r="D179" s="218" t="s">
        <v>384</v>
      </c>
      <c r="E179" s="37"/>
      <c r="F179" s="219" t="s">
        <v>1769</v>
      </c>
      <c r="G179" s="37"/>
      <c r="H179" s="37"/>
      <c r="I179" s="202"/>
      <c r="J179" s="202"/>
      <c r="K179" s="37"/>
      <c r="L179" s="37"/>
      <c r="M179" s="40"/>
      <c r="N179" s="203"/>
      <c r="O179" s="204"/>
      <c r="P179" s="65"/>
      <c r="Q179" s="65"/>
      <c r="R179" s="65"/>
      <c r="S179" s="65"/>
      <c r="T179" s="65"/>
      <c r="U179" s="65"/>
      <c r="V179" s="65"/>
      <c r="W179" s="65"/>
      <c r="X179" s="66"/>
      <c r="Y179" s="35"/>
      <c r="Z179" s="35"/>
      <c r="AA179" s="35"/>
      <c r="AB179" s="35"/>
      <c r="AC179" s="35"/>
      <c r="AD179" s="35"/>
      <c r="AE179" s="35"/>
      <c r="AT179" s="18" t="s">
        <v>384</v>
      </c>
      <c r="AU179" s="18" t="s">
        <v>79</v>
      </c>
    </row>
    <row r="180" spans="1:65" s="2" customFormat="1" ht="16.5" customHeight="1">
      <c r="A180" s="35"/>
      <c r="B180" s="36"/>
      <c r="C180" s="184" t="s">
        <v>195</v>
      </c>
      <c r="D180" s="184" t="s">
        <v>154</v>
      </c>
      <c r="E180" s="185" t="s">
        <v>1770</v>
      </c>
      <c r="F180" s="186" t="s">
        <v>1771</v>
      </c>
      <c r="G180" s="187" t="s">
        <v>161</v>
      </c>
      <c r="H180" s="188">
        <v>15</v>
      </c>
      <c r="I180" s="189"/>
      <c r="J180" s="190"/>
      <c r="K180" s="191">
        <f>ROUND(P180*H180,2)</f>
        <v>0</v>
      </c>
      <c r="L180" s="186" t="s">
        <v>20</v>
      </c>
      <c r="M180" s="192"/>
      <c r="N180" s="193" t="s">
        <v>20</v>
      </c>
      <c r="O180" s="194" t="s">
        <v>40</v>
      </c>
      <c r="P180" s="195">
        <f>I180+J180</f>
        <v>0</v>
      </c>
      <c r="Q180" s="195">
        <f>ROUND(I180*H180,2)</f>
        <v>0</v>
      </c>
      <c r="R180" s="195">
        <f>ROUND(J180*H180,2)</f>
        <v>0</v>
      </c>
      <c r="S180" s="65"/>
      <c r="T180" s="196">
        <f>S180*H180</f>
        <v>0</v>
      </c>
      <c r="U180" s="196">
        <v>0</v>
      </c>
      <c r="V180" s="196">
        <f>U180*H180</f>
        <v>0</v>
      </c>
      <c r="W180" s="196">
        <v>0</v>
      </c>
      <c r="X180" s="197">
        <f>W180*H180</f>
        <v>0</v>
      </c>
      <c r="Y180" s="35"/>
      <c r="Z180" s="35"/>
      <c r="AA180" s="35"/>
      <c r="AB180" s="35"/>
      <c r="AC180" s="35"/>
      <c r="AD180" s="35"/>
      <c r="AE180" s="35"/>
      <c r="AR180" s="198" t="s">
        <v>163</v>
      </c>
      <c r="AT180" s="198" t="s">
        <v>154</v>
      </c>
      <c r="AU180" s="198" t="s">
        <v>79</v>
      </c>
      <c r="AY180" s="18" t="s">
        <v>156</v>
      </c>
      <c r="BE180" s="199">
        <f>IF(O180="základní",K180,0)</f>
        <v>0</v>
      </c>
      <c r="BF180" s="199">
        <f>IF(O180="snížená",K180,0)</f>
        <v>0</v>
      </c>
      <c r="BG180" s="199">
        <f>IF(O180="zákl. přenesená",K180,0)</f>
        <v>0</v>
      </c>
      <c r="BH180" s="199">
        <f>IF(O180="sníž. přenesená",K180,0)</f>
        <v>0</v>
      </c>
      <c r="BI180" s="199">
        <f>IF(O180="nulová",K180,0)</f>
        <v>0</v>
      </c>
      <c r="BJ180" s="18" t="s">
        <v>79</v>
      </c>
      <c r="BK180" s="199">
        <f>ROUND(P180*H180,2)</f>
        <v>0</v>
      </c>
      <c r="BL180" s="18" t="s">
        <v>164</v>
      </c>
      <c r="BM180" s="198" t="s">
        <v>232</v>
      </c>
    </row>
    <row r="181" spans="1:47" s="2" customFormat="1" ht="11.25">
      <c r="A181" s="35"/>
      <c r="B181" s="36"/>
      <c r="C181" s="37"/>
      <c r="D181" s="200" t="s">
        <v>165</v>
      </c>
      <c r="E181" s="37"/>
      <c r="F181" s="201" t="s">
        <v>1771</v>
      </c>
      <c r="G181" s="37"/>
      <c r="H181" s="37"/>
      <c r="I181" s="202"/>
      <c r="J181" s="202"/>
      <c r="K181" s="37"/>
      <c r="L181" s="37"/>
      <c r="M181" s="40"/>
      <c r="N181" s="203"/>
      <c r="O181" s="204"/>
      <c r="P181" s="65"/>
      <c r="Q181" s="65"/>
      <c r="R181" s="65"/>
      <c r="S181" s="65"/>
      <c r="T181" s="65"/>
      <c r="U181" s="65"/>
      <c r="V181" s="65"/>
      <c r="W181" s="65"/>
      <c r="X181" s="66"/>
      <c r="Y181" s="35"/>
      <c r="Z181" s="35"/>
      <c r="AA181" s="35"/>
      <c r="AB181" s="35"/>
      <c r="AC181" s="35"/>
      <c r="AD181" s="35"/>
      <c r="AE181" s="35"/>
      <c r="AT181" s="18" t="s">
        <v>165</v>
      </c>
      <c r="AU181" s="18" t="s">
        <v>79</v>
      </c>
    </row>
    <row r="182" spans="1:65" s="2" customFormat="1" ht="16.5" customHeight="1">
      <c r="A182" s="35"/>
      <c r="B182" s="36"/>
      <c r="C182" s="205" t="s">
        <v>8</v>
      </c>
      <c r="D182" s="205" t="s">
        <v>188</v>
      </c>
      <c r="E182" s="206" t="s">
        <v>1772</v>
      </c>
      <c r="F182" s="207" t="s">
        <v>1773</v>
      </c>
      <c r="G182" s="208" t="s">
        <v>161</v>
      </c>
      <c r="H182" s="209">
        <v>3</v>
      </c>
      <c r="I182" s="210"/>
      <c r="J182" s="210"/>
      <c r="K182" s="211">
        <f>ROUND(P182*H182,2)</f>
        <v>0</v>
      </c>
      <c r="L182" s="207" t="s">
        <v>20</v>
      </c>
      <c r="M182" s="40"/>
      <c r="N182" s="212" t="s">
        <v>20</v>
      </c>
      <c r="O182" s="194" t="s">
        <v>40</v>
      </c>
      <c r="P182" s="195">
        <f>I182+J182</f>
        <v>0</v>
      </c>
      <c r="Q182" s="195">
        <f>ROUND(I182*H182,2)</f>
        <v>0</v>
      </c>
      <c r="R182" s="195">
        <f>ROUND(J182*H182,2)</f>
        <v>0</v>
      </c>
      <c r="S182" s="65"/>
      <c r="T182" s="196">
        <f>S182*H182</f>
        <v>0</v>
      </c>
      <c r="U182" s="196">
        <v>0</v>
      </c>
      <c r="V182" s="196">
        <f>U182*H182</f>
        <v>0</v>
      </c>
      <c r="W182" s="196">
        <v>0</v>
      </c>
      <c r="X182" s="197">
        <f>W182*H182</f>
        <v>0</v>
      </c>
      <c r="Y182" s="35"/>
      <c r="Z182" s="35"/>
      <c r="AA182" s="35"/>
      <c r="AB182" s="35"/>
      <c r="AC182" s="35"/>
      <c r="AD182" s="35"/>
      <c r="AE182" s="35"/>
      <c r="AR182" s="198" t="s">
        <v>164</v>
      </c>
      <c r="AT182" s="198" t="s">
        <v>188</v>
      </c>
      <c r="AU182" s="198" t="s">
        <v>79</v>
      </c>
      <c r="AY182" s="18" t="s">
        <v>156</v>
      </c>
      <c r="BE182" s="199">
        <f>IF(O182="základní",K182,0)</f>
        <v>0</v>
      </c>
      <c r="BF182" s="199">
        <f>IF(O182="snížená",K182,0)</f>
        <v>0</v>
      </c>
      <c r="BG182" s="199">
        <f>IF(O182="zákl. přenesená",K182,0)</f>
        <v>0</v>
      </c>
      <c r="BH182" s="199">
        <f>IF(O182="sníž. přenesená",K182,0)</f>
        <v>0</v>
      </c>
      <c r="BI182" s="199">
        <f>IF(O182="nulová",K182,0)</f>
        <v>0</v>
      </c>
      <c r="BJ182" s="18" t="s">
        <v>79</v>
      </c>
      <c r="BK182" s="199">
        <f>ROUND(P182*H182,2)</f>
        <v>0</v>
      </c>
      <c r="BL182" s="18" t="s">
        <v>164</v>
      </c>
      <c r="BM182" s="198" t="s">
        <v>235</v>
      </c>
    </row>
    <row r="183" spans="1:47" s="2" customFormat="1" ht="11.25">
      <c r="A183" s="35"/>
      <c r="B183" s="36"/>
      <c r="C183" s="37"/>
      <c r="D183" s="200" t="s">
        <v>165</v>
      </c>
      <c r="E183" s="37"/>
      <c r="F183" s="201" t="s">
        <v>1773</v>
      </c>
      <c r="G183" s="37"/>
      <c r="H183" s="37"/>
      <c r="I183" s="202"/>
      <c r="J183" s="202"/>
      <c r="K183" s="37"/>
      <c r="L183" s="37"/>
      <c r="M183" s="40"/>
      <c r="N183" s="203"/>
      <c r="O183" s="204"/>
      <c r="P183" s="65"/>
      <c r="Q183" s="65"/>
      <c r="R183" s="65"/>
      <c r="S183" s="65"/>
      <c r="T183" s="65"/>
      <c r="U183" s="65"/>
      <c r="V183" s="65"/>
      <c r="W183" s="65"/>
      <c r="X183" s="66"/>
      <c r="Y183" s="35"/>
      <c r="Z183" s="35"/>
      <c r="AA183" s="35"/>
      <c r="AB183" s="35"/>
      <c r="AC183" s="35"/>
      <c r="AD183" s="35"/>
      <c r="AE183" s="35"/>
      <c r="AT183" s="18" t="s">
        <v>165</v>
      </c>
      <c r="AU183" s="18" t="s">
        <v>79</v>
      </c>
    </row>
    <row r="184" spans="1:65" s="2" customFormat="1" ht="16.5" customHeight="1">
      <c r="A184" s="35"/>
      <c r="B184" s="36"/>
      <c r="C184" s="184" t="s">
        <v>199</v>
      </c>
      <c r="D184" s="184" t="s">
        <v>154</v>
      </c>
      <c r="E184" s="185" t="s">
        <v>1774</v>
      </c>
      <c r="F184" s="186" t="s">
        <v>1775</v>
      </c>
      <c r="G184" s="187" t="s">
        <v>161</v>
      </c>
      <c r="H184" s="188">
        <v>3</v>
      </c>
      <c r="I184" s="189"/>
      <c r="J184" s="190"/>
      <c r="K184" s="191">
        <f>ROUND(P184*H184,2)</f>
        <v>0</v>
      </c>
      <c r="L184" s="186" t="s">
        <v>20</v>
      </c>
      <c r="M184" s="192"/>
      <c r="N184" s="193" t="s">
        <v>20</v>
      </c>
      <c r="O184" s="194" t="s">
        <v>40</v>
      </c>
      <c r="P184" s="195">
        <f>I184+J184</f>
        <v>0</v>
      </c>
      <c r="Q184" s="195">
        <f>ROUND(I184*H184,2)</f>
        <v>0</v>
      </c>
      <c r="R184" s="195">
        <f>ROUND(J184*H184,2)</f>
        <v>0</v>
      </c>
      <c r="S184" s="65"/>
      <c r="T184" s="196">
        <f>S184*H184</f>
        <v>0</v>
      </c>
      <c r="U184" s="196">
        <v>0</v>
      </c>
      <c r="V184" s="196">
        <f>U184*H184</f>
        <v>0</v>
      </c>
      <c r="W184" s="196">
        <v>0</v>
      </c>
      <c r="X184" s="197">
        <f>W184*H184</f>
        <v>0</v>
      </c>
      <c r="Y184" s="35"/>
      <c r="Z184" s="35"/>
      <c r="AA184" s="35"/>
      <c r="AB184" s="35"/>
      <c r="AC184" s="35"/>
      <c r="AD184" s="35"/>
      <c r="AE184" s="35"/>
      <c r="AR184" s="198" t="s">
        <v>163</v>
      </c>
      <c r="AT184" s="198" t="s">
        <v>154</v>
      </c>
      <c r="AU184" s="198" t="s">
        <v>79</v>
      </c>
      <c r="AY184" s="18" t="s">
        <v>156</v>
      </c>
      <c r="BE184" s="199">
        <f>IF(O184="základní",K184,0)</f>
        <v>0</v>
      </c>
      <c r="BF184" s="199">
        <f>IF(O184="snížená",K184,0)</f>
        <v>0</v>
      </c>
      <c r="BG184" s="199">
        <f>IF(O184="zákl. přenesená",K184,0)</f>
        <v>0</v>
      </c>
      <c r="BH184" s="199">
        <f>IF(O184="sníž. přenesená",K184,0)</f>
        <v>0</v>
      </c>
      <c r="BI184" s="199">
        <f>IF(O184="nulová",K184,0)</f>
        <v>0</v>
      </c>
      <c r="BJ184" s="18" t="s">
        <v>79</v>
      </c>
      <c r="BK184" s="199">
        <f>ROUND(P184*H184,2)</f>
        <v>0</v>
      </c>
      <c r="BL184" s="18" t="s">
        <v>164</v>
      </c>
      <c r="BM184" s="198" t="s">
        <v>239</v>
      </c>
    </row>
    <row r="185" spans="1:47" s="2" customFormat="1" ht="11.25">
      <c r="A185" s="35"/>
      <c r="B185" s="36"/>
      <c r="C185" s="37"/>
      <c r="D185" s="200" t="s">
        <v>165</v>
      </c>
      <c r="E185" s="37"/>
      <c r="F185" s="201" t="s">
        <v>1775</v>
      </c>
      <c r="G185" s="37"/>
      <c r="H185" s="37"/>
      <c r="I185" s="202"/>
      <c r="J185" s="202"/>
      <c r="K185" s="37"/>
      <c r="L185" s="37"/>
      <c r="M185" s="40"/>
      <c r="N185" s="203"/>
      <c r="O185" s="204"/>
      <c r="P185" s="65"/>
      <c r="Q185" s="65"/>
      <c r="R185" s="65"/>
      <c r="S185" s="65"/>
      <c r="T185" s="65"/>
      <c r="U185" s="65"/>
      <c r="V185" s="65"/>
      <c r="W185" s="65"/>
      <c r="X185" s="66"/>
      <c r="Y185" s="35"/>
      <c r="Z185" s="35"/>
      <c r="AA185" s="35"/>
      <c r="AB185" s="35"/>
      <c r="AC185" s="35"/>
      <c r="AD185" s="35"/>
      <c r="AE185" s="35"/>
      <c r="AT185" s="18" t="s">
        <v>165</v>
      </c>
      <c r="AU185" s="18" t="s">
        <v>79</v>
      </c>
    </row>
    <row r="186" spans="1:65" s="2" customFormat="1" ht="24.2" customHeight="1">
      <c r="A186" s="35"/>
      <c r="B186" s="36"/>
      <c r="C186" s="205" t="s">
        <v>241</v>
      </c>
      <c r="D186" s="205" t="s">
        <v>188</v>
      </c>
      <c r="E186" s="206" t="s">
        <v>1776</v>
      </c>
      <c r="F186" s="207" t="s">
        <v>1777</v>
      </c>
      <c r="G186" s="208" t="s">
        <v>1096</v>
      </c>
      <c r="H186" s="209">
        <v>298</v>
      </c>
      <c r="I186" s="210"/>
      <c r="J186" s="210"/>
      <c r="K186" s="211">
        <f>ROUND(P186*H186,2)</f>
        <v>0</v>
      </c>
      <c r="L186" s="207" t="s">
        <v>382</v>
      </c>
      <c r="M186" s="40"/>
      <c r="N186" s="212" t="s">
        <v>20</v>
      </c>
      <c r="O186" s="194" t="s">
        <v>40</v>
      </c>
      <c r="P186" s="195">
        <f>I186+J186</f>
        <v>0</v>
      </c>
      <c r="Q186" s="195">
        <f>ROUND(I186*H186,2)</f>
        <v>0</v>
      </c>
      <c r="R186" s="195">
        <f>ROUND(J186*H186,2)</f>
        <v>0</v>
      </c>
      <c r="S186" s="65"/>
      <c r="T186" s="196">
        <f>S186*H186</f>
        <v>0</v>
      </c>
      <c r="U186" s="196">
        <v>0</v>
      </c>
      <c r="V186" s="196">
        <f>U186*H186</f>
        <v>0</v>
      </c>
      <c r="W186" s="196">
        <v>0</v>
      </c>
      <c r="X186" s="197">
        <f>W186*H186</f>
        <v>0</v>
      </c>
      <c r="Y186" s="35"/>
      <c r="Z186" s="35"/>
      <c r="AA186" s="35"/>
      <c r="AB186" s="35"/>
      <c r="AC186" s="35"/>
      <c r="AD186" s="35"/>
      <c r="AE186" s="35"/>
      <c r="AR186" s="198" t="s">
        <v>164</v>
      </c>
      <c r="AT186" s="198" t="s">
        <v>188</v>
      </c>
      <c r="AU186" s="198" t="s">
        <v>79</v>
      </c>
      <c r="AY186" s="18" t="s">
        <v>156</v>
      </c>
      <c r="BE186" s="199">
        <f>IF(O186="základní",K186,0)</f>
        <v>0</v>
      </c>
      <c r="BF186" s="199">
        <f>IF(O186="snížená",K186,0)</f>
        <v>0</v>
      </c>
      <c r="BG186" s="199">
        <f>IF(O186="zákl. přenesená",K186,0)</f>
        <v>0</v>
      </c>
      <c r="BH186" s="199">
        <f>IF(O186="sníž. přenesená",K186,0)</f>
        <v>0</v>
      </c>
      <c r="BI186" s="199">
        <f>IF(O186="nulová",K186,0)</f>
        <v>0</v>
      </c>
      <c r="BJ186" s="18" t="s">
        <v>79</v>
      </c>
      <c r="BK186" s="199">
        <f>ROUND(P186*H186,2)</f>
        <v>0</v>
      </c>
      <c r="BL186" s="18" t="s">
        <v>164</v>
      </c>
      <c r="BM186" s="198" t="s">
        <v>244</v>
      </c>
    </row>
    <row r="187" spans="1:47" s="2" customFormat="1" ht="19.5">
      <c r="A187" s="35"/>
      <c r="B187" s="36"/>
      <c r="C187" s="37"/>
      <c r="D187" s="200" t="s">
        <v>165</v>
      </c>
      <c r="E187" s="37"/>
      <c r="F187" s="201" t="s">
        <v>1778</v>
      </c>
      <c r="G187" s="37"/>
      <c r="H187" s="37"/>
      <c r="I187" s="202"/>
      <c r="J187" s="202"/>
      <c r="K187" s="37"/>
      <c r="L187" s="37"/>
      <c r="M187" s="40"/>
      <c r="N187" s="203"/>
      <c r="O187" s="204"/>
      <c r="P187" s="65"/>
      <c r="Q187" s="65"/>
      <c r="R187" s="65"/>
      <c r="S187" s="65"/>
      <c r="T187" s="65"/>
      <c r="U187" s="65"/>
      <c r="V187" s="65"/>
      <c r="W187" s="65"/>
      <c r="X187" s="66"/>
      <c r="Y187" s="35"/>
      <c r="Z187" s="35"/>
      <c r="AA187" s="35"/>
      <c r="AB187" s="35"/>
      <c r="AC187" s="35"/>
      <c r="AD187" s="35"/>
      <c r="AE187" s="35"/>
      <c r="AT187" s="18" t="s">
        <v>165</v>
      </c>
      <c r="AU187" s="18" t="s">
        <v>79</v>
      </c>
    </row>
    <row r="188" spans="1:47" s="2" customFormat="1" ht="11.25">
      <c r="A188" s="35"/>
      <c r="B188" s="36"/>
      <c r="C188" s="37"/>
      <c r="D188" s="218" t="s">
        <v>384</v>
      </c>
      <c r="E188" s="37"/>
      <c r="F188" s="219" t="s">
        <v>1779</v>
      </c>
      <c r="G188" s="37"/>
      <c r="H188" s="37"/>
      <c r="I188" s="202"/>
      <c r="J188" s="202"/>
      <c r="K188" s="37"/>
      <c r="L188" s="37"/>
      <c r="M188" s="40"/>
      <c r="N188" s="203"/>
      <c r="O188" s="204"/>
      <c r="P188" s="65"/>
      <c r="Q188" s="65"/>
      <c r="R188" s="65"/>
      <c r="S188" s="65"/>
      <c r="T188" s="65"/>
      <c r="U188" s="65"/>
      <c r="V188" s="65"/>
      <c r="W188" s="65"/>
      <c r="X188" s="66"/>
      <c r="Y188" s="35"/>
      <c r="Z188" s="35"/>
      <c r="AA188" s="35"/>
      <c r="AB188" s="35"/>
      <c r="AC188" s="35"/>
      <c r="AD188" s="35"/>
      <c r="AE188" s="35"/>
      <c r="AT188" s="18" t="s">
        <v>384</v>
      </c>
      <c r="AU188" s="18" t="s">
        <v>79</v>
      </c>
    </row>
    <row r="189" spans="2:51" s="15" customFormat="1" ht="11.25">
      <c r="B189" s="243"/>
      <c r="C189" s="244"/>
      <c r="D189" s="200" t="s">
        <v>1060</v>
      </c>
      <c r="E189" s="245" t="s">
        <v>20</v>
      </c>
      <c r="F189" s="246" t="s">
        <v>1780</v>
      </c>
      <c r="G189" s="244"/>
      <c r="H189" s="245" t="s">
        <v>20</v>
      </c>
      <c r="I189" s="247"/>
      <c r="J189" s="247"/>
      <c r="K189" s="244"/>
      <c r="L189" s="244"/>
      <c r="M189" s="248"/>
      <c r="N189" s="249"/>
      <c r="O189" s="250"/>
      <c r="P189" s="250"/>
      <c r="Q189" s="250"/>
      <c r="R189" s="250"/>
      <c r="S189" s="250"/>
      <c r="T189" s="250"/>
      <c r="U189" s="250"/>
      <c r="V189" s="250"/>
      <c r="W189" s="250"/>
      <c r="X189" s="251"/>
      <c r="AT189" s="252" t="s">
        <v>1060</v>
      </c>
      <c r="AU189" s="252" t="s">
        <v>79</v>
      </c>
      <c r="AV189" s="15" t="s">
        <v>79</v>
      </c>
      <c r="AW189" s="15" t="s">
        <v>5</v>
      </c>
      <c r="AX189" s="15" t="s">
        <v>71</v>
      </c>
      <c r="AY189" s="252" t="s">
        <v>156</v>
      </c>
    </row>
    <row r="190" spans="2:51" s="13" customFormat="1" ht="11.25">
      <c r="B190" s="221"/>
      <c r="C190" s="222"/>
      <c r="D190" s="200" t="s">
        <v>1060</v>
      </c>
      <c r="E190" s="223" t="s">
        <v>20</v>
      </c>
      <c r="F190" s="224" t="s">
        <v>864</v>
      </c>
      <c r="G190" s="222"/>
      <c r="H190" s="225">
        <v>296</v>
      </c>
      <c r="I190" s="226"/>
      <c r="J190" s="226"/>
      <c r="K190" s="222"/>
      <c r="L190" s="222"/>
      <c r="M190" s="227"/>
      <c r="N190" s="228"/>
      <c r="O190" s="229"/>
      <c r="P190" s="229"/>
      <c r="Q190" s="229"/>
      <c r="R190" s="229"/>
      <c r="S190" s="229"/>
      <c r="T190" s="229"/>
      <c r="U190" s="229"/>
      <c r="V190" s="229"/>
      <c r="W190" s="229"/>
      <c r="X190" s="230"/>
      <c r="AT190" s="231" t="s">
        <v>1060</v>
      </c>
      <c r="AU190" s="231" t="s">
        <v>79</v>
      </c>
      <c r="AV190" s="13" t="s">
        <v>81</v>
      </c>
      <c r="AW190" s="13" t="s">
        <v>5</v>
      </c>
      <c r="AX190" s="13" t="s">
        <v>71</v>
      </c>
      <c r="AY190" s="231" t="s">
        <v>156</v>
      </c>
    </row>
    <row r="191" spans="2:51" s="15" customFormat="1" ht="11.25">
      <c r="B191" s="243"/>
      <c r="C191" s="244"/>
      <c r="D191" s="200" t="s">
        <v>1060</v>
      </c>
      <c r="E191" s="245" t="s">
        <v>20</v>
      </c>
      <c r="F191" s="246" t="s">
        <v>1692</v>
      </c>
      <c r="G191" s="244"/>
      <c r="H191" s="245" t="s">
        <v>20</v>
      </c>
      <c r="I191" s="247"/>
      <c r="J191" s="247"/>
      <c r="K191" s="244"/>
      <c r="L191" s="244"/>
      <c r="M191" s="248"/>
      <c r="N191" s="249"/>
      <c r="O191" s="250"/>
      <c r="P191" s="250"/>
      <c r="Q191" s="250"/>
      <c r="R191" s="250"/>
      <c r="S191" s="250"/>
      <c r="T191" s="250"/>
      <c r="U191" s="250"/>
      <c r="V191" s="250"/>
      <c r="W191" s="250"/>
      <c r="X191" s="251"/>
      <c r="AT191" s="252" t="s">
        <v>1060</v>
      </c>
      <c r="AU191" s="252" t="s">
        <v>79</v>
      </c>
      <c r="AV191" s="15" t="s">
        <v>79</v>
      </c>
      <c r="AW191" s="15" t="s">
        <v>5</v>
      </c>
      <c r="AX191" s="15" t="s">
        <v>71</v>
      </c>
      <c r="AY191" s="252" t="s">
        <v>156</v>
      </c>
    </row>
    <row r="192" spans="2:51" s="13" customFormat="1" ht="11.25">
      <c r="B192" s="221"/>
      <c r="C192" s="222"/>
      <c r="D192" s="200" t="s">
        <v>1060</v>
      </c>
      <c r="E192" s="223" t="s">
        <v>20</v>
      </c>
      <c r="F192" s="224" t="s">
        <v>81</v>
      </c>
      <c r="G192" s="222"/>
      <c r="H192" s="225">
        <v>2</v>
      </c>
      <c r="I192" s="226"/>
      <c r="J192" s="226"/>
      <c r="K192" s="222"/>
      <c r="L192" s="222"/>
      <c r="M192" s="227"/>
      <c r="N192" s="228"/>
      <c r="O192" s="229"/>
      <c r="P192" s="229"/>
      <c r="Q192" s="229"/>
      <c r="R192" s="229"/>
      <c r="S192" s="229"/>
      <c r="T192" s="229"/>
      <c r="U192" s="229"/>
      <c r="V192" s="229"/>
      <c r="W192" s="229"/>
      <c r="X192" s="230"/>
      <c r="AT192" s="231" t="s">
        <v>1060</v>
      </c>
      <c r="AU192" s="231" t="s">
        <v>79</v>
      </c>
      <c r="AV192" s="13" t="s">
        <v>81</v>
      </c>
      <c r="AW192" s="13" t="s">
        <v>5</v>
      </c>
      <c r="AX192" s="13" t="s">
        <v>71</v>
      </c>
      <c r="AY192" s="231" t="s">
        <v>156</v>
      </c>
    </row>
    <row r="193" spans="2:51" s="14" customFormat="1" ht="11.25">
      <c r="B193" s="232"/>
      <c r="C193" s="233"/>
      <c r="D193" s="200" t="s">
        <v>1060</v>
      </c>
      <c r="E193" s="234" t="s">
        <v>20</v>
      </c>
      <c r="F193" s="235" t="s">
        <v>1062</v>
      </c>
      <c r="G193" s="233"/>
      <c r="H193" s="236">
        <v>298</v>
      </c>
      <c r="I193" s="237"/>
      <c r="J193" s="237"/>
      <c r="K193" s="233"/>
      <c r="L193" s="233"/>
      <c r="M193" s="238"/>
      <c r="N193" s="239"/>
      <c r="O193" s="240"/>
      <c r="P193" s="240"/>
      <c r="Q193" s="240"/>
      <c r="R193" s="240"/>
      <c r="S193" s="240"/>
      <c r="T193" s="240"/>
      <c r="U193" s="240"/>
      <c r="V193" s="240"/>
      <c r="W193" s="240"/>
      <c r="X193" s="241"/>
      <c r="AT193" s="242" t="s">
        <v>1060</v>
      </c>
      <c r="AU193" s="242" t="s">
        <v>79</v>
      </c>
      <c r="AV193" s="14" t="s">
        <v>164</v>
      </c>
      <c r="AW193" s="14" t="s">
        <v>5</v>
      </c>
      <c r="AX193" s="14" t="s">
        <v>79</v>
      </c>
      <c r="AY193" s="242" t="s">
        <v>156</v>
      </c>
    </row>
    <row r="194" spans="1:65" s="2" customFormat="1" ht="24.2" customHeight="1">
      <c r="A194" s="35"/>
      <c r="B194" s="36"/>
      <c r="C194" s="184" t="s">
        <v>202</v>
      </c>
      <c r="D194" s="184" t="s">
        <v>154</v>
      </c>
      <c r="E194" s="185" t="s">
        <v>1781</v>
      </c>
      <c r="F194" s="186" t="s">
        <v>1782</v>
      </c>
      <c r="G194" s="187" t="s">
        <v>877</v>
      </c>
      <c r="H194" s="188">
        <v>0.12</v>
      </c>
      <c r="I194" s="189"/>
      <c r="J194" s="190"/>
      <c r="K194" s="191">
        <f>ROUND(P194*H194,2)</f>
        <v>0</v>
      </c>
      <c r="L194" s="186" t="s">
        <v>382</v>
      </c>
      <c r="M194" s="192"/>
      <c r="N194" s="193" t="s">
        <v>20</v>
      </c>
      <c r="O194" s="194" t="s">
        <v>40</v>
      </c>
      <c r="P194" s="195">
        <f>I194+J194</f>
        <v>0</v>
      </c>
      <c r="Q194" s="195">
        <f>ROUND(I194*H194,2)</f>
        <v>0</v>
      </c>
      <c r="R194" s="195">
        <f>ROUND(J194*H194,2)</f>
        <v>0</v>
      </c>
      <c r="S194" s="65"/>
      <c r="T194" s="196">
        <f>S194*H194</f>
        <v>0</v>
      </c>
      <c r="U194" s="196">
        <v>1</v>
      </c>
      <c r="V194" s="196">
        <f>U194*H194</f>
        <v>0.12</v>
      </c>
      <c r="W194" s="196">
        <v>0</v>
      </c>
      <c r="X194" s="197">
        <f>W194*H194</f>
        <v>0</v>
      </c>
      <c r="Y194" s="35"/>
      <c r="Z194" s="35"/>
      <c r="AA194" s="35"/>
      <c r="AB194" s="35"/>
      <c r="AC194" s="35"/>
      <c r="AD194" s="35"/>
      <c r="AE194" s="35"/>
      <c r="AR194" s="198" t="s">
        <v>163</v>
      </c>
      <c r="AT194" s="198" t="s">
        <v>154</v>
      </c>
      <c r="AU194" s="198" t="s">
        <v>79</v>
      </c>
      <c r="AY194" s="18" t="s">
        <v>156</v>
      </c>
      <c r="BE194" s="199">
        <f>IF(O194="základní",K194,0)</f>
        <v>0</v>
      </c>
      <c r="BF194" s="199">
        <f>IF(O194="snížená",K194,0)</f>
        <v>0</v>
      </c>
      <c r="BG194" s="199">
        <f>IF(O194="zákl. přenesená",K194,0)</f>
        <v>0</v>
      </c>
      <c r="BH194" s="199">
        <f>IF(O194="sníž. přenesená",K194,0)</f>
        <v>0</v>
      </c>
      <c r="BI194" s="199">
        <f>IF(O194="nulová",K194,0)</f>
        <v>0</v>
      </c>
      <c r="BJ194" s="18" t="s">
        <v>79</v>
      </c>
      <c r="BK194" s="199">
        <f>ROUND(P194*H194,2)</f>
        <v>0</v>
      </c>
      <c r="BL194" s="18" t="s">
        <v>164</v>
      </c>
      <c r="BM194" s="198" t="s">
        <v>248</v>
      </c>
    </row>
    <row r="195" spans="1:47" s="2" customFormat="1" ht="11.25">
      <c r="A195" s="35"/>
      <c r="B195" s="36"/>
      <c r="C195" s="37"/>
      <c r="D195" s="200" t="s">
        <v>165</v>
      </c>
      <c r="E195" s="37"/>
      <c r="F195" s="201" t="s">
        <v>1782</v>
      </c>
      <c r="G195" s="37"/>
      <c r="H195" s="37"/>
      <c r="I195" s="202"/>
      <c r="J195" s="202"/>
      <c r="K195" s="37"/>
      <c r="L195" s="37"/>
      <c r="M195" s="40"/>
      <c r="N195" s="203"/>
      <c r="O195" s="204"/>
      <c r="P195" s="65"/>
      <c r="Q195" s="65"/>
      <c r="R195" s="65"/>
      <c r="S195" s="65"/>
      <c r="T195" s="65"/>
      <c r="U195" s="65"/>
      <c r="V195" s="65"/>
      <c r="W195" s="65"/>
      <c r="X195" s="66"/>
      <c r="Y195" s="35"/>
      <c r="Z195" s="35"/>
      <c r="AA195" s="35"/>
      <c r="AB195" s="35"/>
      <c r="AC195" s="35"/>
      <c r="AD195" s="35"/>
      <c r="AE195" s="35"/>
      <c r="AT195" s="18" t="s">
        <v>165</v>
      </c>
      <c r="AU195" s="18" t="s">
        <v>79</v>
      </c>
    </row>
    <row r="196" spans="1:47" s="2" customFormat="1" ht="19.5">
      <c r="A196" s="35"/>
      <c r="B196" s="36"/>
      <c r="C196" s="37"/>
      <c r="D196" s="200" t="s">
        <v>880</v>
      </c>
      <c r="E196" s="37"/>
      <c r="F196" s="220" t="s">
        <v>1783</v>
      </c>
      <c r="G196" s="37"/>
      <c r="H196" s="37"/>
      <c r="I196" s="202"/>
      <c r="J196" s="202"/>
      <c r="K196" s="37"/>
      <c r="L196" s="37"/>
      <c r="M196" s="40"/>
      <c r="N196" s="203"/>
      <c r="O196" s="204"/>
      <c r="P196" s="65"/>
      <c r="Q196" s="65"/>
      <c r="R196" s="65"/>
      <c r="S196" s="65"/>
      <c r="T196" s="65"/>
      <c r="U196" s="65"/>
      <c r="V196" s="65"/>
      <c r="W196" s="65"/>
      <c r="X196" s="66"/>
      <c r="Y196" s="35"/>
      <c r="Z196" s="35"/>
      <c r="AA196" s="35"/>
      <c r="AB196" s="35"/>
      <c r="AC196" s="35"/>
      <c r="AD196" s="35"/>
      <c r="AE196" s="35"/>
      <c r="AT196" s="18" t="s">
        <v>880</v>
      </c>
      <c r="AU196" s="18" t="s">
        <v>79</v>
      </c>
    </row>
    <row r="197" spans="2:51" s="13" customFormat="1" ht="11.25">
      <c r="B197" s="221"/>
      <c r="C197" s="222"/>
      <c r="D197" s="200" t="s">
        <v>1060</v>
      </c>
      <c r="E197" s="223" t="s">
        <v>20</v>
      </c>
      <c r="F197" s="224" t="s">
        <v>1784</v>
      </c>
      <c r="G197" s="222"/>
      <c r="H197" s="225">
        <v>0.12</v>
      </c>
      <c r="I197" s="226"/>
      <c r="J197" s="226"/>
      <c r="K197" s="222"/>
      <c r="L197" s="222"/>
      <c r="M197" s="227"/>
      <c r="N197" s="228"/>
      <c r="O197" s="229"/>
      <c r="P197" s="229"/>
      <c r="Q197" s="229"/>
      <c r="R197" s="229"/>
      <c r="S197" s="229"/>
      <c r="T197" s="229"/>
      <c r="U197" s="229"/>
      <c r="V197" s="229"/>
      <c r="W197" s="229"/>
      <c r="X197" s="230"/>
      <c r="AT197" s="231" t="s">
        <v>1060</v>
      </c>
      <c r="AU197" s="231" t="s">
        <v>79</v>
      </c>
      <c r="AV197" s="13" t="s">
        <v>81</v>
      </c>
      <c r="AW197" s="13" t="s">
        <v>5</v>
      </c>
      <c r="AX197" s="13" t="s">
        <v>71</v>
      </c>
      <c r="AY197" s="231" t="s">
        <v>156</v>
      </c>
    </row>
    <row r="198" spans="2:51" s="14" customFormat="1" ht="11.25">
      <c r="B198" s="232"/>
      <c r="C198" s="233"/>
      <c r="D198" s="200" t="s">
        <v>1060</v>
      </c>
      <c r="E198" s="234" t="s">
        <v>20</v>
      </c>
      <c r="F198" s="235" t="s">
        <v>1062</v>
      </c>
      <c r="G198" s="233"/>
      <c r="H198" s="236">
        <v>0.12</v>
      </c>
      <c r="I198" s="237"/>
      <c r="J198" s="237"/>
      <c r="K198" s="233"/>
      <c r="L198" s="233"/>
      <c r="M198" s="238"/>
      <c r="N198" s="239"/>
      <c r="O198" s="240"/>
      <c r="P198" s="240"/>
      <c r="Q198" s="240"/>
      <c r="R198" s="240"/>
      <c r="S198" s="240"/>
      <c r="T198" s="240"/>
      <c r="U198" s="240"/>
      <c r="V198" s="240"/>
      <c r="W198" s="240"/>
      <c r="X198" s="241"/>
      <c r="AT198" s="242" t="s">
        <v>1060</v>
      </c>
      <c r="AU198" s="242" t="s">
        <v>79</v>
      </c>
      <c r="AV198" s="14" t="s">
        <v>164</v>
      </c>
      <c r="AW198" s="14" t="s">
        <v>5</v>
      </c>
      <c r="AX198" s="14" t="s">
        <v>79</v>
      </c>
      <c r="AY198" s="242" t="s">
        <v>156</v>
      </c>
    </row>
    <row r="199" spans="1:65" s="2" customFormat="1" ht="24.2" customHeight="1">
      <c r="A199" s="35"/>
      <c r="B199" s="36"/>
      <c r="C199" s="205" t="s">
        <v>249</v>
      </c>
      <c r="D199" s="205" t="s">
        <v>188</v>
      </c>
      <c r="E199" s="206" t="s">
        <v>1785</v>
      </c>
      <c r="F199" s="207" t="s">
        <v>1786</v>
      </c>
      <c r="G199" s="208" t="s">
        <v>1096</v>
      </c>
      <c r="H199" s="209">
        <v>298</v>
      </c>
      <c r="I199" s="210"/>
      <c r="J199" s="210"/>
      <c r="K199" s="211">
        <f>ROUND(P199*H199,2)</f>
        <v>0</v>
      </c>
      <c r="L199" s="207" t="s">
        <v>382</v>
      </c>
      <c r="M199" s="40"/>
      <c r="N199" s="212" t="s">
        <v>20</v>
      </c>
      <c r="O199" s="194" t="s">
        <v>40</v>
      </c>
      <c r="P199" s="195">
        <f>I199+J199</f>
        <v>0</v>
      </c>
      <c r="Q199" s="195">
        <f>ROUND(I199*H199,2)</f>
        <v>0</v>
      </c>
      <c r="R199" s="195">
        <f>ROUND(J199*H199,2)</f>
        <v>0</v>
      </c>
      <c r="S199" s="65"/>
      <c r="T199" s="196">
        <f>S199*H199</f>
        <v>0</v>
      </c>
      <c r="U199" s="196">
        <v>0</v>
      </c>
      <c r="V199" s="196">
        <f>U199*H199</f>
        <v>0</v>
      </c>
      <c r="W199" s="196">
        <v>0</v>
      </c>
      <c r="X199" s="197">
        <f>W199*H199</f>
        <v>0</v>
      </c>
      <c r="Y199" s="35"/>
      <c r="Z199" s="35"/>
      <c r="AA199" s="35"/>
      <c r="AB199" s="35"/>
      <c r="AC199" s="35"/>
      <c r="AD199" s="35"/>
      <c r="AE199" s="35"/>
      <c r="AR199" s="198" t="s">
        <v>164</v>
      </c>
      <c r="AT199" s="198" t="s">
        <v>188</v>
      </c>
      <c r="AU199" s="198" t="s">
        <v>79</v>
      </c>
      <c r="AY199" s="18" t="s">
        <v>156</v>
      </c>
      <c r="BE199" s="199">
        <f>IF(O199="základní",K199,0)</f>
        <v>0</v>
      </c>
      <c r="BF199" s="199">
        <f>IF(O199="snížená",K199,0)</f>
        <v>0</v>
      </c>
      <c r="BG199" s="199">
        <f>IF(O199="zákl. přenesená",K199,0)</f>
        <v>0</v>
      </c>
      <c r="BH199" s="199">
        <f>IF(O199="sníž. přenesená",K199,0)</f>
        <v>0</v>
      </c>
      <c r="BI199" s="199">
        <f>IF(O199="nulová",K199,0)</f>
        <v>0</v>
      </c>
      <c r="BJ199" s="18" t="s">
        <v>79</v>
      </c>
      <c r="BK199" s="199">
        <f>ROUND(P199*H199,2)</f>
        <v>0</v>
      </c>
      <c r="BL199" s="18" t="s">
        <v>164</v>
      </c>
      <c r="BM199" s="198" t="s">
        <v>252</v>
      </c>
    </row>
    <row r="200" spans="1:47" s="2" customFormat="1" ht="19.5">
      <c r="A200" s="35"/>
      <c r="B200" s="36"/>
      <c r="C200" s="37"/>
      <c r="D200" s="200" t="s">
        <v>165</v>
      </c>
      <c r="E200" s="37"/>
      <c r="F200" s="201" t="s">
        <v>1787</v>
      </c>
      <c r="G200" s="37"/>
      <c r="H200" s="37"/>
      <c r="I200" s="202"/>
      <c r="J200" s="202"/>
      <c r="K200" s="37"/>
      <c r="L200" s="37"/>
      <c r="M200" s="40"/>
      <c r="N200" s="203"/>
      <c r="O200" s="204"/>
      <c r="P200" s="65"/>
      <c r="Q200" s="65"/>
      <c r="R200" s="65"/>
      <c r="S200" s="65"/>
      <c r="T200" s="65"/>
      <c r="U200" s="65"/>
      <c r="V200" s="65"/>
      <c r="W200" s="65"/>
      <c r="X200" s="66"/>
      <c r="Y200" s="35"/>
      <c r="Z200" s="35"/>
      <c r="AA200" s="35"/>
      <c r="AB200" s="35"/>
      <c r="AC200" s="35"/>
      <c r="AD200" s="35"/>
      <c r="AE200" s="35"/>
      <c r="AT200" s="18" t="s">
        <v>165</v>
      </c>
      <c r="AU200" s="18" t="s">
        <v>79</v>
      </c>
    </row>
    <row r="201" spans="1:47" s="2" customFormat="1" ht="11.25">
      <c r="A201" s="35"/>
      <c r="B201" s="36"/>
      <c r="C201" s="37"/>
      <c r="D201" s="218" t="s">
        <v>384</v>
      </c>
      <c r="E201" s="37"/>
      <c r="F201" s="219" t="s">
        <v>1788</v>
      </c>
      <c r="G201" s="37"/>
      <c r="H201" s="37"/>
      <c r="I201" s="202"/>
      <c r="J201" s="202"/>
      <c r="K201" s="37"/>
      <c r="L201" s="37"/>
      <c r="M201" s="40"/>
      <c r="N201" s="203"/>
      <c r="O201" s="204"/>
      <c r="P201" s="65"/>
      <c r="Q201" s="65"/>
      <c r="R201" s="65"/>
      <c r="S201" s="65"/>
      <c r="T201" s="65"/>
      <c r="U201" s="65"/>
      <c r="V201" s="65"/>
      <c r="W201" s="65"/>
      <c r="X201" s="66"/>
      <c r="Y201" s="35"/>
      <c r="Z201" s="35"/>
      <c r="AA201" s="35"/>
      <c r="AB201" s="35"/>
      <c r="AC201" s="35"/>
      <c r="AD201" s="35"/>
      <c r="AE201" s="35"/>
      <c r="AT201" s="18" t="s">
        <v>384</v>
      </c>
      <c r="AU201" s="18" t="s">
        <v>79</v>
      </c>
    </row>
    <row r="202" spans="2:51" s="15" customFormat="1" ht="11.25">
      <c r="B202" s="243"/>
      <c r="C202" s="244"/>
      <c r="D202" s="200" t="s">
        <v>1060</v>
      </c>
      <c r="E202" s="245" t="s">
        <v>20</v>
      </c>
      <c r="F202" s="246" t="s">
        <v>1780</v>
      </c>
      <c r="G202" s="244"/>
      <c r="H202" s="245" t="s">
        <v>20</v>
      </c>
      <c r="I202" s="247"/>
      <c r="J202" s="247"/>
      <c r="K202" s="244"/>
      <c r="L202" s="244"/>
      <c r="M202" s="248"/>
      <c r="N202" s="249"/>
      <c r="O202" s="250"/>
      <c r="P202" s="250"/>
      <c r="Q202" s="250"/>
      <c r="R202" s="250"/>
      <c r="S202" s="250"/>
      <c r="T202" s="250"/>
      <c r="U202" s="250"/>
      <c r="V202" s="250"/>
      <c r="W202" s="250"/>
      <c r="X202" s="251"/>
      <c r="AT202" s="252" t="s">
        <v>1060</v>
      </c>
      <c r="AU202" s="252" t="s">
        <v>79</v>
      </c>
      <c r="AV202" s="15" t="s">
        <v>79</v>
      </c>
      <c r="AW202" s="15" t="s">
        <v>5</v>
      </c>
      <c r="AX202" s="15" t="s">
        <v>71</v>
      </c>
      <c r="AY202" s="252" t="s">
        <v>156</v>
      </c>
    </row>
    <row r="203" spans="2:51" s="13" customFormat="1" ht="11.25">
      <c r="B203" s="221"/>
      <c r="C203" s="222"/>
      <c r="D203" s="200" t="s">
        <v>1060</v>
      </c>
      <c r="E203" s="223" t="s">
        <v>20</v>
      </c>
      <c r="F203" s="224" t="s">
        <v>864</v>
      </c>
      <c r="G203" s="222"/>
      <c r="H203" s="225">
        <v>296</v>
      </c>
      <c r="I203" s="226"/>
      <c r="J203" s="226"/>
      <c r="K203" s="222"/>
      <c r="L203" s="222"/>
      <c r="M203" s="227"/>
      <c r="N203" s="228"/>
      <c r="O203" s="229"/>
      <c r="P203" s="229"/>
      <c r="Q203" s="229"/>
      <c r="R203" s="229"/>
      <c r="S203" s="229"/>
      <c r="T203" s="229"/>
      <c r="U203" s="229"/>
      <c r="V203" s="229"/>
      <c r="W203" s="229"/>
      <c r="X203" s="230"/>
      <c r="AT203" s="231" t="s">
        <v>1060</v>
      </c>
      <c r="AU203" s="231" t="s">
        <v>79</v>
      </c>
      <c r="AV203" s="13" t="s">
        <v>81</v>
      </c>
      <c r="AW203" s="13" t="s">
        <v>5</v>
      </c>
      <c r="AX203" s="13" t="s">
        <v>71</v>
      </c>
      <c r="AY203" s="231" t="s">
        <v>156</v>
      </c>
    </row>
    <row r="204" spans="2:51" s="15" customFormat="1" ht="11.25">
      <c r="B204" s="243"/>
      <c r="C204" s="244"/>
      <c r="D204" s="200" t="s">
        <v>1060</v>
      </c>
      <c r="E204" s="245" t="s">
        <v>20</v>
      </c>
      <c r="F204" s="246" t="s">
        <v>1692</v>
      </c>
      <c r="G204" s="244"/>
      <c r="H204" s="245" t="s">
        <v>20</v>
      </c>
      <c r="I204" s="247"/>
      <c r="J204" s="247"/>
      <c r="K204" s="244"/>
      <c r="L204" s="244"/>
      <c r="M204" s="248"/>
      <c r="N204" s="249"/>
      <c r="O204" s="250"/>
      <c r="P204" s="250"/>
      <c r="Q204" s="250"/>
      <c r="R204" s="250"/>
      <c r="S204" s="250"/>
      <c r="T204" s="250"/>
      <c r="U204" s="250"/>
      <c r="V204" s="250"/>
      <c r="W204" s="250"/>
      <c r="X204" s="251"/>
      <c r="AT204" s="252" t="s">
        <v>1060</v>
      </c>
      <c r="AU204" s="252" t="s">
        <v>79</v>
      </c>
      <c r="AV204" s="15" t="s">
        <v>79</v>
      </c>
      <c r="AW204" s="15" t="s">
        <v>5</v>
      </c>
      <c r="AX204" s="15" t="s">
        <v>71</v>
      </c>
      <c r="AY204" s="252" t="s">
        <v>156</v>
      </c>
    </row>
    <row r="205" spans="2:51" s="13" customFormat="1" ht="11.25">
      <c r="B205" s="221"/>
      <c r="C205" s="222"/>
      <c r="D205" s="200" t="s">
        <v>1060</v>
      </c>
      <c r="E205" s="223" t="s">
        <v>20</v>
      </c>
      <c r="F205" s="224" t="s">
        <v>81</v>
      </c>
      <c r="G205" s="222"/>
      <c r="H205" s="225">
        <v>2</v>
      </c>
      <c r="I205" s="226"/>
      <c r="J205" s="226"/>
      <c r="K205" s="222"/>
      <c r="L205" s="222"/>
      <c r="M205" s="227"/>
      <c r="N205" s="228"/>
      <c r="O205" s="229"/>
      <c r="P205" s="229"/>
      <c r="Q205" s="229"/>
      <c r="R205" s="229"/>
      <c r="S205" s="229"/>
      <c r="T205" s="229"/>
      <c r="U205" s="229"/>
      <c r="V205" s="229"/>
      <c r="W205" s="229"/>
      <c r="X205" s="230"/>
      <c r="AT205" s="231" t="s">
        <v>1060</v>
      </c>
      <c r="AU205" s="231" t="s">
        <v>79</v>
      </c>
      <c r="AV205" s="13" t="s">
        <v>81</v>
      </c>
      <c r="AW205" s="13" t="s">
        <v>5</v>
      </c>
      <c r="AX205" s="13" t="s">
        <v>71</v>
      </c>
      <c r="AY205" s="231" t="s">
        <v>156</v>
      </c>
    </row>
    <row r="206" spans="2:51" s="14" customFormat="1" ht="11.25">
      <c r="B206" s="232"/>
      <c r="C206" s="233"/>
      <c r="D206" s="200" t="s">
        <v>1060</v>
      </c>
      <c r="E206" s="234" t="s">
        <v>20</v>
      </c>
      <c r="F206" s="235" t="s">
        <v>1062</v>
      </c>
      <c r="G206" s="233"/>
      <c r="H206" s="236">
        <v>298</v>
      </c>
      <c r="I206" s="237"/>
      <c r="J206" s="237"/>
      <c r="K206" s="233"/>
      <c r="L206" s="233"/>
      <c r="M206" s="238"/>
      <c r="N206" s="239"/>
      <c r="O206" s="240"/>
      <c r="P206" s="240"/>
      <c r="Q206" s="240"/>
      <c r="R206" s="240"/>
      <c r="S206" s="240"/>
      <c r="T206" s="240"/>
      <c r="U206" s="240"/>
      <c r="V206" s="240"/>
      <c r="W206" s="240"/>
      <c r="X206" s="241"/>
      <c r="AT206" s="242" t="s">
        <v>1060</v>
      </c>
      <c r="AU206" s="242" t="s">
        <v>79</v>
      </c>
      <c r="AV206" s="14" t="s">
        <v>164</v>
      </c>
      <c r="AW206" s="14" t="s">
        <v>5</v>
      </c>
      <c r="AX206" s="14" t="s">
        <v>79</v>
      </c>
      <c r="AY206" s="242" t="s">
        <v>156</v>
      </c>
    </row>
    <row r="207" spans="1:65" s="2" customFormat="1" ht="24.2" customHeight="1">
      <c r="A207" s="35"/>
      <c r="B207" s="36"/>
      <c r="C207" s="184" t="s">
        <v>206</v>
      </c>
      <c r="D207" s="184" t="s">
        <v>154</v>
      </c>
      <c r="E207" s="185" t="s">
        <v>1789</v>
      </c>
      <c r="F207" s="186" t="s">
        <v>1790</v>
      </c>
      <c r="G207" s="187" t="s">
        <v>877</v>
      </c>
      <c r="H207" s="188">
        <v>0.12</v>
      </c>
      <c r="I207" s="189"/>
      <c r="J207" s="190"/>
      <c r="K207" s="191">
        <f>ROUND(P207*H207,2)</f>
        <v>0</v>
      </c>
      <c r="L207" s="186" t="s">
        <v>382</v>
      </c>
      <c r="M207" s="192"/>
      <c r="N207" s="193" t="s">
        <v>20</v>
      </c>
      <c r="O207" s="194" t="s">
        <v>40</v>
      </c>
      <c r="P207" s="195">
        <f>I207+J207</f>
        <v>0</v>
      </c>
      <c r="Q207" s="195">
        <f>ROUND(I207*H207,2)</f>
        <v>0</v>
      </c>
      <c r="R207" s="195">
        <f>ROUND(J207*H207,2)</f>
        <v>0</v>
      </c>
      <c r="S207" s="65"/>
      <c r="T207" s="196">
        <f>S207*H207</f>
        <v>0</v>
      </c>
      <c r="U207" s="196">
        <v>1</v>
      </c>
      <c r="V207" s="196">
        <f>U207*H207</f>
        <v>0.12</v>
      </c>
      <c r="W207" s="196">
        <v>0</v>
      </c>
      <c r="X207" s="197">
        <f>W207*H207</f>
        <v>0</v>
      </c>
      <c r="Y207" s="35"/>
      <c r="Z207" s="35"/>
      <c r="AA207" s="35"/>
      <c r="AB207" s="35"/>
      <c r="AC207" s="35"/>
      <c r="AD207" s="35"/>
      <c r="AE207" s="35"/>
      <c r="AR207" s="198" t="s">
        <v>163</v>
      </c>
      <c r="AT207" s="198" t="s">
        <v>154</v>
      </c>
      <c r="AU207" s="198" t="s">
        <v>79</v>
      </c>
      <c r="AY207" s="18" t="s">
        <v>156</v>
      </c>
      <c r="BE207" s="199">
        <f>IF(O207="základní",K207,0)</f>
        <v>0</v>
      </c>
      <c r="BF207" s="199">
        <f>IF(O207="snížená",K207,0)</f>
        <v>0</v>
      </c>
      <c r="BG207" s="199">
        <f>IF(O207="zákl. přenesená",K207,0)</f>
        <v>0</v>
      </c>
      <c r="BH207" s="199">
        <f>IF(O207="sníž. přenesená",K207,0)</f>
        <v>0</v>
      </c>
      <c r="BI207" s="199">
        <f>IF(O207="nulová",K207,0)</f>
        <v>0</v>
      </c>
      <c r="BJ207" s="18" t="s">
        <v>79</v>
      </c>
      <c r="BK207" s="199">
        <f>ROUND(P207*H207,2)</f>
        <v>0</v>
      </c>
      <c r="BL207" s="18" t="s">
        <v>164</v>
      </c>
      <c r="BM207" s="198" t="s">
        <v>258</v>
      </c>
    </row>
    <row r="208" spans="1:47" s="2" customFormat="1" ht="11.25">
      <c r="A208" s="35"/>
      <c r="B208" s="36"/>
      <c r="C208" s="37"/>
      <c r="D208" s="200" t="s">
        <v>165</v>
      </c>
      <c r="E208" s="37"/>
      <c r="F208" s="201" t="s">
        <v>1790</v>
      </c>
      <c r="G208" s="37"/>
      <c r="H208" s="37"/>
      <c r="I208" s="202"/>
      <c r="J208" s="202"/>
      <c r="K208" s="37"/>
      <c r="L208" s="37"/>
      <c r="M208" s="40"/>
      <c r="N208" s="203"/>
      <c r="O208" s="204"/>
      <c r="P208" s="65"/>
      <c r="Q208" s="65"/>
      <c r="R208" s="65"/>
      <c r="S208" s="65"/>
      <c r="T208" s="65"/>
      <c r="U208" s="65"/>
      <c r="V208" s="65"/>
      <c r="W208" s="65"/>
      <c r="X208" s="66"/>
      <c r="Y208" s="35"/>
      <c r="Z208" s="35"/>
      <c r="AA208" s="35"/>
      <c r="AB208" s="35"/>
      <c r="AC208" s="35"/>
      <c r="AD208" s="35"/>
      <c r="AE208" s="35"/>
      <c r="AT208" s="18" t="s">
        <v>165</v>
      </c>
      <c r="AU208" s="18" t="s">
        <v>79</v>
      </c>
    </row>
    <row r="209" spans="1:47" s="2" customFormat="1" ht="19.5">
      <c r="A209" s="35"/>
      <c r="B209" s="36"/>
      <c r="C209" s="37"/>
      <c r="D209" s="200" t="s">
        <v>880</v>
      </c>
      <c r="E209" s="37"/>
      <c r="F209" s="220" t="s">
        <v>1791</v>
      </c>
      <c r="G209" s="37"/>
      <c r="H209" s="37"/>
      <c r="I209" s="202"/>
      <c r="J209" s="202"/>
      <c r="K209" s="37"/>
      <c r="L209" s="37"/>
      <c r="M209" s="40"/>
      <c r="N209" s="203"/>
      <c r="O209" s="204"/>
      <c r="P209" s="65"/>
      <c r="Q209" s="65"/>
      <c r="R209" s="65"/>
      <c r="S209" s="65"/>
      <c r="T209" s="65"/>
      <c r="U209" s="65"/>
      <c r="V209" s="65"/>
      <c r="W209" s="65"/>
      <c r="X209" s="66"/>
      <c r="Y209" s="35"/>
      <c r="Z209" s="35"/>
      <c r="AA209" s="35"/>
      <c r="AB209" s="35"/>
      <c r="AC209" s="35"/>
      <c r="AD209" s="35"/>
      <c r="AE209" s="35"/>
      <c r="AT209" s="18" t="s">
        <v>880</v>
      </c>
      <c r="AU209" s="18" t="s">
        <v>79</v>
      </c>
    </row>
    <row r="210" spans="1:65" s="2" customFormat="1" ht="24.2" customHeight="1">
      <c r="A210" s="35"/>
      <c r="B210" s="36"/>
      <c r="C210" s="205" t="s">
        <v>259</v>
      </c>
      <c r="D210" s="205" t="s">
        <v>188</v>
      </c>
      <c r="E210" s="206" t="s">
        <v>1792</v>
      </c>
      <c r="F210" s="207" t="s">
        <v>1793</v>
      </c>
      <c r="G210" s="208" t="s">
        <v>379</v>
      </c>
      <c r="H210" s="209">
        <v>71.075</v>
      </c>
      <c r="I210" s="210"/>
      <c r="J210" s="210"/>
      <c r="K210" s="211">
        <f>ROUND(P210*H210,2)</f>
        <v>0</v>
      </c>
      <c r="L210" s="207" t="s">
        <v>382</v>
      </c>
      <c r="M210" s="40"/>
      <c r="N210" s="212" t="s">
        <v>20</v>
      </c>
      <c r="O210" s="194" t="s">
        <v>40</v>
      </c>
      <c r="P210" s="195">
        <f>I210+J210</f>
        <v>0</v>
      </c>
      <c r="Q210" s="195">
        <f>ROUND(I210*H210,2)</f>
        <v>0</v>
      </c>
      <c r="R210" s="195">
        <f>ROUND(J210*H210,2)</f>
        <v>0</v>
      </c>
      <c r="S210" s="65"/>
      <c r="T210" s="196">
        <f>S210*H210</f>
        <v>0</v>
      </c>
      <c r="U210" s="196">
        <v>0.0004</v>
      </c>
      <c r="V210" s="196">
        <f>U210*H210</f>
        <v>0.028430000000000004</v>
      </c>
      <c r="W210" s="196">
        <v>0</v>
      </c>
      <c r="X210" s="197">
        <f>W210*H210</f>
        <v>0</v>
      </c>
      <c r="Y210" s="35"/>
      <c r="Z210" s="35"/>
      <c r="AA210" s="35"/>
      <c r="AB210" s="35"/>
      <c r="AC210" s="35"/>
      <c r="AD210" s="35"/>
      <c r="AE210" s="35"/>
      <c r="AR210" s="198" t="s">
        <v>164</v>
      </c>
      <c r="AT210" s="198" t="s">
        <v>188</v>
      </c>
      <c r="AU210" s="198" t="s">
        <v>79</v>
      </c>
      <c r="AY210" s="18" t="s">
        <v>156</v>
      </c>
      <c r="BE210" s="199">
        <f>IF(O210="základní",K210,0)</f>
        <v>0</v>
      </c>
      <c r="BF210" s="199">
        <f>IF(O210="snížená",K210,0)</f>
        <v>0</v>
      </c>
      <c r="BG210" s="199">
        <f>IF(O210="zákl. přenesená",K210,0)</f>
        <v>0</v>
      </c>
      <c r="BH210" s="199">
        <f>IF(O210="sníž. přenesená",K210,0)</f>
        <v>0</v>
      </c>
      <c r="BI210" s="199">
        <f>IF(O210="nulová",K210,0)</f>
        <v>0</v>
      </c>
      <c r="BJ210" s="18" t="s">
        <v>79</v>
      </c>
      <c r="BK210" s="199">
        <f>ROUND(P210*H210,2)</f>
        <v>0</v>
      </c>
      <c r="BL210" s="18" t="s">
        <v>164</v>
      </c>
      <c r="BM210" s="198" t="s">
        <v>262</v>
      </c>
    </row>
    <row r="211" spans="1:47" s="2" customFormat="1" ht="19.5">
      <c r="A211" s="35"/>
      <c r="B211" s="36"/>
      <c r="C211" s="37"/>
      <c r="D211" s="200" t="s">
        <v>165</v>
      </c>
      <c r="E211" s="37"/>
      <c r="F211" s="201" t="s">
        <v>1794</v>
      </c>
      <c r="G211" s="37"/>
      <c r="H211" s="37"/>
      <c r="I211" s="202"/>
      <c r="J211" s="202"/>
      <c r="K211" s="37"/>
      <c r="L211" s="37"/>
      <c r="M211" s="40"/>
      <c r="N211" s="203"/>
      <c r="O211" s="204"/>
      <c r="P211" s="65"/>
      <c r="Q211" s="65"/>
      <c r="R211" s="65"/>
      <c r="S211" s="65"/>
      <c r="T211" s="65"/>
      <c r="U211" s="65"/>
      <c r="V211" s="65"/>
      <c r="W211" s="65"/>
      <c r="X211" s="66"/>
      <c r="Y211" s="35"/>
      <c r="Z211" s="35"/>
      <c r="AA211" s="35"/>
      <c r="AB211" s="35"/>
      <c r="AC211" s="35"/>
      <c r="AD211" s="35"/>
      <c r="AE211" s="35"/>
      <c r="AT211" s="18" t="s">
        <v>165</v>
      </c>
      <c r="AU211" s="18" t="s">
        <v>79</v>
      </c>
    </row>
    <row r="212" spans="1:47" s="2" customFormat="1" ht="11.25">
      <c r="A212" s="35"/>
      <c r="B212" s="36"/>
      <c r="C212" s="37"/>
      <c r="D212" s="218" t="s">
        <v>384</v>
      </c>
      <c r="E212" s="37"/>
      <c r="F212" s="219" t="s">
        <v>1795</v>
      </c>
      <c r="G212" s="37"/>
      <c r="H212" s="37"/>
      <c r="I212" s="202"/>
      <c r="J212" s="202"/>
      <c r="K212" s="37"/>
      <c r="L212" s="37"/>
      <c r="M212" s="40"/>
      <c r="N212" s="203"/>
      <c r="O212" s="204"/>
      <c r="P212" s="65"/>
      <c r="Q212" s="65"/>
      <c r="R212" s="65"/>
      <c r="S212" s="65"/>
      <c r="T212" s="65"/>
      <c r="U212" s="65"/>
      <c r="V212" s="65"/>
      <c r="W212" s="65"/>
      <c r="X212" s="66"/>
      <c r="Y212" s="35"/>
      <c r="Z212" s="35"/>
      <c r="AA212" s="35"/>
      <c r="AB212" s="35"/>
      <c r="AC212" s="35"/>
      <c r="AD212" s="35"/>
      <c r="AE212" s="35"/>
      <c r="AT212" s="18" t="s">
        <v>384</v>
      </c>
      <c r="AU212" s="18" t="s">
        <v>79</v>
      </c>
    </row>
    <row r="213" spans="1:65" s="2" customFormat="1" ht="16.5" customHeight="1">
      <c r="A213" s="35"/>
      <c r="B213" s="36"/>
      <c r="C213" s="184" t="s">
        <v>209</v>
      </c>
      <c r="D213" s="184" t="s">
        <v>154</v>
      </c>
      <c r="E213" s="185" t="s">
        <v>1796</v>
      </c>
      <c r="F213" s="186" t="s">
        <v>1797</v>
      </c>
      <c r="G213" s="187" t="s">
        <v>379</v>
      </c>
      <c r="H213" s="188">
        <v>71.075</v>
      </c>
      <c r="I213" s="189"/>
      <c r="J213" s="190"/>
      <c r="K213" s="191">
        <f>ROUND(P213*H213,2)</f>
        <v>0</v>
      </c>
      <c r="L213" s="186" t="s">
        <v>20</v>
      </c>
      <c r="M213" s="192"/>
      <c r="N213" s="193" t="s">
        <v>20</v>
      </c>
      <c r="O213" s="194" t="s">
        <v>40</v>
      </c>
      <c r="P213" s="195">
        <f>I213+J213</f>
        <v>0</v>
      </c>
      <c r="Q213" s="195">
        <f>ROUND(I213*H213,2)</f>
        <v>0</v>
      </c>
      <c r="R213" s="195">
        <f>ROUND(J213*H213,2)</f>
        <v>0</v>
      </c>
      <c r="S213" s="65"/>
      <c r="T213" s="196">
        <f>S213*H213</f>
        <v>0</v>
      </c>
      <c r="U213" s="196">
        <v>0</v>
      </c>
      <c r="V213" s="196">
        <f>U213*H213</f>
        <v>0</v>
      </c>
      <c r="W213" s="196">
        <v>0</v>
      </c>
      <c r="X213" s="197">
        <f>W213*H213</f>
        <v>0</v>
      </c>
      <c r="Y213" s="35"/>
      <c r="Z213" s="35"/>
      <c r="AA213" s="35"/>
      <c r="AB213" s="35"/>
      <c r="AC213" s="35"/>
      <c r="AD213" s="35"/>
      <c r="AE213" s="35"/>
      <c r="AR213" s="198" t="s">
        <v>163</v>
      </c>
      <c r="AT213" s="198" t="s">
        <v>154</v>
      </c>
      <c r="AU213" s="198" t="s">
        <v>79</v>
      </c>
      <c r="AY213" s="18" t="s">
        <v>156</v>
      </c>
      <c r="BE213" s="199">
        <f>IF(O213="základní",K213,0)</f>
        <v>0</v>
      </c>
      <c r="BF213" s="199">
        <f>IF(O213="snížená",K213,0)</f>
        <v>0</v>
      </c>
      <c r="BG213" s="199">
        <f>IF(O213="zákl. přenesená",K213,0)</f>
        <v>0</v>
      </c>
      <c r="BH213" s="199">
        <f>IF(O213="sníž. přenesená",K213,0)</f>
        <v>0</v>
      </c>
      <c r="BI213" s="199">
        <f>IF(O213="nulová",K213,0)</f>
        <v>0</v>
      </c>
      <c r="BJ213" s="18" t="s">
        <v>79</v>
      </c>
      <c r="BK213" s="199">
        <f>ROUND(P213*H213,2)</f>
        <v>0</v>
      </c>
      <c r="BL213" s="18" t="s">
        <v>164</v>
      </c>
      <c r="BM213" s="198" t="s">
        <v>265</v>
      </c>
    </row>
    <row r="214" spans="1:47" s="2" customFormat="1" ht="11.25">
      <c r="A214" s="35"/>
      <c r="B214" s="36"/>
      <c r="C214" s="37"/>
      <c r="D214" s="200" t="s">
        <v>165</v>
      </c>
      <c r="E214" s="37"/>
      <c r="F214" s="201" t="s">
        <v>1797</v>
      </c>
      <c r="G214" s="37"/>
      <c r="H214" s="37"/>
      <c r="I214" s="202"/>
      <c r="J214" s="202"/>
      <c r="K214" s="37"/>
      <c r="L214" s="37"/>
      <c r="M214" s="40"/>
      <c r="N214" s="203"/>
      <c r="O214" s="204"/>
      <c r="P214" s="65"/>
      <c r="Q214" s="65"/>
      <c r="R214" s="65"/>
      <c r="S214" s="65"/>
      <c r="T214" s="65"/>
      <c r="U214" s="65"/>
      <c r="V214" s="65"/>
      <c r="W214" s="65"/>
      <c r="X214" s="66"/>
      <c r="Y214" s="35"/>
      <c r="Z214" s="35"/>
      <c r="AA214" s="35"/>
      <c r="AB214" s="35"/>
      <c r="AC214" s="35"/>
      <c r="AD214" s="35"/>
      <c r="AE214" s="35"/>
      <c r="AT214" s="18" t="s">
        <v>165</v>
      </c>
      <c r="AU214" s="18" t="s">
        <v>79</v>
      </c>
    </row>
    <row r="215" spans="1:47" s="2" customFormat="1" ht="19.5">
      <c r="A215" s="35"/>
      <c r="B215" s="36"/>
      <c r="C215" s="37"/>
      <c r="D215" s="200" t="s">
        <v>880</v>
      </c>
      <c r="E215" s="37"/>
      <c r="F215" s="220" t="s">
        <v>1798</v>
      </c>
      <c r="G215" s="37"/>
      <c r="H215" s="37"/>
      <c r="I215" s="202"/>
      <c r="J215" s="202"/>
      <c r="K215" s="37"/>
      <c r="L215" s="37"/>
      <c r="M215" s="40"/>
      <c r="N215" s="203"/>
      <c r="O215" s="204"/>
      <c r="P215" s="65"/>
      <c r="Q215" s="65"/>
      <c r="R215" s="65"/>
      <c r="S215" s="65"/>
      <c r="T215" s="65"/>
      <c r="U215" s="65"/>
      <c r="V215" s="65"/>
      <c r="W215" s="65"/>
      <c r="X215" s="66"/>
      <c r="Y215" s="35"/>
      <c r="Z215" s="35"/>
      <c r="AA215" s="35"/>
      <c r="AB215" s="35"/>
      <c r="AC215" s="35"/>
      <c r="AD215" s="35"/>
      <c r="AE215" s="35"/>
      <c r="AT215" s="18" t="s">
        <v>880</v>
      </c>
      <c r="AU215" s="18" t="s">
        <v>79</v>
      </c>
    </row>
    <row r="216" spans="1:65" s="2" customFormat="1" ht="16.5" customHeight="1">
      <c r="A216" s="35"/>
      <c r="B216" s="36"/>
      <c r="C216" s="184" t="s">
        <v>266</v>
      </c>
      <c r="D216" s="184" t="s">
        <v>154</v>
      </c>
      <c r="E216" s="185" t="s">
        <v>1799</v>
      </c>
      <c r="F216" s="186" t="s">
        <v>1800</v>
      </c>
      <c r="G216" s="187" t="s">
        <v>297</v>
      </c>
      <c r="H216" s="188">
        <v>0.13</v>
      </c>
      <c r="I216" s="189"/>
      <c r="J216" s="190"/>
      <c r="K216" s="191">
        <f>ROUND(P216*H216,2)</f>
        <v>0</v>
      </c>
      <c r="L216" s="186" t="s">
        <v>20</v>
      </c>
      <c r="M216" s="192"/>
      <c r="N216" s="193" t="s">
        <v>20</v>
      </c>
      <c r="O216" s="194" t="s">
        <v>40</v>
      </c>
      <c r="P216" s="195">
        <f>I216+J216</f>
        <v>0</v>
      </c>
      <c r="Q216" s="195">
        <f>ROUND(I216*H216,2)</f>
        <v>0</v>
      </c>
      <c r="R216" s="195">
        <f>ROUND(J216*H216,2)</f>
        <v>0</v>
      </c>
      <c r="S216" s="65"/>
      <c r="T216" s="196">
        <f>S216*H216</f>
        <v>0</v>
      </c>
      <c r="U216" s="196">
        <v>0</v>
      </c>
      <c r="V216" s="196">
        <f>U216*H216</f>
        <v>0</v>
      </c>
      <c r="W216" s="196">
        <v>0</v>
      </c>
      <c r="X216" s="197">
        <f>W216*H216</f>
        <v>0</v>
      </c>
      <c r="Y216" s="35"/>
      <c r="Z216" s="35"/>
      <c r="AA216" s="35"/>
      <c r="AB216" s="35"/>
      <c r="AC216" s="35"/>
      <c r="AD216" s="35"/>
      <c r="AE216" s="35"/>
      <c r="AR216" s="198" t="s">
        <v>163</v>
      </c>
      <c r="AT216" s="198" t="s">
        <v>154</v>
      </c>
      <c r="AU216" s="198" t="s">
        <v>79</v>
      </c>
      <c r="AY216" s="18" t="s">
        <v>156</v>
      </c>
      <c r="BE216" s="199">
        <f>IF(O216="základní",K216,0)</f>
        <v>0</v>
      </c>
      <c r="BF216" s="199">
        <f>IF(O216="snížená",K216,0)</f>
        <v>0</v>
      </c>
      <c r="BG216" s="199">
        <f>IF(O216="zákl. přenesená",K216,0)</f>
        <v>0</v>
      </c>
      <c r="BH216" s="199">
        <f>IF(O216="sníž. přenesená",K216,0)</f>
        <v>0</v>
      </c>
      <c r="BI216" s="199">
        <f>IF(O216="nulová",K216,0)</f>
        <v>0</v>
      </c>
      <c r="BJ216" s="18" t="s">
        <v>79</v>
      </c>
      <c r="BK216" s="199">
        <f>ROUND(P216*H216,2)</f>
        <v>0</v>
      </c>
      <c r="BL216" s="18" t="s">
        <v>164</v>
      </c>
      <c r="BM216" s="198" t="s">
        <v>269</v>
      </c>
    </row>
    <row r="217" spans="1:47" s="2" customFormat="1" ht="11.25">
      <c r="A217" s="35"/>
      <c r="B217" s="36"/>
      <c r="C217" s="37"/>
      <c r="D217" s="200" t="s">
        <v>165</v>
      </c>
      <c r="E217" s="37"/>
      <c r="F217" s="201" t="s">
        <v>1800</v>
      </c>
      <c r="G217" s="37"/>
      <c r="H217" s="37"/>
      <c r="I217" s="202"/>
      <c r="J217" s="202"/>
      <c r="K217" s="37"/>
      <c r="L217" s="37"/>
      <c r="M217" s="40"/>
      <c r="N217" s="203"/>
      <c r="O217" s="204"/>
      <c r="P217" s="65"/>
      <c r="Q217" s="65"/>
      <c r="R217" s="65"/>
      <c r="S217" s="65"/>
      <c r="T217" s="65"/>
      <c r="U217" s="65"/>
      <c r="V217" s="65"/>
      <c r="W217" s="65"/>
      <c r="X217" s="66"/>
      <c r="Y217" s="35"/>
      <c r="Z217" s="35"/>
      <c r="AA217" s="35"/>
      <c r="AB217" s="35"/>
      <c r="AC217" s="35"/>
      <c r="AD217" s="35"/>
      <c r="AE217" s="35"/>
      <c r="AT217" s="18" t="s">
        <v>165</v>
      </c>
      <c r="AU217" s="18" t="s">
        <v>79</v>
      </c>
    </row>
    <row r="218" spans="1:47" s="2" customFormat="1" ht="19.5">
      <c r="A218" s="35"/>
      <c r="B218" s="36"/>
      <c r="C218" s="37"/>
      <c r="D218" s="200" t="s">
        <v>880</v>
      </c>
      <c r="E218" s="37"/>
      <c r="F218" s="220" t="s">
        <v>1801</v>
      </c>
      <c r="G218" s="37"/>
      <c r="H218" s="37"/>
      <c r="I218" s="202"/>
      <c r="J218" s="202"/>
      <c r="K218" s="37"/>
      <c r="L218" s="37"/>
      <c r="M218" s="40"/>
      <c r="N218" s="203"/>
      <c r="O218" s="204"/>
      <c r="P218" s="65"/>
      <c r="Q218" s="65"/>
      <c r="R218" s="65"/>
      <c r="S218" s="65"/>
      <c r="T218" s="65"/>
      <c r="U218" s="65"/>
      <c r="V218" s="65"/>
      <c r="W218" s="65"/>
      <c r="X218" s="66"/>
      <c r="Y218" s="35"/>
      <c r="Z218" s="35"/>
      <c r="AA218" s="35"/>
      <c r="AB218" s="35"/>
      <c r="AC218" s="35"/>
      <c r="AD218" s="35"/>
      <c r="AE218" s="35"/>
      <c r="AT218" s="18" t="s">
        <v>880</v>
      </c>
      <c r="AU218" s="18" t="s">
        <v>79</v>
      </c>
    </row>
    <row r="219" spans="2:63" s="12" customFormat="1" ht="22.9" customHeight="1">
      <c r="B219" s="167"/>
      <c r="C219" s="168"/>
      <c r="D219" s="169" t="s">
        <v>70</v>
      </c>
      <c r="E219" s="182" t="s">
        <v>1802</v>
      </c>
      <c r="F219" s="182" t="s">
        <v>1803</v>
      </c>
      <c r="G219" s="168"/>
      <c r="H219" s="168"/>
      <c r="I219" s="171"/>
      <c r="J219" s="171"/>
      <c r="K219" s="183">
        <f>BK219</f>
        <v>0</v>
      </c>
      <c r="L219" s="168"/>
      <c r="M219" s="173"/>
      <c r="N219" s="174"/>
      <c r="O219" s="175"/>
      <c r="P219" s="175"/>
      <c r="Q219" s="176">
        <f>SUM(Q220:Q244)</f>
        <v>0</v>
      </c>
      <c r="R219" s="176">
        <f>SUM(R220:R244)</f>
        <v>0</v>
      </c>
      <c r="S219" s="175"/>
      <c r="T219" s="177">
        <f>SUM(T220:T244)</f>
        <v>0</v>
      </c>
      <c r="U219" s="175"/>
      <c r="V219" s="177">
        <f>SUM(V220:V244)</f>
        <v>0</v>
      </c>
      <c r="W219" s="175"/>
      <c r="X219" s="178">
        <f>SUM(X220:X244)</f>
        <v>0</v>
      </c>
      <c r="AR219" s="179" t="s">
        <v>79</v>
      </c>
      <c r="AT219" s="180" t="s">
        <v>70</v>
      </c>
      <c r="AU219" s="180" t="s">
        <v>79</v>
      </c>
      <c r="AY219" s="179" t="s">
        <v>156</v>
      </c>
      <c r="BK219" s="181">
        <f>SUM(BK220:BK244)</f>
        <v>0</v>
      </c>
    </row>
    <row r="220" spans="1:65" s="2" customFormat="1" ht="24.2" customHeight="1">
      <c r="A220" s="35"/>
      <c r="B220" s="36"/>
      <c r="C220" s="205" t="s">
        <v>215</v>
      </c>
      <c r="D220" s="205" t="s">
        <v>188</v>
      </c>
      <c r="E220" s="206" t="s">
        <v>1804</v>
      </c>
      <c r="F220" s="207" t="s">
        <v>1805</v>
      </c>
      <c r="G220" s="208" t="s">
        <v>877</v>
      </c>
      <c r="H220" s="209">
        <v>124.88</v>
      </c>
      <c r="I220" s="210"/>
      <c r="J220" s="210"/>
      <c r="K220" s="211">
        <f>ROUND(P220*H220,2)</f>
        <v>0</v>
      </c>
      <c r="L220" s="207" t="s">
        <v>382</v>
      </c>
      <c r="M220" s="40"/>
      <c r="N220" s="212" t="s">
        <v>20</v>
      </c>
      <c r="O220" s="194" t="s">
        <v>40</v>
      </c>
      <c r="P220" s="195">
        <f>I220+J220</f>
        <v>0</v>
      </c>
      <c r="Q220" s="195">
        <f>ROUND(I220*H220,2)</f>
        <v>0</v>
      </c>
      <c r="R220" s="195">
        <f>ROUND(J220*H220,2)</f>
        <v>0</v>
      </c>
      <c r="S220" s="65"/>
      <c r="T220" s="196">
        <f>S220*H220</f>
        <v>0</v>
      </c>
      <c r="U220" s="196">
        <v>0</v>
      </c>
      <c r="V220" s="196">
        <f>U220*H220</f>
        <v>0</v>
      </c>
      <c r="W220" s="196">
        <v>0</v>
      </c>
      <c r="X220" s="197">
        <f>W220*H220</f>
        <v>0</v>
      </c>
      <c r="Y220" s="35"/>
      <c r="Z220" s="35"/>
      <c r="AA220" s="35"/>
      <c r="AB220" s="35"/>
      <c r="AC220" s="35"/>
      <c r="AD220" s="35"/>
      <c r="AE220" s="35"/>
      <c r="AR220" s="198" t="s">
        <v>164</v>
      </c>
      <c r="AT220" s="198" t="s">
        <v>188</v>
      </c>
      <c r="AU220" s="198" t="s">
        <v>81</v>
      </c>
      <c r="AY220" s="18" t="s">
        <v>156</v>
      </c>
      <c r="BE220" s="199">
        <f>IF(O220="základní",K220,0)</f>
        <v>0</v>
      </c>
      <c r="BF220" s="199">
        <f>IF(O220="snížená",K220,0)</f>
        <v>0</v>
      </c>
      <c r="BG220" s="199">
        <f>IF(O220="zákl. přenesená",K220,0)</f>
        <v>0</v>
      </c>
      <c r="BH220" s="199">
        <f>IF(O220="sníž. přenesená",K220,0)</f>
        <v>0</v>
      </c>
      <c r="BI220" s="199">
        <f>IF(O220="nulová",K220,0)</f>
        <v>0</v>
      </c>
      <c r="BJ220" s="18" t="s">
        <v>79</v>
      </c>
      <c r="BK220" s="199">
        <f>ROUND(P220*H220,2)</f>
        <v>0</v>
      </c>
      <c r="BL220" s="18" t="s">
        <v>164</v>
      </c>
      <c r="BM220" s="198" t="s">
        <v>273</v>
      </c>
    </row>
    <row r="221" spans="1:47" s="2" customFormat="1" ht="19.5">
      <c r="A221" s="35"/>
      <c r="B221" s="36"/>
      <c r="C221" s="37"/>
      <c r="D221" s="200" t="s">
        <v>165</v>
      </c>
      <c r="E221" s="37"/>
      <c r="F221" s="201" t="s">
        <v>1806</v>
      </c>
      <c r="G221" s="37"/>
      <c r="H221" s="37"/>
      <c r="I221" s="202"/>
      <c r="J221" s="202"/>
      <c r="K221" s="37"/>
      <c r="L221" s="37"/>
      <c r="M221" s="40"/>
      <c r="N221" s="203"/>
      <c r="O221" s="204"/>
      <c r="P221" s="65"/>
      <c r="Q221" s="65"/>
      <c r="R221" s="65"/>
      <c r="S221" s="65"/>
      <c r="T221" s="65"/>
      <c r="U221" s="65"/>
      <c r="V221" s="65"/>
      <c r="W221" s="65"/>
      <c r="X221" s="66"/>
      <c r="Y221" s="35"/>
      <c r="Z221" s="35"/>
      <c r="AA221" s="35"/>
      <c r="AB221" s="35"/>
      <c r="AC221" s="35"/>
      <c r="AD221" s="35"/>
      <c r="AE221" s="35"/>
      <c r="AT221" s="18" t="s">
        <v>165</v>
      </c>
      <c r="AU221" s="18" t="s">
        <v>81</v>
      </c>
    </row>
    <row r="222" spans="1:47" s="2" customFormat="1" ht="11.25">
      <c r="A222" s="35"/>
      <c r="B222" s="36"/>
      <c r="C222" s="37"/>
      <c r="D222" s="218" t="s">
        <v>384</v>
      </c>
      <c r="E222" s="37"/>
      <c r="F222" s="219" t="s">
        <v>1807</v>
      </c>
      <c r="G222" s="37"/>
      <c r="H222" s="37"/>
      <c r="I222" s="202"/>
      <c r="J222" s="202"/>
      <c r="K222" s="37"/>
      <c r="L222" s="37"/>
      <c r="M222" s="40"/>
      <c r="N222" s="203"/>
      <c r="O222" s="204"/>
      <c r="P222" s="65"/>
      <c r="Q222" s="65"/>
      <c r="R222" s="65"/>
      <c r="S222" s="65"/>
      <c r="T222" s="65"/>
      <c r="U222" s="65"/>
      <c r="V222" s="65"/>
      <c r="W222" s="65"/>
      <c r="X222" s="66"/>
      <c r="Y222" s="35"/>
      <c r="Z222" s="35"/>
      <c r="AA222" s="35"/>
      <c r="AB222" s="35"/>
      <c r="AC222" s="35"/>
      <c r="AD222" s="35"/>
      <c r="AE222" s="35"/>
      <c r="AT222" s="18" t="s">
        <v>384</v>
      </c>
      <c r="AU222" s="18" t="s">
        <v>81</v>
      </c>
    </row>
    <row r="223" spans="2:51" s="15" customFormat="1" ht="11.25">
      <c r="B223" s="243"/>
      <c r="C223" s="244"/>
      <c r="D223" s="200" t="s">
        <v>1060</v>
      </c>
      <c r="E223" s="245" t="s">
        <v>20</v>
      </c>
      <c r="F223" s="246" t="s">
        <v>1808</v>
      </c>
      <c r="G223" s="244"/>
      <c r="H223" s="245" t="s">
        <v>20</v>
      </c>
      <c r="I223" s="247"/>
      <c r="J223" s="247"/>
      <c r="K223" s="244"/>
      <c r="L223" s="244"/>
      <c r="M223" s="248"/>
      <c r="N223" s="249"/>
      <c r="O223" s="250"/>
      <c r="P223" s="250"/>
      <c r="Q223" s="250"/>
      <c r="R223" s="250"/>
      <c r="S223" s="250"/>
      <c r="T223" s="250"/>
      <c r="U223" s="250"/>
      <c r="V223" s="250"/>
      <c r="W223" s="250"/>
      <c r="X223" s="251"/>
      <c r="AT223" s="252" t="s">
        <v>1060</v>
      </c>
      <c r="AU223" s="252" t="s">
        <v>81</v>
      </c>
      <c r="AV223" s="15" t="s">
        <v>79</v>
      </c>
      <c r="AW223" s="15" t="s">
        <v>5</v>
      </c>
      <c r="AX223" s="15" t="s">
        <v>71</v>
      </c>
      <c r="AY223" s="252" t="s">
        <v>156</v>
      </c>
    </row>
    <row r="224" spans="2:51" s="13" customFormat="1" ht="11.25">
      <c r="B224" s="221"/>
      <c r="C224" s="222"/>
      <c r="D224" s="200" t="s">
        <v>1060</v>
      </c>
      <c r="E224" s="223" t="s">
        <v>20</v>
      </c>
      <c r="F224" s="224" t="s">
        <v>1809</v>
      </c>
      <c r="G224" s="222"/>
      <c r="H224" s="225">
        <v>108</v>
      </c>
      <c r="I224" s="226"/>
      <c r="J224" s="226"/>
      <c r="K224" s="222"/>
      <c r="L224" s="222"/>
      <c r="M224" s="227"/>
      <c r="N224" s="228"/>
      <c r="O224" s="229"/>
      <c r="P224" s="229"/>
      <c r="Q224" s="229"/>
      <c r="R224" s="229"/>
      <c r="S224" s="229"/>
      <c r="T224" s="229"/>
      <c r="U224" s="229"/>
      <c r="V224" s="229"/>
      <c r="W224" s="229"/>
      <c r="X224" s="230"/>
      <c r="AT224" s="231" t="s">
        <v>1060</v>
      </c>
      <c r="AU224" s="231" t="s">
        <v>81</v>
      </c>
      <c r="AV224" s="13" t="s">
        <v>81</v>
      </c>
      <c r="AW224" s="13" t="s">
        <v>5</v>
      </c>
      <c r="AX224" s="13" t="s">
        <v>71</v>
      </c>
      <c r="AY224" s="231" t="s">
        <v>156</v>
      </c>
    </row>
    <row r="225" spans="2:51" s="15" customFormat="1" ht="11.25">
      <c r="B225" s="243"/>
      <c r="C225" s="244"/>
      <c r="D225" s="200" t="s">
        <v>1060</v>
      </c>
      <c r="E225" s="245" t="s">
        <v>20</v>
      </c>
      <c r="F225" s="246" t="s">
        <v>1810</v>
      </c>
      <c r="G225" s="244"/>
      <c r="H225" s="245" t="s">
        <v>20</v>
      </c>
      <c r="I225" s="247"/>
      <c r="J225" s="247"/>
      <c r="K225" s="244"/>
      <c r="L225" s="244"/>
      <c r="M225" s="248"/>
      <c r="N225" s="249"/>
      <c r="O225" s="250"/>
      <c r="P225" s="250"/>
      <c r="Q225" s="250"/>
      <c r="R225" s="250"/>
      <c r="S225" s="250"/>
      <c r="T225" s="250"/>
      <c r="U225" s="250"/>
      <c r="V225" s="250"/>
      <c r="W225" s="250"/>
      <c r="X225" s="251"/>
      <c r="AT225" s="252" t="s">
        <v>1060</v>
      </c>
      <c r="AU225" s="252" t="s">
        <v>81</v>
      </c>
      <c r="AV225" s="15" t="s">
        <v>79</v>
      </c>
      <c r="AW225" s="15" t="s">
        <v>5</v>
      </c>
      <c r="AX225" s="15" t="s">
        <v>71</v>
      </c>
      <c r="AY225" s="252" t="s">
        <v>156</v>
      </c>
    </row>
    <row r="226" spans="2:51" s="13" customFormat="1" ht="11.25">
      <c r="B226" s="221"/>
      <c r="C226" s="222"/>
      <c r="D226" s="200" t="s">
        <v>1060</v>
      </c>
      <c r="E226" s="223" t="s">
        <v>20</v>
      </c>
      <c r="F226" s="224" t="s">
        <v>81</v>
      </c>
      <c r="G226" s="222"/>
      <c r="H226" s="225">
        <v>2</v>
      </c>
      <c r="I226" s="226"/>
      <c r="J226" s="226"/>
      <c r="K226" s="222"/>
      <c r="L226" s="222"/>
      <c r="M226" s="227"/>
      <c r="N226" s="228"/>
      <c r="O226" s="229"/>
      <c r="P226" s="229"/>
      <c r="Q226" s="229"/>
      <c r="R226" s="229"/>
      <c r="S226" s="229"/>
      <c r="T226" s="229"/>
      <c r="U226" s="229"/>
      <c r="V226" s="229"/>
      <c r="W226" s="229"/>
      <c r="X226" s="230"/>
      <c r="AT226" s="231" t="s">
        <v>1060</v>
      </c>
      <c r="AU226" s="231" t="s">
        <v>81</v>
      </c>
      <c r="AV226" s="13" t="s">
        <v>81</v>
      </c>
      <c r="AW226" s="13" t="s">
        <v>5</v>
      </c>
      <c r="AX226" s="13" t="s">
        <v>71</v>
      </c>
      <c r="AY226" s="231" t="s">
        <v>156</v>
      </c>
    </row>
    <row r="227" spans="2:51" s="15" customFormat="1" ht="11.25">
      <c r="B227" s="243"/>
      <c r="C227" s="244"/>
      <c r="D227" s="200" t="s">
        <v>1060</v>
      </c>
      <c r="E227" s="245" t="s">
        <v>20</v>
      </c>
      <c r="F227" s="246" t="s">
        <v>1811</v>
      </c>
      <c r="G227" s="244"/>
      <c r="H227" s="245" t="s">
        <v>20</v>
      </c>
      <c r="I227" s="247"/>
      <c r="J227" s="247"/>
      <c r="K227" s="244"/>
      <c r="L227" s="244"/>
      <c r="M227" s="248"/>
      <c r="N227" s="249"/>
      <c r="O227" s="250"/>
      <c r="P227" s="250"/>
      <c r="Q227" s="250"/>
      <c r="R227" s="250"/>
      <c r="S227" s="250"/>
      <c r="T227" s="250"/>
      <c r="U227" s="250"/>
      <c r="V227" s="250"/>
      <c r="W227" s="250"/>
      <c r="X227" s="251"/>
      <c r="AT227" s="252" t="s">
        <v>1060</v>
      </c>
      <c r="AU227" s="252" t="s">
        <v>81</v>
      </c>
      <c r="AV227" s="15" t="s">
        <v>79</v>
      </c>
      <c r="AW227" s="15" t="s">
        <v>5</v>
      </c>
      <c r="AX227" s="15" t="s">
        <v>71</v>
      </c>
      <c r="AY227" s="252" t="s">
        <v>156</v>
      </c>
    </row>
    <row r="228" spans="2:51" s="13" customFormat="1" ht="11.25">
      <c r="B228" s="221"/>
      <c r="C228" s="222"/>
      <c r="D228" s="200" t="s">
        <v>1060</v>
      </c>
      <c r="E228" s="223" t="s">
        <v>20</v>
      </c>
      <c r="F228" s="224" t="s">
        <v>1812</v>
      </c>
      <c r="G228" s="222"/>
      <c r="H228" s="225">
        <v>14.88</v>
      </c>
      <c r="I228" s="226"/>
      <c r="J228" s="226"/>
      <c r="K228" s="222"/>
      <c r="L228" s="222"/>
      <c r="M228" s="227"/>
      <c r="N228" s="228"/>
      <c r="O228" s="229"/>
      <c r="P228" s="229"/>
      <c r="Q228" s="229"/>
      <c r="R228" s="229"/>
      <c r="S228" s="229"/>
      <c r="T228" s="229"/>
      <c r="U228" s="229"/>
      <c r="V228" s="229"/>
      <c r="W228" s="229"/>
      <c r="X228" s="230"/>
      <c r="AT228" s="231" t="s">
        <v>1060</v>
      </c>
      <c r="AU228" s="231" t="s">
        <v>81</v>
      </c>
      <c r="AV228" s="13" t="s">
        <v>81</v>
      </c>
      <c r="AW228" s="13" t="s">
        <v>5</v>
      </c>
      <c r="AX228" s="13" t="s">
        <v>71</v>
      </c>
      <c r="AY228" s="231" t="s">
        <v>156</v>
      </c>
    </row>
    <row r="229" spans="2:51" s="14" customFormat="1" ht="11.25">
      <c r="B229" s="232"/>
      <c r="C229" s="233"/>
      <c r="D229" s="200" t="s">
        <v>1060</v>
      </c>
      <c r="E229" s="234" t="s">
        <v>20</v>
      </c>
      <c r="F229" s="235" t="s">
        <v>1062</v>
      </c>
      <c r="G229" s="233"/>
      <c r="H229" s="236">
        <v>124.88</v>
      </c>
      <c r="I229" s="237"/>
      <c r="J229" s="237"/>
      <c r="K229" s="233"/>
      <c r="L229" s="233"/>
      <c r="M229" s="238"/>
      <c r="N229" s="239"/>
      <c r="O229" s="240"/>
      <c r="P229" s="240"/>
      <c r="Q229" s="240"/>
      <c r="R229" s="240"/>
      <c r="S229" s="240"/>
      <c r="T229" s="240"/>
      <c r="U229" s="240"/>
      <c r="V229" s="240"/>
      <c r="W229" s="240"/>
      <c r="X229" s="241"/>
      <c r="AT229" s="242" t="s">
        <v>1060</v>
      </c>
      <c r="AU229" s="242" t="s">
        <v>81</v>
      </c>
      <c r="AV229" s="14" t="s">
        <v>164</v>
      </c>
      <c r="AW229" s="14" t="s">
        <v>5</v>
      </c>
      <c r="AX229" s="14" t="s">
        <v>79</v>
      </c>
      <c r="AY229" s="242" t="s">
        <v>156</v>
      </c>
    </row>
    <row r="230" spans="1:65" s="2" customFormat="1" ht="24.2" customHeight="1">
      <c r="A230" s="35"/>
      <c r="B230" s="36"/>
      <c r="C230" s="205" t="s">
        <v>279</v>
      </c>
      <c r="D230" s="205" t="s">
        <v>188</v>
      </c>
      <c r="E230" s="206" t="s">
        <v>1813</v>
      </c>
      <c r="F230" s="207" t="s">
        <v>1814</v>
      </c>
      <c r="G230" s="208" t="s">
        <v>877</v>
      </c>
      <c r="H230" s="209">
        <v>4870.32</v>
      </c>
      <c r="I230" s="210"/>
      <c r="J230" s="210"/>
      <c r="K230" s="211">
        <f>ROUND(P230*H230,2)</f>
        <v>0</v>
      </c>
      <c r="L230" s="207" t="s">
        <v>382</v>
      </c>
      <c r="M230" s="40"/>
      <c r="N230" s="212" t="s">
        <v>20</v>
      </c>
      <c r="O230" s="194" t="s">
        <v>40</v>
      </c>
      <c r="P230" s="195">
        <f>I230+J230</f>
        <v>0</v>
      </c>
      <c r="Q230" s="195">
        <f>ROUND(I230*H230,2)</f>
        <v>0</v>
      </c>
      <c r="R230" s="195">
        <f>ROUND(J230*H230,2)</f>
        <v>0</v>
      </c>
      <c r="S230" s="65"/>
      <c r="T230" s="196">
        <f>S230*H230</f>
        <v>0</v>
      </c>
      <c r="U230" s="196">
        <v>0</v>
      </c>
      <c r="V230" s="196">
        <f>U230*H230</f>
        <v>0</v>
      </c>
      <c r="W230" s="196">
        <v>0</v>
      </c>
      <c r="X230" s="197">
        <f>W230*H230</f>
        <v>0</v>
      </c>
      <c r="Y230" s="35"/>
      <c r="Z230" s="35"/>
      <c r="AA230" s="35"/>
      <c r="AB230" s="35"/>
      <c r="AC230" s="35"/>
      <c r="AD230" s="35"/>
      <c r="AE230" s="35"/>
      <c r="AR230" s="198" t="s">
        <v>164</v>
      </c>
      <c r="AT230" s="198" t="s">
        <v>188</v>
      </c>
      <c r="AU230" s="198" t="s">
        <v>81</v>
      </c>
      <c r="AY230" s="18" t="s">
        <v>156</v>
      </c>
      <c r="BE230" s="199">
        <f>IF(O230="základní",K230,0)</f>
        <v>0</v>
      </c>
      <c r="BF230" s="199">
        <f>IF(O230="snížená",K230,0)</f>
        <v>0</v>
      </c>
      <c r="BG230" s="199">
        <f>IF(O230="zákl. přenesená",K230,0)</f>
        <v>0</v>
      </c>
      <c r="BH230" s="199">
        <f>IF(O230="sníž. přenesená",K230,0)</f>
        <v>0</v>
      </c>
      <c r="BI230" s="199">
        <f>IF(O230="nulová",K230,0)</f>
        <v>0</v>
      </c>
      <c r="BJ230" s="18" t="s">
        <v>79</v>
      </c>
      <c r="BK230" s="199">
        <f>ROUND(P230*H230,2)</f>
        <v>0</v>
      </c>
      <c r="BL230" s="18" t="s">
        <v>164</v>
      </c>
      <c r="BM230" s="198" t="s">
        <v>277</v>
      </c>
    </row>
    <row r="231" spans="1:47" s="2" customFormat="1" ht="19.5">
      <c r="A231" s="35"/>
      <c r="B231" s="36"/>
      <c r="C231" s="37"/>
      <c r="D231" s="200" t="s">
        <v>165</v>
      </c>
      <c r="E231" s="37"/>
      <c r="F231" s="201" t="s">
        <v>1815</v>
      </c>
      <c r="G231" s="37"/>
      <c r="H231" s="37"/>
      <c r="I231" s="202"/>
      <c r="J231" s="202"/>
      <c r="K231" s="37"/>
      <c r="L231" s="37"/>
      <c r="M231" s="40"/>
      <c r="N231" s="203"/>
      <c r="O231" s="204"/>
      <c r="P231" s="65"/>
      <c r="Q231" s="65"/>
      <c r="R231" s="65"/>
      <c r="S231" s="65"/>
      <c r="T231" s="65"/>
      <c r="U231" s="65"/>
      <c r="V231" s="65"/>
      <c r="W231" s="65"/>
      <c r="X231" s="66"/>
      <c r="Y231" s="35"/>
      <c r="Z231" s="35"/>
      <c r="AA231" s="35"/>
      <c r="AB231" s="35"/>
      <c r="AC231" s="35"/>
      <c r="AD231" s="35"/>
      <c r="AE231" s="35"/>
      <c r="AT231" s="18" t="s">
        <v>165</v>
      </c>
      <c r="AU231" s="18" t="s">
        <v>81</v>
      </c>
    </row>
    <row r="232" spans="1:47" s="2" customFormat="1" ht="11.25">
      <c r="A232" s="35"/>
      <c r="B232" s="36"/>
      <c r="C232" s="37"/>
      <c r="D232" s="218" t="s">
        <v>384</v>
      </c>
      <c r="E232" s="37"/>
      <c r="F232" s="219" t="s">
        <v>1816</v>
      </c>
      <c r="G232" s="37"/>
      <c r="H232" s="37"/>
      <c r="I232" s="202"/>
      <c r="J232" s="202"/>
      <c r="K232" s="37"/>
      <c r="L232" s="37"/>
      <c r="M232" s="40"/>
      <c r="N232" s="203"/>
      <c r="O232" s="204"/>
      <c r="P232" s="65"/>
      <c r="Q232" s="65"/>
      <c r="R232" s="65"/>
      <c r="S232" s="65"/>
      <c r="T232" s="65"/>
      <c r="U232" s="65"/>
      <c r="V232" s="65"/>
      <c r="W232" s="65"/>
      <c r="X232" s="66"/>
      <c r="Y232" s="35"/>
      <c r="Z232" s="35"/>
      <c r="AA232" s="35"/>
      <c r="AB232" s="35"/>
      <c r="AC232" s="35"/>
      <c r="AD232" s="35"/>
      <c r="AE232" s="35"/>
      <c r="AT232" s="18" t="s">
        <v>384</v>
      </c>
      <c r="AU232" s="18" t="s">
        <v>81</v>
      </c>
    </row>
    <row r="233" spans="2:51" s="15" customFormat="1" ht="11.25">
      <c r="B233" s="243"/>
      <c r="C233" s="244"/>
      <c r="D233" s="200" t="s">
        <v>1060</v>
      </c>
      <c r="E233" s="245" t="s">
        <v>20</v>
      </c>
      <c r="F233" s="246" t="s">
        <v>1552</v>
      </c>
      <c r="G233" s="244"/>
      <c r="H233" s="245" t="s">
        <v>20</v>
      </c>
      <c r="I233" s="247"/>
      <c r="J233" s="247"/>
      <c r="K233" s="244"/>
      <c r="L233" s="244"/>
      <c r="M233" s="248"/>
      <c r="N233" s="249"/>
      <c r="O233" s="250"/>
      <c r="P233" s="250"/>
      <c r="Q233" s="250"/>
      <c r="R233" s="250"/>
      <c r="S233" s="250"/>
      <c r="T233" s="250"/>
      <c r="U233" s="250"/>
      <c r="V233" s="250"/>
      <c r="W233" s="250"/>
      <c r="X233" s="251"/>
      <c r="AT233" s="252" t="s">
        <v>1060</v>
      </c>
      <c r="AU233" s="252" t="s">
        <v>81</v>
      </c>
      <c r="AV233" s="15" t="s">
        <v>79</v>
      </c>
      <c r="AW233" s="15" t="s">
        <v>5</v>
      </c>
      <c r="AX233" s="15" t="s">
        <v>71</v>
      </c>
      <c r="AY233" s="252" t="s">
        <v>156</v>
      </c>
    </row>
    <row r="234" spans="2:51" s="13" customFormat="1" ht="11.25">
      <c r="B234" s="221"/>
      <c r="C234" s="222"/>
      <c r="D234" s="200" t="s">
        <v>1060</v>
      </c>
      <c r="E234" s="223" t="s">
        <v>20</v>
      </c>
      <c r="F234" s="224" t="s">
        <v>1817</v>
      </c>
      <c r="G234" s="222"/>
      <c r="H234" s="225">
        <v>4870.32</v>
      </c>
      <c r="I234" s="226"/>
      <c r="J234" s="226"/>
      <c r="K234" s="222"/>
      <c r="L234" s="222"/>
      <c r="M234" s="227"/>
      <c r="N234" s="228"/>
      <c r="O234" s="229"/>
      <c r="P234" s="229"/>
      <c r="Q234" s="229"/>
      <c r="R234" s="229"/>
      <c r="S234" s="229"/>
      <c r="T234" s="229"/>
      <c r="U234" s="229"/>
      <c r="V234" s="229"/>
      <c r="W234" s="229"/>
      <c r="X234" s="230"/>
      <c r="AT234" s="231" t="s">
        <v>1060</v>
      </c>
      <c r="AU234" s="231" t="s">
        <v>81</v>
      </c>
      <c r="AV234" s="13" t="s">
        <v>81</v>
      </c>
      <c r="AW234" s="13" t="s">
        <v>5</v>
      </c>
      <c r="AX234" s="13" t="s">
        <v>71</v>
      </c>
      <c r="AY234" s="231" t="s">
        <v>156</v>
      </c>
    </row>
    <row r="235" spans="2:51" s="14" customFormat="1" ht="11.25">
      <c r="B235" s="232"/>
      <c r="C235" s="233"/>
      <c r="D235" s="200" t="s">
        <v>1060</v>
      </c>
      <c r="E235" s="234" t="s">
        <v>20</v>
      </c>
      <c r="F235" s="235" t="s">
        <v>1062</v>
      </c>
      <c r="G235" s="233"/>
      <c r="H235" s="236">
        <v>4870.32</v>
      </c>
      <c r="I235" s="237"/>
      <c r="J235" s="237"/>
      <c r="K235" s="233"/>
      <c r="L235" s="233"/>
      <c r="M235" s="238"/>
      <c r="N235" s="239"/>
      <c r="O235" s="240"/>
      <c r="P235" s="240"/>
      <c r="Q235" s="240"/>
      <c r="R235" s="240"/>
      <c r="S235" s="240"/>
      <c r="T235" s="240"/>
      <c r="U235" s="240"/>
      <c r="V235" s="240"/>
      <c r="W235" s="240"/>
      <c r="X235" s="241"/>
      <c r="AT235" s="242" t="s">
        <v>1060</v>
      </c>
      <c r="AU235" s="242" t="s">
        <v>81</v>
      </c>
      <c r="AV235" s="14" t="s">
        <v>164</v>
      </c>
      <c r="AW235" s="14" t="s">
        <v>5</v>
      </c>
      <c r="AX235" s="14" t="s">
        <v>79</v>
      </c>
      <c r="AY235" s="242" t="s">
        <v>156</v>
      </c>
    </row>
    <row r="236" spans="1:65" s="2" customFormat="1" ht="33" customHeight="1">
      <c r="A236" s="35"/>
      <c r="B236" s="36"/>
      <c r="C236" s="205" t="s">
        <v>218</v>
      </c>
      <c r="D236" s="205" t="s">
        <v>188</v>
      </c>
      <c r="E236" s="206" t="s">
        <v>1818</v>
      </c>
      <c r="F236" s="207" t="s">
        <v>1819</v>
      </c>
      <c r="G236" s="208" t="s">
        <v>877</v>
      </c>
      <c r="H236" s="209">
        <v>14.88</v>
      </c>
      <c r="I236" s="210"/>
      <c r="J236" s="210"/>
      <c r="K236" s="211">
        <f>ROUND(P236*H236,2)</f>
        <v>0</v>
      </c>
      <c r="L236" s="207" t="s">
        <v>382</v>
      </c>
      <c r="M236" s="40"/>
      <c r="N236" s="212" t="s">
        <v>20</v>
      </c>
      <c r="O236" s="194" t="s">
        <v>40</v>
      </c>
      <c r="P236" s="195">
        <f>I236+J236</f>
        <v>0</v>
      </c>
      <c r="Q236" s="195">
        <f>ROUND(I236*H236,2)</f>
        <v>0</v>
      </c>
      <c r="R236" s="195">
        <f>ROUND(J236*H236,2)</f>
        <v>0</v>
      </c>
      <c r="S236" s="65"/>
      <c r="T236" s="196">
        <f>S236*H236</f>
        <v>0</v>
      </c>
      <c r="U236" s="196">
        <v>0</v>
      </c>
      <c r="V236" s="196">
        <f>U236*H236</f>
        <v>0</v>
      </c>
      <c r="W236" s="196">
        <v>0</v>
      </c>
      <c r="X236" s="197">
        <f>W236*H236</f>
        <v>0</v>
      </c>
      <c r="Y236" s="35"/>
      <c r="Z236" s="35"/>
      <c r="AA236" s="35"/>
      <c r="AB236" s="35"/>
      <c r="AC236" s="35"/>
      <c r="AD236" s="35"/>
      <c r="AE236" s="35"/>
      <c r="AR236" s="198" t="s">
        <v>164</v>
      </c>
      <c r="AT236" s="198" t="s">
        <v>188</v>
      </c>
      <c r="AU236" s="198" t="s">
        <v>81</v>
      </c>
      <c r="AY236" s="18" t="s">
        <v>156</v>
      </c>
      <c r="BE236" s="199">
        <f>IF(O236="základní",K236,0)</f>
        <v>0</v>
      </c>
      <c r="BF236" s="199">
        <f>IF(O236="snížená",K236,0)</f>
        <v>0</v>
      </c>
      <c r="BG236" s="199">
        <f>IF(O236="zákl. přenesená",K236,0)</f>
        <v>0</v>
      </c>
      <c r="BH236" s="199">
        <f>IF(O236="sníž. přenesená",K236,0)</f>
        <v>0</v>
      </c>
      <c r="BI236" s="199">
        <f>IF(O236="nulová",K236,0)</f>
        <v>0</v>
      </c>
      <c r="BJ236" s="18" t="s">
        <v>79</v>
      </c>
      <c r="BK236" s="199">
        <f>ROUND(P236*H236,2)</f>
        <v>0</v>
      </c>
      <c r="BL236" s="18" t="s">
        <v>164</v>
      </c>
      <c r="BM236" s="198" t="s">
        <v>282</v>
      </c>
    </row>
    <row r="237" spans="1:47" s="2" customFormat="1" ht="29.25">
      <c r="A237" s="35"/>
      <c r="B237" s="36"/>
      <c r="C237" s="37"/>
      <c r="D237" s="200" t="s">
        <v>165</v>
      </c>
      <c r="E237" s="37"/>
      <c r="F237" s="201" t="s">
        <v>1820</v>
      </c>
      <c r="G237" s="37"/>
      <c r="H237" s="37"/>
      <c r="I237" s="202"/>
      <c r="J237" s="202"/>
      <c r="K237" s="37"/>
      <c r="L237" s="37"/>
      <c r="M237" s="40"/>
      <c r="N237" s="203"/>
      <c r="O237" s="204"/>
      <c r="P237" s="65"/>
      <c r="Q237" s="65"/>
      <c r="R237" s="65"/>
      <c r="S237" s="65"/>
      <c r="T237" s="65"/>
      <c r="U237" s="65"/>
      <c r="V237" s="65"/>
      <c r="W237" s="65"/>
      <c r="X237" s="66"/>
      <c r="Y237" s="35"/>
      <c r="Z237" s="35"/>
      <c r="AA237" s="35"/>
      <c r="AB237" s="35"/>
      <c r="AC237" s="35"/>
      <c r="AD237" s="35"/>
      <c r="AE237" s="35"/>
      <c r="AT237" s="18" t="s">
        <v>165</v>
      </c>
      <c r="AU237" s="18" t="s">
        <v>81</v>
      </c>
    </row>
    <row r="238" spans="1:47" s="2" customFormat="1" ht="11.25">
      <c r="A238" s="35"/>
      <c r="B238" s="36"/>
      <c r="C238" s="37"/>
      <c r="D238" s="218" t="s">
        <v>384</v>
      </c>
      <c r="E238" s="37"/>
      <c r="F238" s="219" t="s">
        <v>1821</v>
      </c>
      <c r="G238" s="37"/>
      <c r="H238" s="37"/>
      <c r="I238" s="202"/>
      <c r="J238" s="202"/>
      <c r="K238" s="37"/>
      <c r="L238" s="37"/>
      <c r="M238" s="40"/>
      <c r="N238" s="203"/>
      <c r="O238" s="204"/>
      <c r="P238" s="65"/>
      <c r="Q238" s="65"/>
      <c r="R238" s="65"/>
      <c r="S238" s="65"/>
      <c r="T238" s="65"/>
      <c r="U238" s="65"/>
      <c r="V238" s="65"/>
      <c r="W238" s="65"/>
      <c r="X238" s="66"/>
      <c r="Y238" s="35"/>
      <c r="Z238" s="35"/>
      <c r="AA238" s="35"/>
      <c r="AB238" s="35"/>
      <c r="AC238" s="35"/>
      <c r="AD238" s="35"/>
      <c r="AE238" s="35"/>
      <c r="AT238" s="18" t="s">
        <v>384</v>
      </c>
      <c r="AU238" s="18" t="s">
        <v>81</v>
      </c>
    </row>
    <row r="239" spans="1:65" s="2" customFormat="1" ht="44.25" customHeight="1">
      <c r="A239" s="35"/>
      <c r="B239" s="36"/>
      <c r="C239" s="205" t="s">
        <v>284</v>
      </c>
      <c r="D239" s="205" t="s">
        <v>188</v>
      </c>
      <c r="E239" s="206" t="s">
        <v>1822</v>
      </c>
      <c r="F239" s="207" t="s">
        <v>1823</v>
      </c>
      <c r="G239" s="208" t="s">
        <v>877</v>
      </c>
      <c r="H239" s="209">
        <v>108</v>
      </c>
      <c r="I239" s="210"/>
      <c r="J239" s="210"/>
      <c r="K239" s="211">
        <f>ROUND(P239*H239,2)</f>
        <v>0</v>
      </c>
      <c r="L239" s="207" t="s">
        <v>382</v>
      </c>
      <c r="M239" s="40"/>
      <c r="N239" s="212" t="s">
        <v>20</v>
      </c>
      <c r="O239" s="194" t="s">
        <v>40</v>
      </c>
      <c r="P239" s="195">
        <f>I239+J239</f>
        <v>0</v>
      </c>
      <c r="Q239" s="195">
        <f>ROUND(I239*H239,2)</f>
        <v>0</v>
      </c>
      <c r="R239" s="195">
        <f>ROUND(J239*H239,2)</f>
        <v>0</v>
      </c>
      <c r="S239" s="65"/>
      <c r="T239" s="196">
        <f>S239*H239</f>
        <v>0</v>
      </c>
      <c r="U239" s="196">
        <v>0</v>
      </c>
      <c r="V239" s="196">
        <f>U239*H239</f>
        <v>0</v>
      </c>
      <c r="W239" s="196">
        <v>0</v>
      </c>
      <c r="X239" s="197">
        <f>W239*H239</f>
        <v>0</v>
      </c>
      <c r="Y239" s="35"/>
      <c r="Z239" s="35"/>
      <c r="AA239" s="35"/>
      <c r="AB239" s="35"/>
      <c r="AC239" s="35"/>
      <c r="AD239" s="35"/>
      <c r="AE239" s="35"/>
      <c r="AR239" s="198" t="s">
        <v>164</v>
      </c>
      <c r="AT239" s="198" t="s">
        <v>188</v>
      </c>
      <c r="AU239" s="198" t="s">
        <v>81</v>
      </c>
      <c r="AY239" s="18" t="s">
        <v>156</v>
      </c>
      <c r="BE239" s="199">
        <f>IF(O239="základní",K239,0)</f>
        <v>0</v>
      </c>
      <c r="BF239" s="199">
        <f>IF(O239="snížená",K239,0)</f>
        <v>0</v>
      </c>
      <c r="BG239" s="199">
        <f>IF(O239="zákl. přenesená",K239,0)</f>
        <v>0</v>
      </c>
      <c r="BH239" s="199">
        <f>IF(O239="sníž. přenesená",K239,0)</f>
        <v>0</v>
      </c>
      <c r="BI239" s="199">
        <f>IF(O239="nulová",K239,0)</f>
        <v>0</v>
      </c>
      <c r="BJ239" s="18" t="s">
        <v>79</v>
      </c>
      <c r="BK239" s="199">
        <f>ROUND(P239*H239,2)</f>
        <v>0</v>
      </c>
      <c r="BL239" s="18" t="s">
        <v>164</v>
      </c>
      <c r="BM239" s="198" t="s">
        <v>287</v>
      </c>
    </row>
    <row r="240" spans="1:47" s="2" customFormat="1" ht="29.25">
      <c r="A240" s="35"/>
      <c r="B240" s="36"/>
      <c r="C240" s="37"/>
      <c r="D240" s="200" t="s">
        <v>165</v>
      </c>
      <c r="E240" s="37"/>
      <c r="F240" s="201" t="s">
        <v>1823</v>
      </c>
      <c r="G240" s="37"/>
      <c r="H240" s="37"/>
      <c r="I240" s="202"/>
      <c r="J240" s="202"/>
      <c r="K240" s="37"/>
      <c r="L240" s="37"/>
      <c r="M240" s="40"/>
      <c r="N240" s="203"/>
      <c r="O240" s="204"/>
      <c r="P240" s="65"/>
      <c r="Q240" s="65"/>
      <c r="R240" s="65"/>
      <c r="S240" s="65"/>
      <c r="T240" s="65"/>
      <c r="U240" s="65"/>
      <c r="V240" s="65"/>
      <c r="W240" s="65"/>
      <c r="X240" s="66"/>
      <c r="Y240" s="35"/>
      <c r="Z240" s="35"/>
      <c r="AA240" s="35"/>
      <c r="AB240" s="35"/>
      <c r="AC240" s="35"/>
      <c r="AD240" s="35"/>
      <c r="AE240" s="35"/>
      <c r="AT240" s="18" t="s">
        <v>165</v>
      </c>
      <c r="AU240" s="18" t="s">
        <v>81</v>
      </c>
    </row>
    <row r="241" spans="1:47" s="2" customFormat="1" ht="11.25">
      <c r="A241" s="35"/>
      <c r="B241" s="36"/>
      <c r="C241" s="37"/>
      <c r="D241" s="218" t="s">
        <v>384</v>
      </c>
      <c r="E241" s="37"/>
      <c r="F241" s="219" t="s">
        <v>1824</v>
      </c>
      <c r="G241" s="37"/>
      <c r="H241" s="37"/>
      <c r="I241" s="202"/>
      <c r="J241" s="202"/>
      <c r="K241" s="37"/>
      <c r="L241" s="37"/>
      <c r="M241" s="40"/>
      <c r="N241" s="203"/>
      <c r="O241" s="204"/>
      <c r="P241" s="65"/>
      <c r="Q241" s="65"/>
      <c r="R241" s="65"/>
      <c r="S241" s="65"/>
      <c r="T241" s="65"/>
      <c r="U241" s="65"/>
      <c r="V241" s="65"/>
      <c r="W241" s="65"/>
      <c r="X241" s="66"/>
      <c r="Y241" s="35"/>
      <c r="Z241" s="35"/>
      <c r="AA241" s="35"/>
      <c r="AB241" s="35"/>
      <c r="AC241" s="35"/>
      <c r="AD241" s="35"/>
      <c r="AE241" s="35"/>
      <c r="AT241" s="18" t="s">
        <v>384</v>
      </c>
      <c r="AU241" s="18" t="s">
        <v>81</v>
      </c>
    </row>
    <row r="242" spans="1:65" s="2" customFormat="1" ht="33" customHeight="1">
      <c r="A242" s="35"/>
      <c r="B242" s="36"/>
      <c r="C242" s="205" t="s">
        <v>222</v>
      </c>
      <c r="D242" s="205" t="s">
        <v>188</v>
      </c>
      <c r="E242" s="206" t="s">
        <v>1825</v>
      </c>
      <c r="F242" s="207" t="s">
        <v>1826</v>
      </c>
      <c r="G242" s="208" t="s">
        <v>877</v>
      </c>
      <c r="H242" s="209">
        <v>3</v>
      </c>
      <c r="I242" s="210"/>
      <c r="J242" s="210"/>
      <c r="K242" s="211">
        <f>ROUND(P242*H242,2)</f>
        <v>0</v>
      </c>
      <c r="L242" s="207" t="s">
        <v>382</v>
      </c>
      <c r="M242" s="40"/>
      <c r="N242" s="212" t="s">
        <v>20</v>
      </c>
      <c r="O242" s="194" t="s">
        <v>40</v>
      </c>
      <c r="P242" s="195">
        <f>I242+J242</f>
        <v>0</v>
      </c>
      <c r="Q242" s="195">
        <f>ROUND(I242*H242,2)</f>
        <v>0</v>
      </c>
      <c r="R242" s="195">
        <f>ROUND(J242*H242,2)</f>
        <v>0</v>
      </c>
      <c r="S242" s="65"/>
      <c r="T242" s="196">
        <f>S242*H242</f>
        <v>0</v>
      </c>
      <c r="U242" s="196">
        <v>0</v>
      </c>
      <c r="V242" s="196">
        <f>U242*H242</f>
        <v>0</v>
      </c>
      <c r="W242" s="196">
        <v>0</v>
      </c>
      <c r="X242" s="197">
        <f>W242*H242</f>
        <v>0</v>
      </c>
      <c r="Y242" s="35"/>
      <c r="Z242" s="35"/>
      <c r="AA242" s="35"/>
      <c r="AB242" s="35"/>
      <c r="AC242" s="35"/>
      <c r="AD242" s="35"/>
      <c r="AE242" s="35"/>
      <c r="AR242" s="198" t="s">
        <v>164</v>
      </c>
      <c r="AT242" s="198" t="s">
        <v>188</v>
      </c>
      <c r="AU242" s="198" t="s">
        <v>81</v>
      </c>
      <c r="AY242" s="18" t="s">
        <v>156</v>
      </c>
      <c r="BE242" s="199">
        <f>IF(O242="základní",K242,0)</f>
        <v>0</v>
      </c>
      <c r="BF242" s="199">
        <f>IF(O242="snížená",K242,0)</f>
        <v>0</v>
      </c>
      <c r="BG242" s="199">
        <f>IF(O242="zákl. přenesená",K242,0)</f>
        <v>0</v>
      </c>
      <c r="BH242" s="199">
        <f>IF(O242="sníž. přenesená",K242,0)</f>
        <v>0</v>
      </c>
      <c r="BI242" s="199">
        <f>IF(O242="nulová",K242,0)</f>
        <v>0</v>
      </c>
      <c r="BJ242" s="18" t="s">
        <v>79</v>
      </c>
      <c r="BK242" s="199">
        <f>ROUND(P242*H242,2)</f>
        <v>0</v>
      </c>
      <c r="BL242" s="18" t="s">
        <v>164</v>
      </c>
      <c r="BM242" s="198" t="s">
        <v>291</v>
      </c>
    </row>
    <row r="243" spans="1:47" s="2" customFormat="1" ht="19.5">
      <c r="A243" s="35"/>
      <c r="B243" s="36"/>
      <c r="C243" s="37"/>
      <c r="D243" s="200" t="s">
        <v>165</v>
      </c>
      <c r="E243" s="37"/>
      <c r="F243" s="201" t="s">
        <v>1827</v>
      </c>
      <c r="G243" s="37"/>
      <c r="H243" s="37"/>
      <c r="I243" s="202"/>
      <c r="J243" s="202"/>
      <c r="K243" s="37"/>
      <c r="L243" s="37"/>
      <c r="M243" s="40"/>
      <c r="N243" s="203"/>
      <c r="O243" s="204"/>
      <c r="P243" s="65"/>
      <c r="Q243" s="65"/>
      <c r="R243" s="65"/>
      <c r="S243" s="65"/>
      <c r="T243" s="65"/>
      <c r="U243" s="65"/>
      <c r="V243" s="65"/>
      <c r="W243" s="65"/>
      <c r="X243" s="66"/>
      <c r="Y243" s="35"/>
      <c r="Z243" s="35"/>
      <c r="AA243" s="35"/>
      <c r="AB243" s="35"/>
      <c r="AC243" s="35"/>
      <c r="AD243" s="35"/>
      <c r="AE243" s="35"/>
      <c r="AT243" s="18" t="s">
        <v>165</v>
      </c>
      <c r="AU243" s="18" t="s">
        <v>81</v>
      </c>
    </row>
    <row r="244" spans="1:47" s="2" customFormat="1" ht="11.25">
      <c r="A244" s="35"/>
      <c r="B244" s="36"/>
      <c r="C244" s="37"/>
      <c r="D244" s="218" t="s">
        <v>384</v>
      </c>
      <c r="E244" s="37"/>
      <c r="F244" s="219" t="s">
        <v>1828</v>
      </c>
      <c r="G244" s="37"/>
      <c r="H244" s="37"/>
      <c r="I244" s="202"/>
      <c r="J244" s="202"/>
      <c r="K244" s="37"/>
      <c r="L244" s="37"/>
      <c r="M244" s="40"/>
      <c r="N244" s="203"/>
      <c r="O244" s="204"/>
      <c r="P244" s="65"/>
      <c r="Q244" s="65"/>
      <c r="R244" s="65"/>
      <c r="S244" s="65"/>
      <c r="T244" s="65"/>
      <c r="U244" s="65"/>
      <c r="V244" s="65"/>
      <c r="W244" s="65"/>
      <c r="X244" s="66"/>
      <c r="Y244" s="35"/>
      <c r="Z244" s="35"/>
      <c r="AA244" s="35"/>
      <c r="AB244" s="35"/>
      <c r="AC244" s="35"/>
      <c r="AD244" s="35"/>
      <c r="AE244" s="35"/>
      <c r="AT244" s="18" t="s">
        <v>384</v>
      </c>
      <c r="AU244" s="18" t="s">
        <v>81</v>
      </c>
    </row>
    <row r="245" spans="2:63" s="12" customFormat="1" ht="25.9" customHeight="1">
      <c r="B245" s="167"/>
      <c r="C245" s="168"/>
      <c r="D245" s="169" t="s">
        <v>70</v>
      </c>
      <c r="E245" s="170" t="s">
        <v>386</v>
      </c>
      <c r="F245" s="170" t="s">
        <v>387</v>
      </c>
      <c r="G245" s="168"/>
      <c r="H245" s="168"/>
      <c r="I245" s="171"/>
      <c r="J245" s="171"/>
      <c r="K245" s="172">
        <f>BK245</f>
        <v>0</v>
      </c>
      <c r="L245" s="168"/>
      <c r="M245" s="173"/>
      <c r="N245" s="174"/>
      <c r="O245" s="175"/>
      <c r="P245" s="175"/>
      <c r="Q245" s="176">
        <f>Q246</f>
        <v>0</v>
      </c>
      <c r="R245" s="176">
        <f>R246</f>
        <v>0</v>
      </c>
      <c r="S245" s="175"/>
      <c r="T245" s="177">
        <f>T246</f>
        <v>0</v>
      </c>
      <c r="U245" s="175"/>
      <c r="V245" s="177">
        <f>V246</f>
        <v>0</v>
      </c>
      <c r="W245" s="175"/>
      <c r="X245" s="178">
        <f>X246</f>
        <v>0</v>
      </c>
      <c r="AR245" s="179" t="s">
        <v>81</v>
      </c>
      <c r="AT245" s="180" t="s">
        <v>70</v>
      </c>
      <c r="AU245" s="180" t="s">
        <v>71</v>
      </c>
      <c r="AY245" s="179" t="s">
        <v>156</v>
      </c>
      <c r="BK245" s="181">
        <f>BK246</f>
        <v>0</v>
      </c>
    </row>
    <row r="246" spans="2:63" s="12" customFormat="1" ht="22.9" customHeight="1">
      <c r="B246" s="167"/>
      <c r="C246" s="168"/>
      <c r="D246" s="169" t="s">
        <v>70</v>
      </c>
      <c r="E246" s="182" t="s">
        <v>388</v>
      </c>
      <c r="F246" s="182" t="s">
        <v>389</v>
      </c>
      <c r="G246" s="168"/>
      <c r="H246" s="168"/>
      <c r="I246" s="171"/>
      <c r="J246" s="171"/>
      <c r="K246" s="183">
        <f>BK246</f>
        <v>0</v>
      </c>
      <c r="L246" s="168"/>
      <c r="M246" s="173"/>
      <c r="N246" s="174"/>
      <c r="O246" s="175"/>
      <c r="P246" s="175"/>
      <c r="Q246" s="176">
        <f>SUM(Q247:Q252)</f>
        <v>0</v>
      </c>
      <c r="R246" s="176">
        <f>SUM(R247:R252)</f>
        <v>0</v>
      </c>
      <c r="S246" s="175"/>
      <c r="T246" s="177">
        <f>SUM(T247:T252)</f>
        <v>0</v>
      </c>
      <c r="U246" s="175"/>
      <c r="V246" s="177">
        <f>SUM(V247:V252)</f>
        <v>0</v>
      </c>
      <c r="W246" s="175"/>
      <c r="X246" s="178">
        <f>SUM(X247:X252)</f>
        <v>0</v>
      </c>
      <c r="AR246" s="179" t="s">
        <v>81</v>
      </c>
      <c r="AT246" s="180" t="s">
        <v>70</v>
      </c>
      <c r="AU246" s="180" t="s">
        <v>79</v>
      </c>
      <c r="AY246" s="179" t="s">
        <v>156</v>
      </c>
      <c r="BK246" s="181">
        <f>SUM(BK247:BK252)</f>
        <v>0</v>
      </c>
    </row>
    <row r="247" spans="1:65" s="2" customFormat="1" ht="16.5" customHeight="1">
      <c r="A247" s="35"/>
      <c r="B247" s="36"/>
      <c r="C247" s="205" t="s">
        <v>225</v>
      </c>
      <c r="D247" s="205" t="s">
        <v>188</v>
      </c>
      <c r="E247" s="206" t="s">
        <v>1829</v>
      </c>
      <c r="F247" s="207" t="s">
        <v>1830</v>
      </c>
      <c r="G247" s="208" t="s">
        <v>161</v>
      </c>
      <c r="H247" s="209">
        <v>1</v>
      </c>
      <c r="I247" s="210"/>
      <c r="J247" s="210"/>
      <c r="K247" s="211">
        <f>ROUND(P247*H247,2)</f>
        <v>0</v>
      </c>
      <c r="L247" s="207" t="s">
        <v>20</v>
      </c>
      <c r="M247" s="40"/>
      <c r="N247" s="212" t="s">
        <v>20</v>
      </c>
      <c r="O247" s="194" t="s">
        <v>40</v>
      </c>
      <c r="P247" s="195">
        <f>I247+J247</f>
        <v>0</v>
      </c>
      <c r="Q247" s="195">
        <f>ROUND(I247*H247,2)</f>
        <v>0</v>
      </c>
      <c r="R247" s="195">
        <f>ROUND(J247*H247,2)</f>
        <v>0</v>
      </c>
      <c r="S247" s="65"/>
      <c r="T247" s="196">
        <f>S247*H247</f>
        <v>0</v>
      </c>
      <c r="U247" s="196">
        <v>0</v>
      </c>
      <c r="V247" s="196">
        <f>U247*H247</f>
        <v>0</v>
      </c>
      <c r="W247" s="196">
        <v>0</v>
      </c>
      <c r="X247" s="197">
        <f>W247*H247</f>
        <v>0</v>
      </c>
      <c r="Y247" s="35"/>
      <c r="Z247" s="35"/>
      <c r="AA247" s="35"/>
      <c r="AB247" s="35"/>
      <c r="AC247" s="35"/>
      <c r="AD247" s="35"/>
      <c r="AE247" s="35"/>
      <c r="AR247" s="198" t="s">
        <v>186</v>
      </c>
      <c r="AT247" s="198" t="s">
        <v>188</v>
      </c>
      <c r="AU247" s="198" t="s">
        <v>81</v>
      </c>
      <c r="AY247" s="18" t="s">
        <v>156</v>
      </c>
      <c r="BE247" s="199">
        <f>IF(O247="základní",K247,0)</f>
        <v>0</v>
      </c>
      <c r="BF247" s="199">
        <f>IF(O247="snížená",K247,0)</f>
        <v>0</v>
      </c>
      <c r="BG247" s="199">
        <f>IF(O247="zákl. přenesená",K247,0)</f>
        <v>0</v>
      </c>
      <c r="BH247" s="199">
        <f>IF(O247="sníž. přenesená",K247,0)</f>
        <v>0</v>
      </c>
      <c r="BI247" s="199">
        <f>IF(O247="nulová",K247,0)</f>
        <v>0</v>
      </c>
      <c r="BJ247" s="18" t="s">
        <v>79</v>
      </c>
      <c r="BK247" s="199">
        <f>ROUND(P247*H247,2)</f>
        <v>0</v>
      </c>
      <c r="BL247" s="18" t="s">
        <v>186</v>
      </c>
      <c r="BM247" s="198" t="s">
        <v>299</v>
      </c>
    </row>
    <row r="248" spans="1:47" s="2" customFormat="1" ht="11.25">
      <c r="A248" s="35"/>
      <c r="B248" s="36"/>
      <c r="C248" s="37"/>
      <c r="D248" s="200" t="s">
        <v>165</v>
      </c>
      <c r="E248" s="37"/>
      <c r="F248" s="201" t="s">
        <v>1830</v>
      </c>
      <c r="G248" s="37"/>
      <c r="H248" s="37"/>
      <c r="I248" s="202"/>
      <c r="J248" s="202"/>
      <c r="K248" s="37"/>
      <c r="L248" s="37"/>
      <c r="M248" s="40"/>
      <c r="N248" s="203"/>
      <c r="O248" s="204"/>
      <c r="P248" s="65"/>
      <c r="Q248" s="65"/>
      <c r="R248" s="65"/>
      <c r="S248" s="65"/>
      <c r="T248" s="65"/>
      <c r="U248" s="65"/>
      <c r="V248" s="65"/>
      <c r="W248" s="65"/>
      <c r="X248" s="66"/>
      <c r="Y248" s="35"/>
      <c r="Z248" s="35"/>
      <c r="AA248" s="35"/>
      <c r="AB248" s="35"/>
      <c r="AC248" s="35"/>
      <c r="AD248" s="35"/>
      <c r="AE248" s="35"/>
      <c r="AT248" s="18" t="s">
        <v>165</v>
      </c>
      <c r="AU248" s="18" t="s">
        <v>81</v>
      </c>
    </row>
    <row r="249" spans="1:47" s="2" customFormat="1" ht="19.5">
      <c r="A249" s="35"/>
      <c r="B249" s="36"/>
      <c r="C249" s="37"/>
      <c r="D249" s="200" t="s">
        <v>880</v>
      </c>
      <c r="E249" s="37"/>
      <c r="F249" s="220" t="s">
        <v>1831</v>
      </c>
      <c r="G249" s="37"/>
      <c r="H249" s="37"/>
      <c r="I249" s="202"/>
      <c r="J249" s="202"/>
      <c r="K249" s="37"/>
      <c r="L249" s="37"/>
      <c r="M249" s="40"/>
      <c r="N249" s="203"/>
      <c r="O249" s="204"/>
      <c r="P249" s="65"/>
      <c r="Q249" s="65"/>
      <c r="R249" s="65"/>
      <c r="S249" s="65"/>
      <c r="T249" s="65"/>
      <c r="U249" s="65"/>
      <c r="V249" s="65"/>
      <c r="W249" s="65"/>
      <c r="X249" s="66"/>
      <c r="Y249" s="35"/>
      <c r="Z249" s="35"/>
      <c r="AA249" s="35"/>
      <c r="AB249" s="35"/>
      <c r="AC249" s="35"/>
      <c r="AD249" s="35"/>
      <c r="AE249" s="35"/>
      <c r="AT249" s="18" t="s">
        <v>880</v>
      </c>
      <c r="AU249" s="18" t="s">
        <v>81</v>
      </c>
    </row>
    <row r="250" spans="1:65" s="2" customFormat="1" ht="16.5" customHeight="1">
      <c r="A250" s="35"/>
      <c r="B250" s="36"/>
      <c r="C250" s="205" t="s">
        <v>294</v>
      </c>
      <c r="D250" s="205" t="s">
        <v>188</v>
      </c>
      <c r="E250" s="206" t="s">
        <v>1832</v>
      </c>
      <c r="F250" s="207" t="s">
        <v>1833</v>
      </c>
      <c r="G250" s="208" t="s">
        <v>161</v>
      </c>
      <c r="H250" s="209">
        <v>1</v>
      </c>
      <c r="I250" s="210"/>
      <c r="J250" s="210"/>
      <c r="K250" s="211">
        <f>ROUND(P250*H250,2)</f>
        <v>0</v>
      </c>
      <c r="L250" s="207" t="s">
        <v>20</v>
      </c>
      <c r="M250" s="40"/>
      <c r="N250" s="212" t="s">
        <v>20</v>
      </c>
      <c r="O250" s="194" t="s">
        <v>40</v>
      </c>
      <c r="P250" s="195">
        <f>I250+J250</f>
        <v>0</v>
      </c>
      <c r="Q250" s="195">
        <f>ROUND(I250*H250,2)</f>
        <v>0</v>
      </c>
      <c r="R250" s="195">
        <f>ROUND(J250*H250,2)</f>
        <v>0</v>
      </c>
      <c r="S250" s="65"/>
      <c r="T250" s="196">
        <f>S250*H250</f>
        <v>0</v>
      </c>
      <c r="U250" s="196">
        <v>0</v>
      </c>
      <c r="V250" s="196">
        <f>U250*H250</f>
        <v>0</v>
      </c>
      <c r="W250" s="196">
        <v>0</v>
      </c>
      <c r="X250" s="197">
        <f>W250*H250</f>
        <v>0</v>
      </c>
      <c r="Y250" s="35"/>
      <c r="Z250" s="35"/>
      <c r="AA250" s="35"/>
      <c r="AB250" s="35"/>
      <c r="AC250" s="35"/>
      <c r="AD250" s="35"/>
      <c r="AE250" s="35"/>
      <c r="AR250" s="198" t="s">
        <v>186</v>
      </c>
      <c r="AT250" s="198" t="s">
        <v>188</v>
      </c>
      <c r="AU250" s="198" t="s">
        <v>81</v>
      </c>
      <c r="AY250" s="18" t="s">
        <v>156</v>
      </c>
      <c r="BE250" s="199">
        <f>IF(O250="základní",K250,0)</f>
        <v>0</v>
      </c>
      <c r="BF250" s="199">
        <f>IF(O250="snížená",K250,0)</f>
        <v>0</v>
      </c>
      <c r="BG250" s="199">
        <f>IF(O250="zákl. přenesená",K250,0)</f>
        <v>0</v>
      </c>
      <c r="BH250" s="199">
        <f>IF(O250="sníž. přenesená",K250,0)</f>
        <v>0</v>
      </c>
      <c r="BI250" s="199">
        <f>IF(O250="nulová",K250,0)</f>
        <v>0</v>
      </c>
      <c r="BJ250" s="18" t="s">
        <v>79</v>
      </c>
      <c r="BK250" s="199">
        <f>ROUND(P250*H250,2)</f>
        <v>0</v>
      </c>
      <c r="BL250" s="18" t="s">
        <v>186</v>
      </c>
      <c r="BM250" s="198" t="s">
        <v>303</v>
      </c>
    </row>
    <row r="251" spans="1:47" s="2" customFormat="1" ht="11.25">
      <c r="A251" s="35"/>
      <c r="B251" s="36"/>
      <c r="C251" s="37"/>
      <c r="D251" s="200" t="s">
        <v>165</v>
      </c>
      <c r="E251" s="37"/>
      <c r="F251" s="201" t="s">
        <v>1833</v>
      </c>
      <c r="G251" s="37"/>
      <c r="H251" s="37"/>
      <c r="I251" s="202"/>
      <c r="J251" s="202"/>
      <c r="K251" s="37"/>
      <c r="L251" s="37"/>
      <c r="M251" s="40"/>
      <c r="N251" s="203"/>
      <c r="O251" s="204"/>
      <c r="P251" s="65"/>
      <c r="Q251" s="65"/>
      <c r="R251" s="65"/>
      <c r="S251" s="65"/>
      <c r="T251" s="65"/>
      <c r="U251" s="65"/>
      <c r="V251" s="65"/>
      <c r="W251" s="65"/>
      <c r="X251" s="66"/>
      <c r="Y251" s="35"/>
      <c r="Z251" s="35"/>
      <c r="AA251" s="35"/>
      <c r="AB251" s="35"/>
      <c r="AC251" s="35"/>
      <c r="AD251" s="35"/>
      <c r="AE251" s="35"/>
      <c r="AT251" s="18" t="s">
        <v>165</v>
      </c>
      <c r="AU251" s="18" t="s">
        <v>81</v>
      </c>
    </row>
    <row r="252" spans="1:47" s="2" customFormat="1" ht="19.5">
      <c r="A252" s="35"/>
      <c r="B252" s="36"/>
      <c r="C252" s="37"/>
      <c r="D252" s="200" t="s">
        <v>880</v>
      </c>
      <c r="E252" s="37"/>
      <c r="F252" s="220" t="s">
        <v>1834</v>
      </c>
      <c r="G252" s="37"/>
      <c r="H252" s="37"/>
      <c r="I252" s="202"/>
      <c r="J252" s="202"/>
      <c r="K252" s="37"/>
      <c r="L252" s="37"/>
      <c r="M252" s="40"/>
      <c r="N252" s="214"/>
      <c r="O252" s="215"/>
      <c r="P252" s="216"/>
      <c r="Q252" s="216"/>
      <c r="R252" s="216"/>
      <c r="S252" s="216"/>
      <c r="T252" s="216"/>
      <c r="U252" s="216"/>
      <c r="V252" s="216"/>
      <c r="W252" s="216"/>
      <c r="X252" s="217"/>
      <c r="Y252" s="35"/>
      <c r="Z252" s="35"/>
      <c r="AA252" s="35"/>
      <c r="AB252" s="35"/>
      <c r="AC252" s="35"/>
      <c r="AD252" s="35"/>
      <c r="AE252" s="35"/>
      <c r="AT252" s="18" t="s">
        <v>880</v>
      </c>
      <c r="AU252" s="18" t="s">
        <v>81</v>
      </c>
    </row>
    <row r="253" spans="1:31" s="2" customFormat="1" ht="6.95" customHeight="1">
      <c r="A253" s="35"/>
      <c r="B253" s="48"/>
      <c r="C253" s="49"/>
      <c r="D253" s="49"/>
      <c r="E253" s="49"/>
      <c r="F253" s="49"/>
      <c r="G253" s="49"/>
      <c r="H253" s="49"/>
      <c r="I253" s="49"/>
      <c r="J253" s="49"/>
      <c r="K253" s="49"/>
      <c r="L253" s="49"/>
      <c r="M253" s="40"/>
      <c r="N253" s="35"/>
      <c r="P253" s="35"/>
      <c r="Q253" s="35"/>
      <c r="R253" s="35"/>
      <c r="S253" s="35"/>
      <c r="T253" s="35"/>
      <c r="U253" s="35"/>
      <c r="V253" s="35"/>
      <c r="W253" s="35"/>
      <c r="X253" s="35"/>
      <c r="Y253" s="35"/>
      <c r="Z253" s="35"/>
      <c r="AA253" s="35"/>
      <c r="AB253" s="35"/>
      <c r="AC253" s="35"/>
      <c r="AD253" s="35"/>
      <c r="AE253" s="35"/>
    </row>
  </sheetData>
  <sheetProtection algorithmName="SHA-512" hashValue="LPLjvleV1zzpSn/pBNUjItZHmTM0xQretMLMt6sPQLwkkb89tSS0UpJSin9PE70KeWCJ106n7GJPnns406XYYA==" saltValue="r8Od5oKwxrNY9jLDNz5AB3lPnid5vrUaory9i+CKc+UM8ivpBvQDRVEGx0oo1EVrlHG1Y2+r78BUPTEvxvQ2kQ==" spinCount="100000" sheet="1" objects="1" scenarios="1" formatColumns="0" formatRows="0" autoFilter="0"/>
  <autoFilter ref="C87:L252"/>
  <mergeCells count="9">
    <mergeCell ref="E52:H52"/>
    <mergeCell ref="E78:H78"/>
    <mergeCell ref="E80:H80"/>
    <mergeCell ref="M2:Z2"/>
    <mergeCell ref="E7:H7"/>
    <mergeCell ref="E9:H9"/>
    <mergeCell ref="E18:H18"/>
    <mergeCell ref="E27:H27"/>
    <mergeCell ref="E50:H50"/>
  </mergeCells>
  <hyperlinks>
    <hyperlink ref="F93" r:id="rId1" display="https://podminky.urs.cz/item/CS_URS_2022_02/961044111"/>
    <hyperlink ref="F97" r:id="rId2" display="https://podminky.urs.cz/item/CS_URS_2022_02/971024481"/>
    <hyperlink ref="F109" r:id="rId3" display="https://podminky.urs.cz/item/CS_URS_2022_02/122111101"/>
    <hyperlink ref="F115" r:id="rId4" display="https://podminky.urs.cz/item/CS_URS_2022_02/132151253"/>
    <hyperlink ref="F121" r:id="rId5" display="https://podminky.urs.cz/item/CS_URS_2022_02/174151101"/>
    <hyperlink ref="F135" r:id="rId6" display="https://podminky.urs.cz/item/CS_URS_2022_02/183405212"/>
    <hyperlink ref="F145" r:id="rId7" display="https://podminky.urs.cz/item/CS_URS_2022_02/327323128"/>
    <hyperlink ref="F153" r:id="rId8" display="https://podminky.urs.cz/item/CS_URS_2022_02/327351211"/>
    <hyperlink ref="F156" r:id="rId9" display="https://podminky.urs.cz/item/CS_URS_2022_02/327351221"/>
    <hyperlink ref="F159" r:id="rId10" display="https://podminky.urs.cz/item/CS_URS_2022_02/327361040"/>
    <hyperlink ref="F163" r:id="rId11" display="https://podminky.urs.cz/item/CS_URS_2022_02/629992112"/>
    <hyperlink ref="F169" r:id="rId12" display="https://podminky.urs.cz/item/CS_URS_2022_02/931992111"/>
    <hyperlink ref="F174" r:id="rId13" display="https://podminky.urs.cz/item/CS_URS_2022_02/936104213"/>
    <hyperlink ref="F179" r:id="rId14" display="https://podminky.urs.cz/item/CS_URS_2022_02/936124113"/>
    <hyperlink ref="F188" r:id="rId15" display="https://podminky.urs.cz/item/CS_URS_2022_02/711112001"/>
    <hyperlink ref="F201" r:id="rId16" display="https://podminky.urs.cz/item/CS_URS_2022_02/711112002"/>
    <hyperlink ref="F212" r:id="rId17" display="https://podminky.urs.cz/item/CS_URS_2022_02/767163121"/>
    <hyperlink ref="F222" r:id="rId18" display="https://podminky.urs.cz/item/CS_URS_2022_02/997006512"/>
    <hyperlink ref="F232" r:id="rId19" display="https://podminky.urs.cz/item/CS_URS_2022_02/997006519"/>
    <hyperlink ref="F238" r:id="rId20" display="https://podminky.urs.cz/item/CS_URS_2022_02/997013601"/>
    <hyperlink ref="F241" r:id="rId21" display="https://podminky.urs.cz/item/CS_URS_2022_02/997013873"/>
    <hyperlink ref="F244" r:id="rId22" display="https://podminky.urs.cz/item/CS_URS_2022_02/9970136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2022-10-04T07:52:13Z</dcterms:created>
  <dcterms:modified xsi:type="dcterms:W3CDTF">2022-10-04T08:23:33Z</dcterms:modified>
  <cp:category/>
  <cp:version/>
  <cp:contentType/>
  <cp:contentStatus/>
</cp:coreProperties>
</file>